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tabRatio="768" activeTab="4"/>
  </bookViews>
  <sheets>
    <sheet name="封面（打印）" sheetId="6" r:id="rId1"/>
    <sheet name="说明（打印）" sheetId="5" r:id="rId2"/>
    <sheet name="报价汇总表（打印）" sheetId="11" r:id="rId3"/>
    <sheet name="土建报价（打印）" sheetId="12" r:id="rId4"/>
    <sheet name="基装报价（打印）" sheetId="16" r:id="rId5"/>
    <sheet name="木基层报价（打印）" sheetId="13" r:id="rId6"/>
    <sheet name="基装报价（模板）" sheetId="18" r:id="rId7"/>
    <sheet name="土建报价（模板）" sheetId="17" r:id="rId8"/>
    <sheet name="木基层报价（模板）" sheetId="19" r:id="rId9"/>
    <sheet name="远征费（内部）" sheetId="4" r:id="rId10"/>
    <sheet name="基装材料表（内部）" sheetId="9" r:id="rId11"/>
    <sheet name="基装材料厂家资料介绍（内部）" sheetId="10" r:id="rId12"/>
  </sheets>
  <externalReferences>
    <externalReference r:id="rId14"/>
  </externalReferences>
  <definedNames>
    <definedName name="_xlnm._FilterDatabase" localSheetId="4" hidden="1">'基装报价（打印）'!$A$1:$K$147</definedName>
    <definedName name="_xlnm._FilterDatabase" localSheetId="6" hidden="1">'基装报价（模板）'!$A$1:$K$138</definedName>
    <definedName name="_xlnm.Print_Area" localSheetId="10">'基装材料表（内部）'!$A$1:$E$66</definedName>
    <definedName name="_xlnm.Print_Titles" localSheetId="9">'远征费（内部）'!$1:$4</definedName>
    <definedName name="_xlnm.Print_Titles" localSheetId="10">'基装材料表（内部）'!$1:$3</definedName>
    <definedName name="_xlnm.Print_Area" localSheetId="11">'基装材料厂家资料介绍（内部）'!$A$1:$J$22</definedName>
    <definedName name="_xlnm.Print_Titles" localSheetId="11">'基装材料厂家资料介绍（内部）'!$1:$2</definedName>
    <definedName name="工地阶段">OFFSET([1]名称定义!$J$4,,,COUNTA([1]名称定义!$J:$J)-1)</definedName>
    <definedName name="工地状态">OFFSET([1]名称定义!$H$4,,,COUNTA([1]名称定义!$H:$H)-1)</definedName>
    <definedName name="合同状态">OFFSET([1]名称定义!$F$4,,,COUNTA([1]名称定义!$F:$F)-1)</definedName>
    <definedName name="节假日">OFFSET([1]名称定义!$C$21,,,COUNTA([1]名称定义!$C:$C)-1)</definedName>
    <definedName name="楼盘区域">OFFSET([1]名称定义!$L$4,,,COUNTA([1]名称定义!$L:$L)-1)</definedName>
    <definedName name="渠道">OFFSET([1]名称定义!$P$4,,,COUNTA([1]名称定义!$P:$P)-1)</definedName>
    <definedName name="收款状态">OFFSET([1]名称定义!$N$4,,,COUNTA([1]名称定义!$N:$N)-1)</definedName>
    <definedName name="_xlnm.Print_Area" localSheetId="2">'报价汇总表（打印）'!$A$1:$D$10</definedName>
    <definedName name="_xlnm.Print_Titles" localSheetId="1">'说明（打印）'!$1:$1</definedName>
    <definedName name="_xlnm.Print_Titles" localSheetId="2">'报价汇总表（打印）'!$1:$1</definedName>
    <definedName name="_xlnm.Print_Titles" localSheetId="5">'木基层报价（打印）'!$1:$4</definedName>
    <definedName name="_xlnm.Print_Titles" localSheetId="3">'土建报价（打印）'!$1:$4</definedName>
    <definedName name="_xlnm.Print_Area" localSheetId="3">'土建报价（打印）'!$A$1:$J$42</definedName>
    <definedName name="_xlnm.Print_Area" localSheetId="5">'木基层报价（打印）'!$A$1:$J$35</definedName>
    <definedName name="_xlnm.Print_Titles" localSheetId="4">'基装报价（打印）'!$1:$4</definedName>
    <definedName name="_xlnm.Print_Area" localSheetId="4">'基装报价（打印）'!$A$1:$J$147</definedName>
    <definedName name="_xlnm._FilterDatabase" localSheetId="5" hidden="1">'木基层报价（打印）'!$B:$B</definedName>
    <definedName name="_xlnm.Print_Titles" localSheetId="7">'土建报价（模板）'!$1:$4</definedName>
    <definedName name="_xlnm.Print_Area" localSheetId="7">'土建报价（模板）'!$A$1:$J$40</definedName>
    <definedName name="_xlnm.Print_Titles" localSheetId="6">'基装报价（模板）'!$1:$4</definedName>
    <definedName name="_xlnm.Print_Area" localSheetId="6">'基装报价（模板）'!$A$1:$J$138</definedName>
    <definedName name="_xlnm.Print_Titles" localSheetId="8">'木基层报价（模板）'!$1:$4</definedName>
    <definedName name="_xlnm.Print_Area" localSheetId="8">'木基层报价（模板）'!$A$1:$J$26</definedName>
    <definedName name="_xlnm._FilterDatabase" localSheetId="8" hidden="1">'木基层报价（模板）'!$B:$B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<sst xmlns="http://schemas.openxmlformats.org/spreadsheetml/2006/main" count="2095" uniqueCount="766">
  <si>
    <t>九里晴川17-1-302——室内基础装饰工程报价清单</t>
  </si>
  <si>
    <t xml:space="preserve">                                                                                                             编制日期：</t>
  </si>
  <si>
    <t>报 价 说 明</t>
  </si>
  <si>
    <r>
      <rPr>
        <sz val="12"/>
        <color indexed="8"/>
        <rFont val="Arial"/>
        <charset val="0"/>
      </rPr>
      <t>1</t>
    </r>
    <r>
      <rPr>
        <sz val="12"/>
        <color indexed="8"/>
        <rFont val="宋体"/>
        <charset val="134"/>
      </rPr>
      <t>、</t>
    </r>
  </si>
  <si>
    <t>本报价以本公司的工程管理模式为标准，重庆市建筑装饰协会编制的《重庆市住宅装饰市场指导价格》为依据，结合重庆市的实际情况进行编制。</t>
  </si>
  <si>
    <r>
      <rPr>
        <sz val="12"/>
        <color indexed="8"/>
        <rFont val="Arial"/>
        <charset val="0"/>
      </rPr>
      <t>2</t>
    </r>
    <r>
      <rPr>
        <sz val="12"/>
        <color indexed="8"/>
        <rFont val="宋体"/>
        <charset val="134"/>
      </rPr>
      <t>、</t>
    </r>
  </si>
  <si>
    <t>本预算项目及材质以施工图为依据，甲乙双方协调为准；当预算项目及材质与施工图相抵触时，以实际预算清单内的项目和方量为准；若甲方签订施工合同之日起，六个月内无法开工因材料或人工涨价，则按乙方最新执行的报价定额进行调整。</t>
  </si>
  <si>
    <r>
      <rPr>
        <sz val="12"/>
        <color indexed="8"/>
        <rFont val="Arial"/>
        <charset val="0"/>
      </rPr>
      <t>3</t>
    </r>
    <r>
      <rPr>
        <sz val="12"/>
        <color indexed="8"/>
        <rFont val="宋体"/>
        <charset val="134"/>
      </rPr>
      <t>、</t>
    </r>
  </si>
  <si>
    <r>
      <rPr>
        <sz val="11"/>
        <rFont val="宋体"/>
        <charset val="134"/>
      </rPr>
      <t>本公司不承认任何口头承诺；甲方要求增加项目必须同乙方施工负责人办理增补手续，乙方才能进行施工；本方案签定合同后，甲方要求减少本方案所含项目，必须征得乙方同意，并对乙方补偿减项金额的</t>
    </r>
    <r>
      <rPr>
        <sz val="11"/>
        <rFont val="Arial"/>
        <charset val="0"/>
      </rPr>
      <t>10%</t>
    </r>
    <r>
      <rPr>
        <sz val="11"/>
        <rFont val="宋体"/>
        <charset val="134"/>
      </rPr>
      <t>、同时管理费不变。</t>
    </r>
  </si>
  <si>
    <r>
      <rPr>
        <sz val="12"/>
        <color indexed="8"/>
        <rFont val="Arial"/>
        <charset val="0"/>
      </rPr>
      <t>4</t>
    </r>
    <r>
      <rPr>
        <sz val="12"/>
        <color indexed="8"/>
        <rFont val="宋体"/>
        <charset val="134"/>
      </rPr>
      <t>、</t>
    </r>
  </si>
  <si>
    <r>
      <rPr>
        <sz val="11"/>
        <rFont val="宋体"/>
        <charset val="134"/>
      </rPr>
      <t>本预算不包含主材材料、采购、加工及安装如</t>
    </r>
    <r>
      <rPr>
        <sz val="11"/>
        <rFont val="Arial"/>
        <charset val="134"/>
      </rPr>
      <t>:</t>
    </r>
    <r>
      <rPr>
        <sz val="11"/>
        <rFont val="宋体"/>
        <charset val="134"/>
      </rPr>
      <t>玻璃、石材、扣板、木地板、门类、墙纸、质感涂料、成品楼梯、栏杆、扶手、厨柜、不锈钢、五金配件、家电、活动家具、装饰画、装饰物品、文件柜、装饰柜、工艺品、软装饰等；只负责安装如</t>
    </r>
    <r>
      <rPr>
        <sz val="11"/>
        <rFont val="Arial"/>
        <charset val="134"/>
      </rPr>
      <t>:</t>
    </r>
    <r>
      <rPr>
        <sz val="11"/>
        <rFont val="宋体"/>
        <charset val="134"/>
      </rPr>
      <t>墙地砖、马赛克、配电箱及开关、插座和面板、灯具、洁具等</t>
    </r>
    <r>
      <rPr>
        <sz val="11"/>
        <rFont val="Arial"/>
        <charset val="134"/>
      </rPr>
      <t>(</t>
    </r>
    <r>
      <rPr>
        <sz val="11"/>
        <rFont val="宋体"/>
        <charset val="134"/>
      </rPr>
      <t>本条款具体相关内容及报价详情以报价清单为准</t>
    </r>
    <r>
      <rPr>
        <sz val="11"/>
        <rFont val="Arial"/>
        <charset val="134"/>
      </rPr>
      <t>!).</t>
    </r>
    <r>
      <rPr>
        <sz val="11"/>
        <rFont val="宋体"/>
        <charset val="134"/>
      </rPr>
      <t>甲供墙、地砖系列报价根据实际购买规格做相应调整。预算中不含材料及主材由甲方选购提供。</t>
    </r>
  </si>
  <si>
    <r>
      <rPr>
        <sz val="12"/>
        <color indexed="8"/>
        <rFont val="Arial"/>
        <charset val="0"/>
      </rPr>
      <t>5</t>
    </r>
    <r>
      <rPr>
        <sz val="12"/>
        <color indexed="8"/>
        <rFont val="宋体"/>
        <charset val="134"/>
      </rPr>
      <t>、</t>
    </r>
  </si>
  <si>
    <t>甲方自购成品套装门并由厂家负责安装维护，如果安装时需要乙方对原始门洞做基层处理时费用另计。</t>
  </si>
  <si>
    <r>
      <rPr>
        <sz val="12"/>
        <color indexed="8"/>
        <rFont val="Arial"/>
        <charset val="0"/>
      </rPr>
      <t>6</t>
    </r>
    <r>
      <rPr>
        <sz val="12"/>
        <color indexed="8"/>
        <rFont val="宋体"/>
        <charset val="134"/>
      </rPr>
      <t>、</t>
    </r>
  </si>
  <si>
    <t>甲方自购石材并由厂家负责安装维护，乙方不负责辅料及造型基层处理，如果安装时需要乙方对基层处理时费用另计。</t>
  </si>
  <si>
    <r>
      <rPr>
        <sz val="12"/>
        <color indexed="8"/>
        <rFont val="Arial"/>
        <charset val="0"/>
      </rPr>
      <t>7</t>
    </r>
    <r>
      <rPr>
        <sz val="12"/>
        <color indexed="8"/>
        <rFont val="宋体"/>
        <charset val="134"/>
      </rPr>
      <t>、</t>
    </r>
  </si>
  <si>
    <r>
      <rPr>
        <sz val="11"/>
        <rFont val="宋体"/>
        <charset val="134"/>
      </rPr>
      <t>若甲方采用恒温容积式热水器、智能设备及其它类似特殊设备时</t>
    </r>
    <r>
      <rPr>
        <sz val="11"/>
        <rFont val="Arial"/>
        <charset val="0"/>
      </rPr>
      <t>.</t>
    </r>
    <r>
      <rPr>
        <sz val="11"/>
        <rFont val="宋体"/>
        <charset val="134"/>
      </rPr>
      <t>乙方需增加水路回路和电路回路报价</t>
    </r>
    <r>
      <rPr>
        <sz val="11"/>
        <rFont val="Arial"/>
        <charset val="0"/>
      </rPr>
      <t>,</t>
    </r>
    <r>
      <rPr>
        <sz val="11"/>
        <rFont val="宋体"/>
        <charset val="134"/>
      </rPr>
      <t>此二项费用另计。</t>
    </r>
  </si>
  <si>
    <r>
      <rPr>
        <sz val="12"/>
        <color indexed="8"/>
        <rFont val="Arial"/>
        <charset val="0"/>
      </rPr>
      <t>8</t>
    </r>
    <r>
      <rPr>
        <sz val="12"/>
        <color indexed="8"/>
        <rFont val="宋体"/>
        <charset val="134"/>
      </rPr>
      <t>、</t>
    </r>
  </si>
  <si>
    <r>
      <rPr>
        <sz val="11"/>
        <rFont val="宋体"/>
        <charset val="134"/>
      </rPr>
      <t>墙、顶面基层不平超过</t>
    </r>
    <r>
      <rPr>
        <sz val="11"/>
        <rFont val="Arial"/>
        <charset val="0"/>
      </rPr>
      <t>20mm</t>
    </r>
    <r>
      <rPr>
        <sz val="11"/>
        <rFont val="宋体"/>
        <charset val="134"/>
      </rPr>
      <t>，开裂缝隙较大，墙面抹灰层差（掉灰等），墙面刮白基层差等基层问题较严重的，如预算上未计算处理费用，进场时乙方施工经理提出，与客户协商处理方法，办理增项。如甲方自愿不处理问题基层，由甲方确认基层情况后乙方进场施工，由此产生的所有问题，不在乙方质保范围内，由甲方自行负责。</t>
    </r>
  </si>
  <si>
    <r>
      <rPr>
        <sz val="12"/>
        <color indexed="8"/>
        <rFont val="Arial"/>
        <charset val="0"/>
      </rPr>
      <t>9</t>
    </r>
    <r>
      <rPr>
        <sz val="12"/>
        <color indexed="8"/>
        <rFont val="宋体"/>
        <charset val="134"/>
      </rPr>
      <t>、</t>
    </r>
  </si>
  <si>
    <t>原清水墙裂纹和小部份空鼓，大面积贴布处理20元/㎡，细小缝6元/㎡。</t>
  </si>
  <si>
    <r>
      <rPr>
        <sz val="12"/>
        <color indexed="8"/>
        <rFont val="Arial"/>
        <charset val="0"/>
      </rPr>
      <t>10</t>
    </r>
    <r>
      <rPr>
        <sz val="12"/>
        <color indexed="8"/>
        <rFont val="宋体"/>
        <charset val="134"/>
      </rPr>
      <t>、</t>
    </r>
  </si>
  <si>
    <t>申请装修许可证、物业管理处收取的物管费、保险费、装修押金、室外出渣费、电梯费及施工期间的水、电费用等均由甲方支付；如因乙方施工人员造成小区设施、设备损坏的由乙方赔偿。</t>
  </si>
  <si>
    <r>
      <rPr>
        <sz val="12"/>
        <color indexed="8"/>
        <rFont val="Arial"/>
        <charset val="0"/>
      </rPr>
      <t>11</t>
    </r>
    <r>
      <rPr>
        <sz val="12"/>
        <color indexed="8"/>
        <rFont val="宋体"/>
        <charset val="134"/>
      </rPr>
      <t>、</t>
    </r>
  </si>
  <si>
    <r>
      <rPr>
        <sz val="11"/>
        <rFont val="宋体"/>
        <charset val="134"/>
      </rPr>
      <t>签定施工合同进场后：</t>
    </r>
    <r>
      <rPr>
        <sz val="11"/>
        <rFont val="Arial"/>
        <charset val="134"/>
      </rPr>
      <t>10</t>
    </r>
    <r>
      <rPr>
        <sz val="11"/>
        <rFont val="宋体"/>
        <charset val="134"/>
      </rPr>
      <t>天内减少项目按折扣减，减相应管理费；</t>
    </r>
    <r>
      <rPr>
        <sz val="11"/>
        <rFont val="Arial"/>
        <charset val="134"/>
      </rPr>
      <t>10</t>
    </r>
    <r>
      <rPr>
        <sz val="11"/>
        <rFont val="宋体"/>
        <charset val="134"/>
      </rPr>
      <t>天后减少项目按折扣减且不减管理费；增加项目管理费相应增加；增加项目无折扣。</t>
    </r>
  </si>
  <si>
    <r>
      <rPr>
        <sz val="12"/>
        <color indexed="8"/>
        <rFont val="Arial"/>
        <charset val="0"/>
      </rPr>
      <t>12</t>
    </r>
    <r>
      <rPr>
        <sz val="12"/>
        <color indexed="8"/>
        <rFont val="宋体"/>
        <charset val="134"/>
      </rPr>
      <t>、</t>
    </r>
  </si>
  <si>
    <t>本预算不含木饰面及基层处理、不含木作施工、不含石材及石材基层处理、不含硬包基层处理，由其它专业报价施工。</t>
  </si>
  <si>
    <r>
      <rPr>
        <sz val="12"/>
        <color indexed="8"/>
        <rFont val="Arial"/>
        <charset val="0"/>
      </rPr>
      <t>13</t>
    </r>
    <r>
      <rPr>
        <sz val="12"/>
        <color indexed="8"/>
        <rFont val="宋体"/>
        <charset val="134"/>
      </rPr>
      <t>、</t>
    </r>
  </si>
  <si>
    <t>本预算不含智能线路施工，由其它专业报价施工。</t>
  </si>
  <si>
    <r>
      <rPr>
        <sz val="12"/>
        <color indexed="8"/>
        <rFont val="Arial"/>
        <charset val="0"/>
      </rPr>
      <t>14</t>
    </r>
    <r>
      <rPr>
        <sz val="12"/>
        <color indexed="8"/>
        <rFont val="宋体"/>
        <charset val="134"/>
      </rPr>
      <t>、</t>
    </r>
  </si>
  <si>
    <t>本预算不含外墙修复。</t>
  </si>
  <si>
    <r>
      <rPr>
        <sz val="12"/>
        <color rgb="FFFF0000"/>
        <rFont val="Arial"/>
        <charset val="0"/>
      </rPr>
      <t>15</t>
    </r>
    <r>
      <rPr>
        <sz val="12"/>
        <color rgb="FFFF0000"/>
        <rFont val="宋体"/>
        <charset val="134"/>
      </rPr>
      <t>、</t>
    </r>
  </si>
  <si>
    <t>本预算不含出渣费用；不含精开荒清洁费用。</t>
  </si>
  <si>
    <r>
      <rPr>
        <sz val="12"/>
        <color rgb="FFFF0000"/>
        <rFont val="Arial"/>
        <charset val="0"/>
      </rPr>
      <t>16</t>
    </r>
    <r>
      <rPr>
        <sz val="12"/>
        <color rgb="FFFF0000"/>
        <rFont val="宋体"/>
        <charset val="134"/>
      </rPr>
      <t>、</t>
    </r>
  </si>
  <si>
    <t>施工面积为外墙内线面积。（电梯面积不计算；车库面积计算一半；大露台面积计算一半，小露台面积全算；楼梯面积每层全算；生活阳台全算）</t>
  </si>
  <si>
    <t>客户签认：</t>
  </si>
  <si>
    <t>日        期：      年      月      日</t>
  </si>
  <si>
    <t>昱辰室内设计装饰工程报价汇总表</t>
  </si>
  <si>
    <t>甲方（业主）姓名：徐老师         联系方式：         使用面积：170               工程地点：昱湖壹号17-1-1502     编制日期：</t>
  </si>
  <si>
    <t>一、</t>
  </si>
  <si>
    <t>土建直接费（元）</t>
  </si>
  <si>
    <t>二、</t>
  </si>
  <si>
    <t>基础直接费（元）</t>
  </si>
  <si>
    <t>三、</t>
  </si>
  <si>
    <t>木基层直接费（元）</t>
  </si>
  <si>
    <t>四、</t>
  </si>
  <si>
    <t>工程直接费（元）</t>
  </si>
  <si>
    <t>一+二+三</t>
  </si>
  <si>
    <t>五、</t>
  </si>
  <si>
    <t>工程综合管理费12﹪</t>
  </si>
  <si>
    <t>四*12%</t>
  </si>
  <si>
    <t>六、</t>
  </si>
  <si>
    <t>工程总造价（元）</t>
  </si>
  <si>
    <t>四+五</t>
  </si>
  <si>
    <t>备注： 该报价不含小区物管收取的出渣费、电梯费、管理费、装修保证金等费用</t>
  </si>
  <si>
    <t xml:space="preserve"> 设计师（签字）                设计部经理（签字）              客户（与合同名字一致）（签字）</t>
  </si>
  <si>
    <t>96折  合同价</t>
  </si>
  <si>
    <t>土建+基础费</t>
  </si>
  <si>
    <r>
      <rPr>
        <sz val="16"/>
        <rFont val="隶书"/>
        <charset val="134"/>
      </rPr>
      <t xml:space="preserve">  </t>
    </r>
    <r>
      <rPr>
        <b/>
        <sz val="16"/>
        <rFont val="隶书"/>
        <charset val="134"/>
      </rPr>
      <t>昱辰室内设计装饰工程报价表</t>
    </r>
  </si>
  <si>
    <t>甲方（业主）姓名：徐老师     联系方式：          使用面积：   170    工程地点：昱湖壹号17-1-1502   编制日期：</t>
  </si>
  <si>
    <t>内部特别说明（不打印）</t>
  </si>
  <si>
    <t>序号</t>
  </si>
  <si>
    <t xml:space="preserve">项目名称： </t>
  </si>
  <si>
    <t>单位</t>
  </si>
  <si>
    <t>数量</t>
  </si>
  <si>
    <t>材料费</t>
  </si>
  <si>
    <t>人  工  费</t>
  </si>
  <si>
    <t>合计</t>
  </si>
  <si>
    <t>装饰内容及材质</t>
  </si>
  <si>
    <t>主</t>
  </si>
  <si>
    <t>辅</t>
  </si>
  <si>
    <t>木(泥)</t>
  </si>
  <si>
    <t>漆</t>
  </si>
  <si>
    <t>一、土建拆除</t>
  </si>
  <si>
    <t>1、</t>
  </si>
  <si>
    <t>拆除非承重墙</t>
  </si>
  <si>
    <r>
      <rPr>
        <sz val="8"/>
        <rFont val="宋体"/>
        <charset val="134"/>
      </rPr>
      <t>m</t>
    </r>
    <r>
      <rPr>
        <vertAlign val="superscript"/>
        <sz val="8"/>
        <rFont val="宋体"/>
        <charset val="134"/>
      </rPr>
      <t>2</t>
    </r>
  </si>
  <si>
    <t>1、拆除人工费。
2、不含门窗拆除。
3、不含构造柱拆除，构造柱需根据实际情况另计。</t>
  </si>
  <si>
    <t>大小门窗洞全扣，门窗由回收单位拆除。</t>
  </si>
  <si>
    <t>2、</t>
  </si>
  <si>
    <t>拆除半墙及修补</t>
  </si>
  <si>
    <t>3、</t>
  </si>
  <si>
    <r>
      <rPr>
        <sz val="8"/>
        <rFont val="宋体"/>
        <charset val="134"/>
      </rPr>
      <t xml:space="preserve">拆除构造柱  </t>
    </r>
    <r>
      <rPr>
        <sz val="8"/>
        <color rgb="FFFF0000"/>
        <rFont val="宋体"/>
        <charset val="134"/>
      </rPr>
      <t>（主卧、次卧1/2、书房 提高门洞过梁）</t>
    </r>
  </si>
  <si>
    <t>根</t>
  </si>
  <si>
    <t>1、拆除人工费。</t>
  </si>
  <si>
    <t>4、</t>
  </si>
  <si>
    <t>拆除保温层</t>
  </si>
  <si>
    <t>1、拆除人工费。
2、墙面拆除部分不重复计算保温层拆除。</t>
  </si>
  <si>
    <t>生活阳台及景观阳台有保温层</t>
  </si>
  <si>
    <t>5、</t>
  </si>
  <si>
    <t>拆除保温层后抹灰</t>
  </si>
  <si>
    <t>人工费+辅料</t>
  </si>
  <si>
    <t>6、</t>
  </si>
  <si>
    <r>
      <rPr>
        <sz val="8"/>
        <rFont val="宋体"/>
        <charset val="134"/>
      </rPr>
      <t xml:space="preserve">拆除阳台地梁处铝板   </t>
    </r>
    <r>
      <rPr>
        <b/>
        <sz val="8"/>
        <color rgb="FFFF0000"/>
        <rFont val="宋体"/>
        <charset val="134"/>
      </rPr>
      <t>（厨房阳台栏杆不拆，直接做滑窗）</t>
    </r>
  </si>
  <si>
    <t>项</t>
  </si>
  <si>
    <t>铝板拆除可门窗做</t>
  </si>
  <si>
    <t>7、</t>
  </si>
  <si>
    <r>
      <rPr>
        <sz val="8"/>
        <rFont val="宋体"/>
        <charset val="134"/>
      </rPr>
      <t xml:space="preserve">拆除阳台地梁处铝板   </t>
    </r>
    <r>
      <rPr>
        <b/>
        <sz val="8"/>
        <color rgb="FFFF0000"/>
        <rFont val="宋体"/>
        <charset val="134"/>
      </rPr>
      <t>（客厅阳台栏杆拆除，做大玻璃窗）</t>
    </r>
  </si>
  <si>
    <t>m</t>
  </si>
  <si>
    <t>8、</t>
  </si>
  <si>
    <t>拆除飘窗及修补（红砖）</t>
  </si>
  <si>
    <t>1、拆除人工费。
2、不含构造柱拆除。
3、混凝土结构另计增加150/米。</t>
  </si>
  <si>
    <t>9、</t>
  </si>
  <si>
    <t>拆除飘窗及修补（混凝土）</t>
  </si>
  <si>
    <t>1、拆除人工费。
2、不含构造柱拆除。</t>
  </si>
  <si>
    <t>10、</t>
  </si>
  <si>
    <t>拆除飘窗后墙地面防水</t>
  </si>
  <si>
    <t>1、法国“圣戈班伟伯”防水（刷二遍）；2、清洁并润湿原墙；3、向地面延伸100-200㎜，阴角饱满。</t>
  </si>
  <si>
    <t>11、</t>
  </si>
  <si>
    <t xml:space="preserve">原有墙\柱\梁倒圆角制作（R50mm以内）  </t>
  </si>
  <si>
    <t>1、石匠踢打
2、R型阳角条漆工施工</t>
  </si>
  <si>
    <t>12、</t>
  </si>
  <si>
    <r>
      <rPr>
        <sz val="8"/>
        <rFont val="宋体"/>
        <charset val="134"/>
      </rPr>
      <t xml:space="preserve">原有墙\柱\梁倒圆角制作（大于R50mm，小于R200mm）  </t>
    </r>
    <r>
      <rPr>
        <sz val="8"/>
        <color rgb="FFFF0000"/>
        <rFont val="宋体"/>
        <charset val="134"/>
      </rPr>
      <t>（客厅）</t>
    </r>
  </si>
  <si>
    <t>1、石匠踢打
2、泥工搓沙</t>
  </si>
  <si>
    <t>13、</t>
  </si>
  <si>
    <t>原有墙\柱\梁倒圆角制作（大于R200mm）</t>
  </si>
  <si>
    <t>1、红砖砌体
2、泥工搓沙</t>
  </si>
  <si>
    <t>二、土建新建</t>
  </si>
  <si>
    <t xml:space="preserve">新砌100厚轻质砖墙 </t>
  </si>
  <si>
    <t>1、大面积加气混凝土砌体、局部红砖、水泥砂浆。使用于除地下室以外的区域；2、尺寸正确，表面平整，立面垂直。</t>
  </si>
  <si>
    <t>家装不允许使用轻质砖墙（加气砖），均计算为红砖。轻质砖仅起隔墙作用，红砖则有隔音隔热及承重。</t>
  </si>
  <si>
    <t>新砌200厚轻质砖墙</t>
  </si>
  <si>
    <t>新砌砖墙（墙厚≤120mm）</t>
  </si>
  <si>
    <t>1、红砖、水泥砂浆。只使用于地下室；2、尺寸正确，表面平整，立面垂直。</t>
  </si>
  <si>
    <t>不加过梁的大小门窗洞全扣；
加过梁＜2㎡门窗洞不扣；加过梁≥2㎡门窗洞扣一半</t>
  </si>
  <si>
    <t>新砌砖墙（120＜墙厚≤240mm）</t>
  </si>
  <si>
    <t>单面抹灰、搓沙（按实计算）</t>
  </si>
  <si>
    <t>1、水泥砂浆找平，综合价，厚度在30mm内不作调整；2、尺寸正确，表面平整，立面垂直。</t>
  </si>
  <si>
    <t>双面抹灰、搓沙（按实计算）</t>
  </si>
  <si>
    <t xml:space="preserve">开门洞    </t>
  </si>
  <si>
    <t>个</t>
  </si>
  <si>
    <t>1、开门洞人工费。</t>
  </si>
  <si>
    <r>
      <rPr>
        <sz val="8"/>
        <rFont val="宋体"/>
        <charset val="134"/>
      </rPr>
      <t xml:space="preserve">1000mm以下宽门洞过梁      </t>
    </r>
    <r>
      <rPr>
        <b/>
        <sz val="8"/>
        <color rgb="FFFF0000"/>
        <rFont val="宋体"/>
        <charset val="134"/>
      </rPr>
      <t>（主卧、主卫）</t>
    </r>
  </si>
  <si>
    <t>1、现浇过梁：钢筋+水泥+石子+砂+水；或预制过梁；2、梁端入墙100㎜以上。
2、大于1000mm计算为2根，以此类推。</t>
  </si>
  <si>
    <t>新做浴缸基层（不含贴面）</t>
  </si>
  <si>
    <t>1、红砖、水泥砂浆；2、尺寸正确，结构牢固，内侧抹灰收光。</t>
  </si>
  <si>
    <t>烟道保护</t>
  </si>
  <si>
    <t>红砖、水泥砂浆；（按展开面积计算。）</t>
  </si>
  <si>
    <t>必须单独计算，不能直接算进新建墙内。</t>
  </si>
  <si>
    <r>
      <rPr>
        <sz val="8"/>
        <rFont val="宋体"/>
        <charset val="134"/>
      </rPr>
      <t>包落水管（按实际算）</t>
    </r>
    <r>
      <rPr>
        <b/>
        <sz val="8"/>
        <color rgb="FFFF0000"/>
        <rFont val="宋体"/>
        <charset val="134"/>
      </rPr>
      <t xml:space="preserve"> (厨房、次卫）</t>
    </r>
  </si>
  <si>
    <t>1、红砖、水泥砂浆。
2、含阻力片及隔音棉1公分厚度。</t>
  </si>
  <si>
    <t>必须单独计算，不能直接算进新建墙内。
一根管子算一根，双管算2根。</t>
  </si>
  <si>
    <t>电视墙加固</t>
  </si>
  <si>
    <t>1、osb板或红砖+水泥、河砂；2、加固面积不得小于电视面积。</t>
  </si>
  <si>
    <t xml:space="preserve">入墙马桶   </t>
  </si>
  <si>
    <t>暗藏水箱预埋（不含后期本体安装）。</t>
  </si>
  <si>
    <t>14、</t>
  </si>
  <si>
    <r>
      <rPr>
        <sz val="8"/>
        <rFont val="宋体"/>
        <charset val="134"/>
      </rPr>
      <t xml:space="preserve">入墙预埋龙头    </t>
    </r>
    <r>
      <rPr>
        <sz val="8"/>
        <color rgb="FFFF0000"/>
        <rFont val="宋体"/>
        <charset val="134"/>
      </rPr>
      <t>（主次卫洗潄台）</t>
    </r>
  </si>
  <si>
    <t>开槽预埋件安装（不含后期本体安装）。</t>
  </si>
  <si>
    <t>15、</t>
  </si>
  <si>
    <t>原门洞修补</t>
  </si>
  <si>
    <t>红砖、水泥砂浆或木龙骨（或木工板）+石膏板</t>
  </si>
  <si>
    <t>16、</t>
  </si>
  <si>
    <t>厨房和卫生间地面返水梁高度200mm（宽度≤120mm）</t>
  </si>
  <si>
    <t>1、现浇120mm梁：钢筋+水泥+石子+砂+水；</t>
  </si>
  <si>
    <t>止水梁使用425水泥</t>
  </si>
  <si>
    <t>17、</t>
  </si>
  <si>
    <t>厨房和卫生间地面返水梁高度200mm（120≤宽度≤240mm）</t>
  </si>
  <si>
    <t>1、现浇240mm梁：钢筋+水泥+石子+砂+水；</t>
  </si>
  <si>
    <t>18、</t>
  </si>
  <si>
    <t>厨房、卫生间、洗衣房、设备间、生活阳台线槽抹灰及防水处理</t>
  </si>
  <si>
    <t>1、线槽内刷防水</t>
  </si>
  <si>
    <t>厨房，卫生间，洗衣房、设备间</t>
  </si>
  <si>
    <t>（一）、工程直接费</t>
  </si>
  <si>
    <t>元</t>
  </si>
  <si>
    <t>（二）、工程综合管理费=（一）*12﹪</t>
  </si>
  <si>
    <t>1、签定施工合同进场后：10天内减少项目 减少管理费、10天后减少项目不减管理费；2、增加项目管理费相应增加</t>
  </si>
  <si>
    <t>（三）、工程总造价=（一）+（二）</t>
  </si>
  <si>
    <t xml:space="preserve"> 设计师（签字）                                    设计部经理（签字）                           客户（与合同名字一致）（签字）</t>
  </si>
  <si>
    <t>甲方（业主）姓名：徐老师     联系方式：               使用面积：170   工程地点：           编制日期：</t>
  </si>
  <si>
    <t>项目名称：昱湖壹号17-1-1502</t>
  </si>
  <si>
    <t>一、客餐厅+厨房</t>
  </si>
  <si>
    <t>天棚龙骨吊顶 (肯努森50系列）</t>
  </si>
  <si>
    <t>大面积平顶“肯努森50系列”轻钢龙骨：1、主龙骨(0.8mm厚)间距800mm以内、副龙骨(0.5mm厚)间距300mm、沿边龙骨，Φ8mm国标吊筋固定；2、造型：大面平面部分轻钢龙骨，立面造型部分松木刨光木龙骨+欧松板（加拿大进口兔宝宝），木质刷防火涂料。3、根据设计大样图及现场实际情况调整欧松板厚度。</t>
  </si>
  <si>
    <t>不扣除梁面积</t>
  </si>
  <si>
    <t>天棚封面(可耐福醛净单层）</t>
  </si>
  <si>
    <t>1、可耐福（醛净系列）家装专用石膏板(9.5mm厚)、春雨镀锌自攻钉固定,螺丝间距150mm；2、石膏板拼接留V型缝。3、饰面另计。4、边吊转角做“L”型处理</t>
  </si>
  <si>
    <t xml:space="preserve">天棚基层找平 </t>
  </si>
  <si>
    <t>1、首先顶面用环保“圣戈班”石膏满找平；2、顶面基层批刮环保“圣戈班”面层找平腻子2-3遍，打磨平整。不含其他基层处理及涂料费用; 3、网格带或牛皮纸贴缝处理；4、阴阳角条；5、墙、顶面基层误差超过20㎜费用另计。</t>
  </si>
  <si>
    <t>天棚木作叠级直线造型（无灯带、单级高度350mm内）</t>
  </si>
  <si>
    <t>“肯努森”轻钢龙骨+可耐福（醛净系列）家装专用石膏板(9.5mm厚)，按单级延长米计算（单级高度350mm以上：按展开面积计费）</t>
  </si>
  <si>
    <t>天棚木作叠级直线造型（有灯带、单级高度350mm内）</t>
  </si>
  <si>
    <t>“肯努森”轻钢龙骨+可耐福（醛净系列）家装专用石膏板(9.5mm厚)，按单级延长米计算（单级高度350mm以上： 按展开面积+有灯带叠级计费 ）</t>
  </si>
  <si>
    <t>天棚木作叠级弧线(无灯带)造型</t>
  </si>
  <si>
    <t>1、12mmOSB欧松板（加拿大进口兔宝宝）+五厘欧松板（加拿大进口兔宝宝）+可耐福（醛净系列）石膏板（单级高度350mm以内、含立面弧长400以内：超出按穹型吊顶+弧线叠级计费）按单级延长米计算+木质刷防火涂料
2、根据设计大样图及现场实际情况调整欧松板厚度。</t>
  </si>
  <si>
    <t>天棚木作叠级弧线(有灯带)造型</t>
  </si>
  <si>
    <t>1、12mmOSB欧松板（加拿大进口兔宝宝）+五厘欧松板（加拿大进口兔宝宝）+可耐福（醛净系列）石膏板（单级高度350mm以内、含立面弧长400mm以内：超出按穹型吊顶+弧线叠级计费）按单级延长米计算+木质刷防火涂料
2、根据设计大样图及现场实际情况调整欧松板厚度。</t>
  </si>
  <si>
    <t>天棚穹型边吊造型（弧长250mm以内）</t>
  </si>
  <si>
    <t>1、松木刨光木龙骨+12mmOSB欧松板（加拿大进口兔宝宝）+可耐福（醛净系列）封面+“肯努森50系列”轻钢龙骨+木质刷防火涂料；2、膨胀螺栓，Φ8mm国标吊筋固定。3、根据设计大样图及现场实际情况调整欧松板厚度。</t>
  </si>
  <si>
    <t>立面带弧形的称为穹形，平面带弧形的称为弧形</t>
  </si>
  <si>
    <t>天棚穹型吊顶(拱形顶，弧长≥250mm)  （按投影面积计算）</t>
  </si>
  <si>
    <t>窗帘盒（暗）</t>
  </si>
  <si>
    <t>1、12mmOSB欧松板（加拿大进口兔宝宝）+可耐福（醛净系列）石膏板(9.5mm厚)封面；高度200mm*宽度240mm以内
2、根据设计大样图及现场实际情况调整欧松板厚度。</t>
  </si>
  <si>
    <t>厨卫地面防水处理</t>
  </si>
  <si>
    <t>1、法国“圣戈班伟伯”防水（刷两遍）；2、墙面返高300㎜，阴角饱满；3、闭水试验72小时，无渗漏。闭水深度100mm，原墙面油性防水层清除。3、卫生间防水到吊顶高度、厨房1200mm。阴角做R型角处理，贴抗裂布加固，管根刷管不漏加固处理。</t>
  </si>
  <si>
    <r>
      <rPr>
        <sz val="8"/>
        <rFont val="宋体"/>
        <charset val="134"/>
      </rPr>
      <t>地面铺300≤规格＜600地砖</t>
    </r>
    <r>
      <rPr>
        <b/>
        <sz val="8"/>
        <color rgb="FFFF0000"/>
        <rFont val="宋体"/>
        <charset val="134"/>
      </rPr>
      <t>（甲供杂砖）</t>
    </r>
  </si>
  <si>
    <t>1、32.5水泥沙浆铺贴地砖 +填缝剂 (甲方提供)，铺贴垫层厚度30mm-50mm,50mm以上需找平层加厚，加厚部分费用另计20元/㎡；2、实际用砖规格与预算不符以及实际施工方案与预算不符按实际办理增减项费用；3、平整无空鼓。</t>
  </si>
  <si>
    <t>地面安装750≤规格≤1500地砖 （甲供）</t>
  </si>
  <si>
    <t>墙面基层找平处理</t>
  </si>
  <si>
    <t>1、批刮环保“圣戈班”面层找平腻子2-3遍，打磨平整。不含其它基层处理及涂料费用。铲除原墙面或纯毛坯房找平，价格另计。2、网格带或牛皮纸贴缝处理；3、阴阳直角角条；4、墙、顶面基层误差超过20㎜费用另计。</t>
  </si>
  <si>
    <t>小于2㎡不扣，≥2㎡扣一半</t>
  </si>
  <si>
    <r>
      <rPr>
        <sz val="8"/>
        <rFont val="宋体"/>
        <charset val="134"/>
      </rPr>
      <t xml:space="preserve">墙面满挂玻纤抗裂网  </t>
    </r>
    <r>
      <rPr>
        <b/>
        <sz val="8"/>
        <color rgb="FFFF0000"/>
        <rFont val="宋体"/>
        <charset val="134"/>
      </rPr>
      <t>（柜体背后不挂）</t>
    </r>
  </si>
  <si>
    <t>1、水电线槽用白布处理完成后环保“圣戈班”石膏满挂玻纤抗裂网；</t>
  </si>
  <si>
    <r>
      <rPr>
        <sz val="8"/>
        <rFont val="宋体"/>
        <charset val="134"/>
      </rPr>
      <t xml:space="preserve">厨卫墙面防水处理  </t>
    </r>
    <r>
      <rPr>
        <b/>
        <sz val="8"/>
        <color rgb="FFFF0000"/>
        <rFont val="宋体"/>
        <charset val="134"/>
      </rPr>
      <t xml:space="preserve">（厨房）---1.2M </t>
    </r>
  </si>
  <si>
    <t>不碰角大小门窗洞全扣；
碰角＜2㎡门窗洞不扣；碰角≥2㎡门窗洞扣一半</t>
  </si>
  <si>
    <t>厨房和卫生间墙面满墙搓沙找平</t>
  </si>
  <si>
    <t>1、原有墙面开发商防水全部铲除，涂刷界面剂，批刮抗裂砂浆；2、墙面32.5水泥砂浆满墙搓沙找平；3、找直找方；</t>
  </si>
  <si>
    <r>
      <rPr>
        <sz val="8"/>
        <rFont val="宋体"/>
        <charset val="134"/>
      </rPr>
      <t xml:space="preserve">墙面贴300*600墙砖    </t>
    </r>
    <r>
      <rPr>
        <b/>
        <sz val="8"/>
        <color rgb="FFFF0000"/>
        <rFont val="宋体"/>
        <charset val="134"/>
      </rPr>
      <t>（甲供杂砖）</t>
    </r>
  </si>
  <si>
    <t>1、美国“雷帝”瓷砖胶(C1T）铺贴墙砖,排缝另加6元/平方米。2、不含原墙面处理，勾缝剂、主材等甲供。 3、按展开面积计量。</t>
  </si>
  <si>
    <t>19、</t>
  </si>
  <si>
    <r>
      <rPr>
        <sz val="8"/>
        <rFont val="宋体"/>
        <charset val="134"/>
      </rPr>
      <t>墙面贴75</t>
    </r>
    <r>
      <rPr>
        <sz val="8"/>
        <rFont val="宋体"/>
        <charset val="0"/>
      </rPr>
      <t>0*</t>
    </r>
    <r>
      <rPr>
        <sz val="8"/>
        <rFont val="宋体"/>
        <charset val="134"/>
      </rPr>
      <t>1500墙砖         （甲供）</t>
    </r>
  </si>
  <si>
    <t>1、美国“雷帝”瓷砖胶(C2T）铺贴墙砖,排缝另加6元/平方米。2、不含原墙面处理，勾缝剂、主材等甲供。 3、按展开面积计量。</t>
  </si>
  <si>
    <t>20、</t>
  </si>
  <si>
    <t>倒圆角</t>
  </si>
  <si>
    <t>人工+辅材</t>
  </si>
  <si>
    <t>二、次卧1（父母房）</t>
  </si>
  <si>
    <t>窗帘盒（暗）有灯带总长</t>
  </si>
  <si>
    <t>1、12mmOSB欧松板（加拿大进口兔宝宝））+可耐福（醛净系列）石膏板(9.5mm厚)封面；高度200mm*宽度240mm以内
2、根据设计大样图及现场实际情况调整欧松板厚度。</t>
  </si>
  <si>
    <t>地面铺砖找平（木地板找平基层）</t>
  </si>
  <si>
    <t>1、32.5水泥沙浆铺贴地砖 +普通耐磨哑光瓷砖，铺贴垫层厚度30mm-50mm，50mm以上需找平层加厚，加厚部分费用另计20元/㎡；2、实际用砖规格与预算不符以及实际施工方案与预算不符按实际办理增减项费用；3、平整无空鼓。</t>
  </si>
  <si>
    <t>三、次卧2（儿童房）</t>
  </si>
  <si>
    <t>四、公卫</t>
  </si>
  <si>
    <t>厨卫可耐福耐潮石膏板吊顶(单层石膏板）</t>
  </si>
  <si>
    <t>1、平顶“肯努森50系列”轻钢龙骨+可耐福耐潮石膏板；2、主龙骨(0.8mm厚)间距800mm以内、副龙骨(0.5mm厚)间距300mm、沿边龙骨，Φ8mm国标吊筋固定。螺丝间距150mm。</t>
  </si>
  <si>
    <t>天棚基层找平 （厨房、卫生间、生活阳台专用）</t>
  </si>
  <si>
    <t>1、首先顶面用环保“圣戈班”石膏满找平；2、顶面基层批刮环保“圣戈班”防潮找平腻子2-3遍，打磨平整。不含其他基层处理及涂料费用; 3、网格带或牛皮纸贴缝处理；4、阴阳角条；5、墙、顶面基层误差超过20㎜费用另计。</t>
  </si>
  <si>
    <t>天棚乳胶漆防水漆（厨房、卫生间、生活阳台专用）</t>
  </si>
  <si>
    <t>1、PPG大师漆外墙漆；2、大面滚涂局部刷涂工艺，底漆一遍，面漆两遍；底漆、面漆合二为一的序列参照施工说明。（喷漆工艺另计3元/M2）</t>
  </si>
  <si>
    <t>卫生间地面回填宝回填</t>
  </si>
  <si>
    <t>1、卫生间底部先刷法国“圣戈班伟伯”防水（刷两遍）；2、闭水试验48小时验收合格后再用回填宝回填，回填宝硬化后水泥砂浆加钢丝网找平加固；</t>
  </si>
  <si>
    <t>新建、扩建厨房地面防水处理（按新建或扩建后的 厨房或卫生间 整个面积计算）</t>
  </si>
  <si>
    <t>1、清扫、补洞、油膏封堵；2、墙根阴角做圆弧、找平放坡；3、法国“圣戈班伟伯”防水刷两次、闭水试验48小时，无渗漏。</t>
  </si>
  <si>
    <t>地面安装600≤规格≤1200地砖  （甲供）</t>
  </si>
  <si>
    <t xml:space="preserve">厨卫墙面防水处理  </t>
  </si>
  <si>
    <r>
      <rPr>
        <sz val="8"/>
        <rFont val="宋体"/>
        <charset val="134"/>
      </rPr>
      <t xml:space="preserve">厨房和卫生间墙面满墙搓沙找平    </t>
    </r>
    <r>
      <rPr>
        <sz val="8"/>
        <color rgb="FFFF0000"/>
        <rFont val="宋体"/>
        <charset val="134"/>
      </rPr>
      <t>(未拆除墙体）</t>
    </r>
  </si>
  <si>
    <r>
      <rPr>
        <sz val="8"/>
        <rFont val="宋体"/>
        <charset val="134"/>
      </rPr>
      <t>墙面贴6</t>
    </r>
    <r>
      <rPr>
        <sz val="8"/>
        <rFont val="宋体"/>
        <charset val="0"/>
      </rPr>
      <t>00*</t>
    </r>
    <r>
      <rPr>
        <sz val="8"/>
        <rFont val="宋体"/>
        <charset val="134"/>
      </rPr>
      <t>1200墙砖         （甲供）</t>
    </r>
  </si>
  <si>
    <t xml:space="preserve">卫生间壁龛造型贴砖人工费  </t>
  </si>
  <si>
    <t>贴砖造型人工费用</t>
  </si>
  <si>
    <t>五、主卧</t>
  </si>
  <si>
    <t>六、主卫</t>
  </si>
  <si>
    <t>卫生间壁龛造型贴砖人工费</t>
  </si>
  <si>
    <t>七、书房</t>
  </si>
  <si>
    <t>八、生活阳台</t>
  </si>
  <si>
    <r>
      <rPr>
        <sz val="8"/>
        <rFont val="宋体"/>
        <charset val="134"/>
      </rPr>
      <t xml:space="preserve">地面安装600≤规格≤800地砖 （甲供） </t>
    </r>
    <r>
      <rPr>
        <sz val="8"/>
        <color rgb="FFFF0000"/>
        <rFont val="宋体"/>
        <charset val="134"/>
      </rPr>
      <t>（地面加厚）</t>
    </r>
  </si>
  <si>
    <t>已减回填项</t>
  </si>
  <si>
    <r>
      <rPr>
        <sz val="8"/>
        <rFont val="宋体"/>
        <charset val="134"/>
      </rPr>
      <t xml:space="preserve">厨卫墙面防水处理  </t>
    </r>
    <r>
      <rPr>
        <sz val="8"/>
        <color rgb="FFFF0000"/>
        <rFont val="宋体"/>
        <charset val="134"/>
      </rPr>
      <t xml:space="preserve"> ---1.5M </t>
    </r>
  </si>
  <si>
    <r>
      <rPr>
        <sz val="8"/>
        <rFont val="宋体"/>
        <charset val="134"/>
      </rPr>
      <t>墙面贴</t>
    </r>
    <r>
      <rPr>
        <sz val="8"/>
        <rFont val="宋体"/>
        <charset val="0"/>
      </rPr>
      <t>400*</t>
    </r>
    <r>
      <rPr>
        <sz val="8"/>
        <rFont val="宋体"/>
        <charset val="134"/>
      </rPr>
      <t>800墙砖      （甲供）</t>
    </r>
  </si>
  <si>
    <t>九、客厅阳台</t>
  </si>
  <si>
    <t>十、水电安装工程</t>
  </si>
  <si>
    <t>打管线槽、线盒和打线管穿墙孔及线槽敷设（不包含中央空调打孔、排水槽、布线）</t>
  </si>
  <si>
    <t>管线槽及敷设；线槽横平竖直、倒角、宽度/深度合理。（强弱电全走天）注：其中不包含空调地暖等设备开槽。</t>
  </si>
  <si>
    <t>平层 强弱线安装（人工费）</t>
  </si>
  <si>
    <t>1、电线铺设、灯具安装（不含大吊灯安装）；（100m2以内可分九个回路，以后每增加30m2可增加一个回路，超出的回路：每增加一个回路增加人工费120元、材料费增加140元）；2、分组合理，负荷安全，无回路混用，弱电通路；3、定位正确，横平竖直，层次分明，保护到位。
2、不含强电智能。</t>
  </si>
  <si>
    <t>不含强电智能，比如华为有线智能，根据现场实际复杂程度计价；20-40元/㎡。</t>
  </si>
  <si>
    <t>强电线鸽牌（平层）</t>
  </si>
  <si>
    <t>1. 不含配电箱、空开、漏电保护器、电表、插座、开关面板等。采用鸽牌电线，客厅柜机空调线（或中央空调副机）用BV6mm2,其他壁挂空调线用BV4mm2,厨房进线BV4mm2,冰箱单独一组分线为BV2.5mm2,蒸箱和烤箱等大功率单独一组线BV4mm2，卫生间进线BV4mm2,插座为BV2.5mm2,开关进线为BV2.5mm2，开关至灯的控制线为BV1.5mm2. 所有接地均为BV2.5mm2.                                                                     2. 空开回路数量:套内100平方米以内8个回路, 套内120平方米以内10个回路,每增加1个回路220元/组。本报价只含客厅、卧室、过道三项双控回路，若甲方要求另外增加双控100元/组。客户要求采用鸽牌BVR软芯线时30元/M2。客户要求安装电热水器单独回路施工时增加500元/组。此价不包含6mm2以上任何电线材料和施工报价。                                                                          3. 经甲乙双方确定并施工后不能改动，如改动费用由甲方自行承担；根据有关规定，本公司不负责移动或改动电表； （若套内面积小于60M2时均按现场实际建筑面积进行计量）不包括空调、电梯等设备电缆线；
确，横平竖直，层次分明，保护到位。
2、不含强电智能。</t>
  </si>
  <si>
    <t>电话线</t>
  </si>
  <si>
    <t>点位</t>
  </si>
  <si>
    <t>1、秋叶原QF-2273(四芯屏蔽电话线OD4.2）；2、每个点位独立放线，万用表测试通断为通路。</t>
  </si>
  <si>
    <t>闭路线</t>
  </si>
  <si>
    <t>1、秋叶原QF-2179 (4P-176网数字闭路线）；2、每个点位独立放线，万用表测试通断为通路。</t>
  </si>
  <si>
    <t>音响线（至少三个点位）</t>
  </si>
  <si>
    <t>1、秋叶原QF-2262(2*150芯音响线）；2、每个点位独立放线，万用表测试通断为通路。</t>
  </si>
  <si>
    <t>电脑数据线路</t>
  </si>
  <si>
    <t>1、秋叶原QF7746T305 (超六类网线）；2、每个点位独立放线，万用表测试通断为通路。注：不包含监控、智能及AP布线。</t>
  </si>
  <si>
    <t>安装循环水 ，直径25mm系统（厨卫、生活阳台等用水地面积）</t>
  </si>
  <si>
    <t>m2</t>
  </si>
  <si>
    <t>1、单热源循环水：不含循环水泵及室外水路和井水 深亘4.7厚
2、管道直径25mm（壁厚4.7mm），单套循环管路。
3、管道直径增大或增加循环系统价格另计。</t>
  </si>
  <si>
    <t>常规标准计算此项</t>
  </si>
  <si>
    <t>冷、热水管道安装，直径25mm系统（厨卫、生活阳台等用水地面积）</t>
  </si>
  <si>
    <t>1、深亘4.7厚（单热源水：不含循环水泵及室外水路和井水）；2、定位正确，横平竖直，固定牢固，保护到位；3、加压1MPa，稳压30分钟，压降≤0.1MPa；4、做软水系统，直饮水管路另计70元/米。
2、管道直径25mm（壁厚4.7mm）。
3、管道直径增大价格另计。</t>
  </si>
  <si>
    <t>水管保温</t>
  </si>
  <si>
    <r>
      <rPr>
        <sz val="8"/>
        <rFont val="宋体"/>
        <charset val="0"/>
      </rPr>
      <t>1</t>
    </r>
    <r>
      <rPr>
        <sz val="8"/>
        <rFont val="宋体"/>
        <charset val="134"/>
      </rPr>
      <t>、冷水、热水、回水管均用分色保温管保温；</t>
    </r>
  </si>
  <si>
    <t>观景阳台冷水管（距最近接口处≤7m)</t>
  </si>
  <si>
    <t>深亘4.7厚。（一个出水口为一个点位）</t>
  </si>
  <si>
    <t>PVC线管（含91M2以上面积)16线管</t>
  </si>
  <si>
    <t>索邦305系列、三通、弯头、专用胶+86连体无缝线盒（专用线盒甲供）;</t>
  </si>
  <si>
    <r>
      <rPr>
        <sz val="8"/>
        <rFont val="宋体"/>
        <charset val="134"/>
      </rPr>
      <t xml:space="preserve">新做排水     </t>
    </r>
    <r>
      <rPr>
        <b/>
        <sz val="8"/>
        <color rgb="FFFF0000"/>
        <rFont val="宋体"/>
        <charset val="134"/>
      </rPr>
      <t>(主卫、次卫、生活阳台)</t>
    </r>
  </si>
  <si>
    <t>套</t>
  </si>
  <si>
    <t>1、索邦加强型排水PVC110、75落水管和配件及其保护；2、定位正确，防臭处理，坡度合理，保护到位；3、灌水试验，通畅无渗漏。</t>
  </si>
  <si>
    <t>洗手间、洗衣房</t>
  </si>
  <si>
    <r>
      <rPr>
        <sz val="8"/>
        <rFont val="宋体"/>
        <charset val="134"/>
      </rPr>
      <t xml:space="preserve">排水改造     </t>
    </r>
    <r>
      <rPr>
        <b/>
        <sz val="8"/>
        <color rgb="FFFF0000"/>
        <rFont val="宋体"/>
        <charset val="134"/>
      </rPr>
      <t>(厨房、西厨、阳台)</t>
    </r>
  </si>
  <si>
    <t>1、索邦加强型排水PVC75、50落水管和配件及其保护；2、定位正确，防臭处理，坡度合理，保护到位；3、灌水试验，通畅无渗漏。（主排水管另计）</t>
  </si>
  <si>
    <t>厨房、阳台</t>
  </si>
  <si>
    <t>卫生间设备安装（人工费）</t>
  </si>
  <si>
    <t>不含淋浴房、浴缸及特殊卫浴安装（预埋龙头、预埋马桶、预埋花洒及智能马桶）。</t>
  </si>
  <si>
    <t>主排水管道160管道</t>
  </si>
  <si>
    <t>索邦国标加强型</t>
  </si>
  <si>
    <t xml:space="preserve">主排水管道110管道   </t>
  </si>
  <si>
    <t xml:space="preserve">主排水管道75管道    </t>
  </si>
  <si>
    <t>六、其它工程       备注：材料转运费,室内、室外清洁出渣（日常）按有电梯计算，无电梯乘系数1.8   旧房拆除费用另计</t>
  </si>
  <si>
    <t>临时设施及成品保护费</t>
  </si>
  <si>
    <t>临时灯、线、脚手架、马凳、操作台等临时使用设施；地砖、地板、洁具、门窗及栏杆保护等费用</t>
  </si>
  <si>
    <r>
      <rPr>
        <sz val="8"/>
        <rFont val="宋体"/>
        <charset val="134"/>
      </rPr>
      <t>现场专业放样费</t>
    </r>
    <r>
      <rPr>
        <sz val="8"/>
        <color rgb="FFFF0000"/>
        <rFont val="宋体"/>
        <charset val="134"/>
      </rPr>
      <t>（标准放样）</t>
    </r>
  </si>
  <si>
    <t>按图纸对天花、家私、背景保护墙进行彩色
放样，可使整个装修效果体现在工地上，便于各工种上下焊接和准确定位。按实测建筑
面积计算（含赠送面积和加建面积）
立面PU线条放样另计20元/平方</t>
  </si>
  <si>
    <t>现场基础放样费（水平线、插座线）</t>
  </si>
  <si>
    <r>
      <rPr>
        <sz val="8"/>
        <color rgb="FFFF0000"/>
        <rFont val="宋体"/>
        <charset val="134"/>
      </rPr>
      <t>m</t>
    </r>
    <r>
      <rPr>
        <vertAlign val="superscript"/>
        <sz val="8"/>
        <color rgb="FFFF0000"/>
        <rFont val="宋体"/>
        <charset val="134"/>
      </rPr>
      <t>2</t>
    </r>
  </si>
  <si>
    <t>按图纸对水平线、插座线进行彩色放样。
按实测建筑面积计算（含赠送面积和加建面积）
立面PU线条放样另计20元/平方</t>
  </si>
  <si>
    <t>墙、地固</t>
  </si>
  <si>
    <t>墙面地面固化保护“圣戈班”（WL10墙固，FL10地固）</t>
  </si>
  <si>
    <t>材料运费及二次转运费</t>
  </si>
  <si>
    <t>材料下车点距施工场地200米以内,每增加100米增加1元/m2;如不能上电梯二楼以上(含二楼)每增加一层增加2元/m2;不包含甲方提供材料以及甲方自己施工所需材料的转运费，特殊情况费用另计。</t>
  </si>
  <si>
    <r>
      <rPr>
        <sz val="8"/>
        <rFont val="宋体"/>
        <charset val="134"/>
      </rPr>
      <t xml:space="preserve">室内、室外日常清洁出渣（不含甲方施工所产生的渣滓、不含出渣外运）  </t>
    </r>
    <r>
      <rPr>
        <b/>
        <sz val="8"/>
        <color rgb="FFFF0000"/>
        <rFont val="宋体"/>
        <charset val="134"/>
      </rPr>
      <t>(注：此项为日常清洁费，不含出渣费，现小区内无指定渣场）</t>
    </r>
  </si>
  <si>
    <t>1、室内日常清扫并清理到物业指定的本小区内垃圾堆放处，不含垃圾外运及清理到小区外垃圾堆放点，如需出渣外运增加1200元/车；不含土建改造拆除墙体建渣外运；
2、不含精开荒清洁费用。
3、不含出渣外运</t>
  </si>
  <si>
    <t>挑高层架空零时设施费</t>
  </si>
  <si>
    <r>
      <rPr>
        <sz val="8"/>
        <rFont val="宋体"/>
        <charset val="134"/>
      </rPr>
      <t>按挑高面积计算，高度在</t>
    </r>
    <r>
      <rPr>
        <sz val="8"/>
        <rFont val="宋体"/>
        <charset val="0"/>
      </rPr>
      <t>3.2---6</t>
    </r>
    <r>
      <rPr>
        <sz val="8"/>
        <rFont val="宋体"/>
        <charset val="134"/>
      </rPr>
      <t>M以内,若每超出1.0M*1.5</t>
    </r>
  </si>
  <si>
    <t>铲除原墙面和顶面腻子铲除</t>
  </si>
  <si>
    <t>工程远征费</t>
  </si>
  <si>
    <r>
      <rPr>
        <sz val="8"/>
        <rFont val="宋体"/>
        <charset val="134"/>
      </rPr>
      <t xml:space="preserve">监控安装  </t>
    </r>
    <r>
      <rPr>
        <sz val="8"/>
        <color rgb="FFFF0000"/>
        <rFont val="宋体"/>
        <charset val="134"/>
      </rPr>
      <t>（客厅）</t>
    </r>
  </si>
  <si>
    <t>该项由业主自行选择（含一年网络费用）</t>
  </si>
  <si>
    <t>设计团队需提前与业主沟通</t>
  </si>
  <si>
    <r>
      <rPr>
        <sz val="8"/>
        <rFont val="宋体"/>
        <charset val="134"/>
      </rPr>
      <t>备注：</t>
    </r>
    <r>
      <rPr>
        <sz val="8"/>
        <rFont val="宋体"/>
        <charset val="0"/>
      </rPr>
      <t xml:space="preserve"> </t>
    </r>
    <r>
      <rPr>
        <sz val="8"/>
        <rFont val="宋体"/>
        <charset val="134"/>
      </rPr>
      <t>该报价不含小区物管收取的出渣费、电梯费、管理费、装修保证金等费用</t>
    </r>
  </si>
  <si>
    <t>室内木基层工程报价清单</t>
  </si>
  <si>
    <t>甲方（业主）姓名：          联系方式：            使用面积：        工程地点：          编制日期：</t>
  </si>
  <si>
    <t>项目名称</t>
  </si>
  <si>
    <t xml:space="preserve">人  工  费 </t>
  </si>
  <si>
    <t>工艺做法及材料说明</t>
  </si>
  <si>
    <t>一、木作基层工程</t>
  </si>
  <si>
    <r>
      <rPr>
        <sz val="8"/>
        <rFont val="宋体"/>
        <charset val="134"/>
      </rPr>
      <t xml:space="preserve">吊滑门基层加固  </t>
    </r>
    <r>
      <rPr>
        <sz val="8"/>
        <color rgb="FFFF0000"/>
        <rFont val="宋体"/>
        <charset val="134"/>
      </rPr>
      <t>(厨房、书房、主卫）</t>
    </r>
  </si>
  <si>
    <t>15欧松板（加拿大进口兔宝宝）+龙骨基层；Φ8吊杆加固，纸面石膏板饰面</t>
  </si>
  <si>
    <t>儿童玩耍区造型墙 墙面木作基层造型</t>
  </si>
  <si>
    <t>1、12欧松板（加拿大进口兔宝宝）+龙骨基层
2、根据设计大样图及现场实际情况调整欧松板厚度。</t>
  </si>
  <si>
    <t>木饰面位置基层可以不计算，要求厂家施工或者做增项处理</t>
  </si>
  <si>
    <t>过道顶面木饰面基层  木作基层造型</t>
  </si>
  <si>
    <t>过道墙面木饰面基层  木作基层造型</t>
  </si>
  <si>
    <t>客厅电视背景墙  墙面木作基层造型</t>
  </si>
  <si>
    <t>客厅电视背景墙 封面(可耐福醛净单层）</t>
  </si>
  <si>
    <t>餐厅 墙面异形木作基层造型</t>
  </si>
  <si>
    <t>餐厅 墙面异形石膏板封面(可耐福醛净单层）</t>
  </si>
  <si>
    <t>餐厅造型墙  墙面木作基层造型</t>
  </si>
  <si>
    <t>餐厅造型墙  封面(可耐福醛净单层）</t>
  </si>
  <si>
    <t>主卧床头背景墙 墙面木作基层造型</t>
  </si>
  <si>
    <t>父母房床头背景墙 墙面木作基层造型</t>
  </si>
  <si>
    <t>暗踢脚墙体剔打，木基础，踢脚线安装</t>
  </si>
  <si>
    <t>米</t>
  </si>
  <si>
    <t>1、25-30mm踢脚线（含不锈钢或铝型材）。
2、30mm-50mm踢脚线需定制不锈钢不另外收费（含不锈钢）。
3、50mm以上踢脚线需定制不锈钢并另外收费20元/米（含不锈钢）。
4、定制颜色按20元/米增加费用。</t>
  </si>
  <si>
    <t>无踢脚线和内退踢脚线都需要计算,楼梯按步算，不按米算</t>
  </si>
  <si>
    <t>隐框门木基层</t>
  </si>
  <si>
    <t>1、12欧松板（加拿大进口兔宝宝）+龙骨基层
2、根据设计大样图及现场实际情况调整欧松板厚度。
3、不含木饰面位置木基层。</t>
  </si>
  <si>
    <t>按门洞周长计算</t>
  </si>
  <si>
    <t>隐框门安装后收口处理</t>
  </si>
  <si>
    <t>1、12欧松板（加拿大进口兔宝宝）+龙骨基层+石膏板封面
2、根据设计大样图及现场实际情况调整欧松板厚度。
3、不含木饰面位置木基层。</t>
  </si>
  <si>
    <t>极细边框木基层，定制不锈钢门套</t>
  </si>
  <si>
    <t>750-900MM宽门（不含不锈钢）</t>
  </si>
  <si>
    <t>750-900MM宽门（含不锈钢）</t>
  </si>
  <si>
    <t>门套宽度240mm以内（含不锈钢）</t>
  </si>
  <si>
    <t>平板门，含把手，普通合页和门吸</t>
  </si>
  <si>
    <t>扇</t>
  </si>
  <si>
    <t>2000-2400MM高</t>
  </si>
  <si>
    <t>21、</t>
  </si>
  <si>
    <t>中间铝蜂窝极窄边框门，含把手，普通合页和门吸</t>
  </si>
  <si>
    <t>22、</t>
  </si>
  <si>
    <t>不锈钢门套木基层</t>
  </si>
  <si>
    <t>23、</t>
  </si>
  <si>
    <t xml:space="preserve">滑门轨道加固  </t>
  </si>
  <si>
    <t>1、轨道钢架+木基层</t>
  </si>
  <si>
    <t>可列为非常规项目讲解</t>
  </si>
  <si>
    <t>24、</t>
  </si>
  <si>
    <t>钢架基层造型</t>
  </si>
  <si>
    <t>㎡</t>
  </si>
  <si>
    <t>1、镀锌管，接头处涂刷防锈漆。</t>
  </si>
  <si>
    <t>25、</t>
  </si>
  <si>
    <t>晾衣架加固</t>
  </si>
  <si>
    <t>甲方（业主）姓名：     联系方式：     使用面积：       工程地点：           编制日期：</t>
  </si>
  <si>
    <t>项目名称：</t>
  </si>
  <si>
    <t>一、天棚工程</t>
  </si>
  <si>
    <t>A、</t>
  </si>
  <si>
    <t>天棚龙骨吊顶 (肯努森60系列）</t>
  </si>
  <si>
    <t>大面积平顶“肯努森60系列”轻钢龙骨：1、主龙骨(1.0mm厚)间距800mm以内、副龙骨(0.6mm厚)间距300mm、沿边龙骨，Φ8mm国标吊筋固定；2、造型：大面平面部分轻钢龙骨，立面造型部分松木刨光木龙骨+欧松板（加拿大进口兔宝宝），木质刷防火涂料。3、根据设计大样图及现场实际情况调整欧松板厚度。</t>
  </si>
  <si>
    <t>天棚龙骨吊顶 (圣戈班60系列）</t>
  </si>
  <si>
    <t>大面积平顶“圣戈班60系列”轻钢龙骨：1、主龙骨(1.0mm厚)间距800mm以内、副龙骨(0.6mm厚)间距300mm、沿边龙骨，Φ8mm国标吊筋固定；2、造型：大面平面部分轻钢龙骨，立面造型部分松木刨光木龙骨+欧松板（加拿大进口兔宝宝），木质刷防火涂料。3、根据设计大样图及现场实际情况调整欧松板厚度。</t>
  </si>
  <si>
    <t>天棚封面(可耐福醛净双层）</t>
  </si>
  <si>
    <t>1、双层可耐福（醛净系列）家装专用石膏板(9.5mm厚)、春雨镀锌自攻钉固定,螺丝间距150mm；2、石膏板拼接留V型缝。3、饰面另计。4、边吊转角做“L”型处理</t>
  </si>
  <si>
    <t>天棚封面(可耐福12mm福贝诺单层）</t>
  </si>
  <si>
    <t>1、可耐福（福贝诺系列）家装专用石膏板(12mm厚)、春雨镀锌自攻钉固定,螺丝间距150mm；2、石膏板拼接留V型缝。3、饰面另计。4、边吊转角做“L”型处理</t>
  </si>
  <si>
    <t>天棚封面(圣戈班B20醛净单层）</t>
  </si>
  <si>
    <t>1、单层圣戈班B20（醛净系列）家装专用石膏板(9.5mm厚)、春雨镀锌自攻钉固定,螺丝间距150mm；2、石膏板拼接留V型缝。3、饰面另计。4、边吊转角做“L”型处理</t>
  </si>
  <si>
    <t>天棚面板水缝吊平顶（斜顶：在此基础上增加45元/m2；不含叠级、缝深3mm）</t>
  </si>
  <si>
    <t>1、“肯努森50系列”轻钢龙骨+12mmOSB欧松板（加拿大进口兔宝宝）+水曲板(漆未计）；2、主龙骨(0.8mm厚)间距800-1000、副龙骨(0.5mm厚)间距400mm，Φ8mm国标吊筋固定。3、根据设计大样图及现场实际情况调整欧松板厚度。</t>
  </si>
  <si>
    <t xml:space="preserve">天棚面板水缝清水色漆/华润 </t>
  </si>
  <si>
    <t>1、华润(五合一) 透明聚氨酯(PU)漆 底漆两遍+面漆两遍（色漆增加50/m2)；2、漆面光滑，无流坠，无颗粒，色泽均匀，纹理清晰。</t>
  </si>
  <si>
    <t>天棚木作假梁基层造型   (延长米计算,周长不大于600mm，不含线条)</t>
  </si>
  <si>
    <t>1、12mmOSB欧松板（加拿大进口兔宝宝）+可耐福（醛净系列）封面
2、根据设计大样图及现场实际情况调整欧松板厚度。</t>
  </si>
  <si>
    <t xml:space="preserve">原梁木基层+石膏板的计算此项。
</t>
  </si>
  <si>
    <t>木作基层假梁造型  (延长米计算,周长不大于600mm，不含线条)饰面甲供木饰面</t>
  </si>
  <si>
    <t>1、12mmOSB欧松板（加拿大进口兔宝宝）+龙骨基层
2、根据设计大样图及现场实际情况调整欧松板厚度。</t>
  </si>
  <si>
    <t>原梁木基层+木饰面的计算此项</t>
  </si>
  <si>
    <t>天棚吊斜顶（按展开面积计算）（不含叠级）</t>
  </si>
  <si>
    <t>1、大面积平顶“肯努森50系列”轻钢龙骨:主龙骨(0.8mm厚)间距800mm以内，副龙骨(0.5mm厚)间距300mm、沿边龙骨；2、造型部分松木刨光木龙骨,间距300mm+可耐福（醛净系列）家装专用石膏板(9.5mm厚)+木质刷防火涂料。</t>
  </si>
  <si>
    <t>天棚石膏板水缝吊顶</t>
  </si>
  <si>
    <r>
      <rPr>
        <sz val="8"/>
        <rFont val="宋体"/>
        <charset val="0"/>
      </rPr>
      <t>1</t>
    </r>
    <r>
      <rPr>
        <sz val="8"/>
        <rFont val="宋体"/>
        <charset val="134"/>
      </rPr>
      <t>、</t>
    </r>
    <r>
      <rPr>
        <sz val="8"/>
        <rFont val="宋体"/>
        <charset val="0"/>
      </rPr>
      <t>“</t>
    </r>
    <r>
      <rPr>
        <sz val="8"/>
        <rFont val="宋体"/>
        <charset val="134"/>
      </rPr>
      <t>肯努森</t>
    </r>
    <r>
      <rPr>
        <sz val="8"/>
        <rFont val="宋体"/>
        <charset val="0"/>
      </rPr>
      <t>”</t>
    </r>
    <r>
      <rPr>
        <sz val="8"/>
        <rFont val="宋体"/>
        <charset val="134"/>
      </rPr>
      <t>轻钢龙骨</t>
    </r>
    <r>
      <rPr>
        <sz val="8"/>
        <rFont val="宋体"/>
        <charset val="0"/>
      </rPr>
      <t>+</t>
    </r>
    <r>
      <rPr>
        <sz val="8"/>
        <rFont val="宋体"/>
        <charset val="134"/>
      </rPr>
      <t>可耐福（醛净系列）家装专用石膏板</t>
    </r>
    <r>
      <rPr>
        <sz val="8"/>
        <rFont val="宋体"/>
        <charset val="0"/>
      </rPr>
      <t>(9.5mm</t>
    </r>
    <r>
      <rPr>
        <sz val="8"/>
        <rFont val="宋体"/>
        <charset val="134"/>
      </rPr>
      <t>厚</t>
    </r>
    <r>
      <rPr>
        <sz val="8"/>
        <rFont val="宋体"/>
        <charset val="0"/>
      </rPr>
      <t>)</t>
    </r>
    <r>
      <rPr>
        <sz val="8"/>
        <rFont val="宋体"/>
        <charset val="134"/>
      </rPr>
      <t>封面</t>
    </r>
    <r>
      <rPr>
        <sz val="8"/>
        <rFont val="宋体"/>
        <charset val="0"/>
      </rPr>
      <t>+</t>
    </r>
    <r>
      <rPr>
        <sz val="8"/>
        <rFont val="宋体"/>
        <charset val="134"/>
      </rPr>
      <t>可耐福（醛净系列）家装专用石膏板</t>
    </r>
    <r>
      <rPr>
        <sz val="8"/>
        <rFont val="宋体"/>
        <charset val="0"/>
      </rPr>
      <t>(9.5mm</t>
    </r>
    <r>
      <rPr>
        <sz val="8"/>
        <rFont val="宋体"/>
        <charset val="134"/>
      </rPr>
      <t>厚</t>
    </r>
    <r>
      <rPr>
        <sz val="8"/>
        <rFont val="宋体"/>
        <charset val="0"/>
      </rPr>
      <t>)</t>
    </r>
    <r>
      <rPr>
        <sz val="8"/>
        <rFont val="宋体"/>
        <charset val="134"/>
      </rPr>
      <t>开条拼缝；</t>
    </r>
    <r>
      <rPr>
        <sz val="8"/>
        <rFont val="宋体"/>
        <charset val="0"/>
      </rPr>
      <t>2</t>
    </r>
    <r>
      <rPr>
        <sz val="8"/>
        <rFont val="宋体"/>
        <charset val="134"/>
      </rPr>
      <t>、主龙骨</t>
    </r>
    <r>
      <rPr>
        <sz val="8"/>
        <rFont val="宋体"/>
        <charset val="0"/>
      </rPr>
      <t>(0.8mm</t>
    </r>
    <r>
      <rPr>
        <sz val="8"/>
        <rFont val="宋体"/>
        <charset val="134"/>
      </rPr>
      <t>厚</t>
    </r>
    <r>
      <rPr>
        <sz val="8"/>
        <rFont val="宋体"/>
        <charset val="0"/>
      </rPr>
      <t>)</t>
    </r>
    <r>
      <rPr>
        <sz val="8"/>
        <rFont val="宋体"/>
        <charset val="134"/>
      </rPr>
      <t>间距</t>
    </r>
    <r>
      <rPr>
        <sz val="8"/>
        <rFont val="宋体"/>
        <charset val="0"/>
      </rPr>
      <t>800mm</t>
    </r>
    <r>
      <rPr>
        <sz val="8"/>
        <rFont val="宋体"/>
        <charset val="134"/>
      </rPr>
      <t>以内、副龙骨</t>
    </r>
    <r>
      <rPr>
        <sz val="8"/>
        <rFont val="宋体"/>
        <charset val="0"/>
      </rPr>
      <t>(0.5mm</t>
    </r>
    <r>
      <rPr>
        <sz val="8"/>
        <rFont val="宋体"/>
        <charset val="134"/>
      </rPr>
      <t>厚</t>
    </r>
    <r>
      <rPr>
        <sz val="8"/>
        <rFont val="宋体"/>
        <charset val="0"/>
      </rPr>
      <t>)</t>
    </r>
    <r>
      <rPr>
        <sz val="8"/>
        <rFont val="宋体"/>
        <charset val="134"/>
      </rPr>
      <t>间距</t>
    </r>
    <r>
      <rPr>
        <sz val="8"/>
        <rFont val="宋体"/>
        <charset val="0"/>
      </rPr>
      <t>300mm</t>
    </r>
    <r>
      <rPr>
        <sz val="8"/>
        <rFont val="宋体"/>
        <charset val="134"/>
      </rPr>
      <t>、沿边龙骨，</t>
    </r>
    <r>
      <rPr>
        <sz val="8"/>
        <rFont val="宋体"/>
        <charset val="0"/>
      </rPr>
      <t>Φ8mm</t>
    </r>
    <r>
      <rPr>
        <sz val="8"/>
        <rFont val="宋体"/>
        <charset val="134"/>
      </rPr>
      <t>国标吊筋固定。</t>
    </r>
  </si>
  <si>
    <t>天棚石膏板水缝吊斜顶</t>
  </si>
  <si>
    <t>石膏板吊顶弧形阳角</t>
  </si>
  <si>
    <t>可耐福耐潮石膏板吊顶(双层石膏板）</t>
  </si>
  <si>
    <r>
      <rPr>
        <sz val="8"/>
        <rFont val="宋体"/>
        <charset val="134"/>
      </rPr>
      <t>1、平顶</t>
    </r>
    <r>
      <rPr>
        <sz val="8"/>
        <color rgb="FFFF0000"/>
        <rFont val="宋体"/>
        <charset val="134"/>
      </rPr>
      <t>“肯努森50系列”</t>
    </r>
    <r>
      <rPr>
        <sz val="8"/>
        <rFont val="宋体"/>
        <charset val="134"/>
      </rPr>
      <t>轻钢龙骨+可耐福耐潮石膏板(不足2.8m2以2.8m2计算）；2、主龙骨(0.8mm厚)间距800mm以内、副龙骨(0.5mm厚)间距300、沿边龙骨，Φ8mm国标吊筋固定，螺丝间距150mm。</t>
    </r>
  </si>
  <si>
    <t>石膏线刷乳胶漆（综合价，不含石膏线）</t>
  </si>
  <si>
    <t>石膏线修补、打磨+PPG大师漆。</t>
  </si>
  <si>
    <t>乳胶漆我方单位施工的有石膏线的才计算此项</t>
  </si>
  <si>
    <t>天棚乳胶漆</t>
  </si>
  <si>
    <r>
      <rPr>
        <sz val="8"/>
        <rFont val="宋体"/>
        <charset val="0"/>
      </rPr>
      <t>1</t>
    </r>
    <r>
      <rPr>
        <sz val="8"/>
        <rFont val="宋体"/>
        <charset val="134"/>
      </rPr>
      <t>、</t>
    </r>
    <r>
      <rPr>
        <sz val="8"/>
        <rFont val="宋体"/>
        <charset val="0"/>
      </rPr>
      <t>PPG</t>
    </r>
    <r>
      <rPr>
        <sz val="8"/>
        <rFont val="宋体"/>
        <charset val="134"/>
      </rPr>
      <t>大师漆；</t>
    </r>
    <r>
      <rPr>
        <sz val="8"/>
        <rFont val="宋体"/>
        <charset val="0"/>
      </rPr>
      <t>2</t>
    </r>
    <r>
      <rPr>
        <sz val="8"/>
        <rFont val="宋体"/>
        <charset val="134"/>
      </rPr>
      <t>、大面滚涂局部刷涂工艺，底漆一遍，面漆两遍；底漆面漆合二为一的序列参照施工说明。（喷漆工艺另计</t>
    </r>
    <r>
      <rPr>
        <sz val="8"/>
        <rFont val="宋体"/>
        <charset val="0"/>
      </rPr>
      <t>5</t>
    </r>
    <r>
      <rPr>
        <sz val="8"/>
        <rFont val="宋体"/>
        <charset val="134"/>
      </rPr>
      <t>元</t>
    </r>
    <r>
      <rPr>
        <sz val="8"/>
        <rFont val="宋体"/>
        <charset val="0"/>
      </rPr>
      <t>/M2</t>
    </r>
    <r>
      <rPr>
        <sz val="8"/>
        <rFont val="宋体"/>
        <charset val="134"/>
      </rPr>
      <t>）</t>
    </r>
  </si>
  <si>
    <t>卡式灯槽</t>
  </si>
  <si>
    <t>1、12mmOSB欧松板（加拿大进口兔宝宝）+纸面石膏板(9.5mm厚)
2、根据设计大样图及现场实际情况调整欧松板厚度。</t>
  </si>
  <si>
    <t>线性灯、轨道灯、磁吸灯</t>
  </si>
  <si>
    <t>弧形楼梯底部吊顶</t>
  </si>
  <si>
    <t>轻钢龙骨：1、主龙骨(0.8mm厚)间距800mm以内、副龙骨(0.5mm厚)间距300mm、沿边龙骨，Φ8mm国标吊筋固定；2、造型：大面平面部分轻钢龙骨，立面造型部分松木刨光木龙骨+欧松板（加拿大进口兔宝宝），木质刷防火涂料。3、根据设计大样图及现场实际情况调整欧松板厚度。</t>
  </si>
  <si>
    <t>二、地面工程 （备注:  地砖斜贴 加5元/M2 、贴加工砖(不加工费) 加5元/M2  贴卡缝砖加5元/M2   拼花费用另计）</t>
  </si>
  <si>
    <t>地面铺100＜规格≤200地砖         （甲供）（含斜贴和卡缝）</t>
  </si>
  <si>
    <r>
      <rPr>
        <sz val="8"/>
        <rFont val="宋体"/>
        <charset val="134"/>
      </rPr>
      <t>地面铺</t>
    </r>
    <r>
      <rPr>
        <sz val="8"/>
        <rFont val="宋体"/>
        <charset val="0"/>
      </rPr>
      <t>300</t>
    </r>
    <r>
      <rPr>
        <sz val="8"/>
        <rFont val="宋体"/>
        <charset val="134"/>
      </rPr>
      <t>≤规格＜</t>
    </r>
    <r>
      <rPr>
        <sz val="8"/>
        <rFont val="宋体"/>
        <charset val="0"/>
      </rPr>
      <t>600</t>
    </r>
    <r>
      <rPr>
        <sz val="8"/>
        <rFont val="宋体"/>
        <charset val="134"/>
      </rPr>
      <t>地砖（甲供）</t>
    </r>
  </si>
  <si>
    <r>
      <rPr>
        <sz val="8"/>
        <rFont val="宋体"/>
        <charset val="134"/>
      </rPr>
      <t>地面铺4</t>
    </r>
    <r>
      <rPr>
        <sz val="8"/>
        <rFont val="宋体"/>
        <charset val="0"/>
      </rPr>
      <t>00</t>
    </r>
    <r>
      <rPr>
        <sz val="8"/>
        <rFont val="宋体"/>
        <charset val="134"/>
      </rPr>
      <t>≤规格＜8</t>
    </r>
    <r>
      <rPr>
        <sz val="8"/>
        <rFont val="宋体"/>
        <charset val="0"/>
      </rPr>
      <t>00</t>
    </r>
    <r>
      <rPr>
        <sz val="8"/>
        <rFont val="宋体"/>
        <charset val="134"/>
      </rPr>
      <t>地砖（甲供）</t>
    </r>
  </si>
  <si>
    <t>地面安装600≤规格≤800地砖 （甲供）</t>
  </si>
  <si>
    <t>地面安装1200*1200地砖  （甲供）</t>
  </si>
  <si>
    <t>地面安装800(900)≤规格≤1800地砖  （甲供）</t>
  </si>
  <si>
    <t>地面安装800≤规格≤2400地砖  （甲供）（薄贴工艺）</t>
  </si>
  <si>
    <t>1、32.5水泥沙浆铺贴地砖 +填缝剂 (甲方提供)，铺贴垫层厚度30mm-50mm以上需找平层加厚，加厚部分费用另计20元/㎡；2、实际用砖规格与预算不符以及实际施工方案与预算不符按实际办理增减项费用；3、平整无空鼓。4、地面先找平，固化一星期后用瓷砖胶薄贴（含瓷砖胶）</t>
  </si>
  <si>
    <t>地面安装1200≤规格≤2400地砖  （甲供）（薄贴工艺）</t>
  </si>
  <si>
    <t>地面安装200≤规格≤1200木纹地砖 （工字缝）         （甲供）</t>
  </si>
  <si>
    <t>1、32.5水泥沙浆铺贴地砖 +填缝剂 (甲方提供)，铺贴垫层厚度30mm-50mm以上需找平层加厚，加厚部分费用另计20元/㎡；2、实际用砖规格与预算不符以及实际施工方案与预算不符按实际办理增减项费用；3、平整无空鼓。</t>
  </si>
  <si>
    <t>地面安装150≤规格≤900木纹地砖 （工字缝）         （甲供）</t>
  </si>
  <si>
    <t>地面安装200≤规格≤1200木纹地砖 （鱼骨拼）         （甲供）</t>
  </si>
  <si>
    <t>地面安装150≤规格≤900木纹地砖 （鱼骨拼）         （甲供）</t>
  </si>
  <si>
    <t>地面安装200≤规格≤1200木纹地砖 （人字拼）         （甲供）</t>
  </si>
  <si>
    <t>地面安装150≤规格≤900木纹地砖 （人字拼）         （甲供）</t>
  </si>
  <si>
    <t>厨房地面回填宝回填</t>
  </si>
  <si>
    <t>1、厨房底部先刷法国“圣戈班伟伯”防水（刷两遍）；2、闭水试验48小时验收合格后再用回填宝回填，回填宝硬化后水泥砂浆加钢丝网找平加固；</t>
  </si>
  <si>
    <t>厨房低于10厘米不做回填宝回填；如有需要回填按建渣回填计算</t>
  </si>
  <si>
    <t>阳台地面建渣回填</t>
  </si>
  <si>
    <t>1、32.5水泥沙浆，铺贴垫层厚度30mm-50mm以上需找平层加厚，加厚部分费用另计20元/㎡；；3、平整无空鼓。</t>
  </si>
  <si>
    <t>卫生间地面建渣回填</t>
  </si>
  <si>
    <t>地面铺马赛克 （甲供）</t>
  </si>
  <si>
    <t>1、32.5水泥沙浆铺贴地砖 +填缝剂 (甲方提供)，铺贴垫层厚度30mm-50mm以上需找平层加厚，加厚部分费用另计20元/㎡；2、实际用砖规格与预算不符以及实际施工方案与预算不符按实际办理增减项费用；3、平整无空鼓。（地面需先找平）</t>
  </si>
  <si>
    <t>阳台边缘零星瓷砖铺贴    （甲供）</t>
  </si>
  <si>
    <t>(包括平面和立面，高度300mm以内，超出高度费用另计)</t>
  </si>
  <si>
    <t>门槛收口石（主材甲供）</t>
  </si>
  <si>
    <t>不足1米按1米计算</t>
  </si>
  <si>
    <t>石材或瓷砖边带（甲供）</t>
  </si>
  <si>
    <t>1、32.5水泥沙浆（基层找平）+白水泥（铺贴石材）+填缝剂(甲方提供)；2、拼花、造型费用另计。</t>
  </si>
  <si>
    <t>马赛克边带（甲供）</t>
  </si>
  <si>
    <t>1、32.5水泥沙浆（基层找平）+白水泥（铺贴）+填缝剂(甲方提供)；2、拼花、造型费用另计。</t>
  </si>
  <si>
    <t>三、饰面工程      备注:套用色漆时每30平方可用一种色，不加价，但不足30平方按30平方计算（华润居饰家除外）</t>
  </si>
  <si>
    <t>墙面冲筋找平处理</t>
  </si>
  <si>
    <t>1.墙面每隔1500mm以内（用“圣戈班”找平石膏）纵向冲筋，2.用3米的靠尺满墙找平处理，平整度误差2mm以内，垂直度误差2mm以内。</t>
  </si>
  <si>
    <t>墙面满挂玻纤抗裂网</t>
  </si>
  <si>
    <t>墙面满挂抗裂布</t>
  </si>
  <si>
    <t>1、水电线槽用白布处理完成后环保“圣戈班”石膏满找平，第一遍腻子批刮完成后涮乳白胶粘贴抗裂布；</t>
  </si>
  <si>
    <t>墙面乳胶漆</t>
  </si>
  <si>
    <t>1、PPG大师漆；2、大面滚涂局部刷涂工艺，底漆一遍，面漆两遍；底漆、面漆合二为一的序列参照施工说明。</t>
  </si>
  <si>
    <t>墙面基膜途刷</t>
  </si>
  <si>
    <t>清扫基层+涂刷基膜（甲方提供基膜、墙纸粉、墙纸胶及墙纸安装）</t>
  </si>
  <si>
    <t>R型阳角条处理</t>
  </si>
  <si>
    <t>专用R型阳角条（用“圣戈班”找平石膏）加固处理</t>
  </si>
  <si>
    <t xml:space="preserve">四、墙面工程    备注:选用32.5MPa水泥; 墙面砖  斜贴加5/M2、无缝砖加5/M2 、贴加工砖(不含加工费) 加5元/M2 、 贴卡缝砖加5元/M2  </t>
  </si>
  <si>
    <t>厨卫墙面防水处理</t>
  </si>
  <si>
    <t>厨卫墙面防水背衬板处理</t>
  </si>
  <si>
    <t>阴角防水胶带</t>
  </si>
  <si>
    <t>墙面墙面贴100＜规格＜200墙砖 （甲供）（含斜贴和卡缝）</t>
  </si>
  <si>
    <t>墙面贴200≤规格＜300墙砖  （甲供）</t>
  </si>
  <si>
    <t>墙面贴300*600墙砖      （甲供）</t>
  </si>
  <si>
    <r>
      <rPr>
        <sz val="8"/>
        <rFont val="宋体"/>
        <charset val="134"/>
      </rPr>
      <t>墙面贴</t>
    </r>
    <r>
      <rPr>
        <sz val="8"/>
        <rFont val="宋体"/>
        <charset val="0"/>
      </rPr>
      <t>450*900</t>
    </r>
    <r>
      <rPr>
        <sz val="8"/>
        <rFont val="宋体"/>
        <charset val="134"/>
      </rPr>
      <t>墙砖      （甲供）</t>
    </r>
  </si>
  <si>
    <t>墙面贴瓷砖500*1000、600*900墙砖         （甲供）</t>
  </si>
  <si>
    <r>
      <rPr>
        <sz val="8"/>
        <rFont val="宋体"/>
        <charset val="134"/>
      </rPr>
      <t>墙面贴8</t>
    </r>
    <r>
      <rPr>
        <sz val="8"/>
        <rFont val="宋体"/>
        <charset val="0"/>
      </rPr>
      <t>00*18</t>
    </r>
    <r>
      <rPr>
        <sz val="8"/>
        <rFont val="宋体"/>
        <charset val="134"/>
      </rPr>
      <t>00墙砖（900*1800）（甲供）</t>
    </r>
  </si>
  <si>
    <r>
      <rPr>
        <sz val="8"/>
        <rFont val="宋体"/>
        <charset val="134"/>
      </rPr>
      <t>墙面贴8</t>
    </r>
    <r>
      <rPr>
        <sz val="8"/>
        <rFont val="宋体"/>
        <charset val="0"/>
      </rPr>
      <t>00*24</t>
    </r>
    <r>
      <rPr>
        <sz val="8"/>
        <rFont val="宋体"/>
        <charset val="134"/>
      </rPr>
      <t>00墙砖（甲供）（薄贴工艺）</t>
    </r>
  </si>
  <si>
    <t>1、美国“雷帝”瓷砖胶(C2TES1）铺贴墙砖,排缝另加6元/平方米。2、不含原墙面处理，勾缝剂、主材等甲供。 3、按展开面积计量。</t>
  </si>
  <si>
    <r>
      <rPr>
        <sz val="8"/>
        <rFont val="宋体"/>
        <charset val="134"/>
      </rPr>
      <t>墙面贴12</t>
    </r>
    <r>
      <rPr>
        <sz val="8"/>
        <rFont val="宋体"/>
        <charset val="0"/>
      </rPr>
      <t>00*24</t>
    </r>
    <r>
      <rPr>
        <sz val="8"/>
        <rFont val="宋体"/>
        <charset val="134"/>
      </rPr>
      <t>00墙砖（甲供）（薄贴工艺）</t>
    </r>
  </si>
  <si>
    <t>墙面贴单道腰线（甲供）</t>
  </si>
  <si>
    <t>五、水电安装工程</t>
  </si>
  <si>
    <t>两层 强弱线安装（人工费）</t>
  </si>
  <si>
    <t>1、电线铺设、灯具安装（不含大吊灯安装）；（100m2以内可分九个回路，以后每增加30m2可增加一个回路，超出的回路：每增加一个回路增加人工费120元、材料费增加140元）；2、分组合理，负荷安全，无回路混用，弱电通路；3、定位正确，横平竖直，层次分明，保护到位。
确，横平竖直，层次分明，保护到位。
2、不含强电智能。</t>
  </si>
  <si>
    <t>三层（或三层以上））强弱线安装（人工费）</t>
  </si>
  <si>
    <t>强电线普睿司曼（平层）</t>
  </si>
  <si>
    <t>强电线鸽牌（跃层）</t>
  </si>
  <si>
    <t>强电线普睿司曼（跃层）</t>
  </si>
  <si>
    <t>强电线鸽牌（别墅）</t>
  </si>
  <si>
    <t>强电线普睿司曼（别墅）</t>
  </si>
  <si>
    <t>电脑数据线路（七类网线）</t>
  </si>
  <si>
    <t>1、秋叶原QF7770（七类网线）；2、每个点位独立放线，万用表测试通断为通路。注：不包含监控、智能及AP布线。</t>
  </si>
  <si>
    <t>安装循环水。主管直径32mm，支管直径25mm（厨卫、生活阳台等用水地面积）</t>
  </si>
  <si>
    <t>1、单热源循环水：不含循环水泵及室外水路和井水 深亘4.7厚
2、主管道直径32mm（壁厚5.2mm），支管管径25mm（壁厚4.7mm），单套循环管路。
3、管道直径增大或增加循环系统价格另计。</t>
  </si>
  <si>
    <t>升级版计算此项</t>
  </si>
  <si>
    <t>冷、热水管道安装，主管直径32mm，支管直径25mm（厨卫、生活阳台等用水地面积）</t>
  </si>
  <si>
    <t>1、深亘4.7厚（单热源水：不含循环水泵及室外水路和井水）；2、定位正确，横平竖直，固定牢固，保护到位；3、加压1MPa，稳压30分钟，压降≤0.1MPa；4、做软水系统，直饮水管路另计70元/米。
2、主管道直径32mm（壁厚5.2mm），支管管径25mm（壁厚4.7mm）。
3、管道直径增大价格另计。</t>
  </si>
  <si>
    <t>PVC线管（含91M2以上面积)20线管</t>
  </si>
  <si>
    <t>新做排水(洗手间、洗衣房)</t>
  </si>
  <si>
    <t>排水改造(厨房、阳台)</t>
  </si>
  <si>
    <t>主排水管道110管道</t>
  </si>
  <si>
    <t>主排水管道75管道</t>
  </si>
  <si>
    <t>室内、室外日常清洁出渣（不含甲方施工所产生的渣滓、不含出渣外运）</t>
  </si>
  <si>
    <t>监控安装</t>
  </si>
  <si>
    <t>甲方（业主）姓名：            联系方式：          使用面积：               工程地点：                编制日期：</t>
  </si>
  <si>
    <t>拆除构造柱</t>
  </si>
  <si>
    <t>原有墙\柱\梁倒圆角制作（R50mm以内）</t>
  </si>
  <si>
    <t>原有墙\柱\梁倒圆角制作（大于R50mm，小于R200mm）</t>
  </si>
  <si>
    <t>新砌100厚轻质砖墙</t>
  </si>
  <si>
    <t>开门洞</t>
  </si>
  <si>
    <t>1000mm以下宽门洞过梁</t>
  </si>
  <si>
    <t>包落水管（按实际算）</t>
  </si>
  <si>
    <t>入墙马桶</t>
  </si>
  <si>
    <t>入墙预埋龙头</t>
  </si>
  <si>
    <t>墙面木作基层造型</t>
  </si>
  <si>
    <t>墙面石膏板封面(可耐福醛净单层）</t>
  </si>
  <si>
    <t>墙面异形木作基层造型</t>
  </si>
  <si>
    <t>墙面异形石膏板封面(可耐福醛净单层）</t>
  </si>
  <si>
    <t>滑门轨道加固</t>
  </si>
  <si>
    <t>远征费价格表</t>
  </si>
  <si>
    <t xml:space="preserve">       造价
城市</t>
  </si>
  <si>
    <t>7W以内（含7万）</t>
  </si>
  <si>
    <t>7-10.5W以内（含10.5万）</t>
  </si>
  <si>
    <t>10.5-14W以内（含14万）</t>
  </si>
  <si>
    <t>14-17.5W以内（含17.5万）</t>
  </si>
  <si>
    <t>17.5-21W以内（含21万）</t>
  </si>
  <si>
    <t>21-24.5W以内（含24.5万）</t>
  </si>
  <si>
    <t>24.5-28W以内（含28万）</t>
  </si>
  <si>
    <t>28W以上</t>
  </si>
  <si>
    <t>涪陵</t>
  </si>
  <si>
    <t>丰都</t>
  </si>
  <si>
    <t>石柱</t>
  </si>
  <si>
    <t>利川</t>
  </si>
  <si>
    <t>长寿</t>
  </si>
  <si>
    <t>垫江</t>
  </si>
  <si>
    <t>忠县</t>
  </si>
  <si>
    <t>梁平</t>
  </si>
  <si>
    <t>万州</t>
  </si>
  <si>
    <t>开县</t>
  </si>
  <si>
    <t>城口</t>
  </si>
  <si>
    <t>云阳</t>
  </si>
  <si>
    <t>奉节</t>
  </si>
  <si>
    <t>巫溪</t>
  </si>
  <si>
    <t>巫山</t>
  </si>
  <si>
    <t>南川</t>
  </si>
  <si>
    <t>武隆</t>
  </si>
  <si>
    <t>彭水</t>
  </si>
  <si>
    <t>黔江</t>
  </si>
  <si>
    <t>酉阳</t>
  </si>
  <si>
    <t>秀山</t>
  </si>
  <si>
    <t>合川</t>
  </si>
  <si>
    <t>北碚</t>
  </si>
  <si>
    <t>三溪口</t>
  </si>
  <si>
    <t>大学城</t>
  </si>
  <si>
    <t>鱼洞</t>
  </si>
  <si>
    <t>江津</t>
  </si>
  <si>
    <t>璧山</t>
  </si>
  <si>
    <t>永川</t>
  </si>
  <si>
    <t>铜梁</t>
  </si>
  <si>
    <t>潼南</t>
  </si>
  <si>
    <t>大足</t>
  </si>
  <si>
    <t>荣昌</t>
  </si>
  <si>
    <t>綦江</t>
  </si>
  <si>
    <t>西彭</t>
  </si>
  <si>
    <t>邻水</t>
  </si>
  <si>
    <t>广安</t>
  </si>
  <si>
    <t>大竹</t>
  </si>
  <si>
    <t>达州</t>
  </si>
  <si>
    <t>上邦高尔夫</t>
  </si>
  <si>
    <t>说明：</t>
  </si>
  <si>
    <t>１）　远征费收取对象：凡重庆主城区以外的区域，</t>
  </si>
  <si>
    <t>２）　以上城市附近的区域（如镇、村），在原价格的基础上，根据实际情况适当上调</t>
  </si>
  <si>
    <t>３）　远征费组成方式：</t>
  </si>
  <si>
    <r>
      <rPr>
        <sz val="10"/>
        <rFont val="宋体"/>
        <charset val="134"/>
      </rPr>
      <t>　　　　</t>
    </r>
    <r>
      <rPr>
        <sz val="10"/>
        <rFont val="Times New Roman"/>
        <charset val="0"/>
      </rPr>
      <t xml:space="preserve">1,       </t>
    </r>
    <r>
      <rPr>
        <sz val="10"/>
        <rFont val="宋体"/>
        <charset val="134"/>
      </rPr>
      <t>材料车运费</t>
    </r>
    <r>
      <rPr>
        <sz val="10"/>
        <rFont val="Times New Roman"/>
        <charset val="0"/>
      </rPr>
      <t xml:space="preserve">              (</t>
    </r>
    <r>
      <rPr>
        <sz val="10"/>
        <rFont val="宋体"/>
        <charset val="134"/>
      </rPr>
      <t>至少</t>
    </r>
    <r>
      <rPr>
        <sz val="10"/>
        <rFont val="Times New Roman"/>
        <charset val="0"/>
      </rPr>
      <t>3</t>
    </r>
    <r>
      <rPr>
        <sz val="10"/>
        <rFont val="宋体"/>
        <charset val="134"/>
      </rPr>
      <t>车</t>
    </r>
    <r>
      <rPr>
        <sz val="10"/>
        <rFont val="Times New Roman"/>
        <charset val="0"/>
      </rPr>
      <t>)</t>
    </r>
  </si>
  <si>
    <r>
      <rPr>
        <sz val="10"/>
        <rFont val="宋体"/>
        <charset val="134"/>
      </rPr>
      <t>　　　　</t>
    </r>
    <r>
      <rPr>
        <sz val="10"/>
        <rFont val="Times New Roman"/>
        <charset val="0"/>
      </rPr>
      <t xml:space="preserve">2,       </t>
    </r>
    <r>
      <rPr>
        <sz val="10"/>
        <rFont val="宋体"/>
        <charset val="134"/>
      </rPr>
      <t>工人往返车费</t>
    </r>
    <r>
      <rPr>
        <sz val="10"/>
        <rFont val="Times New Roman"/>
        <charset val="0"/>
      </rPr>
      <t xml:space="preserve">           (</t>
    </r>
    <r>
      <rPr>
        <sz val="10"/>
        <rFont val="宋体"/>
        <charset val="134"/>
      </rPr>
      <t>至少</t>
    </r>
    <r>
      <rPr>
        <sz val="10"/>
        <rFont val="Times New Roman"/>
        <charset val="0"/>
      </rPr>
      <t>12</t>
    </r>
    <r>
      <rPr>
        <sz val="10"/>
        <rFont val="宋体"/>
        <charset val="134"/>
      </rPr>
      <t>人次来回</t>
    </r>
    <r>
      <rPr>
        <sz val="10"/>
        <rFont val="Times New Roman"/>
        <charset val="0"/>
      </rPr>
      <t>)</t>
    </r>
  </si>
  <si>
    <r>
      <rPr>
        <sz val="10"/>
        <rFont val="宋体"/>
        <charset val="134"/>
      </rPr>
      <t>　　　　</t>
    </r>
    <r>
      <rPr>
        <sz val="10"/>
        <rFont val="Times New Roman"/>
        <charset val="0"/>
      </rPr>
      <t xml:space="preserve">3,       </t>
    </r>
    <r>
      <rPr>
        <sz val="10"/>
        <rFont val="宋体"/>
        <charset val="134"/>
      </rPr>
      <t>管理人员往返车费</t>
    </r>
    <r>
      <rPr>
        <sz val="10"/>
        <rFont val="Times New Roman"/>
        <charset val="0"/>
      </rPr>
      <t xml:space="preserve">          ( </t>
    </r>
    <r>
      <rPr>
        <sz val="10"/>
        <rFont val="宋体"/>
        <charset val="134"/>
      </rPr>
      <t>至少</t>
    </r>
    <r>
      <rPr>
        <sz val="10"/>
        <rFont val="Times New Roman"/>
        <charset val="0"/>
      </rPr>
      <t>24</t>
    </r>
    <r>
      <rPr>
        <sz val="10"/>
        <rFont val="宋体"/>
        <charset val="134"/>
      </rPr>
      <t>人次来回</t>
    </r>
    <r>
      <rPr>
        <sz val="10"/>
        <rFont val="Times New Roman"/>
        <charset val="0"/>
      </rPr>
      <t>)</t>
    </r>
  </si>
  <si>
    <r>
      <rPr>
        <sz val="10"/>
        <rFont val="宋体"/>
        <charset val="134"/>
      </rPr>
      <t>　　　　</t>
    </r>
    <r>
      <rPr>
        <sz val="10"/>
        <rFont val="Times New Roman"/>
        <charset val="0"/>
      </rPr>
      <t xml:space="preserve">4,       </t>
    </r>
    <r>
      <rPr>
        <sz val="10"/>
        <rFont val="宋体"/>
        <charset val="134"/>
      </rPr>
      <t>工人路途中误工费　　　　</t>
    </r>
    <r>
      <rPr>
        <sz val="10"/>
        <rFont val="Times New Roman"/>
        <charset val="0"/>
      </rPr>
      <t>(250/</t>
    </r>
    <r>
      <rPr>
        <sz val="10"/>
        <rFont val="宋体"/>
        <charset val="134"/>
      </rPr>
      <t>天</t>
    </r>
    <r>
      <rPr>
        <sz val="10"/>
        <rFont val="Times New Roman"/>
        <charset val="0"/>
      </rPr>
      <t>)</t>
    </r>
  </si>
  <si>
    <r>
      <rPr>
        <sz val="10"/>
        <rFont val="宋体"/>
        <charset val="134"/>
      </rPr>
      <t>　　　　</t>
    </r>
    <r>
      <rPr>
        <sz val="10"/>
        <rFont val="Times New Roman"/>
        <charset val="0"/>
      </rPr>
      <t xml:space="preserve">5,       </t>
    </r>
    <r>
      <rPr>
        <sz val="10"/>
        <rFont val="宋体"/>
        <charset val="134"/>
      </rPr>
      <t>工人住宿费</t>
    </r>
    <r>
      <rPr>
        <sz val="10"/>
        <rFont val="Times New Roman"/>
        <charset val="0"/>
      </rPr>
      <t xml:space="preserve"> (</t>
    </r>
    <r>
      <rPr>
        <sz val="10"/>
        <rFont val="宋体"/>
        <charset val="134"/>
      </rPr>
      <t>房租费</t>
    </r>
    <r>
      <rPr>
        <sz val="10"/>
        <rFont val="Times New Roman"/>
        <charset val="0"/>
      </rPr>
      <t>)         (</t>
    </r>
    <r>
      <rPr>
        <sz val="10"/>
        <rFont val="宋体"/>
        <charset val="134"/>
      </rPr>
      <t>至少</t>
    </r>
    <r>
      <rPr>
        <sz val="10"/>
        <rFont val="Times New Roman"/>
        <charset val="0"/>
      </rPr>
      <t>550/</t>
    </r>
    <r>
      <rPr>
        <sz val="10"/>
        <rFont val="宋体"/>
        <charset val="134"/>
      </rPr>
      <t>月</t>
    </r>
    <r>
      <rPr>
        <sz val="10"/>
        <rFont val="Times New Roman"/>
        <charset val="0"/>
      </rPr>
      <t>)</t>
    </r>
  </si>
  <si>
    <r>
      <rPr>
        <sz val="10"/>
        <rFont val="宋体"/>
        <charset val="134"/>
      </rPr>
      <t>　　　　</t>
    </r>
    <r>
      <rPr>
        <sz val="10"/>
        <rFont val="Times New Roman"/>
        <charset val="0"/>
      </rPr>
      <t xml:space="preserve">6,       </t>
    </r>
    <r>
      <rPr>
        <sz val="10"/>
        <rFont val="宋体"/>
        <charset val="134"/>
      </rPr>
      <t>同一小区内，且在一周内相继进场的两个工程，其远征费同时下浮</t>
    </r>
    <r>
      <rPr>
        <sz val="10"/>
        <rFont val="Times New Roman"/>
        <charset val="0"/>
      </rPr>
      <t>20%</t>
    </r>
    <r>
      <rPr>
        <sz val="10"/>
        <rFont val="宋体"/>
        <charset val="134"/>
      </rPr>
      <t>（北碚紫云台除外）</t>
    </r>
  </si>
  <si>
    <r>
      <rPr>
        <sz val="10"/>
        <rFont val="宋体"/>
        <charset val="134"/>
      </rPr>
      <t>　　　　</t>
    </r>
    <r>
      <rPr>
        <sz val="10"/>
        <rFont val="Times New Roman"/>
        <charset val="0"/>
      </rPr>
      <t xml:space="preserve">7,       </t>
    </r>
    <r>
      <rPr>
        <sz val="10"/>
        <rFont val="宋体"/>
        <charset val="134"/>
      </rPr>
      <t>同一小区内，且在两周内相继进场的三个工程，其远征费同时下浮</t>
    </r>
    <r>
      <rPr>
        <sz val="10"/>
        <rFont val="Times New Roman"/>
        <charset val="0"/>
      </rPr>
      <t>30%</t>
    </r>
    <r>
      <rPr>
        <sz val="10"/>
        <rFont val="宋体"/>
        <charset val="134"/>
      </rPr>
      <t>（北碚紫云台除外）</t>
    </r>
  </si>
  <si>
    <r>
      <rPr>
        <b/>
        <sz val="20"/>
        <rFont val="微软雅黑"/>
        <charset val="134"/>
      </rPr>
      <t>昱辰设计施工材料目录表</t>
    </r>
    <r>
      <rPr>
        <b/>
        <sz val="18"/>
        <rFont val="微软雅黑"/>
        <charset val="134"/>
      </rPr>
      <t xml:space="preserve"> </t>
    </r>
    <r>
      <rPr>
        <b/>
        <sz val="12"/>
        <rFont val="微软雅黑"/>
        <charset val="134"/>
      </rPr>
      <t xml:space="preserve">      </t>
    </r>
  </si>
  <si>
    <t>注：工地实际用材以预算报价表中材料明细为准！</t>
  </si>
  <si>
    <t>类别</t>
  </si>
  <si>
    <t>品 牌</t>
  </si>
  <si>
    <t>产地</t>
  </si>
  <si>
    <t>材料名称</t>
  </si>
  <si>
    <t>市场参考规格</t>
  </si>
  <si>
    <t>欧松板</t>
  </si>
  <si>
    <t>克诺斯邦</t>
  </si>
  <si>
    <r>
      <rPr>
        <sz val="9"/>
        <rFont val="宋体"/>
        <charset val="134"/>
      </rPr>
      <t>俄罗斯（</t>
    </r>
    <r>
      <rPr>
        <sz val="9"/>
        <color indexed="10"/>
        <rFont val="宋体"/>
        <charset val="134"/>
      </rPr>
      <t>原装进口</t>
    </r>
    <r>
      <rPr>
        <sz val="9"/>
        <rFont val="宋体"/>
        <charset val="134"/>
      </rPr>
      <t>）</t>
    </r>
  </si>
  <si>
    <t>OSB板</t>
  </si>
  <si>
    <t>2400*1220*9mm</t>
  </si>
  <si>
    <t>2400*1220*12mm</t>
  </si>
  <si>
    <t>2400*1220*15mm</t>
  </si>
  <si>
    <t>兔宝宝（标配）</t>
  </si>
  <si>
    <r>
      <rPr>
        <sz val="9"/>
        <rFont val="宋体"/>
        <charset val="134"/>
      </rPr>
      <t>加拿大（</t>
    </r>
    <r>
      <rPr>
        <sz val="9"/>
        <color rgb="FFFF0000"/>
        <rFont val="宋体"/>
        <charset val="134"/>
      </rPr>
      <t>原装进口</t>
    </r>
    <r>
      <rPr>
        <sz val="9"/>
        <rFont val="宋体"/>
        <charset val="134"/>
      </rPr>
      <t>）</t>
    </r>
  </si>
  <si>
    <t>多层板</t>
  </si>
  <si>
    <t>千年舟</t>
  </si>
  <si>
    <t>浙江</t>
  </si>
  <si>
    <t>木工板</t>
  </si>
  <si>
    <t>2440*1220*15mm</t>
  </si>
  <si>
    <t>十五厘</t>
  </si>
  <si>
    <t>九厘</t>
  </si>
  <si>
    <t>1200*2400*9mm</t>
  </si>
  <si>
    <t>五厘</t>
  </si>
  <si>
    <t>1200*2400*5mm</t>
  </si>
  <si>
    <t>石膏板</t>
  </si>
  <si>
    <t>可耐福（德国品牌）</t>
  </si>
  <si>
    <t>安徽</t>
  </si>
  <si>
    <t>醛净系列</t>
  </si>
  <si>
    <t>2400*1220*9.5mm</t>
  </si>
  <si>
    <t>可耐福耐潮石膏板（德国品牌）</t>
  </si>
  <si>
    <t>耐潮板</t>
  </si>
  <si>
    <t>轻钢龙骨</t>
  </si>
  <si>
    <t>肯努森</t>
  </si>
  <si>
    <t>重庆</t>
  </si>
  <si>
    <t>吊顶卡式主龙骨（50系列）</t>
  </si>
  <si>
    <t>20*37*0.8*3000</t>
  </si>
  <si>
    <t>吊顶收边龙骨（50系列）</t>
  </si>
  <si>
    <t>20*20*30*0.5*3000</t>
  </si>
  <si>
    <t>吊顶卡式副龙骨（50系列）</t>
  </si>
  <si>
    <t>50*19*0.5*3000</t>
  </si>
  <si>
    <t>F型边龙骨（50系列）</t>
  </si>
  <si>
    <t>30*50*50*0.5*3000</t>
  </si>
  <si>
    <t>L型边龙骨（50系列）</t>
  </si>
  <si>
    <t>30*30*0.5*3000</t>
  </si>
  <si>
    <t>吊顶卡式主龙骨（60系列）</t>
  </si>
  <si>
    <t>25*40*0.8*3000</t>
  </si>
  <si>
    <t>吊顶收边龙骨（60系列）</t>
  </si>
  <si>
    <t>20*30*30*0.5*3000</t>
  </si>
  <si>
    <t>吊顶卡式副龙骨（60系列）</t>
  </si>
  <si>
    <t>60*27*0.6*3000</t>
  </si>
  <si>
    <r>
      <rPr>
        <b/>
        <sz val="11"/>
        <rFont val="宋体"/>
        <charset val="134"/>
      </rPr>
      <t>轻钢龙骨</t>
    </r>
    <r>
      <rPr>
        <b/>
        <sz val="10"/>
        <rFont val="宋体"/>
        <charset val="134"/>
      </rPr>
      <t>（黄金龙骨）</t>
    </r>
  </si>
  <si>
    <t>圣戈班杰科（法国品牌）</t>
  </si>
  <si>
    <t>20*37*0.8*2800</t>
  </si>
  <si>
    <t>20*20*34*0.4*2800</t>
  </si>
  <si>
    <t>50*19*0.45*2800</t>
  </si>
  <si>
    <t>26*37*1.0*2800</t>
  </si>
  <si>
    <t>27*27*28*0.5*2800</t>
  </si>
  <si>
    <t>60*27*0.5*2800</t>
  </si>
  <si>
    <t>腻子</t>
  </si>
  <si>
    <t>西卡（瑞士品牌）</t>
  </si>
  <si>
    <t>成都</t>
  </si>
  <si>
    <t>粉刷石膏</t>
  </si>
  <si>
    <t>20kg</t>
  </si>
  <si>
    <t>面层找平腻子</t>
  </si>
  <si>
    <t>嵌缝石膏</t>
  </si>
  <si>
    <t>底层找平</t>
  </si>
  <si>
    <t>满批腻子</t>
  </si>
  <si>
    <t>高强耐水腻子</t>
  </si>
  <si>
    <t>墙地固</t>
  </si>
  <si>
    <t>环保墙面封固剂</t>
  </si>
  <si>
    <t>9kg</t>
  </si>
  <si>
    <t>环保墙面封闭地固</t>
  </si>
  <si>
    <t>墙面加固界面剂(黄色）</t>
  </si>
  <si>
    <t>18kg</t>
  </si>
  <si>
    <t>墙面加固界面剂(白色)</t>
  </si>
  <si>
    <t>防水</t>
  </si>
  <si>
    <t>圣戈班伟伯（法国品牌）</t>
  </si>
  <si>
    <t>上海</t>
  </si>
  <si>
    <t>伟伯(金装全效通用型蓝色双组份K11)</t>
  </si>
  <si>
    <t>雷帝（美国）</t>
  </si>
  <si>
    <t>雷帝管不漏</t>
  </si>
  <si>
    <t>1kg</t>
  </si>
  <si>
    <t>瓷砖胶</t>
  </si>
  <si>
    <t>雷帝</t>
  </si>
  <si>
    <t>“雷帝”瓷砖胶(C1T）</t>
  </si>
  <si>
    <t>涂料</t>
  </si>
  <si>
    <t>PPG（美国品牌）</t>
  </si>
  <si>
    <t>广东</t>
  </si>
  <si>
    <t>PPG大师怡美内墙漆</t>
  </si>
  <si>
    <t>18L</t>
  </si>
  <si>
    <t>PPG大师外墙漆</t>
  </si>
  <si>
    <t>给水管</t>
  </si>
  <si>
    <r>
      <rPr>
        <sz val="9"/>
        <color rgb="FFFF0000"/>
        <rFont val="宋体"/>
        <charset val="134"/>
      </rPr>
      <t>深亘</t>
    </r>
    <r>
      <rPr>
        <sz val="9"/>
        <rFont val="宋体"/>
        <charset val="134"/>
      </rPr>
      <t>（德国品牌）</t>
    </r>
  </si>
  <si>
    <r>
      <rPr>
        <sz val="9"/>
        <rFont val="宋体"/>
        <charset val="134"/>
      </rPr>
      <t>德国（</t>
    </r>
    <r>
      <rPr>
        <sz val="9"/>
        <color indexed="10"/>
        <rFont val="宋体"/>
        <charset val="134"/>
      </rPr>
      <t>原装进口</t>
    </r>
    <r>
      <rPr>
        <sz val="9"/>
        <rFont val="宋体"/>
        <charset val="134"/>
      </rPr>
      <t>）</t>
    </r>
  </si>
  <si>
    <t>原装进品PPR管子热水管</t>
  </si>
  <si>
    <r>
      <rPr>
        <sz val="9"/>
        <color rgb="FF000000"/>
        <rFont val="宋体"/>
        <charset val="134"/>
      </rPr>
      <t>Φ25*</t>
    </r>
    <r>
      <rPr>
        <sz val="9"/>
        <color indexed="10"/>
        <rFont val="宋体"/>
        <charset val="134"/>
      </rPr>
      <t>4.7</t>
    </r>
  </si>
  <si>
    <t>原装进品PPR管件内丝弯头（热水）</t>
  </si>
  <si>
    <t>Φ25</t>
  </si>
  <si>
    <t>原装进品PPR管件过桥（热水）</t>
  </si>
  <si>
    <t>原装进品PPR管件直接（热水）</t>
  </si>
  <si>
    <t>原装进品PPR管件内丝三通（热水）</t>
  </si>
  <si>
    <t>原装进品PPR管件90°弯头（热水）</t>
  </si>
  <si>
    <t>原装进品PPR管件45°弯头（热水）</t>
  </si>
  <si>
    <t>原装进品PPR管件三通（热水）</t>
  </si>
  <si>
    <t>排水管</t>
  </si>
  <si>
    <t>索邦加强型</t>
  </si>
  <si>
    <t>PVC下水管</t>
  </si>
  <si>
    <t>Φ50</t>
  </si>
  <si>
    <t>Φ75</t>
  </si>
  <si>
    <t>Φ110</t>
  </si>
  <si>
    <t>电类</t>
  </si>
  <si>
    <t>秋叶原</t>
  </si>
  <si>
    <t>环保数字176网</t>
  </si>
  <si>
    <t>环保4芯</t>
  </si>
  <si>
    <t>网络线</t>
  </si>
  <si>
    <t>秋叶原QF7746T305</t>
  </si>
  <si>
    <t>鸽牌（低烟无卤）</t>
  </si>
  <si>
    <t xml:space="preserve">重庆  </t>
  </si>
  <si>
    <t>电线</t>
  </si>
  <si>
    <t>铜芯电线BV2.5</t>
  </si>
  <si>
    <t>铜芯电线BV4</t>
  </si>
  <si>
    <t>铜芯电线BV6</t>
  </si>
  <si>
    <t>普睿司曼（意大利品牌）</t>
  </si>
  <si>
    <t xml:space="preserve">意大利  </t>
  </si>
  <si>
    <t>电线（低烟无卤）</t>
  </si>
  <si>
    <t>索邦</t>
  </si>
  <si>
    <t>86无缝线盒</t>
  </si>
  <si>
    <t>305型PVC穿线管及管件</t>
  </si>
  <si>
    <t>Φ16</t>
  </si>
  <si>
    <t>室内基础装饰工程材料明细表</t>
  </si>
  <si>
    <t>品  牌</t>
  </si>
  <si>
    <t>材料说明</t>
  </si>
  <si>
    <t>规格等级</t>
  </si>
  <si>
    <t>材料图片</t>
  </si>
  <si>
    <t>使用区域</t>
  </si>
  <si>
    <t>备注</t>
  </si>
  <si>
    <t>杜伊斯堡是德国的钢铁重镇，当穿梭在被百年时光洗礼过后的城市，不时会觉得钢铁给这座城市带来的不朽；然而低头俯视锈迹斑驳的锈色时感到的是悲凉…
公司总裁站在蒂森克虏伯钢铁工厂当机做出决定，针对公司的高端轻钢龙骨做到防锈处理，抛弃传统的镀锌防锈，做到在传统镀锌的表面再增加一层防锈涂层；
我们会道盾“诚信，"品质””专注”“创新〞的发展理念，来引领着行业的发展，希望通过我们不断的努力创造出永不腐朽的钢铁森林。
这就是肯努森的由来。                                       肯努森轻钢龙骨具有耐腐蚀、设计多元化、隔热降噪、施工方便等优秀特点，包括2D吊顶龙骨、ZX造型龙骨两种系列龙骨，为客户带来更多的家装选择。
zD吊顶龙骨
zX造型龙骨
全套设备采用高速自动生产线设备，承载龙骨采用小卡口塑型，采用镀锌＋涂层钢
带为 原料，超强的耐腐蚀性能，提供高端定制生产
采用半自动生产设备，采用连縷冷轧热镇锌钢带为原料和涂层钢带，提供高端定制
生产：Zx龙骨包含：造型龙骨、下龙骨、L龙骨、CH龙骨、E型龙骨</t>
  </si>
  <si>
    <t>吊顶卡式主龙骨（50）20*37*0.8*3000                  吊顶收边龙骨（50） 20*20*30*0.5*3000               吊顶卡式副龙骨（50）  50*19*0.5*3000                    F型边龙骨（50）   30*50*50*0.5*3000                L型边龙骨（50）           30*30*0.5*3000</t>
  </si>
  <si>
    <t>天棚吊顶</t>
  </si>
  <si>
    <t>可耐福Knauf</t>
  </si>
  <si>
    <t xml:space="preserve">1.可耐福创建于1932年，总部位于德国依普霍芬，是世界领先的建筑系统与绿色建材的制造商。
目前，可耐福全球销售网络遍布86个国家和地区，拥有超过12个子品牌、220个生产基地、逾30,000名员工。在中国仍保持着以石膏产品为核心业务，多种建筑材料及配套系统共同发展的格局，为建筑提供涉及建筑外墙、内墙、吊顶、地面等全系统解决方案。
2.具有卓越的甲醛分解作用
3.对TVOC和氨气也具有一定的分解作用
4.减少空气中的异味和有害物质
5.可耐福醛净标准纸面石膏板为粉红色面纸，表面可以满批处理或直接涂刷底漆、粘贴墙纸墙布作为终饰表面均可获得理想的效果。添加了更多的无碱纤维，提高板的强度，完全符合GB/T 9775-2008标准。采用欧洲独特配方，可有效分解甲醛，去除空气中的甲醛含量
</t>
  </si>
  <si>
    <t>可耐福Cleaneo C 醛净石膏板
1200mm×2400mm×9.5mm</t>
  </si>
  <si>
    <t xml:space="preserve">特点及使用部位：
 ■  适用于一般需求的场所
 ■  可用于隔墙、吊顶、贴面墙等轻质墙体系统
 ■  可有效分解甲醛，去除空气中的甲醛含量
</t>
  </si>
  <si>
    <t>耐潮纸面石膏板</t>
  </si>
  <si>
    <t xml:space="preserve">1.可耐福创建于1932年，总部位于德国依普霍芬，是世界领先的建筑系统与绿色建材的制造商。
目前，可耐福全球销售网络遍布86个国家和地区，拥有超过12个子品牌、220个生产基地、逾30,000名员工。在中国仍保持着以石膏产品为核心业务，多种建筑材料及配套系统共同发展的格局，为建筑提供涉及建筑外墙、内墙、吊顶、地面等全系统解决方案。
2.可耐福耐潮板是专为普通潮湿环境而开发生产的防潮类轻质板材
耐水性能介于标准板和耐水板间的欧标H3类纸面石膏板
板芯内加入的高效有机疏水剂，经过有机防水材料特殊处理的护面纸，较好地改善了纸面石膏板的抗水性和憎水效果
</t>
  </si>
  <si>
    <t>耐潮纸面石膏板
1200mm×2400mm×9.5mm</t>
  </si>
  <si>
    <t xml:space="preserve">特点及使用部位：
 ■  适用于卫生间、厨房、地下室、潮湿厂房等隔墙和吊顶
 ■  偶尔临水或短时间浸泡场所
 ■  临时暴露墙或吊顶应用
外墙系统的内侧板材
井道墙内侧（井道一侧）板
</t>
  </si>
  <si>
    <t>克诺斯邦（俄罗斯）</t>
  </si>
  <si>
    <t>克诺斯邦品牌故事：1897年，诞生过音乐神童莫扎特的奥地利古城Salzburg城郊的Lungoetz小镇上，年轻的卡恩先生继承了父亲传下来的木工手艺，并凭着自己天赋的艺术悟性不断改进工艺，使原本笨拙的木器平添了几分如音乐般的韵律与华丽。卡恩的名声很快在当地传开。1897年，Salzburg大公为幼子举办婚礼，特向卡恩定制婚后所需的木制品，并让他负责日后城堡中所有木制品的供应。为此，卡恩决定创立自己的木材加工工厂。Krono（柯诺）集团由此成立！      产品介绍：OSB Superfinish(OSB标准板)是目前的常规板。OSB Superfinish 是当今最先进的定向刨花板。为满足当下生态环境对有机材料的需求, OSB Superfinish应运而生。由于选择了合适的木片和无醛胶，OSB Superfinish不仅只限于满足高标准的环保建筑要求。 使用的胶是无醛胶, 所以甲醛含量仅限于木材本身的含量（&lt;0.03ppm)。
规格标准：欧标 EN 300-OSB4， EN 13501-1: D-s1,d0级
甲醛含量等级：E1(EN 120)
产品特性：使用容易固定的常规紧固件(螺丝、钉子、订书钉)
- 易加工
- 性价比高
- 卓越的加工性能
- 极其耐久和抵抗外部损坏
- 良好的承载能力
- 材料高效利用
- 高稳定性
- 增强耐潮性能</t>
  </si>
  <si>
    <t>E0级
1200mm×2400mm×5-15mm</t>
  </si>
  <si>
    <t>天棚造型</t>
  </si>
  <si>
    <t>兔宝宝
加拿大（原装进口）</t>
  </si>
  <si>
    <t>1、2013年4月17日双方正式开始在木材加工技术领域的合作。以加拿大原产地优质颤杨为原料，将原木进行刨片，通过专用设备经干燥、施胶、定向铺装热压成型等工艺制成的一种新型工程板材。
产品特性：
①异氰酸脂木材专用胶粘剂不含甲醛。
②高温、压力热压过程中原材料内部先期释放甲醛。
③精选生长周期80-120年的加拿大原生颤杨；刨切成4.5CM厚，四层原木片纵横交错铺装，表层和芯层规律配比，三层定向铺排；表里如一。
④精准数据操作，采用德国格林策巴赫 12 英尺宽连续压机生产线精制而成，板材通体密闭，均匀统一，无外观缺陷，无尺寸偏差；纹理自然美观，满足设计师个性需求。</t>
  </si>
  <si>
    <t>ENF级
1220mm×2440mm×9-15mm</t>
  </si>
  <si>
    <t>天棚造型、基层造型</t>
  </si>
  <si>
    <t>丝杆</t>
  </si>
  <si>
    <t>浙江产</t>
  </si>
  <si>
    <t>1.丝杆镀锌工艺，可以有效的防止生锈
2.全牙丝杆，可以自由的调整螺母的位置，可以自由的调整被吊物体的高度</t>
  </si>
  <si>
    <t>镀锌全牙丝杆Φ8</t>
  </si>
  <si>
    <t>石膏板螺丝</t>
  </si>
  <si>
    <t>春雨</t>
  </si>
  <si>
    <t>1.钢制经表面镀锌钝化，可以有效的防止生锈
2.安全牢固，不断折、不变形
3.连接方便、快捷，操作简单</t>
  </si>
  <si>
    <t>3.5*25
3.5*35</t>
  </si>
  <si>
    <t>乳胶漆</t>
  </si>
  <si>
    <t>PPG大师漆（美国）</t>
  </si>
  <si>
    <t xml:space="preserve">1.PPG公司始建于1883年, 总部位于美国匹兹堡市，是全球性油漆、涂料、化学品、光学产品、特种材料的供应商。PPG目前在全球70多个国家设有140多个生产基地及附属机构。PPG是福布斯世界500强，财富杂志美国200强， 2019年公司全球销售额达到151.4亿美金。               2.大师芬美内墙底漆具有优良的耐碱性、更高遮盖力。                                     </t>
  </si>
  <si>
    <t>白色：18L</t>
  </si>
  <si>
    <t>吊顶墙面</t>
  </si>
  <si>
    <t>1.避免在雨天和相对湿度大于80%条件下施工。施工适宜环境温度为5-35℃
涂料使用之前充分搅拌均匀
2.每次涂刷前需保证基层或前道漆膜完全干透
3.避免与硝基、聚酯类等高挥发性漆同时施工，以防止乳胶漆墙面被薰黄</t>
  </si>
  <si>
    <t>墙底漆</t>
  </si>
  <si>
    <t>1.避免在雨天和相对湿度大于80%条件下施工。施工适宜环境温度为5-35℃
  涂料使用之前充分搅拌均匀
2.每次涂刷前需保证基层或前道漆膜完全干透
3.避免与硝基、聚酯类等高挥发性漆同时施工，以防止乳胶漆墙面被薰黄</t>
  </si>
  <si>
    <t>防水涂料</t>
  </si>
  <si>
    <t>圣戈班伟伯（法国）</t>
  </si>
  <si>
    <t>1.1900年 Weber et Broutin于20世纪初在法国成立。George Weber及Jean-Baptiste Broutin先生在巴黎建立了生产石膏及石灰基的外墙饰面砂浆的工厂。世界500百强，全球工艺百强，在世界各地拥有工厂。2016年 圣戈班在中国武汉设立生产基地。                            2.良好的抗渗性能，高粘结强度                                3.环保无公害</t>
  </si>
  <si>
    <t>20KG/桶</t>
  </si>
  <si>
    <t>厨房，卫生间，阳台防水</t>
  </si>
  <si>
    <t>底层找平腻子</t>
  </si>
  <si>
    <t>1、一道做厚省工省时，一次找平3~10mm
2、适用于砖、混凝土、砌块、水泥墙面以及翻新墙面不平整处找平
3、墙面旧腻子必须铲除到见基层，后用加固剂处理，混凝土表面需采用加固剂处理
4、施工温度:5~35℃，相对湿度40%~85%，基层表面清洁干燥，施工容器没有残渣
5、与水调和即可，水与粉比例约为1:2，高温、低湿季节需要多加水，调和完后请在60分钟内用完
6、参考用量:1mm厚1平方米用量约为1.25kg</t>
  </si>
  <si>
    <t>20KG/袋</t>
  </si>
  <si>
    <t>墙面</t>
  </si>
  <si>
    <t>1、易批刮，易打磨，省工省力
2、适用于石膏板表面的精细找平以及与建筑物内墙和顶面的精细找平,与圣戈班杰科底层找平配套使用
3、每道批抹厚度为0.5mm~1.5mm，均匀平整。腻子层完全干燥后可进行打磨和涂料施工
4、施工温度:5~35℃，相对湿度40%~85%
5、与水调和即可，水与粉比例约为1:2.5，高温、低湿季节需要多加水
6、参考用量:20kg本产品理论上可用于18~20平方米面层满批(1mm厚)
7、不能与其他产品混用</t>
  </si>
  <si>
    <t>吊顶、墙面</t>
  </si>
  <si>
    <t>高强防水平腻子</t>
  </si>
  <si>
    <t>1、易批刮，易打磨，省工省力
2、适用于室内墙面和顶面涂料涂刷前的精细找平，尤其适用于潮湿环境或粘结强度要求较高的墙面和顶面的精细找平
3、每道批抹厚度为0.5mm~1.5mm，均匀平整。腻子层完全干燥后可进行打磨和饰面施工
4、施工温度:5~35℃，相对湿度40%~85%
5、与水调和即可，水与粉比例约为1:2.5，高温、低湿季节需要多加水，调和完后请在240分钟内用完
6、参考用量:基层平整的情况下约为1.2~1.8kg/m
7、不能与其他产品混用</t>
  </si>
  <si>
    <t>西卡（瑞士）</t>
  </si>
  <si>
    <r>
      <rPr>
        <sz val="9"/>
        <rFont val="仿宋"/>
        <charset val="134"/>
      </rPr>
      <t xml:space="preserve">1、西卡中国总部位于苏州，提供从屋面到地面的完整的建筑材料产品，包括先进的混凝土外加剂、屋面和防水卷材、地坪材料、密封胶、砂浆和灌浆。西卡工业解决方案使车辆重量更轻，从而降低油耗，提高生产效率，并增强安全性和舒适性。凭借强大的技术支持，西卡为客户提供完整的解决方案。西卡在持续快速发展的同时也致力于人才的全方位培养和储备，完整的人才发展体系，以培训生项目为基础，通过领导力，销售能力以及技术开发能力三支柱，层层递进，在保障员工自身发展的同时为公司的飞速发展提供源源不断的专业人才。 西卡作为一个有着超过100年历史的成功的特殊化学品制造商，以“更多价值，更少影响”为核心的可持续发展战略是业务运营和企业文化的核心要素。勇于创新，敢于坚持，乐于合作是西卡人对客户，对社会不变的承诺！
</t>
    </r>
    <r>
      <rPr>
        <b/>
        <sz val="9"/>
        <rFont val="仿宋"/>
        <charset val="134"/>
      </rPr>
      <t>应用范围：</t>
    </r>
    <r>
      <rPr>
        <b/>
        <sz val="9"/>
        <rFont val="Arial"/>
        <charset val="0"/>
      </rPr>
      <t>_</t>
    </r>
    <r>
      <rPr>
        <b/>
        <sz val="9"/>
        <rFont val="仿宋"/>
        <charset val="134"/>
      </rPr>
      <t>x005f_x005f</t>
    </r>
    <r>
      <rPr>
        <b/>
        <sz val="9"/>
        <rFont val="Arial"/>
        <charset val="0"/>
      </rPr>
      <t>_</t>
    </r>
    <r>
      <rPr>
        <sz val="9"/>
        <rFont val="Arial"/>
        <charset val="0"/>
      </rPr>
      <t>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b_石膏板接缝处理、墙体裂缝处理、阴阳角处理以及局部修补找平
功能特点：
绿色环保
收缩小，不开裂
粘结强度高_x000b__x000b_</t>
    </r>
  </si>
  <si>
    <r>
      <rPr>
        <sz val="9"/>
        <rFont val="仿宋"/>
        <charset val="134"/>
      </rPr>
      <t xml:space="preserve">1、西卡中国总部位于苏州，提供从屋面到地面的完整的建筑材料产品，包括先进的混凝土外加剂、屋面和防水卷材、地坪材料、密封胶、砂浆和灌浆。西卡工业解决方案使车辆重量更轻，从而降低油耗，提高生产效率，并增强安全性和舒适性。凭借强大的技术支持，西卡为客户提供完整的解决方案。西卡在持续快速发展的同时也致力于人才的全方位培养和储备，完整的人才发展体系，以培训生项目为基础，通过领导力，销售能力以及技术开发能力三支柱，层层递进，在保障员工自身发展的同时为公司的飞速发展提供源源不断的专业人才。 西卡作为一个有着超过100年历史的成功的特殊化学品制造商，以“更多价值，更少影响”为核心的可持续发展战略是业务运营和企业文化的核心要素。勇于创新，敢于坚持，乐于合作是西卡人对客户，对社会不变的承诺！
</t>
    </r>
    <r>
      <rPr>
        <b/>
        <sz val="9"/>
        <rFont val="仿宋"/>
        <charset val="134"/>
      </rPr>
      <t>应用范围：</t>
    </r>
    <r>
      <rPr>
        <b/>
        <sz val="9"/>
        <rFont val="Arial"/>
        <charset val="0"/>
      </rPr>
      <t>_</t>
    </r>
    <r>
      <rPr>
        <b/>
        <sz val="9"/>
        <rFont val="仿宋"/>
        <charset val="134"/>
      </rPr>
      <t>x005f_x0</t>
    </r>
    <r>
      <rPr>
        <sz val="9"/>
        <rFont val="Arial"/>
        <charset val="0"/>
      </rPr>
      <t>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b_室内非潮湿区域的墙面及顶棚的找平处理，有效缩短施工周期  
功能特点：
快干高效
坚固耐久
粘结力强_x000b__x000b_</t>
    </r>
  </si>
  <si>
    <t>墙面找平</t>
  </si>
  <si>
    <r>
      <rPr>
        <sz val="9"/>
        <rFont val="仿宋"/>
        <charset val="134"/>
      </rPr>
      <t xml:space="preserve">1、西卡中国总部位于苏州，提供从屋面到地面的完整的建筑材料产品，包括先进的混凝土外加剂、屋面和防水卷材、地坪材料、密封胶、砂浆和灌浆。西卡工业解决方案使车辆重量更轻，从而降低油耗，提高生产效率，并增强安全性和舒适性。凭借强大的技术支持，西卡为客户提供完整的解决方案。西卡在持续快速发展的同时也致力于人才的全方位培养和储备，完整的人才发展体系，以培训生项目为基础，通过领导力，销售能力以及技术开发能力三支柱，层层递进，在保障员工自身发展的同时为公司的飞速发展提供源源不断的专业人才。 西卡作为一个有着超过100年历史的成功的特殊化学品制造商，以“更多价值，更少影响”为核心的可持续发展战略是业务运营和企业文化的核心要素。勇于创新，敢于坚持，乐于合作是西卡人对客户，对社会不变的承诺！
</t>
    </r>
    <r>
      <rPr>
        <b/>
        <sz val="9"/>
        <rFont val="仿宋"/>
        <charset val="134"/>
      </rPr>
      <t>应用范围：</t>
    </r>
    <r>
      <rPr>
        <b/>
        <sz val="9"/>
        <rFont val="Arial"/>
        <charset val="0"/>
      </rPr>
      <t>_</t>
    </r>
    <r>
      <rPr>
        <b/>
        <sz val="9"/>
        <rFont val="仿宋"/>
        <charset val="134"/>
      </rPr>
      <t>x005f_x</t>
    </r>
    <r>
      <rPr>
        <b/>
        <sz val="9"/>
        <rFont val="Arial"/>
        <charset val="0"/>
      </rPr>
      <t>0</t>
    </r>
    <r>
      <rPr>
        <sz val="9"/>
        <rFont val="Arial"/>
        <charset val="0"/>
      </rPr>
      <t>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000b_室内非潮湿区域的墙面及顶棚的找平处理，有效缩短施工周期  
功能特点：快干高效
坚固耐久
粘结力强_x000b__x000b_</t>
    </r>
  </si>
  <si>
    <t>鸽牌</t>
  </si>
  <si>
    <t>1.重庆鸽牌电线电缆有限公司，60 多年来专注于电线电缆、铜型材、高压电瓷、塑胶管业的研发，致力于为国际国内航天航空、轨道交通、发电机组、输配电工程配套及家装系列提供安全、节能、环保的产品设计和生产制造。公司现为中国西部最大的家装电线、特种电缆、电工用铜型材产品加工制造基地。                      2.目前，公司已占据重庆家装电线市场份额的绝对领导地位，产销量位居全国三甲，产品畅销西南地区及全国，并逐步向亚、欧、美等诸多国家和地区延伸，为三峡电站、西昌卫星发射中心、重庆江北国际机场、重庆国际会展中心、重庆轨道交通等国家及重庆市重点工程采用。                                    3.采用带测偏仪的三层共挤交联挤出生产线进行生产，内处屏蔽料和绝缘料选用合格供应商提供的、经检验合格，并存放于交货间的原材料。生产过程控制按相应的工艺规程进行。</t>
  </si>
  <si>
    <t xml:space="preserve">型号：60227 IEC 01(BV)                           规格：1*1.5 1*2.5  1*4  1*6  1*1.5(B)                                                                 型号：BVR                                                      规格：1*2.5  1*4  1*6 </t>
  </si>
  <si>
    <t>普睿司曼（意大利）</t>
  </si>
  <si>
    <t xml:space="preserve">1.意大利普睿司曼集团始于1879年，是全球通信和能源电缆行业的领导者。在51个国家拥有112家工厂和26个研发中心，年销售额大约110亿欧元。普睿司曼集团旗下拥有Prysmian和Draka两大世界知名品牌,总部位于意大利米兰，是米兰交易所上市企业。               2.采用巴西进口的绝缘材料，来自植物提取物，代表了当今最领先的科技，是目前行业内最安全的电线；
3. 环保：玉米、甘蔗和甜菜的提取物，不对环境造成再次污染；
4.通过欧盟ROHS环保指令；
5. 安全：无烟、无卤，不释放有害气体，无任何重金属和有害物质；
6. C 级阻燃:工作温度提高20%（85℃），短路温度250℃；
7. 双层共挤：其中内层为本色料，绝缘效果更好，减少颜料分子对铜导体的侵蚀及介电损耗，通常是高端产品才会使用的工艺。
 </t>
  </si>
  <si>
    <t>线芯结构；                            1.5平方30*0.25mm                       2.5平方50*0.25mm                        4平方56*0.3mm                                       6平方84*0.3mm</t>
  </si>
  <si>
    <t>索邦（德国）</t>
  </si>
  <si>
    <t xml:space="preserve">1.索邦品牌1924年诞生于德国的慕尼黑，是一家专业生产工业管道和家用开关的大型跨国集团，2008年开始进入中国市场。2015年，索邦管道凭借过硬的产品质量，荣获了国家质量总局颁发的全国“质量标杆企业”荣誉称号，集团还先后获得中国管业十大品牌、全国质量与服务诚信优秀企业等各种荣誉50余项，拥有各项专利技术1百多个。                    2.生产设备采用德国挤出生产线，主辅材料采用进口高品质原料。                     3.每一根U-PVC管都具有内壁光滑，摩阻系数低的特点。在使用过程中，排水流量大，同时污垢不易附着。                         4.水管具有优越的物理性能，产品表面经过索邦独有防晒工艺处理，大大加强了产品的曝光性。即便是长期在阳光下直射使用，也不影响产品品质。产品的抗震抗压性能好，十分坚固耐用。
</t>
  </si>
  <si>
    <t>下水道</t>
  </si>
  <si>
    <r>
      <rPr>
        <sz val="9"/>
        <color rgb="FFFF0000"/>
        <rFont val="仿宋"/>
        <charset val="134"/>
      </rPr>
      <t>深亘</t>
    </r>
    <r>
      <rPr>
        <sz val="9"/>
        <rFont val="仿宋"/>
        <charset val="134"/>
      </rPr>
      <t>（原装进口德国）</t>
    </r>
  </si>
  <si>
    <r>
      <rPr>
        <sz val="9"/>
        <rFont val="仿宋"/>
        <charset val="134"/>
      </rPr>
      <t xml:space="preserve">  Karl- Sch</t>
    </r>
    <r>
      <rPr>
        <sz val="9"/>
        <rFont val="Arial"/>
        <charset val="134"/>
      </rPr>
      <t>ö</t>
    </r>
    <r>
      <rPr>
        <sz val="9"/>
        <rFont val="仿宋"/>
        <charset val="134"/>
      </rPr>
      <t>ngen塑料管道系统是一家生产和销售用于电缆保护和露天建筑的下水管道以及PPR给水管道系统及其相关配件的跨国公司。
公司的两大生产基地位于下萨克森州和萨尔茨吉特，目前拥有120名技术人员，为全球的用户在能源供应、电信、水处理及建筑领域提供方案。
   自1956年由Karl-Sch</t>
    </r>
    <r>
      <rPr>
        <sz val="9"/>
        <rFont val="Arial"/>
        <charset val="134"/>
      </rPr>
      <t>ö</t>
    </r>
    <r>
      <rPr>
        <sz val="9"/>
        <rFont val="仿宋"/>
        <charset val="134"/>
      </rPr>
      <t xml:space="preserve">ngen先生成立的以来,公司已经经历了三个阶段的发展与变化。德国深亘的PP-R管道特点Die Produkteigenschaften der PPR Rohre
1、管道原装进口产品，德国工艺，产品品质高端。
2、管道采用食品级北欧化工原料，绿色卫生。安全可靠，符合德国标准。
3、管道热稳定性、抗冲击性、环境兼容性高。
4、管道耐腐蚀、耐磨损、耐高温耐压性能卓越，维卡耐热温度131.3C
5、管道运行性能稳定，使用寿命长，使用50年以上，
6、管道内壁光滑、不结垢、流体阻力小。
7、管道热熔时，无色无味，不产生刺激性气味。
8、管道采用热熔连接方式，不渗漏，安全可靠。
9、管道铜管件采用欧洲标准环保铜，无镍铬。
10、管道壁厚加厚处理，承压性能强。
</t>
    </r>
  </si>
  <si>
    <t>PP-R给水管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</si>
</sst>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_);_(&quot;￥&quot;* \(#,##0\);_(&quot;￥&quot;* &quot;-&quot;_);_(@_)"/>
    <numFmt numFmtId="177" formatCode="0_ "/>
    <numFmt numFmtId="178" formatCode="#,##0.0_);[Red]\(#,##0.0\)"/>
    <numFmt numFmtId="179" formatCode="0.00_);[Red]\(0.00\)"/>
    <numFmt numFmtId="180" formatCode="0.00_);\(0.00\)"/>
    <numFmt numFmtId="181" formatCode="yyyy&quot;年&quot;m&quot;月&quot;d&quot;日&quot;;\-;\-;@"/>
    <numFmt numFmtId="182" formatCode="0_);[Red]\(0\)"/>
    <numFmt numFmtId="183" formatCode="_(&quot;￥&quot;* #,##0.0_);_(&quot;￥&quot;* \(#,##0.0\);_(&quot;￥&quot;* &quot;-&quot;_);_(@_)"/>
    <numFmt numFmtId="184" formatCode="0.00_ "/>
    <numFmt numFmtId="185" formatCode="yyyy&quot;年&quot;m&quot;月&quot;d&quot;日&quot;;@"/>
    <numFmt numFmtId="186" formatCode="[$-804]yyyy&quot;年&quot;m&quot;月&quot;d&quot;日&quot;"/>
  </numFmts>
  <fonts count="95">
    <font>
      <sz val="11"/>
      <color theme="1"/>
      <name val="宋体"/>
      <charset val="134"/>
      <scheme val="minor"/>
    </font>
    <font>
      <sz val="12"/>
      <name val="仿宋"/>
      <charset val="134"/>
    </font>
    <font>
      <sz val="12"/>
      <color rgb="FFFF0000"/>
      <name val="仿宋"/>
      <charset val="134"/>
    </font>
    <font>
      <sz val="12"/>
      <name val="Times New Roman"/>
      <charset val="0"/>
    </font>
    <font>
      <sz val="9"/>
      <color rgb="FFFF0000"/>
      <name val="仿宋"/>
      <charset val="134"/>
    </font>
    <font>
      <sz val="9"/>
      <name val="仿宋"/>
      <charset val="134"/>
    </font>
    <font>
      <sz val="9"/>
      <name val="仿宋"/>
      <charset val="0"/>
    </font>
    <font>
      <b/>
      <sz val="20"/>
      <name val="仿宋"/>
      <charset val="134"/>
    </font>
    <font>
      <b/>
      <sz val="16"/>
      <name val="仿宋"/>
      <charset val="134"/>
    </font>
    <font>
      <b/>
      <sz val="9"/>
      <name val="仿宋"/>
      <charset val="134"/>
    </font>
    <font>
      <b/>
      <sz val="10"/>
      <name val="仿宋"/>
      <charset val="134"/>
    </font>
    <font>
      <sz val="10"/>
      <name val="仿宋"/>
      <charset val="134"/>
    </font>
    <font>
      <sz val="12"/>
      <name val="微软雅黑"/>
      <charset val="134"/>
    </font>
    <font>
      <sz val="12"/>
      <color rgb="FFFF0000"/>
      <name val="微软雅黑"/>
      <charset val="134"/>
    </font>
    <font>
      <sz val="9"/>
      <color indexed="8"/>
      <name val="仿宋"/>
      <charset val="134"/>
    </font>
    <font>
      <sz val="8"/>
      <name val="仿宋"/>
      <charset val="134"/>
    </font>
    <font>
      <sz val="9"/>
      <color rgb="FF000000"/>
      <name val="仿宋"/>
      <charset val="134"/>
    </font>
    <font>
      <sz val="9"/>
      <color rgb="FF333333"/>
      <name val="仿宋"/>
      <charset val="134"/>
    </font>
    <font>
      <sz val="10"/>
      <name val="Times New Roman"/>
      <charset val="0"/>
    </font>
    <font>
      <b/>
      <sz val="20"/>
      <name val="微软雅黑"/>
      <charset val="134"/>
    </font>
    <font>
      <b/>
      <sz val="16"/>
      <name val="微软雅黑"/>
      <charset val="134"/>
    </font>
    <font>
      <b/>
      <sz val="10"/>
      <name val="宋体"/>
      <charset val="134"/>
    </font>
    <font>
      <b/>
      <sz val="12"/>
      <name val="宋体"/>
      <charset val="134"/>
    </font>
    <font>
      <b/>
      <sz val="9.5"/>
      <name val="宋体"/>
      <charset val="134"/>
    </font>
    <font>
      <b/>
      <sz val="11"/>
      <name val="宋体"/>
      <charset val="134"/>
    </font>
    <font>
      <sz val="9"/>
      <name val="宋体"/>
      <charset val="134"/>
    </font>
    <font>
      <sz val="9"/>
      <color rgb="FF000000"/>
      <name val="宋体"/>
      <charset val="134"/>
    </font>
    <font>
      <sz val="9"/>
      <color rgb="FFFF0000"/>
      <name val="宋体"/>
      <charset val="134"/>
    </font>
    <font>
      <b/>
      <sz val="11"/>
      <color rgb="FF000000"/>
      <name val="宋体"/>
      <charset val="134"/>
    </font>
    <font>
      <sz val="14"/>
      <name val="宋体"/>
      <charset val="134"/>
    </font>
    <font>
      <sz val="14"/>
      <name val="Times New Roman"/>
      <charset val="0"/>
    </font>
    <font>
      <sz val="10"/>
      <name val="宋体"/>
      <charset val="134"/>
    </font>
    <font>
      <sz val="11"/>
      <name val="宋体"/>
      <charset val="134"/>
      <scheme val="minor"/>
    </font>
    <font>
      <sz val="8"/>
      <name val="宋体"/>
      <charset val="134"/>
      <scheme val="minor"/>
    </font>
    <font>
      <b/>
      <sz val="16"/>
      <name val="隶书"/>
      <charset val="134"/>
    </font>
    <font>
      <sz val="16"/>
      <name val="隶书"/>
      <charset val="134"/>
    </font>
    <font>
      <sz val="8"/>
      <name val="宋体"/>
      <charset val="134"/>
    </font>
    <font>
      <b/>
      <sz val="8"/>
      <name val="宋体"/>
      <charset val="134"/>
    </font>
    <font>
      <sz val="8"/>
      <color rgb="FFFF0000"/>
      <name val="宋体"/>
      <charset val="134"/>
    </font>
    <font>
      <sz val="8"/>
      <name val="宋体"/>
      <charset val="0"/>
    </font>
    <font>
      <b/>
      <sz val="16"/>
      <name val="宋体"/>
      <charset val="134"/>
      <scheme val="minor"/>
    </font>
    <font>
      <sz val="11"/>
      <color rgb="FFFF0000"/>
      <name val="宋体"/>
      <charset val="134"/>
      <scheme val="minor"/>
    </font>
    <font>
      <sz val="8"/>
      <color rgb="FFFF0000"/>
      <name val="宋体"/>
      <charset val="134"/>
      <scheme val="minor"/>
    </font>
    <font>
      <sz val="8"/>
      <name val="Times New Roman"/>
      <charset val="0"/>
    </font>
    <font>
      <sz val="8"/>
      <color theme="1"/>
      <name val="宋体"/>
      <charset val="134"/>
      <scheme val="minor"/>
    </font>
    <font>
      <sz val="8"/>
      <color indexed="10"/>
      <name val="宋体"/>
      <charset val="134"/>
    </font>
    <font>
      <sz val="8"/>
      <color theme="1"/>
      <name val="宋体"/>
      <charset val="134"/>
    </font>
    <font>
      <b/>
      <sz val="12"/>
      <color rgb="FFFF0000"/>
      <name val="宋体"/>
      <charset val="134"/>
      <scheme val="minor"/>
    </font>
    <font>
      <b/>
      <sz val="16"/>
      <color rgb="FFFF0000"/>
      <name val="宋体"/>
      <charset val="134"/>
      <scheme val="minor"/>
    </font>
    <font>
      <b/>
      <sz val="8"/>
      <color rgb="FFFF0000"/>
      <name val="宋体"/>
      <charset val="134"/>
      <scheme val="minor"/>
    </font>
    <font>
      <sz val="12"/>
      <name val="宋体"/>
      <charset val="134"/>
    </font>
    <font>
      <b/>
      <sz val="9"/>
      <name val="宋体"/>
      <charset val="134"/>
    </font>
    <font>
      <b/>
      <sz val="20"/>
      <name val="隶书"/>
      <charset val="134"/>
    </font>
    <font>
      <sz val="12"/>
      <color indexed="8"/>
      <name val="Arial"/>
      <charset val="0"/>
    </font>
    <font>
      <sz val="11"/>
      <color indexed="8"/>
      <name val="宋体"/>
      <charset val="134"/>
    </font>
    <font>
      <sz val="11"/>
      <name val="宋体"/>
      <charset val="134"/>
    </font>
    <font>
      <sz val="12"/>
      <color rgb="FFFF0000"/>
      <name val="Arial"/>
      <charset val="0"/>
    </font>
    <font>
      <sz val="11"/>
      <color rgb="FFFF0000"/>
      <name val="宋体"/>
      <charset val="134"/>
    </font>
    <font>
      <b/>
      <sz val="12"/>
      <color indexed="8"/>
      <name val="微软雅黑"/>
      <charset val="134"/>
    </font>
    <font>
      <b/>
      <sz val="12"/>
      <color rgb="FF000000"/>
      <name val="宋体"/>
      <charset val="134"/>
    </font>
    <font>
      <sz val="12"/>
      <color rgb="FF000000"/>
      <name val="微软雅黑"/>
      <charset val="134"/>
    </font>
    <font>
      <b/>
      <sz val="24"/>
      <name val="微软雅黑"/>
      <charset val="134"/>
    </font>
    <font>
      <b/>
      <sz val="18"/>
      <name val="微软雅黑"/>
      <charset val="134"/>
    </font>
    <font>
      <b/>
      <sz val="14"/>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b/>
      <sz val="8"/>
      <color rgb="FFFF0000"/>
      <name val="宋体"/>
      <charset val="134"/>
    </font>
    <font>
      <b/>
      <sz val="9"/>
      <name val="Arial"/>
      <charset val="0"/>
    </font>
    <font>
      <sz val="9"/>
      <name val="Arial"/>
      <charset val="0"/>
    </font>
    <font>
      <sz val="9"/>
      <name val="Arial"/>
      <charset val="134"/>
    </font>
    <font>
      <vertAlign val="superscript"/>
      <sz val="8"/>
      <color rgb="FFFF0000"/>
      <name val="宋体"/>
      <charset val="134"/>
    </font>
    <font>
      <sz val="9"/>
      <color indexed="10"/>
      <name val="宋体"/>
      <charset val="134"/>
    </font>
    <font>
      <sz val="11"/>
      <name val="Arial"/>
      <charset val="0"/>
    </font>
    <font>
      <vertAlign val="superscript"/>
      <sz val="8"/>
      <name val="宋体"/>
      <charset val="134"/>
    </font>
    <font>
      <sz val="11"/>
      <name val="Arial"/>
      <charset val="134"/>
    </font>
    <font>
      <sz val="12"/>
      <color rgb="FFFF0000"/>
      <name val="宋体"/>
      <charset val="134"/>
    </font>
    <font>
      <b/>
      <sz val="12"/>
      <name val="微软雅黑"/>
      <charset val="134"/>
    </font>
  </fonts>
  <fills count="37">
    <fill>
      <patternFill patternType="none"/>
    </fill>
    <fill>
      <patternFill patternType="gray125"/>
    </fill>
    <fill>
      <patternFill patternType="solid">
        <fgColor theme="9" tint="0.399975585192419"/>
        <bgColor indexed="64"/>
      </patternFill>
    </fill>
    <fill>
      <patternFill patternType="solid">
        <fgColor indexed="9"/>
        <bgColor indexed="64"/>
      </patternFill>
    </fill>
    <fill>
      <patternFill patternType="solid">
        <fgColor theme="2" tint="-0.249977111117893"/>
        <bgColor indexed="64"/>
      </patternFill>
    </fill>
    <fill>
      <patternFill patternType="solid">
        <fgColor rgb="FFFFFF00"/>
        <bgColor indexed="64"/>
      </patternFill>
    </fill>
    <fill>
      <patternFill patternType="solid">
        <fgColor indexed="9"/>
        <bgColor indexed="2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20">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diagonalDown="1">
      <left style="thin">
        <color auto="1"/>
      </left>
      <right style="thin">
        <color auto="1"/>
      </right>
      <top style="thin">
        <color auto="1"/>
      </top>
      <bottom style="thin">
        <color auto="1"/>
      </bottom>
      <diagonal style="hair">
        <color auto="1"/>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0" fillId="7" borderId="12" applyNumberFormat="0" applyFon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13" applyNumberFormat="0" applyFill="0" applyAlignment="0" applyProtection="0">
      <alignment vertical="center"/>
    </xf>
    <xf numFmtId="0" fontId="70" fillId="0" borderId="13" applyNumberFormat="0" applyFill="0" applyAlignment="0" applyProtection="0">
      <alignment vertical="center"/>
    </xf>
    <xf numFmtId="0" fontId="71" fillId="0" borderId="14" applyNumberFormat="0" applyFill="0" applyAlignment="0" applyProtection="0">
      <alignment vertical="center"/>
    </xf>
    <xf numFmtId="0" fontId="71" fillId="0" borderId="0" applyNumberFormat="0" applyFill="0" applyBorder="0" applyAlignment="0" applyProtection="0">
      <alignment vertical="center"/>
    </xf>
    <xf numFmtId="0" fontId="72" fillId="8" borderId="15" applyNumberFormat="0" applyAlignment="0" applyProtection="0">
      <alignment vertical="center"/>
    </xf>
    <xf numFmtId="0" fontId="73" fillId="9" borderId="16" applyNumberFormat="0" applyAlignment="0" applyProtection="0">
      <alignment vertical="center"/>
    </xf>
    <xf numFmtId="0" fontId="74" fillId="9" borderId="15" applyNumberFormat="0" applyAlignment="0" applyProtection="0">
      <alignment vertical="center"/>
    </xf>
    <xf numFmtId="0" fontId="75" fillId="10" borderId="17" applyNumberFormat="0" applyAlignment="0" applyProtection="0">
      <alignment vertical="center"/>
    </xf>
    <xf numFmtId="0" fontId="76" fillId="0" borderId="18" applyNumberFormat="0" applyFill="0" applyAlignment="0" applyProtection="0">
      <alignment vertical="center"/>
    </xf>
    <xf numFmtId="0" fontId="77" fillId="0" borderId="19" applyNumberFormat="0" applyFill="0" applyAlignment="0" applyProtection="0">
      <alignment vertical="center"/>
    </xf>
    <xf numFmtId="0" fontId="78" fillId="11" borderId="0" applyNumberFormat="0" applyBorder="0" applyAlignment="0" applyProtection="0">
      <alignment vertical="center"/>
    </xf>
    <xf numFmtId="0" fontId="79" fillId="12" borderId="0" applyNumberFormat="0" applyBorder="0" applyAlignment="0" applyProtection="0">
      <alignment vertical="center"/>
    </xf>
    <xf numFmtId="0" fontId="80" fillId="13" borderId="0" applyNumberFormat="0" applyBorder="0" applyAlignment="0" applyProtection="0">
      <alignment vertical="center"/>
    </xf>
    <xf numFmtId="0" fontId="81" fillId="14"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1" fillId="25" borderId="0" applyNumberFormat="0" applyBorder="0" applyAlignment="0" applyProtection="0">
      <alignment vertical="center"/>
    </xf>
    <xf numFmtId="0" fontId="81" fillId="26"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1" fillId="29" borderId="0" applyNumberFormat="0" applyBorder="0" applyAlignment="0" applyProtection="0">
      <alignment vertical="center"/>
    </xf>
    <xf numFmtId="0" fontId="81" fillId="30"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33" borderId="0" applyNumberFormat="0" applyBorder="0" applyAlignment="0" applyProtection="0">
      <alignment vertical="center"/>
    </xf>
    <xf numFmtId="0" fontId="81" fillId="34" borderId="0" applyNumberFormat="0" applyBorder="0" applyAlignment="0" applyProtection="0">
      <alignment vertical="center"/>
    </xf>
    <xf numFmtId="0" fontId="82" fillId="35" borderId="0" applyNumberFormat="0" applyBorder="0" applyAlignment="0" applyProtection="0">
      <alignment vertical="center"/>
    </xf>
    <xf numFmtId="0" fontId="82" fillId="36" borderId="0" applyNumberFormat="0" applyBorder="0" applyAlignment="0" applyProtection="0">
      <alignment vertical="center"/>
    </xf>
    <xf numFmtId="0" fontId="81" fillId="2" borderId="0" applyNumberFormat="0" applyBorder="0" applyAlignment="0" applyProtection="0">
      <alignment vertical="center"/>
    </xf>
    <xf numFmtId="176" fontId="3" fillId="0" borderId="0" applyFont="0" applyFill="0" applyBorder="0" applyAlignment="0" applyProtection="0">
      <alignment vertical="center"/>
    </xf>
    <xf numFmtId="0" fontId="25" fillId="0" borderId="0">
      <alignment vertical="center"/>
    </xf>
  </cellStyleXfs>
  <cellXfs count="251">
    <xf numFmtId="0" fontId="0" fillId="0" borderId="0" xfId="0">
      <alignment vertical="center"/>
    </xf>
    <xf numFmtId="0" fontId="1" fillId="0" borderId="0" xfId="0" applyFont="1" applyFill="1" applyBorder="1" applyAlignment="1">
      <alignment wrapText="1"/>
    </xf>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3" fillId="0" borderId="0" xfId="0" applyFont="1" applyFill="1" applyBorder="1" applyAlignment="1">
      <alignment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5" fillId="0" borderId="0" xfId="0" applyFont="1" applyFill="1" applyBorder="1" applyAlignment="1">
      <alignment horizontal="left" vertical="center" wrapText="1"/>
    </xf>
    <xf numFmtId="0" fontId="3" fillId="0" borderId="0" xfId="0" applyFont="1" applyFill="1" applyBorder="1" applyAlignment="1"/>
    <xf numFmtId="0" fontId="3" fillId="0" borderId="0" xfId="0" applyFont="1" applyFill="1" applyBorder="1" applyAlignment="1">
      <alignment horizontal="center"/>
    </xf>
    <xf numFmtId="0" fontId="7"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177" fontId="9" fillId="0" borderId="2"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177" fontId="9" fillId="0" borderId="3"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11" fillId="0" borderId="3" xfId="0" applyFont="1" applyFill="1" applyBorder="1" applyAlignment="1">
      <alignment horizontal="left" vertical="center" wrapText="1"/>
    </xf>
    <xf numFmtId="177" fontId="5" fillId="0" borderId="3" xfId="0" applyNumberFormat="1" applyFont="1" applyFill="1" applyBorder="1" applyAlignment="1">
      <alignment horizontal="center" vertical="center" wrapText="1"/>
    </xf>
    <xf numFmtId="0" fontId="12" fillId="0" borderId="3" xfId="0" applyFont="1" applyFill="1" applyBorder="1" applyAlignment="1">
      <alignment wrapText="1"/>
    </xf>
    <xf numFmtId="0" fontId="12" fillId="0" borderId="3" xfId="0" applyFont="1" applyFill="1" applyBorder="1" applyAlignme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13" fillId="0" borderId="3" xfId="0" applyFont="1" applyFill="1" applyBorder="1" applyAlignment="1"/>
    <xf numFmtId="177" fontId="4" fillId="0" borderId="3" xfId="0" applyNumberFormat="1" applyFont="1" applyFill="1" applyBorder="1" applyAlignment="1">
      <alignment horizontal="center" vertical="center" wrapText="1"/>
    </xf>
    <xf numFmtId="0" fontId="14" fillId="0" borderId="3" xfId="0" applyFont="1" applyFill="1" applyBorder="1" applyAlignment="1">
      <alignment horizontal="center" vertical="center" wrapText="1"/>
    </xf>
    <xf numFmtId="0" fontId="3" fillId="0" borderId="3" xfId="0" applyFont="1" applyFill="1" applyBorder="1" applyAlignment="1">
      <alignment wrapText="1"/>
    </xf>
    <xf numFmtId="0" fontId="15" fillId="0" borderId="3" xfId="0" applyFont="1" applyFill="1" applyBorder="1" applyAlignment="1">
      <alignment horizontal="left" vertical="center" wrapText="1"/>
    </xf>
    <xf numFmtId="0" fontId="5" fillId="0" borderId="3" xfId="0" applyFont="1" applyFill="1" applyBorder="1" applyAlignment="1">
      <alignment wrapText="1"/>
    </xf>
    <xf numFmtId="0" fontId="6" fillId="0" borderId="3" xfId="0" applyFont="1" applyFill="1" applyBorder="1" applyAlignment="1">
      <alignment horizontal="center" vertical="center"/>
    </xf>
    <xf numFmtId="0" fontId="16" fillId="0" borderId="3" xfId="0" applyFont="1" applyFill="1" applyBorder="1" applyAlignment="1">
      <alignment horizontal="center" vertical="center"/>
    </xf>
    <xf numFmtId="0" fontId="6" fillId="0" borderId="3"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3" fillId="0" borderId="3" xfId="0" applyFont="1" applyFill="1" applyBorder="1" applyAlignment="1"/>
    <xf numFmtId="0" fontId="5" fillId="0" borderId="3" xfId="0" applyFont="1" applyFill="1" applyBorder="1" applyAlignment="1">
      <alignment horizontal="left" vertical="top" wrapText="1"/>
    </xf>
    <xf numFmtId="0" fontId="5" fillId="0" borderId="3" xfId="0" applyFont="1" applyFill="1" applyBorder="1" applyAlignment="1">
      <alignment horizontal="center" wrapText="1"/>
    </xf>
    <xf numFmtId="0" fontId="8" fillId="0" borderId="4" xfId="0" applyFont="1" applyFill="1" applyBorder="1" applyAlignment="1">
      <alignment horizontal="center" vertical="center" wrapText="1"/>
    </xf>
    <xf numFmtId="0" fontId="18" fillId="0" borderId="0" xfId="0" applyFont="1" applyFill="1" applyBorder="1" applyAlignment="1"/>
    <xf numFmtId="0" fontId="3" fillId="2" borderId="0" xfId="0" applyFont="1" applyFill="1" applyBorder="1" applyAlignment="1"/>
    <xf numFmtId="0" fontId="19" fillId="3" borderId="3"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1" fillId="3" borderId="3" xfId="0" applyFont="1" applyFill="1" applyBorder="1" applyAlignment="1">
      <alignment horizontal="left" wrapText="1"/>
    </xf>
    <xf numFmtId="0" fontId="22" fillId="3" borderId="3"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6" fillId="0" borderId="3" xfId="0" applyFont="1" applyFill="1" applyBorder="1" applyAlignment="1">
      <alignment horizontal="center" vertical="center"/>
    </xf>
    <xf numFmtId="0" fontId="26" fillId="0" borderId="0" xfId="0" applyFont="1" applyFill="1" applyBorder="1" applyAlignment="1">
      <alignment horizontal="center" vertical="center"/>
    </xf>
    <xf numFmtId="0" fontId="24" fillId="0" borderId="3" xfId="0" applyFont="1" applyFill="1" applyBorder="1" applyAlignment="1">
      <alignment horizontal="center" vertical="center" wrapText="1"/>
    </xf>
    <xf numFmtId="0" fontId="26" fillId="0" borderId="3" xfId="0" applyFont="1" applyFill="1" applyBorder="1" applyAlignment="1">
      <alignment horizontal="center" vertical="center" wrapText="1"/>
    </xf>
    <xf numFmtId="0" fontId="25" fillId="0" borderId="3" xfId="0" applyFont="1" applyFill="1" applyBorder="1" applyAlignment="1">
      <alignment horizontal="center" vertical="center"/>
    </xf>
    <xf numFmtId="0" fontId="27" fillId="3" borderId="3" xfId="0" applyFont="1" applyFill="1" applyBorder="1" applyAlignment="1">
      <alignment horizontal="center" vertical="center" wrapText="1"/>
    </xf>
    <xf numFmtId="0" fontId="28" fillId="0" borderId="3" xfId="0" applyFont="1" applyFill="1" applyBorder="1" applyAlignment="1">
      <alignment horizontal="center" vertical="center"/>
    </xf>
    <xf numFmtId="0" fontId="3" fillId="0" borderId="0" xfId="0" applyFont="1" applyFill="1" applyBorder="1" applyAlignment="1">
      <alignment horizontal="center" vertical="center"/>
    </xf>
    <xf numFmtId="0" fontId="29" fillId="0" borderId="3" xfId="0" applyFont="1" applyFill="1" applyBorder="1" applyAlignment="1">
      <alignment horizontal="center" vertical="center"/>
    </xf>
    <xf numFmtId="0" fontId="30" fillId="0" borderId="3" xfId="0" applyFont="1" applyFill="1" applyBorder="1" applyAlignment="1">
      <alignment horizontal="center" vertical="center"/>
    </xf>
    <xf numFmtId="0" fontId="31" fillId="0" borderId="5" xfId="0" applyFont="1" applyFill="1" applyBorder="1" applyAlignment="1">
      <alignment horizontal="center" vertical="center" wrapText="1"/>
    </xf>
    <xf numFmtId="0" fontId="31" fillId="0" borderId="3" xfId="0" applyFont="1" applyFill="1" applyBorder="1" applyAlignment="1">
      <alignment horizontal="center" vertical="center" wrapText="1"/>
    </xf>
    <xf numFmtId="0" fontId="31" fillId="0" borderId="3" xfId="0" applyFont="1" applyFill="1" applyBorder="1" applyAlignment="1">
      <alignment horizontal="center" vertical="center"/>
    </xf>
    <xf numFmtId="0" fontId="18" fillId="0" borderId="3" xfId="0" applyFont="1" applyFill="1" applyBorder="1" applyAlignment="1">
      <alignment horizontal="center" vertical="center"/>
    </xf>
    <xf numFmtId="0" fontId="18" fillId="0" borderId="0" xfId="0" applyFont="1" applyFill="1" applyBorder="1" applyAlignment="1">
      <alignment horizontal="center" vertical="center"/>
    </xf>
    <xf numFmtId="0" fontId="32" fillId="0" borderId="0" xfId="0" applyFont="1" applyFill="1">
      <alignment vertical="center"/>
    </xf>
    <xf numFmtId="0" fontId="32" fillId="0" borderId="0" xfId="0" applyFont="1">
      <alignment vertical="center"/>
    </xf>
    <xf numFmtId="0" fontId="32" fillId="0" borderId="0" xfId="0" applyFont="1" applyAlignment="1">
      <alignment horizontal="left" vertical="center"/>
    </xf>
    <xf numFmtId="0" fontId="33" fillId="0" borderId="0" xfId="0" applyFont="1">
      <alignment vertical="center"/>
    </xf>
    <xf numFmtId="0" fontId="34" fillId="0" borderId="3" xfId="0" applyFont="1" applyFill="1" applyBorder="1" applyAlignment="1">
      <alignment horizontal="center" vertical="center"/>
    </xf>
    <xf numFmtId="0" fontId="35" fillId="0" borderId="3" xfId="0" applyFont="1" applyFill="1" applyBorder="1" applyAlignment="1">
      <alignment horizontal="center" vertical="center"/>
    </xf>
    <xf numFmtId="178" fontId="36" fillId="0" borderId="3" xfId="0" applyNumberFormat="1" applyFont="1" applyFill="1" applyBorder="1" applyAlignment="1" applyProtection="1">
      <alignment horizontal="left" vertical="center"/>
      <protection locked="0"/>
    </xf>
    <xf numFmtId="178" fontId="36" fillId="0" borderId="3" xfId="0" applyNumberFormat="1" applyFont="1" applyFill="1" applyBorder="1" applyAlignment="1" applyProtection="1">
      <alignment horizontal="left" vertical="center"/>
    </xf>
    <xf numFmtId="0" fontId="37" fillId="0" borderId="3" xfId="0" applyFont="1" applyFill="1" applyBorder="1" applyAlignment="1">
      <alignment horizontal="center" vertical="center"/>
    </xf>
    <xf numFmtId="0" fontId="37" fillId="0" borderId="3" xfId="0" applyFont="1" applyFill="1" applyBorder="1" applyAlignment="1">
      <alignment horizontal="center" vertical="center" wrapText="1"/>
    </xf>
    <xf numFmtId="0" fontId="36" fillId="0" borderId="3" xfId="0" applyNumberFormat="1" applyFont="1" applyFill="1" applyBorder="1" applyAlignment="1" applyProtection="1">
      <alignment horizontal="center" vertical="center" wrapText="1"/>
      <protection locked="0"/>
    </xf>
    <xf numFmtId="179" fontId="36" fillId="0" borderId="3" xfId="0" applyNumberFormat="1" applyFont="1" applyFill="1" applyBorder="1" applyAlignment="1" applyProtection="1">
      <alignment horizontal="center" vertical="center" wrapText="1"/>
      <protection locked="0"/>
    </xf>
    <xf numFmtId="179" fontId="36" fillId="0" borderId="3" xfId="0" applyNumberFormat="1" applyFont="1" applyFill="1" applyBorder="1" applyAlignment="1" applyProtection="1">
      <alignment horizontal="center" vertical="center"/>
      <protection locked="0"/>
    </xf>
    <xf numFmtId="179" fontId="37" fillId="4" borderId="3" xfId="0" applyNumberFormat="1" applyFont="1" applyFill="1" applyBorder="1" applyAlignment="1" applyProtection="1">
      <alignment horizontal="left" vertical="center"/>
      <protection locked="0"/>
    </xf>
    <xf numFmtId="179" fontId="36" fillId="4" borderId="3" xfId="0" applyNumberFormat="1" applyFont="1" applyFill="1" applyBorder="1" applyAlignment="1" applyProtection="1">
      <alignment vertical="center"/>
      <protection locked="0"/>
    </xf>
    <xf numFmtId="179" fontId="36" fillId="4" borderId="3" xfId="0" applyNumberFormat="1" applyFont="1" applyFill="1" applyBorder="1" applyAlignment="1" applyProtection="1">
      <alignment vertical="center"/>
    </xf>
    <xf numFmtId="0" fontId="36" fillId="0" borderId="3" xfId="0" applyFont="1" applyFill="1" applyBorder="1" applyAlignment="1" applyProtection="1">
      <alignment vertical="center"/>
      <protection locked="0"/>
    </xf>
    <xf numFmtId="0" fontId="36" fillId="0" borderId="3" xfId="0" applyFont="1" applyFill="1" applyBorder="1" applyAlignment="1" applyProtection="1">
      <alignment horizontal="center" vertical="center"/>
      <protection locked="0"/>
    </xf>
    <xf numFmtId="0" fontId="36" fillId="0" borderId="3" xfId="0" applyNumberFormat="1" applyFont="1" applyFill="1" applyBorder="1" applyAlignment="1" applyProtection="1">
      <alignment horizontal="center" vertical="center"/>
    </xf>
    <xf numFmtId="0" fontId="36" fillId="0" borderId="3" xfId="0" applyFont="1" applyFill="1" applyBorder="1" applyAlignment="1" applyProtection="1">
      <alignment horizontal="center" vertical="center"/>
    </xf>
    <xf numFmtId="0" fontId="36" fillId="0" borderId="3" xfId="0" applyFont="1" applyFill="1" applyBorder="1" applyAlignment="1" applyProtection="1">
      <alignment vertical="center" wrapText="1"/>
      <protection locked="0"/>
    </xf>
    <xf numFmtId="0" fontId="36" fillId="0" borderId="3" xfId="2" applyNumberFormat="1" applyFont="1" applyFill="1" applyBorder="1" applyAlignment="1" applyProtection="1">
      <alignment horizontal="center" vertical="center"/>
    </xf>
    <xf numFmtId="179" fontId="36" fillId="0" borderId="3" xfId="2" applyNumberFormat="1" applyFont="1" applyFill="1" applyBorder="1" applyAlignment="1" applyProtection="1">
      <alignment horizontal="center" vertical="center"/>
    </xf>
    <xf numFmtId="0" fontId="38" fillId="0" borderId="3" xfId="0"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6" fillId="0" borderId="3" xfId="0" applyFont="1" applyFill="1" applyBorder="1" applyAlignment="1" applyProtection="1">
      <alignment horizontal="left" vertical="center" wrapText="1"/>
      <protection locked="0"/>
    </xf>
    <xf numFmtId="180" fontId="36" fillId="0" borderId="3" xfId="0" applyNumberFormat="1" applyFont="1" applyFill="1" applyBorder="1" applyAlignment="1" applyProtection="1">
      <alignment horizontal="center" vertical="center"/>
    </xf>
    <xf numFmtId="0" fontId="36" fillId="0" borderId="3" xfId="0" applyFont="1" applyFill="1" applyBorder="1" applyAlignment="1" applyProtection="1">
      <alignment horizontal="left" vertical="center"/>
      <protection locked="0"/>
    </xf>
    <xf numFmtId="0" fontId="36" fillId="0" borderId="3" xfId="0" applyFont="1" applyFill="1" applyBorder="1" applyAlignment="1" applyProtection="1">
      <alignment horizontal="center" vertical="center" wrapText="1"/>
      <protection locked="0"/>
    </xf>
    <xf numFmtId="0" fontId="36" fillId="0" borderId="3" xfId="0" applyNumberFormat="1" applyFont="1" applyFill="1" applyBorder="1" applyAlignment="1" applyProtection="1">
      <alignment horizontal="left" vertical="center"/>
    </xf>
    <xf numFmtId="0" fontId="36" fillId="0" borderId="3" xfId="0" applyFont="1" applyFill="1" applyBorder="1" applyAlignment="1" applyProtection="1">
      <alignment horizontal="left" vertical="center"/>
    </xf>
    <xf numFmtId="0" fontId="39" fillId="0" borderId="3" xfId="0" applyFont="1" applyFill="1" applyBorder="1" applyAlignment="1" applyProtection="1">
      <alignment horizontal="center" vertical="center" wrapText="1"/>
      <protection locked="0"/>
    </xf>
    <xf numFmtId="0" fontId="39" fillId="0" borderId="3" xfId="0" applyNumberFormat="1" applyFont="1" applyFill="1" applyBorder="1" applyAlignment="1" applyProtection="1">
      <alignment horizontal="center" vertical="center" wrapText="1"/>
    </xf>
    <xf numFmtId="0" fontId="39" fillId="0" borderId="3" xfId="0" applyFont="1" applyFill="1" applyBorder="1" applyAlignment="1" applyProtection="1">
      <alignment horizontal="center" vertical="center" wrapText="1"/>
    </xf>
    <xf numFmtId="181" fontId="36" fillId="0" borderId="3" xfId="0" applyNumberFormat="1" applyFont="1" applyFill="1" applyBorder="1" applyAlignment="1" applyProtection="1">
      <alignment horizontal="left" vertical="center"/>
      <protection locked="0"/>
    </xf>
    <xf numFmtId="0" fontId="40" fillId="0" borderId="0" xfId="0" applyFont="1" applyAlignment="1">
      <alignment vertical="center" wrapText="1"/>
    </xf>
    <xf numFmtId="0" fontId="33" fillId="0" borderId="0" xfId="0" applyFont="1" applyAlignment="1">
      <alignment horizontal="left" vertical="center"/>
    </xf>
    <xf numFmtId="0" fontId="33" fillId="0" borderId="0" xfId="0" applyFont="1" applyAlignment="1">
      <alignment vertical="center"/>
    </xf>
    <xf numFmtId="0" fontId="36" fillId="0" borderId="3" xfId="0" applyFont="1" applyFill="1" applyBorder="1" applyAlignment="1" applyProtection="1">
      <alignment horizontal="left" vertical="center" wrapText="1"/>
    </xf>
    <xf numFmtId="0" fontId="33" fillId="0" borderId="0" xfId="0" applyFont="1" applyFill="1">
      <alignment vertical="center"/>
    </xf>
    <xf numFmtId="0" fontId="36" fillId="0" borderId="3" xfId="0" applyFont="1" applyFill="1" applyBorder="1" applyAlignment="1" applyProtection="1">
      <alignment horizontal="left" vertical="center" wrapText="1" readingOrder="1"/>
    </xf>
    <xf numFmtId="0" fontId="39" fillId="0" borderId="3" xfId="0" applyFont="1" applyFill="1" applyBorder="1" applyAlignment="1" applyProtection="1">
      <protection locked="0"/>
    </xf>
    <xf numFmtId="182" fontId="36" fillId="0" borderId="3" xfId="0" applyNumberFormat="1" applyFont="1" applyFill="1" applyBorder="1" applyAlignment="1" applyProtection="1">
      <alignment horizontal="center" vertical="center"/>
      <protection locked="0"/>
    </xf>
    <xf numFmtId="0" fontId="35" fillId="0" borderId="3" xfId="0" applyFont="1" applyFill="1" applyBorder="1" applyAlignment="1" applyProtection="1">
      <alignment horizontal="center" vertical="center"/>
      <protection locked="0"/>
    </xf>
    <xf numFmtId="0" fontId="35" fillId="0" borderId="3" xfId="0" applyNumberFormat="1" applyFont="1" applyFill="1" applyBorder="1" applyAlignment="1" applyProtection="1">
      <alignment horizontal="center" vertical="center"/>
    </xf>
    <xf numFmtId="0" fontId="35" fillId="0" borderId="3" xfId="0" applyFont="1" applyFill="1" applyBorder="1" applyAlignment="1" applyProtection="1">
      <alignment horizontal="center" vertical="center"/>
    </xf>
    <xf numFmtId="179" fontId="36" fillId="0" borderId="3" xfId="0" applyNumberFormat="1" applyFont="1" applyFill="1" applyBorder="1" applyAlignment="1" applyProtection="1">
      <alignment vertical="center" wrapText="1"/>
      <protection locked="0"/>
    </xf>
    <xf numFmtId="0" fontId="36" fillId="0" borderId="3" xfId="0" applyNumberFormat="1" applyFont="1" applyFill="1" applyBorder="1" applyAlignment="1" applyProtection="1">
      <alignment horizontal="center" vertical="center" wrapText="1"/>
    </xf>
    <xf numFmtId="179" fontId="36" fillId="0" borderId="3" xfId="0" applyNumberFormat="1" applyFont="1" applyFill="1" applyBorder="1" applyAlignment="1" applyProtection="1">
      <alignment horizontal="center" vertical="center" wrapText="1"/>
    </xf>
    <xf numFmtId="179" fontId="36" fillId="0" borderId="3" xfId="0" applyNumberFormat="1" applyFont="1" applyFill="1" applyBorder="1" applyAlignment="1" applyProtection="1">
      <alignment horizontal="center" vertical="center"/>
    </xf>
    <xf numFmtId="179" fontId="36" fillId="4" borderId="3" xfId="0" applyNumberFormat="1" applyFont="1" applyFill="1" applyBorder="1" applyAlignment="1" applyProtection="1">
      <alignment horizontal="left" vertical="center"/>
      <protection locked="0"/>
    </xf>
    <xf numFmtId="0" fontId="36" fillId="4" borderId="3" xfId="0" applyNumberFormat="1" applyFont="1" applyFill="1" applyBorder="1" applyAlignment="1" applyProtection="1">
      <alignment horizontal="left" vertical="center"/>
    </xf>
    <xf numFmtId="179" fontId="36" fillId="4" borderId="3" xfId="0" applyNumberFormat="1" applyFont="1" applyFill="1" applyBorder="1" applyAlignment="1" applyProtection="1">
      <alignment horizontal="left" vertical="center"/>
    </xf>
    <xf numFmtId="0" fontId="36" fillId="0" borderId="3" xfId="5" applyNumberFormat="1" applyFont="1" applyFill="1" applyBorder="1" applyAlignment="1" applyProtection="1">
      <alignment horizontal="center" vertical="center" wrapText="1"/>
    </xf>
    <xf numFmtId="179" fontId="36" fillId="0" borderId="3" xfId="5" applyNumberFormat="1" applyFont="1" applyFill="1" applyBorder="1" applyAlignment="1" applyProtection="1">
      <alignment horizontal="center" vertical="center" wrapText="1"/>
    </xf>
    <xf numFmtId="0" fontId="36" fillId="0" borderId="3" xfId="0" applyFont="1" applyFill="1" applyBorder="1" applyAlignment="1" applyProtection="1">
      <alignment horizontal="left" vertical="center" wrapText="1" readingOrder="1"/>
      <protection locked="0"/>
    </xf>
    <xf numFmtId="0" fontId="36" fillId="0" borderId="3" xfId="0" applyFont="1" applyFill="1" applyBorder="1" applyAlignment="1" applyProtection="1">
      <alignment horizontal="center" vertical="center" wrapText="1" readingOrder="1"/>
      <protection locked="0"/>
    </xf>
    <xf numFmtId="0" fontId="36" fillId="0" borderId="3" xfId="5" applyNumberFormat="1" applyFont="1" applyFill="1" applyBorder="1" applyAlignment="1" applyProtection="1">
      <alignment horizontal="center" vertical="center" wrapText="1" readingOrder="1"/>
    </xf>
    <xf numFmtId="179" fontId="36" fillId="0" borderId="3" xfId="5" applyNumberFormat="1" applyFont="1" applyFill="1" applyBorder="1" applyAlignment="1" applyProtection="1">
      <alignment horizontal="center" vertical="center" wrapText="1" readingOrder="1"/>
    </xf>
    <xf numFmtId="0" fontId="36" fillId="0" borderId="3" xfId="5" applyNumberFormat="1" applyFont="1" applyFill="1" applyBorder="1" applyAlignment="1" applyProtection="1">
      <alignment horizontal="center" vertical="center"/>
    </xf>
    <xf numFmtId="179" fontId="36" fillId="0" borderId="3" xfId="2" applyNumberFormat="1" applyFont="1" applyFill="1" applyBorder="1" applyAlignment="1" applyProtection="1">
      <alignment horizontal="center" vertical="center" wrapText="1"/>
    </xf>
    <xf numFmtId="0" fontId="33" fillId="0" borderId="0" xfId="0" applyFont="1" applyAlignment="1">
      <alignment vertical="center" wrapText="1"/>
    </xf>
    <xf numFmtId="0" fontId="33" fillId="0" borderId="0" xfId="0" applyFont="1" applyFill="1" applyAlignment="1">
      <alignment vertical="center" wrapText="1"/>
    </xf>
    <xf numFmtId="0" fontId="41" fillId="0" borderId="0" xfId="0" applyFont="1">
      <alignment vertical="center"/>
    </xf>
    <xf numFmtId="0" fontId="35" fillId="0" borderId="3" xfId="0" applyNumberFormat="1" applyFont="1" applyFill="1" applyBorder="1" applyAlignment="1" applyProtection="1">
      <alignment horizontal="center" vertical="center"/>
      <protection locked="0"/>
    </xf>
    <xf numFmtId="179" fontId="37" fillId="4" borderId="3" xfId="0" applyNumberFormat="1" applyFont="1" applyFill="1" applyBorder="1" applyAlignment="1" applyProtection="1">
      <alignment vertical="center"/>
      <protection locked="0"/>
    </xf>
    <xf numFmtId="179" fontId="37" fillId="4" borderId="3" xfId="0" applyNumberFormat="1" applyFont="1" applyFill="1" applyBorder="1" applyAlignment="1" applyProtection="1">
      <alignment vertical="center"/>
    </xf>
    <xf numFmtId="179" fontId="36" fillId="0" borderId="3" xfId="0" applyNumberFormat="1" applyFont="1" applyFill="1" applyBorder="1" applyAlignment="1">
      <alignment horizontal="center" vertical="center"/>
    </xf>
    <xf numFmtId="0" fontId="36" fillId="0" borderId="3" xfId="0" applyFont="1" applyFill="1" applyBorder="1" applyAlignment="1">
      <alignment vertical="center" wrapText="1"/>
    </xf>
    <xf numFmtId="0" fontId="36" fillId="0" borderId="3" xfId="0" applyFont="1" applyFill="1" applyBorder="1" applyAlignment="1">
      <alignment horizontal="center" vertical="center"/>
    </xf>
    <xf numFmtId="180" fontId="36" fillId="0" borderId="3" xfId="0" applyNumberFormat="1" applyFont="1" applyFill="1" applyBorder="1" applyAlignment="1" applyProtection="1">
      <alignment horizontal="center" vertical="center" wrapText="1"/>
    </xf>
    <xf numFmtId="178" fontId="36" fillId="0" borderId="3" xfId="0" applyNumberFormat="1" applyFont="1" applyFill="1" applyBorder="1" applyAlignment="1" applyProtection="1">
      <alignment horizontal="center" vertical="center" wrapText="1"/>
    </xf>
    <xf numFmtId="0" fontId="36" fillId="0" borderId="3" xfId="0" applyFont="1" applyFill="1" applyBorder="1" applyAlignment="1">
      <alignment horizontal="left" vertical="center" wrapText="1"/>
    </xf>
    <xf numFmtId="179" fontId="36" fillId="0" borderId="3" xfId="5" applyNumberFormat="1" applyFont="1" applyFill="1" applyBorder="1" applyAlignment="1" applyProtection="1">
      <alignment horizontal="center" vertical="center"/>
    </xf>
    <xf numFmtId="0" fontId="39" fillId="0" borderId="3" xfId="0" applyFont="1" applyFill="1" applyBorder="1" applyAlignment="1" applyProtection="1"/>
    <xf numFmtId="0" fontId="37" fillId="4" borderId="3" xfId="0" applyFont="1" applyFill="1" applyBorder="1" applyAlignment="1" applyProtection="1">
      <alignment vertical="center"/>
      <protection locked="0"/>
    </xf>
    <xf numFmtId="0" fontId="37" fillId="4" borderId="3" xfId="0" applyFont="1" applyFill="1" applyBorder="1" applyAlignment="1" applyProtection="1">
      <alignment vertical="center"/>
    </xf>
    <xf numFmtId="179" fontId="36" fillId="0" borderId="3" xfId="0" applyNumberFormat="1" applyFont="1" applyFill="1" applyBorder="1" applyAlignment="1" applyProtection="1">
      <alignment vertical="center"/>
      <protection locked="0"/>
    </xf>
    <xf numFmtId="179" fontId="36" fillId="0" borderId="3" xfId="2" applyNumberFormat="1" applyFont="1" applyFill="1" applyBorder="1" applyAlignment="1">
      <alignment horizontal="center" vertical="center"/>
    </xf>
    <xf numFmtId="0" fontId="39" fillId="0" borderId="3" xfId="0" applyFont="1" applyFill="1" applyBorder="1" applyAlignment="1" applyProtection="1">
      <alignment horizontal="left" vertical="center" wrapText="1"/>
    </xf>
    <xf numFmtId="178" fontId="39" fillId="0" borderId="3" xfId="0" applyNumberFormat="1" applyFont="1" applyFill="1" applyBorder="1" applyAlignment="1" applyProtection="1">
      <alignment horizontal="left" vertical="center" wrapText="1"/>
    </xf>
    <xf numFmtId="0" fontId="36" fillId="0" borderId="3" xfId="0" applyNumberFormat="1" applyFont="1" applyFill="1" applyBorder="1" applyAlignment="1" applyProtection="1">
      <alignment horizontal="center" vertical="center" wrapText="1" readingOrder="1"/>
    </xf>
    <xf numFmtId="0" fontId="36" fillId="0" borderId="3" xfId="0" applyFont="1" applyFill="1" applyBorder="1" applyAlignment="1" applyProtection="1">
      <alignment horizontal="center" vertical="center" wrapText="1" readingOrder="1"/>
    </xf>
    <xf numFmtId="0" fontId="37" fillId="4" borderId="3" xfId="0" applyFont="1" applyFill="1" applyBorder="1" applyAlignment="1" applyProtection="1">
      <alignment horizontal="left" vertical="center" wrapText="1"/>
      <protection locked="0"/>
    </xf>
    <xf numFmtId="179" fontId="38" fillId="0" borderId="3" xfId="0" applyNumberFormat="1" applyFont="1" applyFill="1" applyBorder="1" applyAlignment="1" applyProtection="1">
      <alignment horizontal="center" vertical="center"/>
      <protection locked="0"/>
    </xf>
    <xf numFmtId="0" fontId="38" fillId="0" borderId="3" xfId="0" applyFont="1" applyFill="1" applyBorder="1" applyAlignment="1" applyProtection="1">
      <alignment horizontal="left" vertical="center" wrapText="1"/>
      <protection locked="0"/>
    </xf>
    <xf numFmtId="0" fontId="38" fillId="0" borderId="3" xfId="0" applyFont="1" applyFill="1" applyBorder="1" applyAlignment="1" applyProtection="1">
      <alignment horizontal="center" vertical="center"/>
      <protection locked="0"/>
    </xf>
    <xf numFmtId="0" fontId="38" fillId="0" borderId="3" xfId="5" applyNumberFormat="1" applyFont="1" applyFill="1" applyBorder="1" applyAlignment="1" applyProtection="1">
      <alignment horizontal="center" vertical="center"/>
    </xf>
    <xf numFmtId="179" fontId="38" fillId="0" borderId="3" xfId="5" applyNumberFormat="1" applyFont="1" applyFill="1" applyBorder="1" applyAlignment="1" applyProtection="1">
      <alignment horizontal="center" vertical="center"/>
    </xf>
    <xf numFmtId="183" fontId="36" fillId="0" borderId="3" xfId="5" applyNumberFormat="1" applyFont="1" applyFill="1" applyBorder="1" applyAlignment="1" applyProtection="1">
      <alignment horizontal="left" vertical="center" wrapText="1"/>
    </xf>
    <xf numFmtId="0" fontId="36" fillId="0" borderId="3" xfId="50" applyFont="1" applyFill="1" applyBorder="1" applyAlignment="1" applyProtection="1">
      <alignment horizontal="left" vertical="center" wrapText="1"/>
    </xf>
    <xf numFmtId="0" fontId="33" fillId="5" borderId="0" xfId="0" applyFont="1" applyFill="1" applyAlignment="1">
      <alignment vertical="center" wrapText="1"/>
    </xf>
    <xf numFmtId="179" fontId="38" fillId="0" borderId="3" xfId="2" applyNumberFormat="1" applyFont="1" applyFill="1" applyBorder="1" applyAlignment="1" applyProtection="1">
      <alignment horizontal="center" vertical="center"/>
    </xf>
    <xf numFmtId="0" fontId="38" fillId="0" borderId="3" xfId="0" applyFont="1" applyFill="1" applyBorder="1" applyAlignment="1" applyProtection="1">
      <alignment horizontal="left" vertical="center" wrapText="1" readingOrder="1"/>
    </xf>
    <xf numFmtId="0" fontId="42" fillId="0" borderId="0" xfId="0" applyFont="1" applyAlignment="1">
      <alignment vertical="center" wrapText="1"/>
    </xf>
    <xf numFmtId="0" fontId="36" fillId="0" borderId="3" xfId="49" applyNumberFormat="1" applyFont="1" applyFill="1" applyBorder="1" applyAlignment="1" applyProtection="1">
      <alignment horizontal="center" vertical="center"/>
    </xf>
    <xf numFmtId="179" fontId="36" fillId="0" borderId="3" xfId="49" applyNumberFormat="1" applyFont="1" applyFill="1" applyBorder="1" applyAlignment="1" applyProtection="1">
      <alignment horizontal="center" vertical="center"/>
    </xf>
    <xf numFmtId="179" fontId="36" fillId="0" borderId="3" xfId="2" applyNumberFormat="1" applyFont="1" applyFill="1" applyBorder="1" applyAlignment="1" applyProtection="1">
      <alignment horizontal="left" vertical="center" wrapText="1"/>
    </xf>
    <xf numFmtId="0" fontId="33" fillId="0" borderId="0" xfId="0" applyFont="1" applyAlignment="1">
      <alignment horizontal="left" vertical="center" wrapText="1"/>
    </xf>
    <xf numFmtId="0" fontId="3" fillId="0" borderId="0" xfId="0" applyFont="1" applyFill="1" applyBorder="1" applyAlignment="1" applyProtection="1">
      <protection locked="0"/>
    </xf>
    <xf numFmtId="0" fontId="32" fillId="5" borderId="0" xfId="0" applyFont="1" applyFill="1">
      <alignment vertical="center"/>
    </xf>
    <xf numFmtId="184" fontId="32" fillId="0" borderId="0" xfId="0" applyNumberFormat="1" applyFont="1">
      <alignment vertical="center"/>
    </xf>
    <xf numFmtId="184" fontId="35" fillId="0" borderId="3" xfId="0" applyNumberFormat="1" applyFont="1" applyFill="1" applyBorder="1" applyAlignment="1">
      <alignment horizontal="center" vertical="center"/>
    </xf>
    <xf numFmtId="184" fontId="36" fillId="0" borderId="3" xfId="0" applyNumberFormat="1" applyFont="1" applyFill="1" applyBorder="1" applyAlignment="1" applyProtection="1">
      <alignment horizontal="left" vertical="center"/>
      <protection locked="0"/>
    </xf>
    <xf numFmtId="184" fontId="37" fillId="0" borderId="3" xfId="0" applyNumberFormat="1" applyFont="1" applyFill="1" applyBorder="1" applyAlignment="1">
      <alignment horizontal="center" vertical="center"/>
    </xf>
    <xf numFmtId="184" fontId="36" fillId="4" borderId="3" xfId="0" applyNumberFormat="1" applyFont="1" applyFill="1" applyBorder="1" applyAlignment="1" applyProtection="1">
      <alignment vertical="center"/>
      <protection locked="0"/>
    </xf>
    <xf numFmtId="0" fontId="36" fillId="0" borderId="6" xfId="0" applyFont="1" applyFill="1" applyBorder="1" applyAlignment="1" applyProtection="1">
      <alignment horizontal="left" vertical="center" wrapText="1"/>
      <protection locked="0"/>
    </xf>
    <xf numFmtId="0" fontId="36" fillId="0" borderId="6" xfId="0" applyFont="1" applyFill="1" applyBorder="1" applyAlignment="1" applyProtection="1">
      <alignment horizontal="center" vertical="center"/>
      <protection locked="0"/>
    </xf>
    <xf numFmtId="184" fontId="36" fillId="0" borderId="6" xfId="0" applyNumberFormat="1" applyFont="1" applyFill="1" applyBorder="1" applyAlignment="1" applyProtection="1">
      <alignment horizontal="center" vertical="center"/>
      <protection locked="0"/>
    </xf>
    <xf numFmtId="0" fontId="36" fillId="0" borderId="6" xfId="0" applyNumberFormat="1" applyFont="1" applyFill="1" applyBorder="1" applyAlignment="1" applyProtection="1">
      <alignment horizontal="center" vertical="center"/>
    </xf>
    <xf numFmtId="179" fontId="36" fillId="0" borderId="6" xfId="5" applyNumberFormat="1" applyFont="1" applyFill="1" applyBorder="1" applyAlignment="1" applyProtection="1">
      <alignment horizontal="center" vertical="center"/>
    </xf>
    <xf numFmtId="184" fontId="36" fillId="0" borderId="3" xfId="0" applyNumberFormat="1" applyFont="1" applyFill="1" applyBorder="1" applyAlignment="1" applyProtection="1">
      <alignment horizontal="center" vertical="center"/>
      <protection locked="0"/>
    </xf>
    <xf numFmtId="0" fontId="36" fillId="5" borderId="3" xfId="0" applyFont="1" applyFill="1" applyBorder="1" applyAlignment="1" applyProtection="1">
      <alignment vertical="center"/>
      <protection locked="0"/>
    </xf>
    <xf numFmtId="0" fontId="36" fillId="5" borderId="3" xfId="0" applyFont="1" applyFill="1" applyBorder="1" applyAlignment="1" applyProtection="1">
      <alignment horizontal="center" vertical="center"/>
      <protection locked="0"/>
    </xf>
    <xf numFmtId="184" fontId="36" fillId="5" borderId="3" xfId="0" applyNumberFormat="1" applyFont="1" applyFill="1" applyBorder="1" applyAlignment="1" applyProtection="1">
      <alignment horizontal="center" vertical="center"/>
      <protection locked="0"/>
    </xf>
    <xf numFmtId="0" fontId="36" fillId="5" borderId="3" xfId="0" applyNumberFormat="1" applyFont="1" applyFill="1" applyBorder="1" applyAlignment="1" applyProtection="1">
      <alignment horizontal="center" vertical="center"/>
    </xf>
    <xf numFmtId="0" fontId="36" fillId="5" borderId="3" xfId="0" applyFont="1" applyFill="1" applyBorder="1" applyAlignment="1" applyProtection="1">
      <alignment horizontal="center" vertical="center"/>
    </xf>
    <xf numFmtId="184" fontId="39" fillId="0" borderId="3" xfId="0" applyNumberFormat="1" applyFont="1" applyFill="1" applyBorder="1" applyAlignment="1" applyProtection="1">
      <alignment horizontal="center" vertical="center" wrapText="1"/>
      <protection locked="0"/>
    </xf>
    <xf numFmtId="179" fontId="36" fillId="0" borderId="6" xfId="2" applyNumberFormat="1" applyFont="1" applyFill="1" applyBorder="1" applyAlignment="1" applyProtection="1">
      <alignment horizontal="center" vertical="center" wrapText="1"/>
    </xf>
    <xf numFmtId="0" fontId="25" fillId="0" borderId="7" xfId="50" applyFont="1" applyFill="1" applyBorder="1" applyAlignment="1" applyProtection="1">
      <alignment horizontal="left" vertical="center" wrapText="1"/>
    </xf>
    <xf numFmtId="0" fontId="36" fillId="0" borderId="0" xfId="0" applyFont="1" applyFill="1" applyBorder="1" applyAlignment="1" applyProtection="1">
      <protection locked="0"/>
    </xf>
    <xf numFmtId="0" fontId="43" fillId="0" borderId="6" xfId="0" applyFont="1" applyFill="1" applyBorder="1" applyAlignment="1" applyProtection="1">
      <protection locked="0"/>
    </xf>
    <xf numFmtId="179" fontId="36" fillId="5" borderId="3" xfId="2" applyNumberFormat="1" applyFont="1" applyFill="1" applyBorder="1" applyAlignment="1" applyProtection="1">
      <alignment horizontal="center" vertical="center"/>
    </xf>
    <xf numFmtId="0" fontId="36" fillId="5" borderId="3" xfId="0" applyFont="1" applyFill="1" applyBorder="1" applyAlignment="1" applyProtection="1">
      <alignment horizontal="left" vertical="center" wrapText="1"/>
    </xf>
    <xf numFmtId="0" fontId="33" fillId="5" borderId="0" xfId="0" applyFont="1" applyFill="1">
      <alignment vertical="center"/>
    </xf>
    <xf numFmtId="0" fontId="0" fillId="0" borderId="0" xfId="0" applyAlignment="1">
      <alignment horizontal="left" vertical="center"/>
    </xf>
    <xf numFmtId="184" fontId="0" fillId="0" borderId="0" xfId="0" applyNumberFormat="1">
      <alignment vertical="center"/>
    </xf>
    <xf numFmtId="0" fontId="44" fillId="0" borderId="0" xfId="0" applyFont="1">
      <alignment vertical="center"/>
    </xf>
    <xf numFmtId="184" fontId="35" fillId="0" borderId="3" xfId="0" applyNumberFormat="1" applyFont="1" applyFill="1" applyBorder="1" applyAlignment="1" applyProtection="1">
      <alignment horizontal="center" vertical="center"/>
      <protection locked="0"/>
    </xf>
    <xf numFmtId="179" fontId="37" fillId="4" borderId="8" xfId="0" applyNumberFormat="1" applyFont="1" applyFill="1" applyBorder="1" applyAlignment="1" applyProtection="1">
      <alignment horizontal="left" vertical="center"/>
      <protection locked="0"/>
    </xf>
    <xf numFmtId="179" fontId="37" fillId="4" borderId="9" xfId="0" applyNumberFormat="1" applyFont="1" applyFill="1" applyBorder="1" applyAlignment="1" applyProtection="1">
      <alignment horizontal="left" vertical="center"/>
      <protection locked="0"/>
    </xf>
    <xf numFmtId="184" fontId="37" fillId="4" borderId="9" xfId="0" applyNumberFormat="1" applyFont="1" applyFill="1" applyBorder="1" applyAlignment="1" applyProtection="1">
      <alignment horizontal="left" vertical="center"/>
      <protection locked="0"/>
    </xf>
    <xf numFmtId="0" fontId="36" fillId="5" borderId="3" xfId="0" applyFont="1" applyFill="1" applyBorder="1" applyAlignment="1" applyProtection="1">
      <alignment horizontal="left" vertical="center" wrapText="1"/>
      <protection locked="0"/>
    </xf>
    <xf numFmtId="179" fontId="36" fillId="5" borderId="3" xfId="5" applyNumberFormat="1" applyFont="1" applyFill="1" applyBorder="1" applyAlignment="1" applyProtection="1">
      <alignment horizontal="center" vertical="center"/>
    </xf>
    <xf numFmtId="179" fontId="45" fillId="0" borderId="3" xfId="5" applyNumberFormat="1" applyFont="1" applyFill="1" applyBorder="1" applyAlignment="1" applyProtection="1">
      <alignment horizontal="center" vertical="center"/>
    </xf>
    <xf numFmtId="179" fontId="46" fillId="0" borderId="3" xfId="5" applyNumberFormat="1" applyFont="1" applyFill="1" applyBorder="1" applyAlignment="1" applyProtection="1">
      <alignment horizontal="center" vertical="center"/>
    </xf>
    <xf numFmtId="0" fontId="47" fillId="0" borderId="0" xfId="0" applyFont="1" applyAlignment="1">
      <alignment vertical="center" wrapText="1"/>
    </xf>
    <xf numFmtId="0" fontId="48" fillId="0" borderId="0" xfId="0" applyFont="1" applyAlignment="1">
      <alignment vertical="center" wrapText="1"/>
    </xf>
    <xf numFmtId="0" fontId="44" fillId="0" borderId="0" xfId="0" applyFont="1" applyAlignment="1">
      <alignment horizontal="left" vertical="center"/>
    </xf>
    <xf numFmtId="179" fontId="37" fillId="4" borderId="10" xfId="0" applyNumberFormat="1" applyFont="1" applyFill="1" applyBorder="1" applyAlignment="1" applyProtection="1">
      <alignment horizontal="left" vertical="center"/>
      <protection locked="0"/>
    </xf>
    <xf numFmtId="179" fontId="36" fillId="5" borderId="3" xfId="2" applyNumberFormat="1" applyFont="1" applyFill="1" applyBorder="1" applyAlignment="1" applyProtection="1">
      <alignment horizontal="center" vertical="center" wrapText="1"/>
    </xf>
    <xf numFmtId="0" fontId="36" fillId="5" borderId="3" xfId="50" applyFont="1" applyFill="1" applyBorder="1" applyAlignment="1" applyProtection="1">
      <alignment horizontal="left" vertical="center" wrapText="1"/>
    </xf>
    <xf numFmtId="0" fontId="25" fillId="0" borderId="3" xfId="50" applyFont="1" applyFill="1" applyBorder="1" applyAlignment="1" applyProtection="1">
      <alignment horizontal="left" vertical="center" wrapText="1"/>
    </xf>
    <xf numFmtId="0" fontId="36" fillId="5" borderId="3" xfId="0" applyFont="1" applyFill="1" applyBorder="1" applyAlignment="1" applyProtection="1">
      <alignment vertical="center" wrapText="1"/>
      <protection locked="0"/>
    </xf>
    <xf numFmtId="179" fontId="36" fillId="5" borderId="3" xfId="0" applyNumberFormat="1" applyFont="1" applyFill="1" applyBorder="1" applyAlignment="1" applyProtection="1">
      <alignment horizontal="center" vertical="center"/>
      <protection locked="0"/>
    </xf>
    <xf numFmtId="0" fontId="36" fillId="5" borderId="3" xfId="0" applyFont="1" applyFill="1" applyBorder="1" applyAlignment="1" applyProtection="1">
      <alignment horizontal="center" vertical="center" wrapText="1"/>
      <protection locked="0"/>
    </xf>
    <xf numFmtId="0" fontId="36" fillId="5" borderId="3" xfId="0" applyNumberFormat="1" applyFont="1" applyFill="1" applyBorder="1" applyAlignment="1" applyProtection="1">
      <alignment horizontal="center" vertical="center" wrapText="1" readingOrder="1"/>
    </xf>
    <xf numFmtId="0" fontId="36" fillId="5" borderId="3" xfId="0" applyFont="1" applyFill="1" applyBorder="1" applyAlignment="1" applyProtection="1">
      <alignment horizontal="center" vertical="center" wrapText="1" readingOrder="1"/>
    </xf>
    <xf numFmtId="0" fontId="42" fillId="5" borderId="0" xfId="0" applyFont="1" applyFill="1" applyAlignment="1">
      <alignment vertical="center" wrapText="1"/>
    </xf>
    <xf numFmtId="0" fontId="36" fillId="5" borderId="3" xfId="0" applyFont="1" applyFill="1" applyBorder="1" applyAlignment="1" applyProtection="1">
      <alignment horizontal="left" vertical="center" wrapText="1" readingOrder="1"/>
    </xf>
    <xf numFmtId="184" fontId="37" fillId="4" borderId="3" xfId="0" applyNumberFormat="1" applyFont="1" applyFill="1" applyBorder="1" applyAlignment="1" applyProtection="1">
      <alignment horizontal="left" vertical="center" wrapText="1"/>
      <protection locked="0"/>
    </xf>
    <xf numFmtId="0" fontId="36" fillId="5" borderId="3" xfId="5" applyNumberFormat="1" applyFont="1" applyFill="1" applyBorder="1" applyAlignment="1" applyProtection="1">
      <alignment horizontal="center" vertical="center"/>
    </xf>
    <xf numFmtId="0" fontId="36" fillId="5" borderId="3" xfId="49" applyNumberFormat="1" applyFont="1" applyFill="1" applyBorder="1" applyAlignment="1" applyProtection="1">
      <alignment horizontal="center" vertical="center"/>
    </xf>
    <xf numFmtId="179" fontId="36" fillId="5" borderId="3" xfId="49" applyNumberFormat="1" applyFont="1" applyFill="1" applyBorder="1" applyAlignment="1" applyProtection="1">
      <alignment horizontal="center" vertical="center"/>
    </xf>
    <xf numFmtId="0" fontId="39" fillId="5" borderId="3" xfId="0" applyFont="1" applyFill="1" applyBorder="1" applyAlignment="1" applyProtection="1"/>
    <xf numFmtId="184" fontId="36" fillId="4" borderId="3" xfId="0" applyNumberFormat="1" applyFont="1" applyFill="1" applyBorder="1" applyAlignment="1" applyProtection="1">
      <alignment horizontal="left" vertical="center"/>
      <protection locked="0"/>
    </xf>
    <xf numFmtId="0" fontId="49" fillId="0" borderId="0" xfId="0" applyFont="1" applyAlignment="1">
      <alignment horizontal="left" vertical="center"/>
    </xf>
    <xf numFmtId="0" fontId="50" fillId="0" borderId="0" xfId="0" applyFont="1" applyFill="1" applyBorder="1" applyAlignment="1">
      <alignment vertical="center"/>
    </xf>
    <xf numFmtId="0" fontId="51" fillId="0" borderId="0" xfId="0" applyFont="1" applyFill="1" applyAlignment="1">
      <alignment horizontal="left" vertical="center"/>
    </xf>
    <xf numFmtId="0" fontId="50" fillId="0" borderId="0" xfId="0" applyFont="1" applyFill="1" applyBorder="1" applyAlignment="1">
      <alignment horizontal="center" vertical="center"/>
    </xf>
    <xf numFmtId="177" fontId="50" fillId="0" borderId="0" xfId="0" applyNumberFormat="1" applyFont="1" applyFill="1" applyBorder="1" applyAlignment="1">
      <alignment vertical="center"/>
    </xf>
    <xf numFmtId="0" fontId="52" fillId="0" borderId="11" xfId="0" applyFont="1" applyFill="1" applyBorder="1" applyAlignment="1" applyProtection="1">
      <alignment horizontal="center" vertical="center"/>
      <protection locked="0"/>
    </xf>
    <xf numFmtId="177" fontId="52" fillId="0" borderId="11" xfId="0" applyNumberFormat="1" applyFont="1" applyFill="1" applyBorder="1" applyAlignment="1" applyProtection="1">
      <alignment horizontal="center" vertical="center"/>
      <protection locked="0"/>
    </xf>
    <xf numFmtId="0" fontId="51" fillId="0" borderId="3" xfId="0" applyFont="1" applyFill="1" applyBorder="1" applyAlignment="1" applyProtection="1">
      <alignment horizontal="left" vertical="center"/>
      <protection locked="0"/>
    </xf>
    <xf numFmtId="185" fontId="51" fillId="0" borderId="3" xfId="0" applyNumberFormat="1" applyFont="1" applyFill="1" applyBorder="1" applyAlignment="1" applyProtection="1">
      <alignment horizontal="left" vertical="center"/>
      <protection locked="0"/>
    </xf>
    <xf numFmtId="0" fontId="22" fillId="0" borderId="3" xfId="0" applyFont="1" applyFill="1" applyBorder="1" applyAlignment="1">
      <alignment horizontal="center" vertical="center"/>
    </xf>
    <xf numFmtId="177" fontId="22" fillId="0" borderId="3" xfId="0" applyNumberFormat="1" applyFont="1" applyFill="1" applyBorder="1" applyAlignment="1">
      <alignment horizontal="center" vertical="center"/>
    </xf>
    <xf numFmtId="0" fontId="50" fillId="0" borderId="0" xfId="0" applyFont="1" applyFill="1" applyBorder="1" applyAlignment="1">
      <alignment horizontal="right" vertical="center"/>
    </xf>
    <xf numFmtId="177" fontId="50" fillId="0" borderId="0" xfId="0" applyNumberFormat="1" applyFont="1" applyFill="1" applyBorder="1" applyAlignment="1">
      <alignment horizontal="left" vertical="center"/>
    </xf>
    <xf numFmtId="0" fontId="12" fillId="0" borderId="0" xfId="0" applyFont="1" applyFill="1" applyBorder="1" applyAlignment="1"/>
    <xf numFmtId="0" fontId="13" fillId="0" borderId="0" xfId="0" applyFont="1" applyFill="1" applyBorder="1" applyAlignment="1"/>
    <xf numFmtId="0" fontId="12" fillId="0" borderId="0" xfId="0" applyFont="1" applyFill="1" applyBorder="1" applyAlignment="1">
      <alignment horizontal="center"/>
    </xf>
    <xf numFmtId="0" fontId="53" fillId="6" borderId="3" xfId="0" applyFont="1" applyFill="1" applyBorder="1" applyAlignment="1">
      <alignment horizontal="center" vertical="center" wrapText="1"/>
    </xf>
    <xf numFmtId="0" fontId="54" fillId="6" borderId="3" xfId="0" applyFont="1" applyFill="1" applyBorder="1" applyAlignment="1">
      <alignment horizontal="left" vertical="center" wrapText="1"/>
    </xf>
    <xf numFmtId="0" fontId="55" fillId="6" borderId="3" xfId="0" applyFont="1" applyFill="1" applyBorder="1" applyAlignment="1">
      <alignment horizontal="left" vertical="center" wrapText="1"/>
    </xf>
    <xf numFmtId="0" fontId="56" fillId="6" borderId="3" xfId="0" applyFont="1" applyFill="1" applyBorder="1" applyAlignment="1">
      <alignment horizontal="center" vertical="center" wrapText="1"/>
    </xf>
    <xf numFmtId="0" fontId="57" fillId="6" borderId="3" xfId="0" applyFont="1" applyFill="1" applyBorder="1" applyAlignment="1">
      <alignment horizontal="left" vertical="center" wrapText="1"/>
    </xf>
    <xf numFmtId="0" fontId="58" fillId="6" borderId="3" xfId="0" applyFont="1" applyFill="1" applyBorder="1" applyAlignment="1">
      <alignment horizontal="center" vertical="center" wrapText="1"/>
    </xf>
    <xf numFmtId="0" fontId="59" fillId="6" borderId="3" xfId="0" applyFont="1" applyFill="1" applyBorder="1" applyAlignment="1">
      <alignment horizontal="left" vertical="center" wrapText="1"/>
    </xf>
    <xf numFmtId="0" fontId="58" fillId="6" borderId="3" xfId="0" applyFont="1" applyFill="1" applyBorder="1" applyAlignment="1">
      <alignment horizontal="left" vertical="center" wrapText="1"/>
    </xf>
    <xf numFmtId="0" fontId="12" fillId="0" borderId="3" xfId="0" applyFont="1" applyFill="1" applyBorder="1" applyAlignment="1">
      <alignment horizontal="center"/>
    </xf>
    <xf numFmtId="0" fontId="60" fillId="6" borderId="3" xfId="0" applyFont="1" applyFill="1" applyBorder="1" applyAlignment="1">
      <alignment horizontal="left" vertical="center" wrapText="1"/>
    </xf>
    <xf numFmtId="0" fontId="12" fillId="0" borderId="0" xfId="0" applyFont="1" applyFill="1" applyBorder="1" applyAlignment="1">
      <alignment horizontal="center" vertical="center"/>
    </xf>
    <xf numFmtId="0" fontId="61" fillId="0" borderId="0" xfId="0" applyFont="1" applyFill="1" applyBorder="1" applyAlignment="1">
      <alignment horizontal="center" wrapText="1"/>
    </xf>
    <xf numFmtId="0" fontId="62" fillId="0" borderId="0" xfId="0" applyFont="1" applyFill="1" applyBorder="1" applyAlignment="1">
      <alignment horizontal="center" vertical="center" wrapText="1"/>
    </xf>
    <xf numFmtId="0" fontId="12" fillId="0" borderId="0" xfId="0" applyFont="1" applyFill="1" applyBorder="1" applyAlignment="1">
      <alignment horizontal="center" wrapText="1"/>
    </xf>
    <xf numFmtId="186" fontId="63" fillId="0" borderId="0" xfId="0" applyNumberFormat="1" applyFont="1" applyFill="1" applyBorder="1" applyAlignment="1">
      <alignment horizontal="right" vertical="center"/>
    </xf>
    <xf numFmtId="181" fontId="63" fillId="0" borderId="0" xfId="0" applyNumberFormat="1" applyFont="1" applyFill="1" applyBorder="1" applyAlignment="1" applyProtection="1">
      <alignment horizontal="left" vertical="center"/>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货币[0]_Sheet5" xfId="49"/>
    <cellStyle name="常规_Sheet1_15" xfId="50"/>
  </cellStyles>
  <tableStyles count="0" defaultTableStyle="TableStyleMedium2" defaultPivotStyle="PivotStyleLight16"/>
  <colors>
    <mruColors>
      <color rgb="005B9BD5"/>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jpeg"/><Relationship Id="rId7" Type="http://schemas.openxmlformats.org/officeDocument/2006/relationships/image" Target="../media/image7.png"/><Relationship Id="rId6" Type="http://schemas.openxmlformats.org/officeDocument/2006/relationships/image" Target="NULL" TargetMode="External"/><Relationship Id="rId5" Type="http://schemas.openxmlformats.org/officeDocument/2006/relationships/image" Target="../media/image6.jpeg"/><Relationship Id="rId4" Type="http://schemas.openxmlformats.org/officeDocument/2006/relationships/image" Target="../media/image5.jpeg"/><Relationship Id="rId3" Type="http://schemas.openxmlformats.org/officeDocument/2006/relationships/image" Target="../media/image4.jpeg"/><Relationship Id="rId24" Type="http://schemas.openxmlformats.org/officeDocument/2006/relationships/image" Target="../media/image23.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jpeg"/><Relationship Id="rId2" Type="http://schemas.openxmlformats.org/officeDocument/2006/relationships/image" Target="../media/image3.jpeg"/><Relationship Id="rId19" Type="http://schemas.openxmlformats.org/officeDocument/2006/relationships/image" Target="../media/image18.jpeg"/><Relationship Id="rId18" Type="http://schemas.openxmlformats.org/officeDocument/2006/relationships/image" Target="../media/image17.jpeg"/><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68580</xdr:colOff>
      <xdr:row>1</xdr:row>
      <xdr:rowOff>172085</xdr:rowOff>
    </xdr:from>
    <xdr:to>
      <xdr:col>0</xdr:col>
      <xdr:colOff>2448560</xdr:colOff>
      <xdr:row>1</xdr:row>
      <xdr:rowOff>905510</xdr:rowOff>
    </xdr:to>
    <xdr:pic>
      <xdr:nvPicPr>
        <xdr:cNvPr id="2"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68580" y="381635"/>
          <a:ext cx="2379980" cy="73342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82550</xdr:rowOff>
    </xdr:from>
    <xdr:to>
      <xdr:col>1</xdr:col>
      <xdr:colOff>1338580</xdr:colOff>
      <xdr:row>0</xdr:row>
      <xdr:rowOff>685165</xdr:rowOff>
    </xdr:to>
    <xdr:pic>
      <xdr:nvPicPr>
        <xdr:cNvPr id="2"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635" y="82550"/>
          <a:ext cx="1953895" cy="60261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106045</xdr:rowOff>
    </xdr:from>
    <xdr:to>
      <xdr:col>1</xdr:col>
      <xdr:colOff>1480185</xdr:colOff>
      <xdr:row>0</xdr:row>
      <xdr:rowOff>708660</xdr:rowOff>
    </xdr:to>
    <xdr:pic>
      <xdr:nvPicPr>
        <xdr:cNvPr id="2"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9525" y="106045"/>
          <a:ext cx="1951355" cy="60261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266700</xdr:colOff>
      <xdr:row>3</xdr:row>
      <xdr:rowOff>313055</xdr:rowOff>
    </xdr:from>
    <xdr:to>
      <xdr:col>1</xdr:col>
      <xdr:colOff>0</xdr:colOff>
      <xdr:row>3</xdr:row>
      <xdr:rowOff>313055</xdr:rowOff>
    </xdr:to>
    <xdr:sp>
      <xdr:nvSpPr>
        <xdr:cNvPr id="2" name="Line 1"/>
        <xdr:cNvSpPr/>
      </xdr:nvSpPr>
      <xdr:spPr>
        <a:xfrm flipH="1" flipV="1">
          <a:off x="249555" y="1422400"/>
          <a:ext cx="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0</xdr:colOff>
      <xdr:row>3</xdr:row>
      <xdr:rowOff>313055</xdr:rowOff>
    </xdr:from>
    <xdr:to>
      <xdr:col>0</xdr:col>
      <xdr:colOff>7620</xdr:colOff>
      <xdr:row>3</xdr:row>
      <xdr:rowOff>313055</xdr:rowOff>
    </xdr:to>
    <xdr:sp>
      <xdr:nvSpPr>
        <xdr:cNvPr id="3" name="Line 2"/>
        <xdr:cNvSpPr/>
      </xdr:nvSpPr>
      <xdr:spPr>
        <a:xfrm flipH="1" flipV="1">
          <a:off x="0" y="1422400"/>
          <a:ext cx="762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266700</xdr:colOff>
      <xdr:row>3</xdr:row>
      <xdr:rowOff>313055</xdr:rowOff>
    </xdr:from>
    <xdr:to>
      <xdr:col>1</xdr:col>
      <xdr:colOff>0</xdr:colOff>
      <xdr:row>3</xdr:row>
      <xdr:rowOff>313055</xdr:rowOff>
    </xdr:to>
    <xdr:sp>
      <xdr:nvSpPr>
        <xdr:cNvPr id="4" name="Line 1"/>
        <xdr:cNvSpPr/>
      </xdr:nvSpPr>
      <xdr:spPr>
        <a:xfrm flipH="1" flipV="1">
          <a:off x="249555" y="1422400"/>
          <a:ext cx="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0</xdr:colOff>
      <xdr:row>3</xdr:row>
      <xdr:rowOff>313055</xdr:rowOff>
    </xdr:from>
    <xdr:to>
      <xdr:col>0</xdr:col>
      <xdr:colOff>7620</xdr:colOff>
      <xdr:row>3</xdr:row>
      <xdr:rowOff>313055</xdr:rowOff>
    </xdr:to>
    <xdr:sp>
      <xdr:nvSpPr>
        <xdr:cNvPr id="5" name="Line 2"/>
        <xdr:cNvSpPr/>
      </xdr:nvSpPr>
      <xdr:spPr>
        <a:xfrm flipH="1" flipV="1">
          <a:off x="0" y="1422400"/>
          <a:ext cx="762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editAs="oneCell">
    <xdr:from>
      <xdr:col>0</xdr:col>
      <xdr:colOff>9525</xdr:colOff>
      <xdr:row>0</xdr:row>
      <xdr:rowOff>106045</xdr:rowOff>
    </xdr:from>
    <xdr:to>
      <xdr:col>1</xdr:col>
      <xdr:colOff>1681480</xdr:colOff>
      <xdr:row>0</xdr:row>
      <xdr:rowOff>708660</xdr:rowOff>
    </xdr:to>
    <xdr:pic>
      <xdr:nvPicPr>
        <xdr:cNvPr id="6"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9525" y="106045"/>
          <a:ext cx="1921510" cy="602615"/>
        </a:xfrm>
        <a:prstGeom prst="rect">
          <a:avLst/>
        </a:prstGeom>
        <a:noFill/>
        <a:ln w="9525">
          <a:noFill/>
        </a:ln>
      </xdr:spPr>
    </xdr:pic>
    <xdr:clientData/>
  </xdr:twoCellAnchor>
  <xdr:twoCellAnchor>
    <xdr:from>
      <xdr:col>0</xdr:col>
      <xdr:colOff>266700</xdr:colOff>
      <xdr:row>3</xdr:row>
      <xdr:rowOff>313055</xdr:rowOff>
    </xdr:from>
    <xdr:to>
      <xdr:col>1</xdr:col>
      <xdr:colOff>0</xdr:colOff>
      <xdr:row>3</xdr:row>
      <xdr:rowOff>313055</xdr:rowOff>
    </xdr:to>
    <xdr:sp>
      <xdr:nvSpPr>
        <xdr:cNvPr id="7" name="Line 1"/>
        <xdr:cNvSpPr/>
      </xdr:nvSpPr>
      <xdr:spPr>
        <a:xfrm flipH="1" flipV="1">
          <a:off x="249555" y="1422400"/>
          <a:ext cx="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0</xdr:colOff>
      <xdr:row>3</xdr:row>
      <xdr:rowOff>313055</xdr:rowOff>
    </xdr:from>
    <xdr:to>
      <xdr:col>0</xdr:col>
      <xdr:colOff>7620</xdr:colOff>
      <xdr:row>3</xdr:row>
      <xdr:rowOff>313055</xdr:rowOff>
    </xdr:to>
    <xdr:sp>
      <xdr:nvSpPr>
        <xdr:cNvPr id="8" name="Line 2"/>
        <xdr:cNvSpPr/>
      </xdr:nvSpPr>
      <xdr:spPr>
        <a:xfrm flipH="1" flipV="1">
          <a:off x="0" y="1422400"/>
          <a:ext cx="762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1539875</xdr:colOff>
      <xdr:row>0</xdr:row>
      <xdr:rowOff>601980</xdr:rowOff>
    </xdr:to>
    <xdr:pic>
      <xdr:nvPicPr>
        <xdr:cNvPr id="2"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0" y="0"/>
          <a:ext cx="1910080" cy="601980"/>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266700</xdr:colOff>
      <xdr:row>3</xdr:row>
      <xdr:rowOff>313055</xdr:rowOff>
    </xdr:from>
    <xdr:to>
      <xdr:col>1</xdr:col>
      <xdr:colOff>0</xdr:colOff>
      <xdr:row>3</xdr:row>
      <xdr:rowOff>313055</xdr:rowOff>
    </xdr:to>
    <xdr:sp>
      <xdr:nvSpPr>
        <xdr:cNvPr id="2" name="Line 1"/>
        <xdr:cNvSpPr/>
      </xdr:nvSpPr>
      <xdr:spPr>
        <a:xfrm flipH="1" flipV="1">
          <a:off x="249555" y="1460500"/>
          <a:ext cx="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0</xdr:colOff>
      <xdr:row>3</xdr:row>
      <xdr:rowOff>313055</xdr:rowOff>
    </xdr:from>
    <xdr:to>
      <xdr:col>0</xdr:col>
      <xdr:colOff>7620</xdr:colOff>
      <xdr:row>3</xdr:row>
      <xdr:rowOff>313055</xdr:rowOff>
    </xdr:to>
    <xdr:sp>
      <xdr:nvSpPr>
        <xdr:cNvPr id="3" name="Line 2"/>
        <xdr:cNvSpPr/>
      </xdr:nvSpPr>
      <xdr:spPr>
        <a:xfrm flipH="1" flipV="1">
          <a:off x="0" y="1460500"/>
          <a:ext cx="762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266700</xdr:colOff>
      <xdr:row>3</xdr:row>
      <xdr:rowOff>313055</xdr:rowOff>
    </xdr:from>
    <xdr:to>
      <xdr:col>1</xdr:col>
      <xdr:colOff>0</xdr:colOff>
      <xdr:row>3</xdr:row>
      <xdr:rowOff>313055</xdr:rowOff>
    </xdr:to>
    <xdr:sp>
      <xdr:nvSpPr>
        <xdr:cNvPr id="4" name="Line 1"/>
        <xdr:cNvSpPr/>
      </xdr:nvSpPr>
      <xdr:spPr>
        <a:xfrm flipH="1" flipV="1">
          <a:off x="249555" y="1460500"/>
          <a:ext cx="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0</xdr:colOff>
      <xdr:row>3</xdr:row>
      <xdr:rowOff>313055</xdr:rowOff>
    </xdr:from>
    <xdr:to>
      <xdr:col>0</xdr:col>
      <xdr:colOff>7620</xdr:colOff>
      <xdr:row>3</xdr:row>
      <xdr:rowOff>313055</xdr:rowOff>
    </xdr:to>
    <xdr:sp>
      <xdr:nvSpPr>
        <xdr:cNvPr id="5" name="Line 2"/>
        <xdr:cNvSpPr/>
      </xdr:nvSpPr>
      <xdr:spPr>
        <a:xfrm flipH="1" flipV="1">
          <a:off x="0" y="1460500"/>
          <a:ext cx="762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editAs="oneCell">
    <xdr:from>
      <xdr:col>0</xdr:col>
      <xdr:colOff>9525</xdr:colOff>
      <xdr:row>0</xdr:row>
      <xdr:rowOff>106045</xdr:rowOff>
    </xdr:from>
    <xdr:to>
      <xdr:col>1</xdr:col>
      <xdr:colOff>1681480</xdr:colOff>
      <xdr:row>0</xdr:row>
      <xdr:rowOff>708660</xdr:rowOff>
    </xdr:to>
    <xdr:pic>
      <xdr:nvPicPr>
        <xdr:cNvPr id="6"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9525" y="106045"/>
          <a:ext cx="1921510" cy="602615"/>
        </a:xfrm>
        <a:prstGeom prst="rect">
          <a:avLst/>
        </a:prstGeom>
        <a:noFill/>
        <a:ln w="9525">
          <a:noFill/>
        </a:ln>
      </xdr:spPr>
    </xdr:pic>
    <xdr:clientData/>
  </xdr:twoCellAnchor>
  <xdr:twoCellAnchor>
    <xdr:from>
      <xdr:col>0</xdr:col>
      <xdr:colOff>266700</xdr:colOff>
      <xdr:row>3</xdr:row>
      <xdr:rowOff>313055</xdr:rowOff>
    </xdr:from>
    <xdr:to>
      <xdr:col>1</xdr:col>
      <xdr:colOff>0</xdr:colOff>
      <xdr:row>3</xdr:row>
      <xdr:rowOff>313055</xdr:rowOff>
    </xdr:to>
    <xdr:sp>
      <xdr:nvSpPr>
        <xdr:cNvPr id="7" name="Line 1"/>
        <xdr:cNvSpPr/>
      </xdr:nvSpPr>
      <xdr:spPr>
        <a:xfrm flipH="1" flipV="1">
          <a:off x="249555" y="1460500"/>
          <a:ext cx="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twoCellAnchor>
    <xdr:from>
      <xdr:col>0</xdr:col>
      <xdr:colOff>0</xdr:colOff>
      <xdr:row>3</xdr:row>
      <xdr:rowOff>313055</xdr:rowOff>
    </xdr:from>
    <xdr:to>
      <xdr:col>0</xdr:col>
      <xdr:colOff>7620</xdr:colOff>
      <xdr:row>3</xdr:row>
      <xdr:rowOff>313055</xdr:rowOff>
    </xdr:to>
    <xdr:sp>
      <xdr:nvSpPr>
        <xdr:cNvPr id="8" name="Line 2"/>
        <xdr:cNvSpPr/>
      </xdr:nvSpPr>
      <xdr:spPr>
        <a:xfrm flipH="1" flipV="1">
          <a:off x="0" y="1460500"/>
          <a:ext cx="7620" cy="0"/>
        </a:xfrm>
        <a:prstGeom prst="line">
          <a:avLst/>
        </a:prstGeom>
        <a:ln w="952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106045</xdr:rowOff>
    </xdr:from>
    <xdr:to>
      <xdr:col>1</xdr:col>
      <xdr:colOff>1480185</xdr:colOff>
      <xdr:row>0</xdr:row>
      <xdr:rowOff>708660</xdr:rowOff>
    </xdr:to>
    <xdr:pic>
      <xdr:nvPicPr>
        <xdr:cNvPr id="2"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9525" y="106045"/>
          <a:ext cx="1951355" cy="60261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1539875</xdr:colOff>
      <xdr:row>0</xdr:row>
      <xdr:rowOff>601980</xdr:rowOff>
    </xdr:to>
    <xdr:pic>
      <xdr:nvPicPr>
        <xdr:cNvPr id="2"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0" y="0"/>
          <a:ext cx="1910080" cy="601980"/>
        </a:xfrm>
        <a:prstGeom prst="rect">
          <a:avLst/>
        </a:prstGeom>
        <a:noFill/>
        <a:ln w="9525">
          <a:noFill/>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xdr:colOff>
      <xdr:row>0</xdr:row>
      <xdr:rowOff>144780</xdr:rowOff>
    </xdr:from>
    <xdr:to>
      <xdr:col>1</xdr:col>
      <xdr:colOff>1107440</xdr:colOff>
      <xdr:row>0</xdr:row>
      <xdr:rowOff>747395</xdr:rowOff>
    </xdr:to>
    <xdr:pic>
      <xdr:nvPicPr>
        <xdr:cNvPr id="3" name="图片 1" descr="faca87e756bd87c3c07b2af71532109"/>
        <xdr:cNvPicPr>
          <a:picLocks noChangeAspect="1"/>
        </xdr:cNvPicPr>
      </xdr:nvPicPr>
      <xdr:blipFill>
        <a:blip r:embed="rId1">
          <a:clrChange>
            <a:clrFrom>
              <a:srgbClr val="FFFFFF"/>
            </a:clrFrom>
            <a:clrTo>
              <a:srgbClr val="FFFFFF">
                <a:alpha val="0"/>
              </a:srgbClr>
            </a:clrTo>
          </a:clrChange>
        </a:blip>
        <a:srcRect t="18782" b="19649"/>
        <a:stretch>
          <a:fillRect/>
        </a:stretch>
      </xdr:blipFill>
      <xdr:spPr>
        <a:xfrm>
          <a:off x="1905" y="144780"/>
          <a:ext cx="1958975" cy="602615"/>
        </a:xfrm>
        <a:prstGeom prst="rect">
          <a:avLst/>
        </a:prstGeom>
        <a:noFill/>
        <a:ln w="9525">
          <a:noFill/>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0</xdr:colOff>
      <xdr:row>2</xdr:row>
      <xdr:rowOff>0</xdr:rowOff>
    </xdr:from>
    <xdr:to>
      <xdr:col>10</xdr:col>
      <xdr:colOff>38100</xdr:colOff>
      <xdr:row>2</xdr:row>
      <xdr:rowOff>74930</xdr:rowOff>
    </xdr:to>
    <xdr:pic>
      <xdr:nvPicPr>
        <xdr:cNvPr id="2" name="图片 8"/>
        <xdr:cNvPicPr>
          <a:picLocks noChangeAspect="1"/>
        </xdr:cNvPicPr>
      </xdr:nvPicPr>
      <xdr:blipFill>
        <a:blip r:embed="rId1"/>
        <a:stretch>
          <a:fillRect/>
        </a:stretch>
      </xdr:blipFill>
      <xdr:spPr>
        <a:xfrm>
          <a:off x="10600690" y="1231900"/>
          <a:ext cx="38100" cy="74930"/>
        </a:xfrm>
        <a:prstGeom prst="rect">
          <a:avLst/>
        </a:prstGeom>
        <a:noFill/>
        <a:ln w="9525">
          <a:noFill/>
        </a:ln>
      </xdr:spPr>
    </xdr:pic>
    <xdr:clientData/>
  </xdr:twoCellAnchor>
  <xdr:twoCellAnchor editAs="oneCell">
    <xdr:from>
      <xdr:col>10</xdr:col>
      <xdr:colOff>0</xdr:colOff>
      <xdr:row>2</xdr:row>
      <xdr:rowOff>0</xdr:rowOff>
    </xdr:from>
    <xdr:to>
      <xdr:col>10</xdr:col>
      <xdr:colOff>38100</xdr:colOff>
      <xdr:row>2</xdr:row>
      <xdr:rowOff>74930</xdr:rowOff>
    </xdr:to>
    <xdr:pic>
      <xdr:nvPicPr>
        <xdr:cNvPr id="3" name="图片 9"/>
        <xdr:cNvPicPr>
          <a:picLocks noChangeAspect="1"/>
        </xdr:cNvPicPr>
      </xdr:nvPicPr>
      <xdr:blipFill>
        <a:blip r:embed="rId1"/>
        <a:stretch>
          <a:fillRect/>
        </a:stretch>
      </xdr:blipFill>
      <xdr:spPr>
        <a:xfrm>
          <a:off x="10600690" y="1231900"/>
          <a:ext cx="38100" cy="74930"/>
        </a:xfrm>
        <a:prstGeom prst="rect">
          <a:avLst/>
        </a:prstGeom>
        <a:noFill/>
        <a:ln w="9525">
          <a:noFill/>
        </a:ln>
      </xdr:spPr>
    </xdr:pic>
    <xdr:clientData/>
  </xdr:twoCellAnchor>
  <xdr:twoCellAnchor>
    <xdr:from>
      <xdr:col>5</xdr:col>
      <xdr:colOff>99060</xdr:colOff>
      <xdr:row>3</xdr:row>
      <xdr:rowOff>238125</xdr:rowOff>
    </xdr:from>
    <xdr:to>
      <xdr:col>5</xdr:col>
      <xdr:colOff>1242060</xdr:colOff>
      <xdr:row>3</xdr:row>
      <xdr:rowOff>1071880</xdr:rowOff>
    </xdr:to>
    <xdr:pic>
      <xdr:nvPicPr>
        <xdr:cNvPr id="4" name="图片 6"/>
        <xdr:cNvPicPr>
          <a:picLocks noChangeAspect="1"/>
        </xdr:cNvPicPr>
      </xdr:nvPicPr>
      <xdr:blipFill>
        <a:blip r:embed="rId2"/>
        <a:stretch>
          <a:fillRect/>
        </a:stretch>
      </xdr:blipFill>
      <xdr:spPr>
        <a:xfrm>
          <a:off x="7440295" y="4657725"/>
          <a:ext cx="1143000" cy="833755"/>
        </a:xfrm>
        <a:prstGeom prst="rect">
          <a:avLst/>
        </a:prstGeom>
        <a:noFill/>
        <a:ln>
          <a:noFill/>
        </a:ln>
        <a:effectLst>
          <a:outerShdw blurRad="165100" dist="38100" dir="2700000" sx="102000" sy="102000" algn="tl" rotWithShape="0">
            <a:prstClr val="black">
              <a:alpha val="40000"/>
            </a:prstClr>
          </a:outerShdw>
        </a:effectLst>
      </xdr:spPr>
    </xdr:pic>
    <xdr:clientData/>
  </xdr:twoCellAnchor>
  <xdr:twoCellAnchor>
    <xdr:from>
      <xdr:col>5</xdr:col>
      <xdr:colOff>126365</xdr:colOff>
      <xdr:row>3</xdr:row>
      <xdr:rowOff>1237615</xdr:rowOff>
    </xdr:from>
    <xdr:to>
      <xdr:col>5</xdr:col>
      <xdr:colOff>1243330</xdr:colOff>
      <xdr:row>3</xdr:row>
      <xdr:rowOff>1808480</xdr:rowOff>
    </xdr:to>
    <xdr:pic>
      <xdr:nvPicPr>
        <xdr:cNvPr id="5" name="图片 7"/>
        <xdr:cNvPicPr>
          <a:picLocks noChangeAspect="1"/>
        </xdr:cNvPicPr>
      </xdr:nvPicPr>
      <xdr:blipFill>
        <a:blip r:embed="rId3"/>
        <a:srcRect l="17354" t="19165" r="15183" b="22780"/>
        <a:stretch>
          <a:fillRect/>
        </a:stretch>
      </xdr:blipFill>
      <xdr:spPr>
        <a:xfrm>
          <a:off x="7467600" y="5657215"/>
          <a:ext cx="1116965" cy="570865"/>
        </a:xfrm>
        <a:prstGeom prst="rect">
          <a:avLst/>
        </a:prstGeom>
        <a:noFill/>
        <a:ln>
          <a:solidFill>
            <a:schemeClr val="tx1"/>
          </a:solidFill>
        </a:ln>
        <a:effectLst>
          <a:outerShdw blurRad="165100" dist="38100" dir="2700000" sx="102000" sy="102000" algn="tl" rotWithShape="0">
            <a:prstClr val="black">
              <a:alpha val="40000"/>
            </a:prstClr>
          </a:outerShdw>
        </a:effectLst>
      </xdr:spPr>
    </xdr:pic>
    <xdr:clientData/>
  </xdr:twoCellAnchor>
  <xdr:twoCellAnchor>
    <xdr:from>
      <xdr:col>5</xdr:col>
      <xdr:colOff>60960</xdr:colOff>
      <xdr:row>4</xdr:row>
      <xdr:rowOff>879475</xdr:rowOff>
    </xdr:from>
    <xdr:to>
      <xdr:col>5</xdr:col>
      <xdr:colOff>1278267</xdr:colOff>
      <xdr:row>4</xdr:row>
      <xdr:rowOff>1506855</xdr:rowOff>
    </xdr:to>
    <xdr:pic>
      <xdr:nvPicPr>
        <xdr:cNvPr id="6" name="图片 8"/>
        <xdr:cNvPicPr>
          <a:picLocks noChangeAspect="1"/>
        </xdr:cNvPicPr>
      </xdr:nvPicPr>
      <xdr:blipFill>
        <a:blip r:embed="rId4"/>
        <a:srcRect l="14458" t="18747" r="14993" b="17181"/>
        <a:stretch>
          <a:fillRect/>
        </a:stretch>
      </xdr:blipFill>
      <xdr:spPr>
        <a:xfrm>
          <a:off x="7402195" y="7356475"/>
          <a:ext cx="1217295" cy="627380"/>
        </a:xfrm>
        <a:prstGeom prst="rect">
          <a:avLst/>
        </a:prstGeom>
        <a:noFill/>
        <a:ln>
          <a:solidFill>
            <a:schemeClr val="tx1"/>
          </a:solidFill>
        </a:ln>
        <a:effectLst>
          <a:outerShdw blurRad="165100" dist="38100" dir="2700000" sx="102000" sy="102000" algn="tl" rotWithShape="0">
            <a:prstClr val="black">
              <a:alpha val="40000"/>
            </a:prstClr>
          </a:outerShdw>
        </a:effectLst>
      </xdr:spPr>
    </xdr:pic>
    <xdr:clientData/>
  </xdr:twoCellAnchor>
  <xdr:twoCellAnchor editAs="oneCell">
    <xdr:from>
      <xdr:col>5</xdr:col>
      <xdr:colOff>0</xdr:colOff>
      <xdr:row>7</xdr:row>
      <xdr:rowOff>0</xdr:rowOff>
    </xdr:from>
    <xdr:to>
      <xdr:col>5</xdr:col>
      <xdr:colOff>304165</xdr:colOff>
      <xdr:row>7</xdr:row>
      <xdr:rowOff>305435</xdr:rowOff>
    </xdr:to>
    <xdr:sp>
      <xdr:nvSpPr>
        <xdr:cNvPr id="7" name="图片 64"/>
        <xdr:cNvSpPr>
          <a:spLocks noChangeAspect="1"/>
        </xdr:cNvSpPr>
      </xdr:nvSpPr>
      <xdr:spPr>
        <a:xfrm>
          <a:off x="7341235" y="13779500"/>
          <a:ext cx="304165" cy="305435"/>
        </a:xfrm>
        <a:prstGeom prst="rect">
          <a:avLst/>
        </a:prstGeom>
        <a:noFill/>
        <a:ln w="9525">
          <a:noFill/>
        </a:ln>
      </xdr:spPr>
    </xdr:sp>
    <xdr:clientData/>
  </xdr:twoCellAnchor>
  <xdr:twoCellAnchor editAs="oneCell">
    <xdr:from>
      <xdr:col>5</xdr:col>
      <xdr:colOff>0</xdr:colOff>
      <xdr:row>7</xdr:row>
      <xdr:rowOff>0</xdr:rowOff>
    </xdr:from>
    <xdr:to>
      <xdr:col>5</xdr:col>
      <xdr:colOff>304165</xdr:colOff>
      <xdr:row>7</xdr:row>
      <xdr:rowOff>305435</xdr:rowOff>
    </xdr:to>
    <xdr:sp>
      <xdr:nvSpPr>
        <xdr:cNvPr id="8" name="图片 65"/>
        <xdr:cNvSpPr>
          <a:spLocks noChangeAspect="1"/>
        </xdr:cNvSpPr>
      </xdr:nvSpPr>
      <xdr:spPr>
        <a:xfrm>
          <a:off x="7341235" y="13779500"/>
          <a:ext cx="304165" cy="305435"/>
        </a:xfrm>
        <a:prstGeom prst="rect">
          <a:avLst/>
        </a:prstGeom>
        <a:noFill/>
        <a:ln w="9525">
          <a:noFill/>
        </a:ln>
      </xdr:spPr>
    </xdr:sp>
    <xdr:clientData/>
  </xdr:twoCellAnchor>
  <xdr:twoCellAnchor editAs="oneCell">
    <xdr:from>
      <xdr:col>5</xdr:col>
      <xdr:colOff>0</xdr:colOff>
      <xdr:row>7</xdr:row>
      <xdr:rowOff>0</xdr:rowOff>
    </xdr:from>
    <xdr:to>
      <xdr:col>5</xdr:col>
      <xdr:colOff>304165</xdr:colOff>
      <xdr:row>7</xdr:row>
      <xdr:rowOff>305435</xdr:rowOff>
    </xdr:to>
    <xdr:sp>
      <xdr:nvSpPr>
        <xdr:cNvPr id="9" name="图片 66"/>
        <xdr:cNvSpPr>
          <a:spLocks noChangeAspect="1"/>
        </xdr:cNvSpPr>
      </xdr:nvSpPr>
      <xdr:spPr>
        <a:xfrm>
          <a:off x="7341235" y="13779500"/>
          <a:ext cx="304165" cy="305435"/>
        </a:xfrm>
        <a:prstGeom prst="rect">
          <a:avLst/>
        </a:prstGeom>
        <a:noFill/>
        <a:ln w="9525">
          <a:noFill/>
        </a:ln>
      </xdr:spPr>
    </xdr:sp>
    <xdr:clientData/>
  </xdr:twoCellAnchor>
  <xdr:twoCellAnchor editAs="oneCell">
    <xdr:from>
      <xdr:col>10</xdr:col>
      <xdr:colOff>0</xdr:colOff>
      <xdr:row>7</xdr:row>
      <xdr:rowOff>0</xdr:rowOff>
    </xdr:from>
    <xdr:to>
      <xdr:col>10</xdr:col>
      <xdr:colOff>304800</xdr:colOff>
      <xdr:row>7</xdr:row>
      <xdr:rowOff>305435</xdr:rowOff>
    </xdr:to>
    <xdr:sp>
      <xdr:nvSpPr>
        <xdr:cNvPr id="10" name="图片 68"/>
        <xdr:cNvSpPr>
          <a:spLocks noChangeAspect="1"/>
        </xdr:cNvSpPr>
      </xdr:nvSpPr>
      <xdr:spPr>
        <a:xfrm>
          <a:off x="10600690" y="13779500"/>
          <a:ext cx="304800" cy="305435"/>
        </a:xfrm>
        <a:prstGeom prst="rect">
          <a:avLst/>
        </a:prstGeom>
        <a:noFill/>
        <a:ln w="9525">
          <a:noFill/>
        </a:ln>
      </xdr:spPr>
    </xdr:sp>
    <xdr:clientData/>
  </xdr:twoCellAnchor>
  <xdr:twoCellAnchor editAs="oneCell">
    <xdr:from>
      <xdr:col>5</xdr:col>
      <xdr:colOff>0</xdr:colOff>
      <xdr:row>7</xdr:row>
      <xdr:rowOff>0</xdr:rowOff>
    </xdr:from>
    <xdr:to>
      <xdr:col>5</xdr:col>
      <xdr:colOff>304165</xdr:colOff>
      <xdr:row>7</xdr:row>
      <xdr:rowOff>305435</xdr:rowOff>
    </xdr:to>
    <xdr:sp>
      <xdr:nvSpPr>
        <xdr:cNvPr id="11" name="图片 69"/>
        <xdr:cNvSpPr>
          <a:spLocks noChangeAspect="1"/>
        </xdr:cNvSpPr>
      </xdr:nvSpPr>
      <xdr:spPr>
        <a:xfrm>
          <a:off x="7341235" y="13779500"/>
          <a:ext cx="304165" cy="305435"/>
        </a:xfrm>
        <a:prstGeom prst="rect">
          <a:avLst/>
        </a:prstGeom>
        <a:noFill/>
        <a:ln w="9525">
          <a:noFill/>
        </a:ln>
      </xdr:spPr>
    </xdr:sp>
    <xdr:clientData/>
  </xdr:twoCellAnchor>
  <xdr:twoCellAnchor editAs="oneCell">
    <xdr:from>
      <xdr:col>5</xdr:col>
      <xdr:colOff>159385</xdr:colOff>
      <xdr:row>7</xdr:row>
      <xdr:rowOff>34925</xdr:rowOff>
    </xdr:from>
    <xdr:to>
      <xdr:col>5</xdr:col>
      <xdr:colOff>1097280</xdr:colOff>
      <xdr:row>7</xdr:row>
      <xdr:rowOff>924560</xdr:rowOff>
    </xdr:to>
    <xdr:pic>
      <xdr:nvPicPr>
        <xdr:cNvPr id="12" name="图片 19" descr="clipboard/drawings/NULL"/>
        <xdr:cNvPicPr>
          <a:picLocks noChangeAspect="1"/>
        </xdr:cNvPicPr>
      </xdr:nvPicPr>
      <xdr:blipFill>
        <a:blip r:embed="rId5" r:link="rId6"/>
        <a:srcRect l="10303" t="24568" r="10371" b="16327"/>
        <a:stretch>
          <a:fillRect/>
        </a:stretch>
      </xdr:blipFill>
      <xdr:spPr>
        <a:xfrm rot="5400000">
          <a:off x="7524750" y="13790295"/>
          <a:ext cx="889635" cy="937895"/>
        </a:xfrm>
        <a:prstGeom prst="rect">
          <a:avLst/>
        </a:prstGeom>
        <a:noFill/>
        <a:ln w="9525">
          <a:noFill/>
        </a:ln>
      </xdr:spPr>
    </xdr:pic>
    <xdr:clientData/>
  </xdr:twoCellAnchor>
  <xdr:twoCellAnchor editAs="oneCell">
    <xdr:from>
      <xdr:col>5</xdr:col>
      <xdr:colOff>376555</xdr:colOff>
      <xdr:row>8</xdr:row>
      <xdr:rowOff>73025</xdr:rowOff>
    </xdr:from>
    <xdr:to>
      <xdr:col>5</xdr:col>
      <xdr:colOff>916940</xdr:colOff>
      <xdr:row>8</xdr:row>
      <xdr:rowOff>705485</xdr:rowOff>
    </xdr:to>
    <xdr:pic>
      <xdr:nvPicPr>
        <xdr:cNvPr id="13" name="图片 20"/>
        <xdr:cNvPicPr>
          <a:picLocks noChangeAspect="1"/>
        </xdr:cNvPicPr>
      </xdr:nvPicPr>
      <xdr:blipFill>
        <a:blip r:embed="rId7"/>
        <a:srcRect l="17641" t="2873" r="1288" b="349"/>
        <a:stretch>
          <a:fillRect/>
        </a:stretch>
      </xdr:blipFill>
      <xdr:spPr>
        <a:xfrm>
          <a:off x="7717790" y="14843125"/>
          <a:ext cx="540385" cy="632460"/>
        </a:xfrm>
        <a:prstGeom prst="rect">
          <a:avLst/>
        </a:prstGeom>
        <a:noFill/>
        <a:ln w="9525">
          <a:noFill/>
        </a:ln>
      </xdr:spPr>
    </xdr:pic>
    <xdr:clientData/>
  </xdr:twoCellAnchor>
  <xdr:twoCellAnchor editAs="oneCell">
    <xdr:from>
      <xdr:col>10</xdr:col>
      <xdr:colOff>0</xdr:colOff>
      <xdr:row>5</xdr:row>
      <xdr:rowOff>0</xdr:rowOff>
    </xdr:from>
    <xdr:to>
      <xdr:col>10</xdr:col>
      <xdr:colOff>38100</xdr:colOff>
      <xdr:row>5</xdr:row>
      <xdr:rowOff>82550</xdr:rowOff>
    </xdr:to>
    <xdr:pic>
      <xdr:nvPicPr>
        <xdr:cNvPr id="14" name="图片 18"/>
        <xdr:cNvPicPr>
          <a:picLocks noChangeAspect="1"/>
        </xdr:cNvPicPr>
      </xdr:nvPicPr>
      <xdr:blipFill>
        <a:blip r:embed="rId1"/>
        <a:stretch>
          <a:fillRect/>
        </a:stretch>
      </xdr:blipFill>
      <xdr:spPr>
        <a:xfrm>
          <a:off x="10600690" y="8305800"/>
          <a:ext cx="38100" cy="82550"/>
        </a:xfrm>
        <a:prstGeom prst="rect">
          <a:avLst/>
        </a:prstGeom>
        <a:noFill/>
        <a:ln w="9525">
          <a:noFill/>
        </a:ln>
      </xdr:spPr>
    </xdr:pic>
    <xdr:clientData/>
  </xdr:twoCellAnchor>
  <xdr:twoCellAnchor editAs="oneCell">
    <xdr:from>
      <xdr:col>5</xdr:col>
      <xdr:colOff>137160</xdr:colOff>
      <xdr:row>9</xdr:row>
      <xdr:rowOff>302260</xdr:rowOff>
    </xdr:from>
    <xdr:to>
      <xdr:col>5</xdr:col>
      <xdr:colOff>1219835</xdr:colOff>
      <xdr:row>9</xdr:row>
      <xdr:rowOff>1398905</xdr:rowOff>
    </xdr:to>
    <xdr:pic>
      <xdr:nvPicPr>
        <xdr:cNvPr id="15" name="图片 3"/>
        <xdr:cNvPicPr>
          <a:picLocks noChangeAspect="1"/>
        </xdr:cNvPicPr>
      </xdr:nvPicPr>
      <xdr:blipFill>
        <a:blip r:embed="rId8"/>
        <a:stretch>
          <a:fillRect/>
        </a:stretch>
      </xdr:blipFill>
      <xdr:spPr>
        <a:xfrm>
          <a:off x="7478395" y="15821660"/>
          <a:ext cx="1082675" cy="1096645"/>
        </a:xfrm>
        <a:prstGeom prst="rect">
          <a:avLst/>
        </a:prstGeom>
        <a:noFill/>
        <a:ln w="9525">
          <a:noFill/>
        </a:ln>
      </xdr:spPr>
    </xdr:pic>
    <xdr:clientData/>
  </xdr:twoCellAnchor>
  <xdr:twoCellAnchor editAs="oneCell">
    <xdr:from>
      <xdr:col>5</xdr:col>
      <xdr:colOff>122555</xdr:colOff>
      <xdr:row>10</xdr:row>
      <xdr:rowOff>236855</xdr:rowOff>
    </xdr:from>
    <xdr:to>
      <xdr:col>5</xdr:col>
      <xdr:colOff>1205230</xdr:colOff>
      <xdr:row>10</xdr:row>
      <xdr:rowOff>1145540</xdr:rowOff>
    </xdr:to>
    <xdr:pic>
      <xdr:nvPicPr>
        <xdr:cNvPr id="16" name="图片 4"/>
        <xdr:cNvPicPr>
          <a:picLocks noChangeAspect="1"/>
        </xdr:cNvPicPr>
      </xdr:nvPicPr>
      <xdr:blipFill>
        <a:blip r:embed="rId9"/>
        <a:stretch>
          <a:fillRect/>
        </a:stretch>
      </xdr:blipFill>
      <xdr:spPr>
        <a:xfrm>
          <a:off x="7463790" y="17369155"/>
          <a:ext cx="1082675" cy="908685"/>
        </a:xfrm>
        <a:prstGeom prst="rect">
          <a:avLst/>
        </a:prstGeom>
        <a:noFill/>
        <a:ln w="9525">
          <a:noFill/>
        </a:ln>
      </xdr:spPr>
    </xdr:pic>
    <xdr:clientData/>
  </xdr:twoCellAnchor>
  <xdr:twoCellAnchor editAs="oneCell">
    <xdr:from>
      <xdr:col>5</xdr:col>
      <xdr:colOff>259715</xdr:colOff>
      <xdr:row>11</xdr:row>
      <xdr:rowOff>56515</xdr:rowOff>
    </xdr:from>
    <xdr:to>
      <xdr:col>5</xdr:col>
      <xdr:colOff>1014095</xdr:colOff>
      <xdr:row>11</xdr:row>
      <xdr:rowOff>1052195</xdr:rowOff>
    </xdr:to>
    <xdr:pic>
      <xdr:nvPicPr>
        <xdr:cNvPr id="17" name="图片 5"/>
        <xdr:cNvPicPr>
          <a:picLocks noChangeAspect="1"/>
        </xdr:cNvPicPr>
      </xdr:nvPicPr>
      <xdr:blipFill>
        <a:blip r:embed="rId10"/>
        <a:stretch>
          <a:fillRect/>
        </a:stretch>
      </xdr:blipFill>
      <xdr:spPr>
        <a:xfrm>
          <a:off x="7600950" y="18827115"/>
          <a:ext cx="754380" cy="995680"/>
        </a:xfrm>
        <a:prstGeom prst="rect">
          <a:avLst/>
        </a:prstGeom>
        <a:noFill/>
        <a:ln w="9525">
          <a:noFill/>
        </a:ln>
      </xdr:spPr>
    </xdr:pic>
    <xdr:clientData/>
  </xdr:twoCellAnchor>
  <xdr:twoCellAnchor editAs="oneCell">
    <xdr:from>
      <xdr:col>5</xdr:col>
      <xdr:colOff>84455</xdr:colOff>
      <xdr:row>19</xdr:row>
      <xdr:rowOff>1099820</xdr:rowOff>
    </xdr:from>
    <xdr:to>
      <xdr:col>5</xdr:col>
      <xdr:colOff>1257935</xdr:colOff>
      <xdr:row>19</xdr:row>
      <xdr:rowOff>1689735</xdr:rowOff>
    </xdr:to>
    <xdr:pic>
      <xdr:nvPicPr>
        <xdr:cNvPr id="18" name="图片 1"/>
        <xdr:cNvPicPr>
          <a:picLocks noChangeAspect="1"/>
        </xdr:cNvPicPr>
      </xdr:nvPicPr>
      <xdr:blipFill>
        <a:blip r:embed="rId11"/>
        <a:stretch>
          <a:fillRect/>
        </a:stretch>
      </xdr:blipFill>
      <xdr:spPr>
        <a:xfrm>
          <a:off x="7425690" y="36736020"/>
          <a:ext cx="1173480" cy="589915"/>
        </a:xfrm>
        <a:prstGeom prst="rect">
          <a:avLst/>
        </a:prstGeom>
        <a:noFill/>
        <a:ln w="9525">
          <a:noFill/>
        </a:ln>
      </xdr:spPr>
    </xdr:pic>
    <xdr:clientData/>
  </xdr:twoCellAnchor>
  <xdr:twoCellAnchor editAs="oneCell">
    <xdr:from>
      <xdr:col>5</xdr:col>
      <xdr:colOff>68580</xdr:colOff>
      <xdr:row>20</xdr:row>
      <xdr:rowOff>829945</xdr:rowOff>
    </xdr:from>
    <xdr:to>
      <xdr:col>5</xdr:col>
      <xdr:colOff>1264285</xdr:colOff>
      <xdr:row>20</xdr:row>
      <xdr:rowOff>1544955</xdr:rowOff>
    </xdr:to>
    <xdr:pic>
      <xdr:nvPicPr>
        <xdr:cNvPr id="19" name="图片 2"/>
        <xdr:cNvPicPr>
          <a:picLocks noChangeAspect="1"/>
        </xdr:cNvPicPr>
      </xdr:nvPicPr>
      <xdr:blipFill>
        <a:blip r:embed="rId12"/>
        <a:srcRect b="10323"/>
        <a:stretch>
          <a:fillRect/>
        </a:stretch>
      </xdr:blipFill>
      <xdr:spPr>
        <a:xfrm>
          <a:off x="7409815" y="38536245"/>
          <a:ext cx="1195705" cy="715010"/>
        </a:xfrm>
        <a:prstGeom prst="rect">
          <a:avLst/>
        </a:prstGeom>
        <a:noFill/>
        <a:ln w="9525">
          <a:noFill/>
        </a:ln>
      </xdr:spPr>
    </xdr:pic>
    <xdr:clientData/>
  </xdr:twoCellAnchor>
  <xdr:twoCellAnchor editAs="oneCell">
    <xdr:from>
      <xdr:col>5</xdr:col>
      <xdr:colOff>0</xdr:colOff>
      <xdr:row>18</xdr:row>
      <xdr:rowOff>0</xdr:rowOff>
    </xdr:from>
    <xdr:to>
      <xdr:col>5</xdr:col>
      <xdr:colOff>243840</xdr:colOff>
      <xdr:row>18</xdr:row>
      <xdr:rowOff>253365</xdr:rowOff>
    </xdr:to>
    <xdr:sp>
      <xdr:nvSpPr>
        <xdr:cNvPr id="20" name="图片 4"/>
        <xdr:cNvSpPr>
          <a:spLocks noChangeAspect="1"/>
        </xdr:cNvSpPr>
      </xdr:nvSpPr>
      <xdr:spPr>
        <a:xfrm>
          <a:off x="7341235" y="33782000"/>
          <a:ext cx="243840" cy="253365"/>
        </a:xfrm>
        <a:prstGeom prst="rect">
          <a:avLst/>
        </a:prstGeom>
        <a:noFill/>
        <a:ln w="9525">
          <a:noFill/>
        </a:ln>
      </xdr:spPr>
    </xdr:sp>
    <xdr:clientData/>
  </xdr:twoCellAnchor>
  <xdr:twoCellAnchor editAs="oneCell">
    <xdr:from>
      <xdr:col>5</xdr:col>
      <xdr:colOff>52705</xdr:colOff>
      <xdr:row>18</xdr:row>
      <xdr:rowOff>738505</xdr:rowOff>
    </xdr:from>
    <xdr:to>
      <xdr:col>5</xdr:col>
      <xdr:colOff>1301115</xdr:colOff>
      <xdr:row>18</xdr:row>
      <xdr:rowOff>1774825</xdr:rowOff>
    </xdr:to>
    <xdr:pic>
      <xdr:nvPicPr>
        <xdr:cNvPr id="21" name="图片 4" descr="2"/>
        <xdr:cNvPicPr>
          <a:picLocks noChangeAspect="1"/>
        </xdr:cNvPicPr>
      </xdr:nvPicPr>
      <xdr:blipFill>
        <a:blip r:embed="rId13"/>
        <a:stretch>
          <a:fillRect/>
        </a:stretch>
      </xdr:blipFill>
      <xdr:spPr>
        <a:xfrm>
          <a:off x="7393940" y="34520505"/>
          <a:ext cx="1248410" cy="1036320"/>
        </a:xfrm>
        <a:prstGeom prst="rect">
          <a:avLst/>
        </a:prstGeom>
        <a:noFill/>
        <a:ln w="9525">
          <a:noFill/>
        </a:ln>
      </xdr:spPr>
    </xdr:pic>
    <xdr:clientData/>
  </xdr:twoCellAnchor>
  <xdr:twoCellAnchor editAs="oneCell">
    <xdr:from>
      <xdr:col>0</xdr:col>
      <xdr:colOff>53975</xdr:colOff>
      <xdr:row>0</xdr:row>
      <xdr:rowOff>144145</xdr:rowOff>
    </xdr:from>
    <xdr:to>
      <xdr:col>3</xdr:col>
      <xdr:colOff>222885</xdr:colOff>
      <xdr:row>0</xdr:row>
      <xdr:rowOff>746760</xdr:rowOff>
    </xdr:to>
    <xdr:pic>
      <xdr:nvPicPr>
        <xdr:cNvPr id="22" name="图片 4" descr="faca87e756bd87c3c07b2af71532109"/>
        <xdr:cNvPicPr>
          <a:picLocks noChangeAspect="1"/>
        </xdr:cNvPicPr>
      </xdr:nvPicPr>
      <xdr:blipFill>
        <a:blip r:embed="rId14">
          <a:clrChange>
            <a:clrFrom>
              <a:srgbClr val="FFFFFF"/>
            </a:clrFrom>
            <a:clrTo>
              <a:srgbClr val="FFFFFF">
                <a:alpha val="0"/>
              </a:srgbClr>
            </a:clrTo>
          </a:clrChange>
        </a:blip>
        <a:srcRect t="18782" b="19649"/>
        <a:stretch>
          <a:fillRect/>
        </a:stretch>
      </xdr:blipFill>
      <xdr:spPr>
        <a:xfrm>
          <a:off x="53975" y="144145"/>
          <a:ext cx="1977390" cy="602615"/>
        </a:xfrm>
        <a:prstGeom prst="rect">
          <a:avLst/>
        </a:prstGeom>
        <a:noFill/>
        <a:ln w="9525">
          <a:noFill/>
        </a:ln>
      </xdr:spPr>
    </xdr:pic>
    <xdr:clientData/>
  </xdr:twoCellAnchor>
  <xdr:twoCellAnchor>
    <xdr:from>
      <xdr:col>5</xdr:col>
      <xdr:colOff>43180</xdr:colOff>
      <xdr:row>15</xdr:row>
      <xdr:rowOff>852170</xdr:rowOff>
    </xdr:from>
    <xdr:to>
      <xdr:col>5</xdr:col>
      <xdr:colOff>1201420</xdr:colOff>
      <xdr:row>15</xdr:row>
      <xdr:rowOff>2313940</xdr:rowOff>
    </xdr:to>
    <xdr:pic>
      <xdr:nvPicPr>
        <xdr:cNvPr id="23" name="图片 4" descr="SikaWall®270Renovation嵌缝石膏效果图.png"/>
        <xdr:cNvPicPr>
          <a:picLocks noChangeAspect="1"/>
        </xdr:cNvPicPr>
      </xdr:nvPicPr>
      <xdr:blipFill>
        <a:blip r:embed="rId15"/>
        <a:stretch>
          <a:fillRect/>
        </a:stretch>
      </xdr:blipFill>
      <xdr:spPr>
        <a:xfrm>
          <a:off x="7384415" y="26607770"/>
          <a:ext cx="1158240" cy="1461770"/>
        </a:xfrm>
        <a:prstGeom prst="rect">
          <a:avLst/>
        </a:prstGeom>
        <a:noFill/>
        <a:ln w="9525">
          <a:noFill/>
        </a:ln>
      </xdr:spPr>
    </xdr:pic>
    <xdr:clientData/>
  </xdr:twoCellAnchor>
  <xdr:twoCellAnchor>
    <xdr:from>
      <xdr:col>4</xdr:col>
      <xdr:colOff>2216785</xdr:colOff>
      <xdr:row>17</xdr:row>
      <xdr:rowOff>756920</xdr:rowOff>
    </xdr:from>
    <xdr:to>
      <xdr:col>6</xdr:col>
      <xdr:colOff>60325</xdr:colOff>
      <xdr:row>17</xdr:row>
      <xdr:rowOff>2560955</xdr:rowOff>
    </xdr:to>
    <xdr:pic>
      <xdr:nvPicPr>
        <xdr:cNvPr id="24" name="图片 6" descr="SikaWall®191Base面层非家装效果图.png"/>
        <xdr:cNvPicPr>
          <a:picLocks noChangeAspect="1"/>
        </xdr:cNvPicPr>
      </xdr:nvPicPr>
      <xdr:blipFill>
        <a:blip r:embed="rId16"/>
        <a:stretch>
          <a:fillRect/>
        </a:stretch>
      </xdr:blipFill>
      <xdr:spPr>
        <a:xfrm>
          <a:off x="7341235" y="31884620"/>
          <a:ext cx="1433830" cy="1804035"/>
        </a:xfrm>
        <a:prstGeom prst="rect">
          <a:avLst/>
        </a:prstGeom>
        <a:noFill/>
        <a:ln w="9525">
          <a:noFill/>
        </a:ln>
      </xdr:spPr>
    </xdr:pic>
    <xdr:clientData/>
  </xdr:twoCellAnchor>
  <xdr:twoCellAnchor editAs="oneCell">
    <xdr:from>
      <xdr:col>5</xdr:col>
      <xdr:colOff>80645</xdr:colOff>
      <xdr:row>16</xdr:row>
      <xdr:rowOff>711835</xdr:rowOff>
    </xdr:from>
    <xdr:to>
      <xdr:col>5</xdr:col>
      <xdr:colOff>1265555</xdr:colOff>
      <xdr:row>16</xdr:row>
      <xdr:rowOff>2418080</xdr:rowOff>
    </xdr:to>
    <xdr:pic>
      <xdr:nvPicPr>
        <xdr:cNvPr id="25" name="图片 7" descr="7970c1f70d4304b50ccc06b948ba148"/>
        <xdr:cNvPicPr>
          <a:picLocks noChangeAspect="1"/>
        </xdr:cNvPicPr>
      </xdr:nvPicPr>
      <xdr:blipFill>
        <a:blip r:embed="rId17"/>
        <a:stretch>
          <a:fillRect/>
        </a:stretch>
      </xdr:blipFill>
      <xdr:spPr>
        <a:xfrm>
          <a:off x="7421880" y="29159835"/>
          <a:ext cx="1184910" cy="1706245"/>
        </a:xfrm>
        <a:prstGeom prst="rect">
          <a:avLst/>
        </a:prstGeom>
        <a:noFill/>
        <a:ln w="9525">
          <a:noFill/>
        </a:ln>
      </xdr:spPr>
    </xdr:pic>
    <xdr:clientData/>
  </xdr:twoCellAnchor>
  <xdr:twoCellAnchor editAs="oneCell">
    <xdr:from>
      <xdr:col>4</xdr:col>
      <xdr:colOff>652780</xdr:colOff>
      <xdr:row>21</xdr:row>
      <xdr:rowOff>584835</xdr:rowOff>
    </xdr:from>
    <xdr:to>
      <xdr:col>9</xdr:col>
      <xdr:colOff>405130</xdr:colOff>
      <xdr:row>21</xdr:row>
      <xdr:rowOff>2164080</xdr:rowOff>
    </xdr:to>
    <xdr:pic>
      <xdr:nvPicPr>
        <xdr:cNvPr id="26" name="图片 9"/>
        <xdr:cNvPicPr>
          <a:picLocks noChangeAspect="1"/>
        </xdr:cNvPicPr>
      </xdr:nvPicPr>
      <xdr:blipFill>
        <a:blip r:embed="rId18"/>
        <a:stretch>
          <a:fillRect/>
        </a:stretch>
      </xdr:blipFill>
      <xdr:spPr>
        <a:xfrm>
          <a:off x="6147435" y="40018335"/>
          <a:ext cx="4377055" cy="1579245"/>
        </a:xfrm>
        <a:prstGeom prst="rect">
          <a:avLst/>
        </a:prstGeom>
        <a:noFill/>
        <a:ln w="9525">
          <a:noFill/>
        </a:ln>
      </xdr:spPr>
    </xdr:pic>
    <xdr:clientData/>
  </xdr:twoCellAnchor>
  <xdr:twoCellAnchor editAs="oneCell">
    <xdr:from>
      <xdr:col>5</xdr:col>
      <xdr:colOff>72390</xdr:colOff>
      <xdr:row>5</xdr:row>
      <xdr:rowOff>1374140</xdr:rowOff>
    </xdr:from>
    <xdr:to>
      <xdr:col>5</xdr:col>
      <xdr:colOff>1259205</xdr:colOff>
      <xdr:row>5</xdr:row>
      <xdr:rowOff>2459990</xdr:rowOff>
    </xdr:to>
    <xdr:pic>
      <xdr:nvPicPr>
        <xdr:cNvPr id="27" name="图片 10" descr="669680f01a0c084cf528651f9a483bb"/>
        <xdr:cNvPicPr>
          <a:picLocks noChangeAspect="1"/>
        </xdr:cNvPicPr>
      </xdr:nvPicPr>
      <xdr:blipFill>
        <a:blip r:embed="rId19"/>
        <a:srcRect r="10234" b="17670"/>
        <a:stretch>
          <a:fillRect/>
        </a:stretch>
      </xdr:blipFill>
      <xdr:spPr>
        <a:xfrm>
          <a:off x="7413625" y="9679940"/>
          <a:ext cx="1186815" cy="1085850"/>
        </a:xfrm>
        <a:prstGeom prst="rect">
          <a:avLst/>
        </a:prstGeom>
        <a:noFill/>
        <a:ln w="9525">
          <a:noFill/>
        </a:ln>
      </xdr:spPr>
    </xdr:pic>
    <xdr:clientData/>
  </xdr:twoCellAnchor>
  <xdr:twoCellAnchor editAs="oneCell">
    <xdr:from>
      <xdr:col>5</xdr:col>
      <xdr:colOff>39370</xdr:colOff>
      <xdr:row>2</xdr:row>
      <xdr:rowOff>1158240</xdr:rowOff>
    </xdr:from>
    <xdr:to>
      <xdr:col>5</xdr:col>
      <xdr:colOff>1294765</xdr:colOff>
      <xdr:row>2</xdr:row>
      <xdr:rowOff>2029460</xdr:rowOff>
    </xdr:to>
    <xdr:pic>
      <xdr:nvPicPr>
        <xdr:cNvPr id="28" name="图片 11" descr="天古装饰渝派精工_重庆高端洋房别墅装修公司|私家定制全案设计|天古装饰官网"/>
        <xdr:cNvPicPr>
          <a:picLocks noChangeAspect="1"/>
        </xdr:cNvPicPr>
      </xdr:nvPicPr>
      <xdr:blipFill>
        <a:blip r:embed="rId20"/>
        <a:stretch>
          <a:fillRect/>
        </a:stretch>
      </xdr:blipFill>
      <xdr:spPr>
        <a:xfrm>
          <a:off x="7380605" y="2390140"/>
          <a:ext cx="1255395" cy="871220"/>
        </a:xfrm>
        <a:prstGeom prst="rect">
          <a:avLst/>
        </a:prstGeom>
        <a:noFill/>
        <a:ln w="9525">
          <a:noFill/>
        </a:ln>
      </xdr:spPr>
    </xdr:pic>
    <xdr:clientData/>
  </xdr:twoCellAnchor>
  <xdr:twoCellAnchor editAs="oneCell">
    <xdr:from>
      <xdr:col>5</xdr:col>
      <xdr:colOff>321945</xdr:colOff>
      <xdr:row>6</xdr:row>
      <xdr:rowOff>328295</xdr:rowOff>
    </xdr:from>
    <xdr:to>
      <xdr:col>5</xdr:col>
      <xdr:colOff>1148080</xdr:colOff>
      <xdr:row>6</xdr:row>
      <xdr:rowOff>1686560</xdr:rowOff>
    </xdr:to>
    <xdr:pic>
      <xdr:nvPicPr>
        <xdr:cNvPr id="29" name="图片 28"/>
        <xdr:cNvPicPr>
          <a:picLocks noChangeAspect="1"/>
        </xdr:cNvPicPr>
      </xdr:nvPicPr>
      <xdr:blipFill>
        <a:blip r:embed="rId21"/>
        <a:stretch>
          <a:fillRect/>
        </a:stretch>
      </xdr:blipFill>
      <xdr:spPr>
        <a:xfrm rot="5400000">
          <a:off x="7397115" y="12418060"/>
          <a:ext cx="1358265" cy="826135"/>
        </a:xfrm>
        <a:prstGeom prst="rect">
          <a:avLst/>
        </a:prstGeom>
        <a:noFill/>
        <a:ln w="9525">
          <a:noFill/>
        </a:ln>
      </xdr:spPr>
    </xdr:pic>
    <xdr:clientData/>
  </xdr:twoCellAnchor>
  <xdr:twoCellAnchor editAs="oneCell">
    <xdr:from>
      <xdr:col>5</xdr:col>
      <xdr:colOff>71755</xdr:colOff>
      <xdr:row>12</xdr:row>
      <xdr:rowOff>401955</xdr:rowOff>
    </xdr:from>
    <xdr:to>
      <xdr:col>5</xdr:col>
      <xdr:colOff>1305560</xdr:colOff>
      <xdr:row>12</xdr:row>
      <xdr:rowOff>1696720</xdr:rowOff>
    </xdr:to>
    <xdr:pic>
      <xdr:nvPicPr>
        <xdr:cNvPr id="30" name="图片 29"/>
        <xdr:cNvPicPr>
          <a:picLocks noChangeAspect="1"/>
        </xdr:cNvPicPr>
      </xdr:nvPicPr>
      <xdr:blipFill>
        <a:blip r:embed="rId22"/>
        <a:stretch>
          <a:fillRect/>
        </a:stretch>
      </xdr:blipFill>
      <xdr:spPr>
        <a:xfrm>
          <a:off x="7412990" y="20290155"/>
          <a:ext cx="1233805" cy="1294765"/>
        </a:xfrm>
        <a:prstGeom prst="rect">
          <a:avLst/>
        </a:prstGeom>
        <a:noFill/>
        <a:ln w="9525">
          <a:noFill/>
        </a:ln>
      </xdr:spPr>
    </xdr:pic>
    <xdr:clientData/>
  </xdr:twoCellAnchor>
  <xdr:twoCellAnchor editAs="oneCell">
    <xdr:from>
      <xdr:col>5</xdr:col>
      <xdr:colOff>71755</xdr:colOff>
      <xdr:row>13</xdr:row>
      <xdr:rowOff>356235</xdr:rowOff>
    </xdr:from>
    <xdr:to>
      <xdr:col>5</xdr:col>
      <xdr:colOff>1278255</xdr:colOff>
      <xdr:row>13</xdr:row>
      <xdr:rowOff>1603375</xdr:rowOff>
    </xdr:to>
    <xdr:pic>
      <xdr:nvPicPr>
        <xdr:cNvPr id="33" name="图片 32"/>
        <xdr:cNvPicPr>
          <a:picLocks noChangeAspect="1"/>
        </xdr:cNvPicPr>
      </xdr:nvPicPr>
      <xdr:blipFill>
        <a:blip r:embed="rId23"/>
        <a:stretch>
          <a:fillRect/>
        </a:stretch>
      </xdr:blipFill>
      <xdr:spPr>
        <a:xfrm>
          <a:off x="7412990" y="22200235"/>
          <a:ext cx="1206500" cy="1247140"/>
        </a:xfrm>
        <a:prstGeom prst="rect">
          <a:avLst/>
        </a:prstGeom>
        <a:noFill/>
        <a:ln w="9525">
          <a:noFill/>
        </a:ln>
      </xdr:spPr>
    </xdr:pic>
    <xdr:clientData/>
  </xdr:twoCellAnchor>
  <xdr:twoCellAnchor editAs="oneCell">
    <xdr:from>
      <xdr:col>5</xdr:col>
      <xdr:colOff>41910</xdr:colOff>
      <xdr:row>14</xdr:row>
      <xdr:rowOff>361315</xdr:rowOff>
    </xdr:from>
    <xdr:to>
      <xdr:col>5</xdr:col>
      <xdr:colOff>1297940</xdr:colOff>
      <xdr:row>14</xdr:row>
      <xdr:rowOff>1717040</xdr:rowOff>
    </xdr:to>
    <xdr:pic>
      <xdr:nvPicPr>
        <xdr:cNvPr id="34" name="图片 33"/>
        <xdr:cNvPicPr>
          <a:picLocks noChangeAspect="1"/>
        </xdr:cNvPicPr>
      </xdr:nvPicPr>
      <xdr:blipFill>
        <a:blip r:embed="rId24"/>
        <a:stretch>
          <a:fillRect/>
        </a:stretch>
      </xdr:blipFill>
      <xdr:spPr>
        <a:xfrm>
          <a:off x="7383145" y="24161115"/>
          <a:ext cx="1256030" cy="13557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35073\SynologyDrive\&#12304;&#37329;&#26592;&#27308;&#12305;&#22312;&#24314;&#24037;&#22320;&#36319;&#36394;&#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在建工地"/>
      <sheetName val="工人名单"/>
      <sheetName val="水电材料申购表"/>
      <sheetName val="辅料单（平层）"/>
      <sheetName val="辅料单（别墅）"/>
      <sheetName val="周报"/>
      <sheetName val="水电交底记录表"/>
      <sheetName val="元数据"/>
      <sheetName val="名称定义"/>
      <sheetName val="工地问题待处理"/>
      <sheetName val="播报模板"/>
      <sheetName val="施工进度计划"/>
      <sheetName val="施工周计划"/>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B5"/>
  <sheetViews>
    <sheetView view="pageBreakPreview" zoomScaleNormal="100" workbookViewId="0">
      <selection activeCell="A3" sqref="A3:B3"/>
    </sheetView>
  </sheetViews>
  <sheetFormatPr defaultColWidth="9.21818181818182" defaultRowHeight="16.5" outlineLevelRow="4" outlineLevelCol="1"/>
  <cols>
    <col min="1" max="1" width="104.554545454545" style="232" customWidth="1"/>
    <col min="2" max="2" width="27.1090909090909" style="245" customWidth="1"/>
    <col min="3" max="16384" width="9.21818181818182" style="232"/>
  </cols>
  <sheetData>
    <row r="1" s="232" customFormat="1" spans="2:2">
      <c r="B1" s="245"/>
    </row>
    <row r="2" s="232" customFormat="1" ht="231" customHeight="1" spans="1:2">
      <c r="A2" s="246" t="s">
        <v>0</v>
      </c>
      <c r="B2" s="246"/>
    </row>
    <row r="3" s="232" customFormat="1" ht="135" customHeight="1" spans="1:2">
      <c r="A3" s="247"/>
      <c r="B3" s="247"/>
    </row>
    <row r="4" s="232" customFormat="1" ht="51" customHeight="1" spans="1:2">
      <c r="A4" s="248"/>
      <c r="B4" s="245"/>
    </row>
    <row r="5" s="232" customFormat="1" ht="30.75" customHeight="1" spans="1:2">
      <c r="A5" s="249" t="s">
        <v>1</v>
      </c>
      <c r="B5" s="250">
        <f ca="1">TODAY()</f>
        <v>45694</v>
      </c>
    </row>
  </sheetData>
  <mergeCells count="2">
    <mergeCell ref="A2:B2"/>
    <mergeCell ref="A3:B3"/>
  </mergeCells>
  <pageMargins left="0.75" right="0.75" top="1" bottom="1" header="0.5" footer="0.5"/>
  <pageSetup paperSize="9" orientation="landscape"/>
  <headerFooter/>
  <ignoredErrors>
    <ignoredError sqref="B5" unlockedFormula="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O19"/>
  <sheetViews>
    <sheetView view="pageBreakPreview" zoomScale="130" zoomScaleNormal="100" workbookViewId="0">
      <pane ySplit="1" topLeftCell="A9" activePane="bottomLeft" state="frozen"/>
      <selection/>
      <selection pane="bottomLeft" activeCell="B10" sqref="B10:O10"/>
    </sheetView>
  </sheetViews>
  <sheetFormatPr defaultColWidth="9.21818181818182" defaultRowHeight="16.5"/>
  <cols>
    <col min="1" max="1" width="6.21818181818182" style="234"/>
    <col min="2" max="14" width="9.21818181818182" style="232"/>
    <col min="15" max="15" width="13.8909090909091" style="232" customWidth="1"/>
    <col min="16" max="16384" width="9.21818181818182" style="232"/>
  </cols>
  <sheetData>
    <row r="1" s="232" customFormat="1" ht="27" customHeight="1" spans="1:15">
      <c r="A1" s="67" t="s">
        <v>2</v>
      </c>
      <c r="B1" s="67"/>
      <c r="C1" s="67"/>
      <c r="D1" s="67"/>
      <c r="E1" s="67"/>
      <c r="F1" s="67"/>
      <c r="G1" s="67"/>
      <c r="H1" s="67"/>
      <c r="I1" s="67"/>
      <c r="J1" s="67"/>
      <c r="K1" s="67"/>
      <c r="L1" s="67"/>
      <c r="M1" s="67"/>
      <c r="N1" s="67"/>
      <c r="O1" s="67"/>
    </row>
    <row r="2" s="232" customFormat="1" ht="27" customHeight="1" spans="1:15">
      <c r="A2" s="235" t="s">
        <v>3</v>
      </c>
      <c r="B2" s="236" t="s">
        <v>4</v>
      </c>
      <c r="C2" s="236"/>
      <c r="D2" s="236"/>
      <c r="E2" s="236"/>
      <c r="F2" s="236"/>
      <c r="G2" s="236"/>
      <c r="H2" s="236"/>
      <c r="I2" s="236"/>
      <c r="J2" s="236"/>
      <c r="K2" s="236"/>
      <c r="L2" s="236"/>
      <c r="M2" s="236"/>
      <c r="N2" s="236"/>
      <c r="O2" s="236"/>
    </row>
    <row r="3" s="232" customFormat="1" ht="35" customHeight="1" spans="1:15">
      <c r="A3" s="235" t="s">
        <v>5</v>
      </c>
      <c r="B3" s="237" t="s">
        <v>6</v>
      </c>
      <c r="C3" s="237"/>
      <c r="D3" s="237"/>
      <c r="E3" s="237"/>
      <c r="F3" s="237"/>
      <c r="G3" s="237"/>
      <c r="H3" s="237"/>
      <c r="I3" s="237"/>
      <c r="J3" s="237"/>
      <c r="K3" s="237"/>
      <c r="L3" s="237"/>
      <c r="M3" s="237"/>
      <c r="N3" s="237"/>
      <c r="O3" s="237"/>
    </row>
    <row r="4" s="232" customFormat="1" ht="36" customHeight="1" spans="1:15">
      <c r="A4" s="235" t="s">
        <v>7</v>
      </c>
      <c r="B4" s="237" t="s">
        <v>8</v>
      </c>
      <c r="C4" s="237"/>
      <c r="D4" s="237"/>
      <c r="E4" s="237"/>
      <c r="F4" s="237"/>
      <c r="G4" s="237"/>
      <c r="H4" s="237"/>
      <c r="I4" s="237"/>
      <c r="J4" s="237"/>
      <c r="K4" s="237"/>
      <c r="L4" s="237"/>
      <c r="M4" s="237"/>
      <c r="N4" s="237"/>
      <c r="O4" s="237"/>
    </row>
    <row r="5" s="232" customFormat="1" ht="65" customHeight="1" spans="1:15">
      <c r="A5" s="235" t="s">
        <v>9</v>
      </c>
      <c r="B5" s="237" t="s">
        <v>10</v>
      </c>
      <c r="C5" s="237"/>
      <c r="D5" s="237"/>
      <c r="E5" s="237"/>
      <c r="F5" s="237"/>
      <c r="G5" s="237"/>
      <c r="H5" s="237"/>
      <c r="I5" s="237"/>
      <c r="J5" s="237"/>
      <c r="K5" s="237"/>
      <c r="L5" s="237"/>
      <c r="M5" s="237"/>
      <c r="N5" s="237"/>
      <c r="O5" s="237"/>
    </row>
    <row r="6" s="232" customFormat="1" ht="24" customHeight="1" spans="1:15">
      <c r="A6" s="235" t="s">
        <v>11</v>
      </c>
      <c r="B6" s="237" t="s">
        <v>12</v>
      </c>
      <c r="C6" s="237"/>
      <c r="D6" s="237"/>
      <c r="E6" s="237"/>
      <c r="F6" s="237"/>
      <c r="G6" s="237"/>
      <c r="H6" s="237"/>
      <c r="I6" s="237"/>
      <c r="J6" s="237"/>
      <c r="K6" s="237"/>
      <c r="L6" s="237"/>
      <c r="M6" s="237"/>
      <c r="N6" s="237"/>
      <c r="O6" s="237"/>
    </row>
    <row r="7" s="232" customFormat="1" ht="24" customHeight="1" spans="1:15">
      <c r="A7" s="235" t="s">
        <v>13</v>
      </c>
      <c r="B7" s="237" t="s">
        <v>14</v>
      </c>
      <c r="C7" s="237"/>
      <c r="D7" s="237"/>
      <c r="E7" s="237"/>
      <c r="F7" s="237"/>
      <c r="G7" s="237"/>
      <c r="H7" s="237"/>
      <c r="I7" s="237"/>
      <c r="J7" s="237"/>
      <c r="K7" s="237"/>
      <c r="L7" s="237"/>
      <c r="M7" s="237"/>
      <c r="N7" s="237"/>
      <c r="O7" s="237"/>
    </row>
    <row r="8" s="232" customFormat="1" ht="24" customHeight="1" spans="1:15">
      <c r="A8" s="235" t="s">
        <v>15</v>
      </c>
      <c r="B8" s="237" t="s">
        <v>16</v>
      </c>
      <c r="C8" s="237"/>
      <c r="D8" s="237"/>
      <c r="E8" s="237"/>
      <c r="F8" s="237"/>
      <c r="G8" s="237"/>
      <c r="H8" s="237"/>
      <c r="I8" s="237"/>
      <c r="J8" s="237"/>
      <c r="K8" s="237"/>
      <c r="L8" s="237"/>
      <c r="M8" s="237"/>
      <c r="N8" s="237"/>
      <c r="O8" s="237"/>
    </row>
    <row r="9" s="232" customFormat="1" ht="53.25" customHeight="1" spans="1:15">
      <c r="A9" s="235" t="s">
        <v>17</v>
      </c>
      <c r="B9" s="237" t="s">
        <v>18</v>
      </c>
      <c r="C9" s="237"/>
      <c r="D9" s="237"/>
      <c r="E9" s="237"/>
      <c r="F9" s="237"/>
      <c r="G9" s="237"/>
      <c r="H9" s="237"/>
      <c r="I9" s="237"/>
      <c r="J9" s="237"/>
      <c r="K9" s="237"/>
      <c r="L9" s="237"/>
      <c r="M9" s="237"/>
      <c r="N9" s="237"/>
      <c r="O9" s="237"/>
    </row>
    <row r="10" s="232" customFormat="1" ht="24" customHeight="1" spans="1:15">
      <c r="A10" s="235" t="s">
        <v>19</v>
      </c>
      <c r="B10" s="237" t="s">
        <v>20</v>
      </c>
      <c r="C10" s="237"/>
      <c r="D10" s="237"/>
      <c r="E10" s="237"/>
      <c r="F10" s="237"/>
      <c r="G10" s="237"/>
      <c r="H10" s="237"/>
      <c r="I10" s="237"/>
      <c r="J10" s="237"/>
      <c r="K10" s="237"/>
      <c r="L10" s="237"/>
      <c r="M10" s="237"/>
      <c r="N10" s="237"/>
      <c r="O10" s="237"/>
    </row>
    <row r="11" s="232" customFormat="1" ht="39" customHeight="1" spans="1:15">
      <c r="A11" s="235" t="s">
        <v>21</v>
      </c>
      <c r="B11" s="237" t="s">
        <v>22</v>
      </c>
      <c r="C11" s="237"/>
      <c r="D11" s="237"/>
      <c r="E11" s="237"/>
      <c r="F11" s="237"/>
      <c r="G11" s="237"/>
      <c r="H11" s="237"/>
      <c r="I11" s="237"/>
      <c r="J11" s="237"/>
      <c r="K11" s="237"/>
      <c r="L11" s="237"/>
      <c r="M11" s="237"/>
      <c r="N11" s="237"/>
      <c r="O11" s="237"/>
    </row>
    <row r="12" s="232" customFormat="1" ht="35" customHeight="1" spans="1:15">
      <c r="A12" s="235" t="s">
        <v>23</v>
      </c>
      <c r="B12" s="237" t="s">
        <v>24</v>
      </c>
      <c r="C12" s="237"/>
      <c r="D12" s="237"/>
      <c r="E12" s="237"/>
      <c r="F12" s="237"/>
      <c r="G12" s="237"/>
      <c r="H12" s="237"/>
      <c r="I12" s="237"/>
      <c r="J12" s="237"/>
      <c r="K12" s="237"/>
      <c r="L12" s="237"/>
      <c r="M12" s="237"/>
      <c r="N12" s="237"/>
      <c r="O12" s="237"/>
    </row>
    <row r="13" s="232" customFormat="1" ht="24" customHeight="1" spans="1:15">
      <c r="A13" s="235" t="s">
        <v>25</v>
      </c>
      <c r="B13" s="237" t="s">
        <v>26</v>
      </c>
      <c r="C13" s="237"/>
      <c r="D13" s="237"/>
      <c r="E13" s="237"/>
      <c r="F13" s="237"/>
      <c r="G13" s="237"/>
      <c r="H13" s="237"/>
      <c r="I13" s="237"/>
      <c r="J13" s="237"/>
      <c r="K13" s="237"/>
      <c r="L13" s="237"/>
      <c r="M13" s="237"/>
      <c r="N13" s="237"/>
      <c r="O13" s="237"/>
    </row>
    <row r="14" s="232" customFormat="1" ht="24" customHeight="1" spans="1:15">
      <c r="A14" s="235" t="s">
        <v>27</v>
      </c>
      <c r="B14" s="237" t="s">
        <v>28</v>
      </c>
      <c r="C14" s="237"/>
      <c r="D14" s="237"/>
      <c r="E14" s="237"/>
      <c r="F14" s="237"/>
      <c r="G14" s="237"/>
      <c r="H14" s="237"/>
      <c r="I14" s="237"/>
      <c r="J14" s="237"/>
      <c r="K14" s="237"/>
      <c r="L14" s="237"/>
      <c r="M14" s="237"/>
      <c r="N14" s="237"/>
      <c r="O14" s="237"/>
    </row>
    <row r="15" s="232" customFormat="1" ht="24" customHeight="1" spans="1:15">
      <c r="A15" s="235" t="s">
        <v>29</v>
      </c>
      <c r="B15" s="236" t="s">
        <v>30</v>
      </c>
      <c r="C15" s="236"/>
      <c r="D15" s="236"/>
      <c r="E15" s="236"/>
      <c r="F15" s="236"/>
      <c r="G15" s="236"/>
      <c r="H15" s="236"/>
      <c r="I15" s="236"/>
      <c r="J15" s="236"/>
      <c r="K15" s="236"/>
      <c r="L15" s="236"/>
      <c r="M15" s="236"/>
      <c r="N15" s="236"/>
      <c r="O15" s="236"/>
    </row>
    <row r="16" s="233" customFormat="1" ht="24" customHeight="1" spans="1:15">
      <c r="A16" s="238" t="s">
        <v>31</v>
      </c>
      <c r="B16" s="239" t="s">
        <v>32</v>
      </c>
      <c r="C16" s="239"/>
      <c r="D16" s="239"/>
      <c r="E16" s="239"/>
      <c r="F16" s="239"/>
      <c r="G16" s="239"/>
      <c r="H16" s="239"/>
      <c r="I16" s="239"/>
      <c r="J16" s="239"/>
      <c r="K16" s="239"/>
      <c r="L16" s="239"/>
      <c r="M16" s="239"/>
      <c r="N16" s="239"/>
      <c r="O16" s="239"/>
    </row>
    <row r="17" s="233" customFormat="1" ht="24" customHeight="1" spans="1:15">
      <c r="A17" s="238" t="s">
        <v>33</v>
      </c>
      <c r="B17" s="239" t="s">
        <v>34</v>
      </c>
      <c r="C17" s="239"/>
      <c r="D17" s="239"/>
      <c r="E17" s="239"/>
      <c r="F17" s="239"/>
      <c r="G17" s="239"/>
      <c r="H17" s="239"/>
      <c r="I17" s="239"/>
      <c r="J17" s="239"/>
      <c r="K17" s="239"/>
      <c r="L17" s="239"/>
      <c r="M17" s="239"/>
      <c r="N17" s="239"/>
      <c r="O17" s="239"/>
    </row>
    <row r="18" s="232" customFormat="1" ht="27" customHeight="1" spans="1:15">
      <c r="A18" s="240"/>
      <c r="B18" s="241" t="s">
        <v>35</v>
      </c>
      <c r="C18" s="242"/>
      <c r="D18" s="242"/>
      <c r="E18" s="242"/>
      <c r="F18" s="242"/>
      <c r="G18" s="242"/>
      <c r="H18" s="242"/>
      <c r="I18" s="242"/>
      <c r="J18" s="242"/>
      <c r="K18" s="242"/>
      <c r="L18" s="242"/>
      <c r="M18" s="242"/>
      <c r="N18" s="242"/>
      <c r="O18" s="242"/>
    </row>
    <row r="19" s="232" customFormat="1" ht="27" customHeight="1" spans="1:15">
      <c r="A19" s="243"/>
      <c r="B19" s="244" t="s">
        <v>36</v>
      </c>
      <c r="C19" s="244"/>
      <c r="D19" s="244"/>
      <c r="E19" s="244"/>
      <c r="F19" s="244"/>
      <c r="G19" s="244"/>
      <c r="H19" s="244"/>
      <c r="I19" s="244"/>
      <c r="J19" s="244"/>
      <c r="K19" s="244"/>
      <c r="L19" s="244"/>
      <c r="M19" s="244"/>
      <c r="N19" s="244"/>
      <c r="O19" s="244"/>
    </row>
  </sheetData>
  <mergeCells count="19">
    <mergeCell ref="A1:O1"/>
    <mergeCell ref="B2:O2"/>
    <mergeCell ref="B3:O3"/>
    <mergeCell ref="B4:O4"/>
    <mergeCell ref="B5:O5"/>
    <mergeCell ref="B6:O6"/>
    <mergeCell ref="B7:O7"/>
    <mergeCell ref="B8:O8"/>
    <mergeCell ref="B9:O9"/>
    <mergeCell ref="B10:O10"/>
    <mergeCell ref="B11:O11"/>
    <mergeCell ref="B12:O12"/>
    <mergeCell ref="B13:O13"/>
    <mergeCell ref="B14:O14"/>
    <mergeCell ref="B15:O15"/>
    <mergeCell ref="B16:O16"/>
    <mergeCell ref="B17:O17"/>
    <mergeCell ref="B18:O18"/>
    <mergeCell ref="B19:O19"/>
  </mergeCells>
  <printOptions horizontalCentered="1"/>
  <pageMargins left="0.786805555555556" right="0.786805555555556" top="0.786805555555556" bottom="0.786805555555556" header="0.629861111111111" footer="0.5"/>
  <pageSetup paperSize="9" scale="81" orientation="landscape" horizontalDpi="600"/>
  <headerFooter>
    <oddFooter>&amp;C第 &amp;P 页，共 &amp;N 页&amp;R重庆昱辰居室内设计有限公司</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E17"/>
  <sheetViews>
    <sheetView view="pageBreakPreview" zoomScale="135" zoomScaleNormal="140" topLeftCell="B1" workbookViewId="0">
      <pane ySplit="1" topLeftCell="A2" activePane="bottomLeft" state="frozen"/>
      <selection/>
      <selection pane="bottomLeft" activeCell="C16" sqref="C16"/>
    </sheetView>
  </sheetViews>
  <sheetFormatPr defaultColWidth="10" defaultRowHeight="15" outlineLevelCol="4"/>
  <cols>
    <col min="1" max="1" width="8.81818181818182" style="222" customWidth="1"/>
    <col min="2" max="2" width="55.6272727272727" style="220" customWidth="1"/>
    <col min="3" max="3" width="47.5181818181818" style="220" customWidth="1"/>
    <col min="4" max="4" width="35.7818181818182" style="223" customWidth="1"/>
    <col min="5" max="5" width="18.3818181818182" style="220" customWidth="1"/>
    <col min="6" max="6" width="14" style="220"/>
    <col min="7" max="7" width="10" style="220"/>
    <col min="8" max="8" width="14" style="220"/>
    <col min="9" max="16384" width="10" style="220"/>
  </cols>
  <sheetData>
    <row r="1" s="220" customFormat="1" ht="67" customHeight="1" spans="1:4">
      <c r="A1" s="224" t="s">
        <v>37</v>
      </c>
      <c r="B1" s="224"/>
      <c r="C1" s="224"/>
      <c r="D1" s="225"/>
    </row>
    <row r="2" s="221" customFormat="1" ht="29" customHeight="1" spans="1:4">
      <c r="A2" s="226" t="s">
        <v>38</v>
      </c>
      <c r="B2" s="226"/>
      <c r="C2" s="226"/>
      <c r="D2" s="227">
        <f ca="1">TODAY()</f>
        <v>45694</v>
      </c>
    </row>
    <row r="3" ht="27.95" customHeight="1" spans="1:4">
      <c r="A3" s="228" t="s">
        <v>39</v>
      </c>
      <c r="B3" s="228" t="s">
        <v>40</v>
      </c>
      <c r="C3" s="228"/>
      <c r="D3" s="229">
        <f>'土建报价（打印）'!I38</f>
        <v>24898.655</v>
      </c>
    </row>
    <row r="4" ht="27.95" customHeight="1" spans="1:4">
      <c r="A4" s="228" t="s">
        <v>41</v>
      </c>
      <c r="B4" s="228" t="s">
        <v>42</v>
      </c>
      <c r="C4" s="228"/>
      <c r="D4" s="229">
        <f>'基装报价（打印）'!I143</f>
        <v>162658.98155</v>
      </c>
    </row>
    <row r="5" ht="27.95" customHeight="1" spans="1:4">
      <c r="A5" s="228" t="s">
        <v>43</v>
      </c>
      <c r="B5" s="228" t="s">
        <v>44</v>
      </c>
      <c r="C5" s="228"/>
      <c r="D5" s="229">
        <f>'木基层报价（打印）'!I33</f>
        <v>23830.393776</v>
      </c>
    </row>
    <row r="6" ht="27.95" customHeight="1" spans="1:4">
      <c r="A6" s="228" t="s">
        <v>45</v>
      </c>
      <c r="B6" s="228" t="s">
        <v>46</v>
      </c>
      <c r="C6" s="228" t="s">
        <v>47</v>
      </c>
      <c r="D6" s="229">
        <f>SUM(D3:D5)</f>
        <v>211388.030326</v>
      </c>
    </row>
    <row r="7" ht="27.95" customHeight="1" spans="1:4">
      <c r="A7" s="228" t="s">
        <v>48</v>
      </c>
      <c r="B7" s="228" t="s">
        <v>49</v>
      </c>
      <c r="C7" s="228" t="s">
        <v>50</v>
      </c>
      <c r="D7" s="229">
        <f>D6*0.12</f>
        <v>25366.56363912</v>
      </c>
    </row>
    <row r="8" ht="27.95" customHeight="1" spans="1:4">
      <c r="A8" s="228" t="s">
        <v>51</v>
      </c>
      <c r="B8" s="228" t="s">
        <v>52</v>
      </c>
      <c r="C8" s="228" t="s">
        <v>53</v>
      </c>
      <c r="D8" s="229">
        <f>D6+D7</f>
        <v>236754.59396512</v>
      </c>
    </row>
    <row r="9" ht="27.95" customHeight="1" spans="1:4">
      <c r="A9" s="228" t="s">
        <v>54</v>
      </c>
      <c r="B9" s="228"/>
      <c r="C9" s="228"/>
      <c r="D9" s="229"/>
    </row>
    <row r="10" ht="27.95" customHeight="1" spans="1:4">
      <c r="A10" s="228" t="s">
        <v>55</v>
      </c>
      <c r="B10" s="228"/>
      <c r="C10" s="228"/>
      <c r="D10" s="229"/>
    </row>
    <row r="11" ht="39" customHeight="1"/>
    <row r="13" spans="3:5">
      <c r="C13" s="230"/>
      <c r="D13" s="231" t="s">
        <v>56</v>
      </c>
      <c r="E13" s="231">
        <f>D8*0.96</f>
        <v>227284.410206515</v>
      </c>
    </row>
    <row r="14" spans="3:5">
      <c r="C14" s="230"/>
      <c r="D14" s="231"/>
      <c r="E14" s="231"/>
    </row>
    <row r="15" spans="5:5">
      <c r="E15" s="220">
        <f>E13/170</f>
        <v>1336.96711886185</v>
      </c>
    </row>
    <row r="16" spans="2:3">
      <c r="B16" s="230" t="s">
        <v>57</v>
      </c>
      <c r="C16" s="231">
        <f>'土建报价（打印）'!I40+'基装报价（打印）'!I145</f>
        <v>210064.552936</v>
      </c>
    </row>
    <row r="17" spans="3:3">
      <c r="C17" s="231">
        <f>C16*0.96</f>
        <v>201661.97081856</v>
      </c>
    </row>
  </sheetData>
  <mergeCells count="4">
    <mergeCell ref="A1:D1"/>
    <mergeCell ref="A2:C2"/>
    <mergeCell ref="A9:D9"/>
    <mergeCell ref="A10:D10"/>
  </mergeCells>
  <printOptions horizontalCentered="1"/>
  <pageMargins left="0.786805555555556" right="0.786805555555556" top="0.786805555555556" bottom="0.786805555555556" header="0.511805555555556" footer="0.511805555555556"/>
  <pageSetup paperSize="9" scale="86" orientation="landscape" horizontalDpi="600"/>
  <headerFooter>
    <oddFooter>&amp;C第 &amp;P 页，共 &amp;N 页&amp;R重庆昱辰居室内设计有限公司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K42"/>
  <sheetViews>
    <sheetView zoomScale="149" zoomScaleNormal="149" zoomScaleSheetLayoutView="120" workbookViewId="0">
      <pane ySplit="4" topLeftCell="A39" activePane="bottomLeft" state="frozen"/>
      <selection/>
      <selection pane="bottomLeft" activeCell="B20" sqref="B20"/>
    </sheetView>
  </sheetViews>
  <sheetFormatPr defaultColWidth="8.89090909090909" defaultRowHeight="14"/>
  <cols>
    <col min="1" max="1" width="6.88181818181818" style="64" customWidth="1"/>
    <col min="2" max="2" width="21.9545454545455" style="64" customWidth="1"/>
    <col min="3" max="3" width="9" style="64"/>
    <col min="4" max="4" width="9" style="164" customWidth="1"/>
    <col min="5" max="8" width="9" style="64"/>
    <col min="9" max="9" width="11.8181818181818" style="64"/>
    <col min="10" max="10" width="46.6272727272727" style="64" customWidth="1"/>
    <col min="11" max="11" width="35.5545454545455" style="66" customWidth="1"/>
    <col min="12" max="16384" width="8.89090909090909" style="64"/>
  </cols>
  <sheetData>
    <row r="1" ht="58" customHeight="1" spans="1:10">
      <c r="A1" s="106" t="s">
        <v>58</v>
      </c>
      <c r="B1" s="106"/>
      <c r="C1" s="106"/>
      <c r="D1" s="191"/>
      <c r="E1" s="107"/>
      <c r="F1" s="108"/>
      <c r="G1" s="108"/>
      <c r="H1" s="108"/>
      <c r="I1" s="106"/>
      <c r="J1" s="106"/>
    </row>
    <row r="2" ht="25" customHeight="1" spans="1:11">
      <c r="A2" s="69" t="s">
        <v>59</v>
      </c>
      <c r="B2" s="69"/>
      <c r="C2" s="69"/>
      <c r="D2" s="166"/>
      <c r="E2" s="70"/>
      <c r="F2" s="70"/>
      <c r="G2" s="70"/>
      <c r="H2" s="70"/>
      <c r="I2" s="97">
        <f ca="1">TODAY()</f>
        <v>45694</v>
      </c>
      <c r="J2" s="97"/>
      <c r="K2" s="98" t="s">
        <v>60</v>
      </c>
    </row>
    <row r="3" spans="1:11">
      <c r="A3" s="75" t="s">
        <v>61</v>
      </c>
      <c r="B3" s="109" t="s">
        <v>62</v>
      </c>
      <c r="C3" s="75" t="s">
        <v>63</v>
      </c>
      <c r="D3" s="174" t="s">
        <v>64</v>
      </c>
      <c r="E3" s="110" t="s">
        <v>65</v>
      </c>
      <c r="F3" s="111"/>
      <c r="G3" s="112" t="s">
        <v>66</v>
      </c>
      <c r="H3" s="112"/>
      <c r="I3" s="75" t="s">
        <v>67</v>
      </c>
      <c r="J3" s="74" t="s">
        <v>68</v>
      </c>
      <c r="K3" s="99"/>
    </row>
    <row r="4" spans="1:11">
      <c r="A4" s="75"/>
      <c r="B4" s="109"/>
      <c r="C4" s="75"/>
      <c r="D4" s="174"/>
      <c r="E4" s="110" t="s">
        <v>69</v>
      </c>
      <c r="F4" s="111" t="s">
        <v>70</v>
      </c>
      <c r="G4" s="112" t="s">
        <v>71</v>
      </c>
      <c r="H4" s="112" t="s">
        <v>72</v>
      </c>
      <c r="I4" s="75"/>
      <c r="J4" s="74"/>
      <c r="K4" s="99"/>
    </row>
    <row r="5" ht="20" customHeight="1" spans="1:10">
      <c r="A5" s="76" t="s">
        <v>73</v>
      </c>
      <c r="B5" s="76"/>
      <c r="C5" s="113"/>
      <c r="D5" s="218"/>
      <c r="E5" s="114"/>
      <c r="F5" s="115"/>
      <c r="G5" s="115"/>
      <c r="H5" s="115"/>
      <c r="I5" s="115"/>
      <c r="J5" s="115"/>
    </row>
    <row r="6" s="63" customFormat="1" ht="36" customHeight="1" spans="1:11">
      <c r="A6" s="75" t="s">
        <v>74</v>
      </c>
      <c r="B6" s="88" t="s">
        <v>75</v>
      </c>
      <c r="C6" s="91" t="s">
        <v>76</v>
      </c>
      <c r="D6" s="174">
        <f>(3.3+3.85+0.57+3.4+2.58+2.8+2.8+2)*2.85</f>
        <v>60.705</v>
      </c>
      <c r="E6" s="116"/>
      <c r="F6" s="117"/>
      <c r="G6" s="117">
        <v>30</v>
      </c>
      <c r="H6" s="117"/>
      <c r="I6" s="123">
        <f t="shared" ref="I6:I12" si="0">D6*(E6+F6+G6+H6)</f>
        <v>1821.15</v>
      </c>
      <c r="J6" s="101" t="s">
        <v>77</v>
      </c>
      <c r="K6" s="102" t="s">
        <v>78</v>
      </c>
    </row>
    <row r="7" ht="36" customHeight="1" spans="1:11">
      <c r="A7" s="75" t="s">
        <v>79</v>
      </c>
      <c r="B7" s="88" t="s">
        <v>80</v>
      </c>
      <c r="C7" s="91" t="s">
        <v>76</v>
      </c>
      <c r="D7" s="174">
        <f>1.28*2.85</f>
        <v>3.648</v>
      </c>
      <c r="E7" s="116"/>
      <c r="F7" s="117">
        <v>40</v>
      </c>
      <c r="G7" s="117">
        <v>70</v>
      </c>
      <c r="H7" s="117"/>
      <c r="I7" s="123">
        <f t="shared" si="0"/>
        <v>401.28</v>
      </c>
      <c r="J7" s="101" t="s">
        <v>77</v>
      </c>
      <c r="K7" s="102" t="s">
        <v>78</v>
      </c>
    </row>
    <row r="8" s="64" customFormat="1" ht="20" customHeight="1" spans="1:11">
      <c r="A8" s="75" t="s">
        <v>81</v>
      </c>
      <c r="B8" s="88" t="s">
        <v>82</v>
      </c>
      <c r="C8" s="91" t="s">
        <v>83</v>
      </c>
      <c r="D8" s="174">
        <v>4</v>
      </c>
      <c r="E8" s="116"/>
      <c r="F8" s="117"/>
      <c r="G8" s="117">
        <v>150</v>
      </c>
      <c r="H8" s="117"/>
      <c r="I8" s="123">
        <f t="shared" si="0"/>
        <v>600</v>
      </c>
      <c r="J8" s="101" t="s">
        <v>84</v>
      </c>
      <c r="K8" s="66"/>
    </row>
    <row r="9" ht="25" customHeight="1" spans="1:11">
      <c r="A9" s="75" t="s">
        <v>85</v>
      </c>
      <c r="B9" s="88" t="s">
        <v>86</v>
      </c>
      <c r="C9" s="91" t="s">
        <v>76</v>
      </c>
      <c r="D9" s="174">
        <f>(8.8-2.5)*2.75</f>
        <v>17.325</v>
      </c>
      <c r="E9" s="116"/>
      <c r="F9" s="117"/>
      <c r="G9" s="117">
        <v>20</v>
      </c>
      <c r="H9" s="117"/>
      <c r="I9" s="123">
        <f t="shared" si="0"/>
        <v>346.5</v>
      </c>
      <c r="J9" s="101" t="s">
        <v>87</v>
      </c>
      <c r="K9" s="66" t="s">
        <v>88</v>
      </c>
    </row>
    <row r="10" ht="20" customHeight="1" spans="1:10">
      <c r="A10" s="75" t="s">
        <v>89</v>
      </c>
      <c r="B10" s="88" t="s">
        <v>90</v>
      </c>
      <c r="C10" s="91" t="s">
        <v>76</v>
      </c>
      <c r="D10" s="174">
        <f>(8.8-2.5)*2.75</f>
        <v>17.325</v>
      </c>
      <c r="E10" s="116"/>
      <c r="F10" s="117">
        <v>20</v>
      </c>
      <c r="G10" s="117">
        <v>25</v>
      </c>
      <c r="H10" s="117"/>
      <c r="I10" s="123">
        <f t="shared" si="0"/>
        <v>779.625</v>
      </c>
      <c r="J10" s="101" t="s">
        <v>91</v>
      </c>
    </row>
    <row r="11" ht="24" customHeight="1" spans="1:11">
      <c r="A11" s="75" t="s">
        <v>92</v>
      </c>
      <c r="B11" s="88" t="s">
        <v>93</v>
      </c>
      <c r="C11" s="91" t="s">
        <v>94</v>
      </c>
      <c r="D11" s="174"/>
      <c r="E11" s="116"/>
      <c r="F11" s="117">
        <v>150</v>
      </c>
      <c r="G11" s="117"/>
      <c r="H11" s="117"/>
      <c r="I11" s="123">
        <f t="shared" si="0"/>
        <v>0</v>
      </c>
      <c r="J11" s="101" t="s">
        <v>91</v>
      </c>
      <c r="K11" s="219" t="s">
        <v>95</v>
      </c>
    </row>
    <row r="12" ht="20" customHeight="1" spans="1:11">
      <c r="A12" s="75" t="s">
        <v>96</v>
      </c>
      <c r="B12" s="88" t="s">
        <v>97</v>
      </c>
      <c r="C12" s="91" t="s">
        <v>98</v>
      </c>
      <c r="D12" s="174"/>
      <c r="E12" s="116"/>
      <c r="F12" s="117">
        <v>60</v>
      </c>
      <c r="G12" s="117"/>
      <c r="H12" s="117"/>
      <c r="I12" s="123">
        <f t="shared" si="0"/>
        <v>0</v>
      </c>
      <c r="J12" s="101" t="s">
        <v>91</v>
      </c>
      <c r="K12" s="219"/>
    </row>
    <row r="13" ht="34" customHeight="1" spans="1:10">
      <c r="A13" s="75" t="s">
        <v>99</v>
      </c>
      <c r="B13" s="88" t="s">
        <v>100</v>
      </c>
      <c r="C13" s="91" t="s">
        <v>98</v>
      </c>
      <c r="D13" s="174">
        <f>6.1+4.1+6.7</f>
        <v>16.9</v>
      </c>
      <c r="E13" s="116"/>
      <c r="F13" s="117">
        <v>100</v>
      </c>
      <c r="G13" s="117">
        <v>200</v>
      </c>
      <c r="H13" s="117"/>
      <c r="I13" s="123">
        <f t="shared" ref="I13:I18" si="1">D13*(E13+F13+G13+H13)</f>
        <v>5070</v>
      </c>
      <c r="J13" s="101" t="s">
        <v>101</v>
      </c>
    </row>
    <row r="14" ht="28" customHeight="1" spans="1:10">
      <c r="A14" s="75" t="s">
        <v>102</v>
      </c>
      <c r="B14" s="88" t="s">
        <v>103</v>
      </c>
      <c r="C14" s="91" t="s">
        <v>98</v>
      </c>
      <c r="D14" s="174"/>
      <c r="E14" s="116"/>
      <c r="F14" s="117">
        <v>100</v>
      </c>
      <c r="G14" s="117">
        <v>350</v>
      </c>
      <c r="H14" s="117"/>
      <c r="I14" s="123">
        <f t="shared" si="1"/>
        <v>0</v>
      </c>
      <c r="J14" s="101" t="s">
        <v>104</v>
      </c>
    </row>
    <row r="15" ht="25" customHeight="1" spans="1:10">
      <c r="A15" s="75" t="s">
        <v>105</v>
      </c>
      <c r="B15" s="88" t="s">
        <v>106</v>
      </c>
      <c r="C15" s="91" t="s">
        <v>76</v>
      </c>
      <c r="D15" s="174">
        <f>(2.4+2.97+3.51)+(4.6+5.3+5.7)*0.58</f>
        <v>17.928</v>
      </c>
      <c r="E15" s="116"/>
      <c r="F15" s="117">
        <v>25</v>
      </c>
      <c r="G15" s="117">
        <v>45</v>
      </c>
      <c r="H15" s="117"/>
      <c r="I15" s="123">
        <f t="shared" si="1"/>
        <v>1254.96</v>
      </c>
      <c r="J15" s="101" t="s">
        <v>107</v>
      </c>
    </row>
    <row r="16" s="64" customFormat="1" ht="25" customHeight="1" spans="1:11">
      <c r="A16" s="75" t="s">
        <v>108</v>
      </c>
      <c r="B16" s="88" t="s">
        <v>109</v>
      </c>
      <c r="C16" s="91" t="s">
        <v>98</v>
      </c>
      <c r="D16" s="174"/>
      <c r="E16" s="116">
        <v>20</v>
      </c>
      <c r="F16" s="117"/>
      <c r="G16" s="117"/>
      <c r="H16" s="117"/>
      <c r="I16" s="123">
        <f t="shared" si="1"/>
        <v>0</v>
      </c>
      <c r="J16" s="101" t="s">
        <v>110</v>
      </c>
      <c r="K16" s="66"/>
    </row>
    <row r="17" s="64" customFormat="1" ht="25" customHeight="1" spans="1:11">
      <c r="A17" s="75" t="s">
        <v>111</v>
      </c>
      <c r="B17" s="88" t="s">
        <v>112</v>
      </c>
      <c r="C17" s="91" t="s">
        <v>98</v>
      </c>
      <c r="D17" s="174">
        <v>2.85</v>
      </c>
      <c r="E17" s="116">
        <v>20</v>
      </c>
      <c r="F17" s="117"/>
      <c r="G17" s="117">
        <v>60</v>
      </c>
      <c r="H17" s="117"/>
      <c r="I17" s="123">
        <f t="shared" si="1"/>
        <v>228</v>
      </c>
      <c r="J17" s="101" t="s">
        <v>113</v>
      </c>
      <c r="K17" s="66"/>
    </row>
    <row r="18" s="64" customFormat="1" ht="25" customHeight="1" spans="1:11">
      <c r="A18" s="75" t="s">
        <v>114</v>
      </c>
      <c r="B18" s="88" t="s">
        <v>115</v>
      </c>
      <c r="C18" s="91" t="s">
        <v>98</v>
      </c>
      <c r="D18" s="174"/>
      <c r="E18" s="116">
        <v>40</v>
      </c>
      <c r="F18" s="117"/>
      <c r="G18" s="117">
        <v>100</v>
      </c>
      <c r="H18" s="117"/>
      <c r="I18" s="123">
        <f t="shared" si="1"/>
        <v>0</v>
      </c>
      <c r="J18" s="101" t="s">
        <v>116</v>
      </c>
      <c r="K18" s="66"/>
    </row>
    <row r="19" ht="20" customHeight="1" spans="1:10">
      <c r="A19" s="76" t="s">
        <v>117</v>
      </c>
      <c r="B19" s="76"/>
      <c r="C19" s="113"/>
      <c r="D19" s="218"/>
      <c r="E19" s="114"/>
      <c r="F19" s="115"/>
      <c r="G19" s="115"/>
      <c r="H19" s="115"/>
      <c r="I19" s="115"/>
      <c r="J19" s="115"/>
    </row>
    <row r="20" ht="28" customHeight="1" spans="1:11">
      <c r="A20" s="75" t="s">
        <v>74</v>
      </c>
      <c r="B20" s="88" t="s">
        <v>118</v>
      </c>
      <c r="C20" s="91" t="s">
        <v>76</v>
      </c>
      <c r="D20" s="174"/>
      <c r="E20" s="116">
        <v>70</v>
      </c>
      <c r="F20" s="117">
        <v>25</v>
      </c>
      <c r="G20" s="117">
        <v>50</v>
      </c>
      <c r="H20" s="117"/>
      <c r="I20" s="123">
        <f>D20*(E20+F20+G20+H20)</f>
        <v>0</v>
      </c>
      <c r="J20" s="101" t="s">
        <v>119</v>
      </c>
      <c r="K20" s="124" t="s">
        <v>120</v>
      </c>
    </row>
    <row r="21" ht="25" customHeight="1" spans="1:11">
      <c r="A21" s="75" t="s">
        <v>79</v>
      </c>
      <c r="B21" s="88" t="s">
        <v>121</v>
      </c>
      <c r="C21" s="91" t="s">
        <v>76</v>
      </c>
      <c r="D21" s="174"/>
      <c r="E21" s="116">
        <v>160</v>
      </c>
      <c r="F21" s="117">
        <v>30</v>
      </c>
      <c r="G21" s="117">
        <v>40</v>
      </c>
      <c r="H21" s="117"/>
      <c r="I21" s="123">
        <f t="shared" ref="I21:I38" si="2">D21*(E21+F21+G21+H21)</f>
        <v>0</v>
      </c>
      <c r="J21" s="101" t="s">
        <v>119</v>
      </c>
      <c r="K21" s="124" t="s">
        <v>120</v>
      </c>
    </row>
    <row r="22" s="63" customFormat="1" ht="35" customHeight="1" spans="1:11">
      <c r="A22" s="75" t="s">
        <v>81</v>
      </c>
      <c r="B22" s="88" t="s">
        <v>122</v>
      </c>
      <c r="C22" s="91" t="s">
        <v>76</v>
      </c>
      <c r="D22" s="174">
        <f>(1.82+0.57+2.9+0.6+0.4+1.25+2.27+2.5+0.55+0.74+0.2)*2.85</f>
        <v>39.33</v>
      </c>
      <c r="E22" s="116">
        <v>90</v>
      </c>
      <c r="F22" s="117">
        <v>15</v>
      </c>
      <c r="G22" s="117">
        <v>60</v>
      </c>
      <c r="H22" s="117"/>
      <c r="I22" s="123">
        <f t="shared" si="2"/>
        <v>6489.45</v>
      </c>
      <c r="J22" s="101" t="s">
        <v>123</v>
      </c>
      <c r="K22" s="125" t="s">
        <v>124</v>
      </c>
    </row>
    <row r="23" ht="36" customHeight="1" spans="1:11">
      <c r="A23" s="75" t="s">
        <v>85</v>
      </c>
      <c r="B23" s="88" t="s">
        <v>125</v>
      </c>
      <c r="C23" s="91" t="s">
        <v>76</v>
      </c>
      <c r="D23" s="174">
        <f>1.18*2.85-2</f>
        <v>1.363</v>
      </c>
      <c r="E23" s="116">
        <v>170</v>
      </c>
      <c r="F23" s="117">
        <v>20</v>
      </c>
      <c r="G23" s="117">
        <v>70</v>
      </c>
      <c r="H23" s="117"/>
      <c r="I23" s="123">
        <f t="shared" si="2"/>
        <v>354.38</v>
      </c>
      <c r="J23" s="101" t="s">
        <v>123</v>
      </c>
      <c r="K23" s="125" t="s">
        <v>124</v>
      </c>
    </row>
    <row r="24" ht="25" customHeight="1" spans="1:10">
      <c r="A24" s="75" t="s">
        <v>89</v>
      </c>
      <c r="B24" s="118" t="s">
        <v>126</v>
      </c>
      <c r="C24" s="119" t="s">
        <v>76</v>
      </c>
      <c r="D24" s="174"/>
      <c r="E24" s="120">
        <v>20</v>
      </c>
      <c r="F24" s="121"/>
      <c r="G24" s="121">
        <v>15</v>
      </c>
      <c r="H24" s="121"/>
      <c r="I24" s="123">
        <f t="shared" si="2"/>
        <v>0</v>
      </c>
      <c r="J24" s="103" t="s">
        <v>127</v>
      </c>
    </row>
    <row r="25" ht="25" customHeight="1" spans="1:10">
      <c r="A25" s="75" t="s">
        <v>92</v>
      </c>
      <c r="B25" s="118" t="s">
        <v>128</v>
      </c>
      <c r="C25" s="119" t="s">
        <v>76</v>
      </c>
      <c r="D25" s="174">
        <f>D22+D23</f>
        <v>40.693</v>
      </c>
      <c r="E25" s="120">
        <v>40</v>
      </c>
      <c r="F25" s="121"/>
      <c r="G25" s="121">
        <v>30</v>
      </c>
      <c r="H25" s="121"/>
      <c r="I25" s="123">
        <f t="shared" si="2"/>
        <v>2848.51</v>
      </c>
      <c r="J25" s="103" t="s">
        <v>127</v>
      </c>
    </row>
    <row r="26" ht="20" customHeight="1" spans="1:10">
      <c r="A26" s="75" t="s">
        <v>96</v>
      </c>
      <c r="B26" s="88" t="s">
        <v>129</v>
      </c>
      <c r="C26" s="91" t="s">
        <v>130</v>
      </c>
      <c r="D26" s="174"/>
      <c r="E26" s="116"/>
      <c r="F26" s="117"/>
      <c r="G26" s="117">
        <v>150</v>
      </c>
      <c r="H26" s="117"/>
      <c r="I26" s="123">
        <f t="shared" si="2"/>
        <v>0</v>
      </c>
      <c r="J26" s="101" t="s">
        <v>131</v>
      </c>
    </row>
    <row r="27" ht="38" customHeight="1" spans="1:10">
      <c r="A27" s="75" t="s">
        <v>99</v>
      </c>
      <c r="B27" s="88" t="s">
        <v>132</v>
      </c>
      <c r="C27" s="80" t="s">
        <v>83</v>
      </c>
      <c r="D27" s="174">
        <v>2</v>
      </c>
      <c r="E27" s="122"/>
      <c r="F27" s="121">
        <v>80</v>
      </c>
      <c r="G27" s="121">
        <v>110</v>
      </c>
      <c r="H27" s="121"/>
      <c r="I27" s="123">
        <f t="shared" si="2"/>
        <v>380</v>
      </c>
      <c r="J27" s="101" t="s">
        <v>133</v>
      </c>
    </row>
    <row r="28" ht="20" customHeight="1" spans="1:10">
      <c r="A28" s="75" t="s">
        <v>102</v>
      </c>
      <c r="B28" s="88" t="s">
        <v>134</v>
      </c>
      <c r="C28" s="91" t="s">
        <v>130</v>
      </c>
      <c r="D28" s="174"/>
      <c r="E28" s="116">
        <v>200</v>
      </c>
      <c r="F28" s="117">
        <v>50</v>
      </c>
      <c r="G28" s="117">
        <v>450</v>
      </c>
      <c r="H28" s="117"/>
      <c r="I28" s="123">
        <f t="shared" si="2"/>
        <v>0</v>
      </c>
      <c r="J28" s="101" t="s">
        <v>135</v>
      </c>
    </row>
    <row r="29" ht="20" customHeight="1" spans="1:11">
      <c r="A29" s="75" t="s">
        <v>105</v>
      </c>
      <c r="B29" s="88" t="s">
        <v>136</v>
      </c>
      <c r="C29" s="119" t="s">
        <v>76</v>
      </c>
      <c r="D29" s="174">
        <v>1</v>
      </c>
      <c r="E29" s="116">
        <v>100</v>
      </c>
      <c r="F29" s="117">
        <v>15</v>
      </c>
      <c r="G29" s="117">
        <v>100</v>
      </c>
      <c r="H29" s="117"/>
      <c r="I29" s="123">
        <f t="shared" si="2"/>
        <v>215</v>
      </c>
      <c r="J29" s="101" t="s">
        <v>137</v>
      </c>
      <c r="K29" s="66" t="s">
        <v>138</v>
      </c>
    </row>
    <row r="30" ht="25" customHeight="1" spans="1:11">
      <c r="A30" s="75" t="s">
        <v>108</v>
      </c>
      <c r="B30" s="88" t="s">
        <v>139</v>
      </c>
      <c r="C30" s="91" t="s">
        <v>83</v>
      </c>
      <c r="D30" s="174">
        <v>2</v>
      </c>
      <c r="E30" s="116">
        <v>60</v>
      </c>
      <c r="F30" s="117">
        <v>15</v>
      </c>
      <c r="G30" s="117">
        <v>150</v>
      </c>
      <c r="H30" s="117"/>
      <c r="I30" s="123">
        <f t="shared" si="2"/>
        <v>450</v>
      </c>
      <c r="J30" s="101" t="s">
        <v>140</v>
      </c>
      <c r="K30" s="124" t="s">
        <v>141</v>
      </c>
    </row>
    <row r="31" ht="20" customHeight="1" spans="1:10">
      <c r="A31" s="75" t="s">
        <v>111</v>
      </c>
      <c r="B31" s="88" t="s">
        <v>142</v>
      </c>
      <c r="C31" s="80" t="s">
        <v>94</v>
      </c>
      <c r="D31" s="174">
        <v>1</v>
      </c>
      <c r="E31" s="120">
        <v>100</v>
      </c>
      <c r="F31" s="121">
        <v>10</v>
      </c>
      <c r="G31" s="121">
        <v>80</v>
      </c>
      <c r="H31" s="121"/>
      <c r="I31" s="123">
        <f t="shared" si="2"/>
        <v>190</v>
      </c>
      <c r="J31" s="103" t="s">
        <v>143</v>
      </c>
    </row>
    <row r="32" ht="20" customHeight="1" spans="1:10">
      <c r="A32" s="75" t="s">
        <v>114</v>
      </c>
      <c r="B32" s="88" t="s">
        <v>144</v>
      </c>
      <c r="C32" s="80" t="s">
        <v>130</v>
      </c>
      <c r="D32" s="174"/>
      <c r="E32" s="120"/>
      <c r="F32" s="121">
        <v>100</v>
      </c>
      <c r="G32" s="121">
        <v>200</v>
      </c>
      <c r="H32" s="121"/>
      <c r="I32" s="123">
        <f t="shared" si="2"/>
        <v>0</v>
      </c>
      <c r="J32" s="101" t="s">
        <v>145</v>
      </c>
    </row>
    <row r="33" ht="20" customHeight="1" spans="1:10">
      <c r="A33" s="75" t="s">
        <v>146</v>
      </c>
      <c r="B33" s="88" t="s">
        <v>147</v>
      </c>
      <c r="C33" s="80" t="s">
        <v>130</v>
      </c>
      <c r="D33" s="174">
        <v>2</v>
      </c>
      <c r="E33" s="120"/>
      <c r="F33" s="121">
        <v>50</v>
      </c>
      <c r="G33" s="121">
        <v>50</v>
      </c>
      <c r="H33" s="121"/>
      <c r="I33" s="123">
        <f t="shared" si="2"/>
        <v>200</v>
      </c>
      <c r="J33" s="103" t="s">
        <v>148</v>
      </c>
    </row>
    <row r="34" ht="20" customHeight="1" spans="1:10">
      <c r="A34" s="75" t="s">
        <v>149</v>
      </c>
      <c r="B34" s="88" t="s">
        <v>150</v>
      </c>
      <c r="C34" s="91" t="s">
        <v>130</v>
      </c>
      <c r="D34" s="174"/>
      <c r="E34" s="116">
        <v>50</v>
      </c>
      <c r="F34" s="117">
        <v>5</v>
      </c>
      <c r="G34" s="117">
        <v>80</v>
      </c>
      <c r="H34" s="117"/>
      <c r="I34" s="123">
        <f t="shared" si="2"/>
        <v>0</v>
      </c>
      <c r="J34" s="101" t="s">
        <v>151</v>
      </c>
    </row>
    <row r="35" ht="25" customHeight="1" spans="1:11">
      <c r="A35" s="75" t="s">
        <v>152</v>
      </c>
      <c r="B35" s="88" t="s">
        <v>153</v>
      </c>
      <c r="C35" s="80" t="s">
        <v>98</v>
      </c>
      <c r="D35" s="174">
        <f>1.53+2.27+2.5+0.55+0.74</f>
        <v>7.59</v>
      </c>
      <c r="E35" s="120">
        <v>80</v>
      </c>
      <c r="F35" s="121">
        <v>20</v>
      </c>
      <c r="G35" s="121">
        <v>120</v>
      </c>
      <c r="H35" s="121"/>
      <c r="I35" s="123">
        <f t="shared" si="2"/>
        <v>1669.8</v>
      </c>
      <c r="J35" s="103" t="s">
        <v>154</v>
      </c>
      <c r="K35" s="66" t="s">
        <v>155</v>
      </c>
    </row>
    <row r="36" ht="25" customHeight="1" spans="1:11">
      <c r="A36" s="75" t="s">
        <v>156</v>
      </c>
      <c r="B36" s="88" t="s">
        <v>157</v>
      </c>
      <c r="C36" s="80" t="s">
        <v>98</v>
      </c>
      <c r="D36" s="174"/>
      <c r="E36" s="120">
        <v>100</v>
      </c>
      <c r="F36" s="121">
        <v>20</v>
      </c>
      <c r="G36" s="121">
        <v>160</v>
      </c>
      <c r="H36" s="121"/>
      <c r="I36" s="123">
        <f t="shared" si="2"/>
        <v>0</v>
      </c>
      <c r="J36" s="103" t="s">
        <v>158</v>
      </c>
      <c r="K36" s="66" t="s">
        <v>155</v>
      </c>
    </row>
    <row r="37" ht="25" customHeight="1" spans="1:11">
      <c r="A37" s="75" t="s">
        <v>159</v>
      </c>
      <c r="B37" s="88" t="s">
        <v>160</v>
      </c>
      <c r="C37" s="80" t="s">
        <v>130</v>
      </c>
      <c r="D37" s="174">
        <v>4</v>
      </c>
      <c r="E37" s="120">
        <v>100</v>
      </c>
      <c r="F37" s="121">
        <v>50</v>
      </c>
      <c r="G37" s="121">
        <v>250</v>
      </c>
      <c r="H37" s="121"/>
      <c r="I37" s="123">
        <f t="shared" si="2"/>
        <v>1600</v>
      </c>
      <c r="J37" s="103" t="s">
        <v>161</v>
      </c>
      <c r="K37" s="66" t="s">
        <v>162</v>
      </c>
    </row>
    <row r="38" ht="20" customHeight="1" spans="1:10">
      <c r="A38" s="80" t="s">
        <v>163</v>
      </c>
      <c r="B38" s="90"/>
      <c r="C38" s="80" t="s">
        <v>164</v>
      </c>
      <c r="D38" s="174"/>
      <c r="E38" s="81"/>
      <c r="F38" s="82"/>
      <c r="G38" s="82"/>
      <c r="H38" s="82"/>
      <c r="I38" s="75">
        <f>SUM(I6:I37)</f>
        <v>24898.655</v>
      </c>
      <c r="J38" s="104"/>
    </row>
    <row r="39" ht="26" customHeight="1" spans="1:10">
      <c r="A39" s="91" t="s">
        <v>165</v>
      </c>
      <c r="B39" s="88"/>
      <c r="C39" s="80" t="s">
        <v>164</v>
      </c>
      <c r="D39" s="174"/>
      <c r="E39" s="81"/>
      <c r="F39" s="82"/>
      <c r="G39" s="82"/>
      <c r="H39" s="82"/>
      <c r="I39" s="75">
        <f>I38*0.12</f>
        <v>2987.8386</v>
      </c>
      <c r="J39" s="88" t="s">
        <v>166</v>
      </c>
    </row>
    <row r="40" ht="20" customHeight="1" spans="1:10">
      <c r="A40" s="91" t="s">
        <v>167</v>
      </c>
      <c r="B40" s="88"/>
      <c r="C40" s="80" t="s">
        <v>164</v>
      </c>
      <c r="D40" s="174"/>
      <c r="E40" s="81"/>
      <c r="F40" s="82"/>
      <c r="G40" s="82"/>
      <c r="H40" s="82"/>
      <c r="I40" s="105">
        <f>I38+I39</f>
        <v>27886.4936</v>
      </c>
      <c r="J40" s="88"/>
    </row>
    <row r="41" ht="20" customHeight="1" spans="1:10">
      <c r="A41" s="80" t="s">
        <v>54</v>
      </c>
      <c r="B41" s="90"/>
      <c r="C41" s="90"/>
      <c r="D41" s="166"/>
      <c r="E41" s="92"/>
      <c r="F41" s="93"/>
      <c r="G41" s="93"/>
      <c r="H41" s="93"/>
      <c r="I41" s="90"/>
      <c r="J41" s="90"/>
    </row>
    <row r="42" s="65" customFormat="1" ht="20" customHeight="1" spans="1:11">
      <c r="A42" s="94" t="s">
        <v>168</v>
      </c>
      <c r="B42" s="94"/>
      <c r="C42" s="94"/>
      <c r="D42" s="180"/>
      <c r="E42" s="95"/>
      <c r="F42" s="96"/>
      <c r="G42" s="96"/>
      <c r="H42" s="96"/>
      <c r="I42" s="94"/>
      <c r="J42" s="94"/>
      <c r="K42" s="99"/>
    </row>
  </sheetData>
  <mergeCells count="19">
    <mergeCell ref="A1:J1"/>
    <mergeCell ref="A2:H2"/>
    <mergeCell ref="E3:F3"/>
    <mergeCell ref="G3:H3"/>
    <mergeCell ref="A5:B5"/>
    <mergeCell ref="A19:B19"/>
    <mergeCell ref="A38:B38"/>
    <mergeCell ref="A39:B39"/>
    <mergeCell ref="A40:B40"/>
    <mergeCell ref="A41:J41"/>
    <mergeCell ref="A42:J42"/>
    <mergeCell ref="A3:A4"/>
    <mergeCell ref="B3:B4"/>
    <mergeCell ref="C3:C4"/>
    <mergeCell ref="D3:D4"/>
    <mergeCell ref="I3:I4"/>
    <mergeCell ref="J3:J4"/>
    <mergeCell ref="K3:K4"/>
    <mergeCell ref="K11:K12"/>
  </mergeCells>
  <printOptions horizontalCentered="1"/>
  <pageMargins left="0.25" right="0.25" top="0.75" bottom="0.75" header="0.298611111111111" footer="0.298611111111111"/>
  <pageSetup paperSize="9" orientation="landscape" horizontalDpi="600"/>
  <headerFooter>
    <oddFooter>&amp;C第 &amp;P 页，共 &amp;N 页&amp;R重庆昱辰居室内设计有限公司</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XFD147"/>
  <sheetViews>
    <sheetView tabSelected="1" zoomScale="130" zoomScaleNormal="130" zoomScaleSheetLayoutView="160" workbookViewId="0">
      <pane ySplit="4" topLeftCell="A29" activePane="bottomLeft" state="frozen"/>
      <selection/>
      <selection pane="bottomLeft" activeCell="D34" sqref="D34"/>
    </sheetView>
  </sheetViews>
  <sheetFormatPr defaultColWidth="8.89090909090909" defaultRowHeight="14"/>
  <cols>
    <col min="1" max="1" width="3.57272727272727" customWidth="1"/>
    <col min="2" max="2" width="29.7818181818182" customWidth="1"/>
    <col min="3" max="3" width="3.98181818181818" customWidth="1"/>
    <col min="4" max="4" width="6.90909090909091" style="189" customWidth="1"/>
    <col min="5" max="8" width="8" customWidth="1"/>
    <col min="9" max="9" width="10.3" customWidth="1"/>
    <col min="10" max="10" width="53.5909090909091" customWidth="1"/>
    <col min="11" max="11" width="35.2636363636364" style="190" customWidth="1"/>
  </cols>
  <sheetData>
    <row r="1" ht="62" customHeight="1" spans="1:11">
      <c r="A1" s="106" t="s">
        <v>58</v>
      </c>
      <c r="B1" s="106"/>
      <c r="C1" s="106"/>
      <c r="D1" s="191"/>
      <c r="E1" s="127"/>
      <c r="F1" s="106"/>
      <c r="G1" s="106"/>
      <c r="H1" s="106"/>
      <c r="I1" s="106"/>
      <c r="J1" s="106"/>
      <c r="K1" s="199"/>
    </row>
    <row r="2" ht="22" customHeight="1" spans="1:11">
      <c r="A2" s="69" t="s">
        <v>169</v>
      </c>
      <c r="B2" s="69"/>
      <c r="C2" s="69"/>
      <c r="D2" s="166"/>
      <c r="E2" s="70"/>
      <c r="F2" s="70"/>
      <c r="G2" s="70"/>
      <c r="H2" s="70"/>
      <c r="I2" s="97">
        <f ca="1">TODAY()</f>
        <v>45694</v>
      </c>
      <c r="J2" s="97"/>
      <c r="K2" s="200"/>
    </row>
    <row r="3" spans="1:11">
      <c r="A3" s="75" t="s">
        <v>61</v>
      </c>
      <c r="B3" s="109" t="s">
        <v>170</v>
      </c>
      <c r="C3" s="75" t="s">
        <v>63</v>
      </c>
      <c r="D3" s="174" t="s">
        <v>64</v>
      </c>
      <c r="E3" s="73" t="s">
        <v>65</v>
      </c>
      <c r="F3" s="74"/>
      <c r="G3" s="75" t="s">
        <v>66</v>
      </c>
      <c r="H3" s="75"/>
      <c r="I3" s="75" t="s">
        <v>67</v>
      </c>
      <c r="J3" s="74" t="s">
        <v>68</v>
      </c>
      <c r="K3" s="201"/>
    </row>
    <row r="4" spans="1:11">
      <c r="A4" s="75"/>
      <c r="B4" s="109"/>
      <c r="C4" s="75"/>
      <c r="D4" s="174"/>
      <c r="E4" s="73" t="s">
        <v>69</v>
      </c>
      <c r="F4" s="74" t="s">
        <v>70</v>
      </c>
      <c r="G4" s="75" t="s">
        <v>71</v>
      </c>
      <c r="H4" s="75" t="s">
        <v>72</v>
      </c>
      <c r="I4" s="75"/>
      <c r="J4" s="74"/>
      <c r="K4" s="201"/>
    </row>
    <row r="5" ht="20" customHeight="1" spans="1:10">
      <c r="A5" s="192" t="s">
        <v>171</v>
      </c>
      <c r="B5" s="193"/>
      <c r="C5" s="193"/>
      <c r="D5" s="194"/>
      <c r="E5" s="193"/>
      <c r="F5" s="193"/>
      <c r="G5" s="193"/>
      <c r="H5" s="193"/>
      <c r="I5" s="193"/>
      <c r="J5" s="202"/>
    </row>
    <row r="6" s="64" customFormat="1" ht="48" customHeight="1" spans="1:11">
      <c r="A6" s="75" t="s">
        <v>74</v>
      </c>
      <c r="B6" s="83" t="s">
        <v>172</v>
      </c>
      <c r="C6" s="80" t="s">
        <v>76</v>
      </c>
      <c r="D6" s="174">
        <f>83.14-2.65-3.23-1.97-'木基层报价（打印）'!D9</f>
        <v>67.14</v>
      </c>
      <c r="E6" s="84">
        <v>42</v>
      </c>
      <c r="F6" s="85">
        <v>7.5</v>
      </c>
      <c r="G6" s="85">
        <v>33</v>
      </c>
      <c r="H6" s="85"/>
      <c r="I6" s="85">
        <f t="shared" ref="I6:I9" si="0">D6*(E6+F6+G6+H6)</f>
        <v>5539.05</v>
      </c>
      <c r="J6" s="101" t="s">
        <v>173</v>
      </c>
      <c r="K6" s="124" t="s">
        <v>174</v>
      </c>
    </row>
    <row r="7" s="64" customFormat="1" ht="25" customHeight="1" spans="1:11">
      <c r="A7" s="75" t="s">
        <v>79</v>
      </c>
      <c r="B7" s="83" t="s">
        <v>175</v>
      </c>
      <c r="C7" s="80" t="s">
        <v>76</v>
      </c>
      <c r="D7" s="174">
        <f>D6+28*0.35</f>
        <v>76.94</v>
      </c>
      <c r="E7" s="84">
        <v>40</v>
      </c>
      <c r="F7" s="85">
        <v>4.5</v>
      </c>
      <c r="G7" s="85">
        <v>37</v>
      </c>
      <c r="H7" s="85"/>
      <c r="I7" s="85">
        <f t="shared" si="0"/>
        <v>6270.61</v>
      </c>
      <c r="J7" s="101" t="s">
        <v>176</v>
      </c>
      <c r="K7" s="124"/>
    </row>
    <row r="8" s="64" customFormat="1" ht="39" customHeight="1" spans="1:11">
      <c r="A8" s="75" t="s">
        <v>81</v>
      </c>
      <c r="B8" s="109" t="s">
        <v>177</v>
      </c>
      <c r="C8" s="80" t="s">
        <v>76</v>
      </c>
      <c r="D8" s="174">
        <f>D6+28*0.35</f>
        <v>76.94</v>
      </c>
      <c r="E8" s="122">
        <v>13</v>
      </c>
      <c r="F8" s="136">
        <v>6.5</v>
      </c>
      <c r="G8" s="136"/>
      <c r="H8" s="136">
        <v>30</v>
      </c>
      <c r="I8" s="85">
        <f t="shared" si="0"/>
        <v>3808.53</v>
      </c>
      <c r="J8" s="101" t="s">
        <v>178</v>
      </c>
      <c r="K8" s="124"/>
    </row>
    <row r="9" s="64" customFormat="1" ht="25" customHeight="1" spans="1:11">
      <c r="A9" s="75" t="s">
        <v>85</v>
      </c>
      <c r="B9" s="83" t="s">
        <v>179</v>
      </c>
      <c r="C9" s="80" t="s">
        <v>98</v>
      </c>
      <c r="D9" s="174">
        <v>23.18</v>
      </c>
      <c r="E9" s="84">
        <v>18</v>
      </c>
      <c r="F9" s="85">
        <v>3</v>
      </c>
      <c r="G9" s="85">
        <v>14</v>
      </c>
      <c r="H9" s="85"/>
      <c r="I9" s="85">
        <f t="shared" si="0"/>
        <v>811.3</v>
      </c>
      <c r="J9" s="101" t="s">
        <v>180</v>
      </c>
      <c r="K9" s="124"/>
    </row>
    <row r="10" s="64" customFormat="1" ht="25" customHeight="1" spans="1:11">
      <c r="A10" s="75" t="s">
        <v>89</v>
      </c>
      <c r="B10" s="83" t="s">
        <v>181</v>
      </c>
      <c r="C10" s="80" t="s">
        <v>98</v>
      </c>
      <c r="D10" s="174">
        <f>4.9+4.6+(2.47+2.58)*2</f>
        <v>19.6</v>
      </c>
      <c r="E10" s="84">
        <v>18</v>
      </c>
      <c r="F10" s="85">
        <v>3</v>
      </c>
      <c r="G10" s="85">
        <v>28</v>
      </c>
      <c r="H10" s="85"/>
      <c r="I10" s="85">
        <f t="shared" ref="I10:I12" si="1">D10*(E10+F10+G10+H10)</f>
        <v>960.4</v>
      </c>
      <c r="J10" s="101" t="s">
        <v>182</v>
      </c>
      <c r="K10" s="124"/>
    </row>
    <row r="11" s="64" customFormat="1" ht="44" customHeight="1" spans="1:11">
      <c r="A11" s="75" t="s">
        <v>92</v>
      </c>
      <c r="B11" s="83" t="s">
        <v>183</v>
      </c>
      <c r="C11" s="80" t="s">
        <v>98</v>
      </c>
      <c r="D11" s="174">
        <v>0.43</v>
      </c>
      <c r="E11" s="84">
        <v>38</v>
      </c>
      <c r="F11" s="85">
        <v>5</v>
      </c>
      <c r="G11" s="85">
        <v>35</v>
      </c>
      <c r="H11" s="85"/>
      <c r="I11" s="85">
        <f t="shared" si="1"/>
        <v>33.54</v>
      </c>
      <c r="J11" s="142" t="s">
        <v>184</v>
      </c>
      <c r="K11" s="124"/>
    </row>
    <row r="12" s="64" customFormat="1" ht="43" customHeight="1" spans="1:11">
      <c r="A12" s="75" t="s">
        <v>96</v>
      </c>
      <c r="B12" s="83" t="s">
        <v>185</v>
      </c>
      <c r="C12" s="80" t="s">
        <v>98</v>
      </c>
      <c r="D12" s="174">
        <f>5.24+0.94</f>
        <v>6.18</v>
      </c>
      <c r="E12" s="84">
        <v>38</v>
      </c>
      <c r="F12" s="85">
        <v>5</v>
      </c>
      <c r="G12" s="85">
        <v>55</v>
      </c>
      <c r="H12" s="85"/>
      <c r="I12" s="85">
        <f t="shared" si="1"/>
        <v>605.64</v>
      </c>
      <c r="J12" s="142" t="s">
        <v>186</v>
      </c>
      <c r="K12" s="124"/>
    </row>
    <row r="13" s="64" customFormat="1" ht="36" customHeight="1" spans="1:11">
      <c r="A13" s="75" t="s">
        <v>99</v>
      </c>
      <c r="B13" s="83" t="s">
        <v>187</v>
      </c>
      <c r="C13" s="80" t="s">
        <v>98</v>
      </c>
      <c r="D13" s="174">
        <v>6.37</v>
      </c>
      <c r="E13" s="84">
        <v>70</v>
      </c>
      <c r="F13" s="85">
        <v>10</v>
      </c>
      <c r="G13" s="85">
        <v>80</v>
      </c>
      <c r="H13" s="85"/>
      <c r="I13" s="85">
        <f t="shared" ref="I13:I15" si="2">D13*(E13+F13+G13+H13)</f>
        <v>1019.2</v>
      </c>
      <c r="J13" s="101" t="s">
        <v>188</v>
      </c>
      <c r="K13" s="124" t="s">
        <v>189</v>
      </c>
    </row>
    <row r="14" s="64" customFormat="1" ht="39" customHeight="1" spans="1:11">
      <c r="A14" s="75" t="s">
        <v>102</v>
      </c>
      <c r="B14" s="83" t="s">
        <v>190</v>
      </c>
      <c r="C14" s="80" t="s">
        <v>76</v>
      </c>
      <c r="D14" s="174">
        <f>3.74*0.3</f>
        <v>1.122</v>
      </c>
      <c r="E14" s="84">
        <v>220</v>
      </c>
      <c r="F14" s="85">
        <v>50</v>
      </c>
      <c r="G14" s="85">
        <v>450</v>
      </c>
      <c r="H14" s="85"/>
      <c r="I14" s="85">
        <f t="shared" si="2"/>
        <v>807.84</v>
      </c>
      <c r="J14" s="101" t="s">
        <v>188</v>
      </c>
      <c r="K14" s="124" t="s">
        <v>189</v>
      </c>
    </row>
    <row r="15" s="64" customFormat="1" ht="36" customHeight="1" spans="1:11">
      <c r="A15" s="75" t="s">
        <v>105</v>
      </c>
      <c r="B15" s="88" t="s">
        <v>191</v>
      </c>
      <c r="C15" s="80" t="s">
        <v>98</v>
      </c>
      <c r="D15" s="174">
        <f>3.5+1.8+4.61</f>
        <v>9.91</v>
      </c>
      <c r="E15" s="110">
        <v>30</v>
      </c>
      <c r="F15" s="134">
        <v>5</v>
      </c>
      <c r="G15" s="134">
        <v>45</v>
      </c>
      <c r="H15" s="134">
        <v>6</v>
      </c>
      <c r="I15" s="85">
        <f t="shared" si="2"/>
        <v>852.26</v>
      </c>
      <c r="J15" s="143" t="s">
        <v>192</v>
      </c>
      <c r="K15" s="124"/>
    </row>
    <row r="16" s="64" customFormat="1" ht="45" customHeight="1" spans="1:11">
      <c r="A16" s="75" t="s">
        <v>108</v>
      </c>
      <c r="B16" s="140" t="s">
        <v>193</v>
      </c>
      <c r="C16" s="80" t="s">
        <v>76</v>
      </c>
      <c r="D16" s="174">
        <v>10.39</v>
      </c>
      <c r="E16" s="116">
        <v>65</v>
      </c>
      <c r="F16" s="117">
        <v>8</v>
      </c>
      <c r="G16" s="117">
        <v>22</v>
      </c>
      <c r="H16" s="117"/>
      <c r="I16" s="85">
        <f t="shared" ref="I16:I25" si="3">D16*(E16+F16+G16+H16)</f>
        <v>987.05</v>
      </c>
      <c r="J16" s="101" t="s">
        <v>194</v>
      </c>
      <c r="K16" s="124"/>
    </row>
    <row r="17" s="64" customFormat="1" ht="38" customHeight="1" spans="1:11">
      <c r="A17" s="75" t="s">
        <v>111</v>
      </c>
      <c r="B17" s="88" t="s">
        <v>195</v>
      </c>
      <c r="C17" s="80" t="s">
        <v>76</v>
      </c>
      <c r="D17" s="174">
        <v>6.28</v>
      </c>
      <c r="E17" s="81"/>
      <c r="F17" s="136">
        <v>25</v>
      </c>
      <c r="G17" s="136">
        <v>50</v>
      </c>
      <c r="H17" s="136"/>
      <c r="I17" s="85">
        <f t="shared" si="3"/>
        <v>471</v>
      </c>
      <c r="J17" s="101" t="s">
        <v>196</v>
      </c>
      <c r="K17" s="124"/>
    </row>
    <row r="18" s="64" customFormat="1" ht="38" customHeight="1" spans="1:11">
      <c r="A18" s="75" t="s">
        <v>114</v>
      </c>
      <c r="B18" s="83" t="s">
        <v>197</v>
      </c>
      <c r="C18" s="80" t="s">
        <v>76</v>
      </c>
      <c r="D18" s="174">
        <f>53.06-D17</f>
        <v>46.78</v>
      </c>
      <c r="E18" s="81"/>
      <c r="F18" s="136">
        <v>25</v>
      </c>
      <c r="G18" s="136">
        <v>105</v>
      </c>
      <c r="H18" s="136"/>
      <c r="I18" s="85">
        <f t="shared" si="3"/>
        <v>6081.4</v>
      </c>
      <c r="J18" s="101" t="s">
        <v>196</v>
      </c>
      <c r="K18" s="124"/>
    </row>
    <row r="19" s="63" customFormat="1" ht="36" customHeight="1" spans="1:11">
      <c r="A19" s="75" t="s">
        <v>146</v>
      </c>
      <c r="B19" s="140" t="s">
        <v>198</v>
      </c>
      <c r="C19" s="80" t="s">
        <v>76</v>
      </c>
      <c r="D19" s="174">
        <f>(46.29-10.75)*2.5-8*2-2.45*1.32</f>
        <v>69.616</v>
      </c>
      <c r="E19" s="122">
        <v>10</v>
      </c>
      <c r="F19" s="136">
        <v>7</v>
      </c>
      <c r="G19" s="136"/>
      <c r="H19" s="136">
        <v>35</v>
      </c>
      <c r="I19" s="85">
        <f t="shared" si="3"/>
        <v>3620.032</v>
      </c>
      <c r="J19" s="142" t="s">
        <v>199</v>
      </c>
      <c r="K19" s="102" t="s">
        <v>200</v>
      </c>
    </row>
    <row r="20" s="63" customFormat="1" ht="20" customHeight="1" spans="1:11">
      <c r="A20" s="75" t="s">
        <v>149</v>
      </c>
      <c r="B20" s="140" t="s">
        <v>201</v>
      </c>
      <c r="C20" s="80" t="s">
        <v>76</v>
      </c>
      <c r="D20" s="174">
        <f>(46.29-10.75-1.3-4.4-1.23)*2.5-8*2-2.45*1.32</f>
        <v>52.291</v>
      </c>
      <c r="E20" s="122">
        <v>3</v>
      </c>
      <c r="F20" s="136">
        <v>5</v>
      </c>
      <c r="G20" s="136">
        <v>5</v>
      </c>
      <c r="H20" s="136"/>
      <c r="I20" s="85">
        <f t="shared" si="3"/>
        <v>679.783</v>
      </c>
      <c r="J20" s="142" t="s">
        <v>202</v>
      </c>
      <c r="K20" s="102" t="s">
        <v>200</v>
      </c>
    </row>
    <row r="21" s="64" customFormat="1" ht="27" customHeight="1" spans="1:11">
      <c r="A21" s="75" t="s">
        <v>152</v>
      </c>
      <c r="B21" s="140" t="s">
        <v>203</v>
      </c>
      <c r="C21" s="80" t="s">
        <v>76</v>
      </c>
      <c r="D21" s="174">
        <f>10.75*1.2</f>
        <v>12.9</v>
      </c>
      <c r="E21" s="116">
        <v>65</v>
      </c>
      <c r="F21" s="117">
        <v>8</v>
      </c>
      <c r="G21" s="117">
        <v>25</v>
      </c>
      <c r="H21" s="117"/>
      <c r="I21" s="123">
        <f t="shared" si="3"/>
        <v>1264.2</v>
      </c>
      <c r="J21" s="101" t="s">
        <v>107</v>
      </c>
      <c r="K21" s="125" t="s">
        <v>204</v>
      </c>
    </row>
    <row r="22" s="63" customFormat="1" ht="27" customHeight="1" spans="1:11">
      <c r="A22" s="75" t="s">
        <v>156</v>
      </c>
      <c r="B22" s="140" t="s">
        <v>205</v>
      </c>
      <c r="C22" s="80" t="s">
        <v>76</v>
      </c>
      <c r="D22" s="174">
        <f>10.75*2.5</f>
        <v>26.875</v>
      </c>
      <c r="E22" s="116">
        <v>0</v>
      </c>
      <c r="F22" s="117">
        <v>30</v>
      </c>
      <c r="G22" s="117">
        <v>35</v>
      </c>
      <c r="H22" s="117"/>
      <c r="I22" s="123">
        <f t="shared" si="3"/>
        <v>1746.875</v>
      </c>
      <c r="J22" s="101" t="s">
        <v>206</v>
      </c>
      <c r="K22" s="125" t="s">
        <v>204</v>
      </c>
    </row>
    <row r="23" s="64" customFormat="1" ht="27" customHeight="1" spans="1:11">
      <c r="A23" s="75" t="s">
        <v>159</v>
      </c>
      <c r="B23" s="88" t="s">
        <v>207</v>
      </c>
      <c r="C23" s="80" t="s">
        <v>76</v>
      </c>
      <c r="D23" s="174">
        <f>10.75*0.7</f>
        <v>7.525</v>
      </c>
      <c r="E23" s="81"/>
      <c r="F23" s="136">
        <v>35</v>
      </c>
      <c r="G23" s="136">
        <v>45</v>
      </c>
      <c r="H23" s="136"/>
      <c r="I23" s="123">
        <f t="shared" si="3"/>
        <v>602</v>
      </c>
      <c r="J23" s="153" t="s">
        <v>208</v>
      </c>
      <c r="K23" s="124"/>
    </row>
    <row r="24" s="64" customFormat="1" ht="27" customHeight="1" spans="1:11">
      <c r="A24" s="75" t="s">
        <v>209</v>
      </c>
      <c r="B24" s="88" t="s">
        <v>210</v>
      </c>
      <c r="C24" s="80" t="s">
        <v>76</v>
      </c>
      <c r="D24" s="174">
        <f>D22-D23</f>
        <v>19.35</v>
      </c>
      <c r="E24" s="81"/>
      <c r="F24" s="136">
        <v>35</v>
      </c>
      <c r="G24" s="136">
        <v>145</v>
      </c>
      <c r="H24" s="136"/>
      <c r="I24" s="123">
        <f t="shared" si="3"/>
        <v>3483</v>
      </c>
      <c r="J24" s="153" t="s">
        <v>211</v>
      </c>
      <c r="K24" s="124"/>
    </row>
    <row r="25" s="163" customFormat="1" ht="27" customHeight="1" spans="1:11">
      <c r="A25" s="75" t="s">
        <v>212</v>
      </c>
      <c r="B25" s="195" t="s">
        <v>213</v>
      </c>
      <c r="C25" s="176" t="s">
        <v>98</v>
      </c>
      <c r="D25" s="177">
        <f>10.47+5.74+12.14+10.73</f>
        <v>39.08</v>
      </c>
      <c r="E25" s="178"/>
      <c r="F25" s="196">
        <v>10</v>
      </c>
      <c r="G25" s="196">
        <v>10</v>
      </c>
      <c r="H25" s="196"/>
      <c r="I25" s="203">
        <f t="shared" si="3"/>
        <v>781.6</v>
      </c>
      <c r="J25" s="204" t="s">
        <v>214</v>
      </c>
      <c r="K25" s="154"/>
    </row>
    <row r="26" ht="20" customHeight="1" spans="1:10">
      <c r="A26" s="192" t="s">
        <v>215</v>
      </c>
      <c r="B26" s="193"/>
      <c r="C26" s="193"/>
      <c r="D26" s="194"/>
      <c r="E26" s="193"/>
      <c r="F26" s="193"/>
      <c r="G26" s="193"/>
      <c r="H26" s="193"/>
      <c r="I26" s="193"/>
      <c r="J26" s="202"/>
    </row>
    <row r="27" s="64" customFormat="1" ht="48" customHeight="1" spans="1:11">
      <c r="A27" s="75" t="s">
        <v>74</v>
      </c>
      <c r="B27" s="83" t="s">
        <v>172</v>
      </c>
      <c r="C27" s="80" t="s">
        <v>76</v>
      </c>
      <c r="D27" s="174">
        <v>15.46</v>
      </c>
      <c r="E27" s="84">
        <v>42</v>
      </c>
      <c r="F27" s="85">
        <v>7.5</v>
      </c>
      <c r="G27" s="85">
        <v>33</v>
      </c>
      <c r="H27" s="85"/>
      <c r="I27" s="85">
        <f t="shared" ref="I27:I35" si="4">D27*(E27+F27+G27+H27)</f>
        <v>1275.45</v>
      </c>
      <c r="J27" s="101" t="s">
        <v>173</v>
      </c>
      <c r="K27" s="124" t="s">
        <v>174</v>
      </c>
    </row>
    <row r="28" s="64" customFormat="1" ht="25" customHeight="1" spans="1:11">
      <c r="A28" s="75" t="s">
        <v>79</v>
      </c>
      <c r="B28" s="83" t="s">
        <v>175</v>
      </c>
      <c r="C28" s="80" t="s">
        <v>76</v>
      </c>
      <c r="D28" s="174">
        <f>15.46+3*0.35</f>
        <v>16.51</v>
      </c>
      <c r="E28" s="84">
        <v>40</v>
      </c>
      <c r="F28" s="85">
        <v>4.5</v>
      </c>
      <c r="G28" s="85">
        <v>37</v>
      </c>
      <c r="H28" s="85"/>
      <c r="I28" s="85">
        <f t="shared" si="4"/>
        <v>1345.565</v>
      </c>
      <c r="J28" s="101" t="s">
        <v>176</v>
      </c>
      <c r="K28" s="124"/>
    </row>
    <row r="29" s="64" customFormat="1" ht="25" customHeight="1" spans="1:11">
      <c r="A29" s="75" t="s">
        <v>81</v>
      </c>
      <c r="B29" s="83" t="s">
        <v>181</v>
      </c>
      <c r="C29" s="80" t="s">
        <v>98</v>
      </c>
      <c r="D29" s="174">
        <v>3</v>
      </c>
      <c r="E29" s="84">
        <v>18</v>
      </c>
      <c r="F29" s="85">
        <v>3</v>
      </c>
      <c r="G29" s="85">
        <v>28</v>
      </c>
      <c r="H29" s="85"/>
      <c r="I29" s="85">
        <f t="shared" si="4"/>
        <v>147</v>
      </c>
      <c r="J29" s="101" t="s">
        <v>182</v>
      </c>
      <c r="K29" s="124"/>
    </row>
    <row r="30" s="64" customFormat="1" ht="39" customHeight="1" spans="1:11">
      <c r="A30" s="75" t="s">
        <v>85</v>
      </c>
      <c r="B30" s="109" t="s">
        <v>177</v>
      </c>
      <c r="C30" s="80" t="s">
        <v>76</v>
      </c>
      <c r="D30" s="174">
        <f>D28</f>
        <v>16.51</v>
      </c>
      <c r="E30" s="122">
        <v>13</v>
      </c>
      <c r="F30" s="136">
        <v>6.5</v>
      </c>
      <c r="G30" s="136"/>
      <c r="H30" s="136">
        <v>30</v>
      </c>
      <c r="I30" s="85">
        <f t="shared" si="4"/>
        <v>817.245</v>
      </c>
      <c r="J30" s="101" t="s">
        <v>178</v>
      </c>
      <c r="K30" s="124"/>
    </row>
    <row r="31" s="64" customFormat="1" ht="37" customHeight="1" spans="1:11">
      <c r="A31" s="75" t="s">
        <v>89</v>
      </c>
      <c r="B31" s="88" t="s">
        <v>216</v>
      </c>
      <c r="C31" s="80" t="s">
        <v>98</v>
      </c>
      <c r="D31" s="174">
        <v>3</v>
      </c>
      <c r="E31" s="110">
        <v>30</v>
      </c>
      <c r="F31" s="134">
        <v>5</v>
      </c>
      <c r="G31" s="134">
        <v>50</v>
      </c>
      <c r="H31" s="134">
        <v>7</v>
      </c>
      <c r="I31" s="85">
        <f t="shared" si="4"/>
        <v>276</v>
      </c>
      <c r="J31" s="143" t="s">
        <v>217</v>
      </c>
      <c r="K31" s="124"/>
    </row>
    <row r="32" s="64" customFormat="1" ht="38" customHeight="1" spans="1:11">
      <c r="A32" s="75" t="s">
        <v>92</v>
      </c>
      <c r="B32" s="83" t="s">
        <v>218</v>
      </c>
      <c r="C32" s="80" t="s">
        <v>76</v>
      </c>
      <c r="D32" s="174">
        <v>15.46</v>
      </c>
      <c r="E32" s="116">
        <v>50</v>
      </c>
      <c r="F32" s="117">
        <v>25</v>
      </c>
      <c r="G32" s="117">
        <v>30</v>
      </c>
      <c r="H32" s="117"/>
      <c r="I32" s="85">
        <f t="shared" si="4"/>
        <v>1623.3</v>
      </c>
      <c r="J32" s="101" t="s">
        <v>219</v>
      </c>
      <c r="K32" s="124"/>
    </row>
    <row r="33" s="63" customFormat="1" ht="36" customHeight="1" spans="1:11">
      <c r="A33" s="75" t="s">
        <v>96</v>
      </c>
      <c r="B33" s="140" t="s">
        <v>198</v>
      </c>
      <c r="C33" s="80" t="s">
        <v>76</v>
      </c>
      <c r="D33" s="174">
        <f>17.5*2.5-1.8*1.77-2</f>
        <v>38.564</v>
      </c>
      <c r="E33" s="122">
        <v>10</v>
      </c>
      <c r="F33" s="136">
        <v>7</v>
      </c>
      <c r="G33" s="136"/>
      <c r="H33" s="136">
        <v>35</v>
      </c>
      <c r="I33" s="85">
        <f t="shared" si="4"/>
        <v>2005.328</v>
      </c>
      <c r="J33" s="142" t="s">
        <v>199</v>
      </c>
      <c r="K33" s="102" t="s">
        <v>200</v>
      </c>
    </row>
    <row r="34" s="63" customFormat="1" ht="20" customHeight="1" spans="1:11">
      <c r="A34" s="75" t="s">
        <v>99</v>
      </c>
      <c r="B34" s="140" t="s">
        <v>201</v>
      </c>
      <c r="C34" s="80" t="s">
        <v>76</v>
      </c>
      <c r="D34" s="174">
        <f>(17.5-1.9)*2.5-1.8*1.77-2</f>
        <v>33.814</v>
      </c>
      <c r="E34" s="122">
        <v>3</v>
      </c>
      <c r="F34" s="136">
        <v>5</v>
      </c>
      <c r="G34" s="136">
        <v>5</v>
      </c>
      <c r="H34" s="136"/>
      <c r="I34" s="85">
        <f t="shared" si="4"/>
        <v>439.582</v>
      </c>
      <c r="J34" s="142" t="s">
        <v>202</v>
      </c>
      <c r="K34" s="102" t="s">
        <v>200</v>
      </c>
    </row>
    <row r="35" s="163" customFormat="1" ht="27" customHeight="1" spans="1:11">
      <c r="A35" s="75" t="s">
        <v>102</v>
      </c>
      <c r="B35" s="195" t="s">
        <v>213</v>
      </c>
      <c r="C35" s="176" t="s">
        <v>98</v>
      </c>
      <c r="D35" s="177">
        <v>3</v>
      </c>
      <c r="E35" s="178"/>
      <c r="F35" s="196">
        <v>10</v>
      </c>
      <c r="G35" s="196">
        <v>10</v>
      </c>
      <c r="H35" s="196"/>
      <c r="I35" s="203">
        <f t="shared" si="4"/>
        <v>60</v>
      </c>
      <c r="J35" s="204" t="s">
        <v>214</v>
      </c>
      <c r="K35" s="154"/>
    </row>
    <row r="36" customFormat="1" ht="20" customHeight="1" spans="1:11">
      <c r="A36" s="192" t="s">
        <v>220</v>
      </c>
      <c r="B36" s="193"/>
      <c r="C36" s="193"/>
      <c r="D36" s="194"/>
      <c r="E36" s="193"/>
      <c r="F36" s="193"/>
      <c r="G36" s="193"/>
      <c r="H36" s="193"/>
      <c r="I36" s="193"/>
      <c r="J36" s="202"/>
      <c r="K36" s="190"/>
    </row>
    <row r="37" s="64" customFormat="1" ht="48" customHeight="1" spans="1:11">
      <c r="A37" s="75" t="s">
        <v>74</v>
      </c>
      <c r="B37" s="83" t="s">
        <v>172</v>
      </c>
      <c r="C37" s="80" t="s">
        <v>76</v>
      </c>
      <c r="D37" s="174">
        <f>11.38-1.22</f>
        <v>10.16</v>
      </c>
      <c r="E37" s="84">
        <v>42</v>
      </c>
      <c r="F37" s="85">
        <v>7.5</v>
      </c>
      <c r="G37" s="85">
        <v>33</v>
      </c>
      <c r="H37" s="85"/>
      <c r="I37" s="85">
        <f t="shared" ref="I37:I42" si="5">D37*(E37+F37+G37+H37)</f>
        <v>838.2</v>
      </c>
      <c r="J37" s="101" t="s">
        <v>173</v>
      </c>
      <c r="K37" s="124" t="s">
        <v>174</v>
      </c>
    </row>
    <row r="38" s="64" customFormat="1" ht="25" customHeight="1" spans="1:11">
      <c r="A38" s="75" t="s">
        <v>79</v>
      </c>
      <c r="B38" s="83" t="s">
        <v>175</v>
      </c>
      <c r="C38" s="80" t="s">
        <v>76</v>
      </c>
      <c r="D38" s="174">
        <f>D37+5.35*0.35</f>
        <v>12.0325</v>
      </c>
      <c r="E38" s="84">
        <v>40</v>
      </c>
      <c r="F38" s="85">
        <v>4.5</v>
      </c>
      <c r="G38" s="85">
        <v>37</v>
      </c>
      <c r="H38" s="85"/>
      <c r="I38" s="85">
        <f t="shared" si="5"/>
        <v>980.64875</v>
      </c>
      <c r="J38" s="101" t="s">
        <v>176</v>
      </c>
      <c r="K38" s="124"/>
    </row>
    <row r="39" s="64" customFormat="1" ht="25" customHeight="1" spans="1:11">
      <c r="A39" s="75" t="s">
        <v>81</v>
      </c>
      <c r="B39" s="83" t="s">
        <v>179</v>
      </c>
      <c r="C39" s="80" t="s">
        <v>98</v>
      </c>
      <c r="D39" s="174">
        <v>5.35</v>
      </c>
      <c r="E39" s="84">
        <v>18</v>
      </c>
      <c r="F39" s="85">
        <v>3</v>
      </c>
      <c r="G39" s="85">
        <v>14</v>
      </c>
      <c r="H39" s="85"/>
      <c r="I39" s="85">
        <f t="shared" si="5"/>
        <v>187.25</v>
      </c>
      <c r="J39" s="101" t="s">
        <v>180</v>
      </c>
      <c r="K39" s="124"/>
    </row>
    <row r="40" s="64" customFormat="1" ht="25" customHeight="1" spans="1:11">
      <c r="A40" s="75" t="s">
        <v>85</v>
      </c>
      <c r="B40" s="83" t="s">
        <v>181</v>
      </c>
      <c r="C40" s="80" t="s">
        <v>98</v>
      </c>
      <c r="D40" s="174">
        <v>4.78</v>
      </c>
      <c r="E40" s="84">
        <v>18</v>
      </c>
      <c r="F40" s="85">
        <v>3</v>
      </c>
      <c r="G40" s="85">
        <v>28</v>
      </c>
      <c r="H40" s="85"/>
      <c r="I40" s="85">
        <f t="shared" si="5"/>
        <v>234.22</v>
      </c>
      <c r="J40" s="101" t="s">
        <v>182</v>
      </c>
      <c r="K40" s="124"/>
    </row>
    <row r="41" s="64" customFormat="1" ht="44" customHeight="1" spans="1:11">
      <c r="A41" s="75" t="s">
        <v>89</v>
      </c>
      <c r="B41" s="83" t="s">
        <v>183</v>
      </c>
      <c r="C41" s="80" t="s">
        <v>98</v>
      </c>
      <c r="D41" s="174">
        <v>0.7</v>
      </c>
      <c r="E41" s="84">
        <v>38</v>
      </c>
      <c r="F41" s="85">
        <v>5</v>
      </c>
      <c r="G41" s="85">
        <v>35</v>
      </c>
      <c r="H41" s="85"/>
      <c r="I41" s="85">
        <f t="shared" si="5"/>
        <v>54.6</v>
      </c>
      <c r="J41" s="142" t="s">
        <v>184</v>
      </c>
      <c r="K41" s="124"/>
    </row>
    <row r="42" s="64" customFormat="1" ht="43" customHeight="1" spans="1:11">
      <c r="A42" s="75" t="s">
        <v>92</v>
      </c>
      <c r="B42" s="83" t="s">
        <v>185</v>
      </c>
      <c r="C42" s="80" t="s">
        <v>98</v>
      </c>
      <c r="D42" s="174">
        <v>0.45</v>
      </c>
      <c r="E42" s="84">
        <v>38</v>
      </c>
      <c r="F42" s="85">
        <v>5</v>
      </c>
      <c r="G42" s="85">
        <v>55</v>
      </c>
      <c r="H42" s="85"/>
      <c r="I42" s="85">
        <f t="shared" si="5"/>
        <v>44.1</v>
      </c>
      <c r="J42" s="142" t="s">
        <v>186</v>
      </c>
      <c r="K42" s="124"/>
    </row>
    <row r="43" s="64" customFormat="1" ht="39" customHeight="1" spans="1:11">
      <c r="A43" s="75" t="s">
        <v>96</v>
      </c>
      <c r="B43" s="109" t="s">
        <v>177</v>
      </c>
      <c r="C43" s="80" t="s">
        <v>76</v>
      </c>
      <c r="D43" s="174">
        <f>D38</f>
        <v>12.0325</v>
      </c>
      <c r="E43" s="122">
        <v>13</v>
      </c>
      <c r="F43" s="136">
        <v>6.5</v>
      </c>
      <c r="G43" s="136"/>
      <c r="H43" s="136">
        <v>30</v>
      </c>
      <c r="I43" s="85">
        <f t="shared" ref="I43:I47" si="6">D43*(E43+F43+G43+H43)</f>
        <v>595.60875</v>
      </c>
      <c r="J43" s="101" t="s">
        <v>178</v>
      </c>
      <c r="K43" s="124"/>
    </row>
    <row r="44" s="64" customFormat="1" ht="38" customHeight="1" spans="1:11">
      <c r="A44" s="75" t="s">
        <v>99</v>
      </c>
      <c r="B44" s="83" t="s">
        <v>218</v>
      </c>
      <c r="C44" s="80" t="s">
        <v>76</v>
      </c>
      <c r="D44" s="174">
        <v>11.38</v>
      </c>
      <c r="E44" s="116">
        <v>50</v>
      </c>
      <c r="F44" s="117">
        <v>25</v>
      </c>
      <c r="G44" s="117">
        <v>30</v>
      </c>
      <c r="H44" s="117"/>
      <c r="I44" s="85">
        <f t="shared" si="6"/>
        <v>1194.9</v>
      </c>
      <c r="J44" s="101" t="s">
        <v>219</v>
      </c>
      <c r="K44" s="124"/>
    </row>
    <row r="45" s="63" customFormat="1" ht="36" customHeight="1" spans="1:11">
      <c r="A45" s="75" t="s">
        <v>102</v>
      </c>
      <c r="B45" s="140" t="s">
        <v>198</v>
      </c>
      <c r="C45" s="80" t="s">
        <v>76</v>
      </c>
      <c r="D45" s="174">
        <f>14.6*2.5-3.4*1.77-2</f>
        <v>28.482</v>
      </c>
      <c r="E45" s="122">
        <v>10</v>
      </c>
      <c r="F45" s="136">
        <v>7</v>
      </c>
      <c r="G45" s="136"/>
      <c r="H45" s="136">
        <v>35</v>
      </c>
      <c r="I45" s="85">
        <f t="shared" si="6"/>
        <v>1481.064</v>
      </c>
      <c r="J45" s="142" t="s">
        <v>199</v>
      </c>
      <c r="K45" s="102" t="s">
        <v>200</v>
      </c>
    </row>
    <row r="46" s="63" customFormat="1" ht="20" customHeight="1" spans="1:11">
      <c r="A46" s="75" t="s">
        <v>105</v>
      </c>
      <c r="B46" s="140" t="s">
        <v>201</v>
      </c>
      <c r="C46" s="80" t="s">
        <v>76</v>
      </c>
      <c r="D46" s="174">
        <f>(14.6-2.77)*2.5-3.4*1.77-2</f>
        <v>21.557</v>
      </c>
      <c r="E46" s="122">
        <v>3</v>
      </c>
      <c r="F46" s="136">
        <v>5</v>
      </c>
      <c r="G46" s="136">
        <v>5</v>
      </c>
      <c r="H46" s="136"/>
      <c r="I46" s="85">
        <f t="shared" si="6"/>
        <v>280.241</v>
      </c>
      <c r="J46" s="142" t="s">
        <v>202</v>
      </c>
      <c r="K46" s="102" t="s">
        <v>200</v>
      </c>
    </row>
    <row r="47" s="163" customFormat="1" ht="27" customHeight="1" spans="1:11">
      <c r="A47" s="75" t="s">
        <v>108</v>
      </c>
      <c r="B47" s="195" t="s">
        <v>213</v>
      </c>
      <c r="C47" s="176" t="s">
        <v>98</v>
      </c>
      <c r="D47" s="177">
        <v>5.6</v>
      </c>
      <c r="E47" s="178"/>
      <c r="F47" s="196">
        <v>10</v>
      </c>
      <c r="G47" s="196">
        <v>10</v>
      </c>
      <c r="H47" s="196"/>
      <c r="I47" s="203">
        <f t="shared" si="6"/>
        <v>112</v>
      </c>
      <c r="J47" s="204" t="s">
        <v>214</v>
      </c>
      <c r="K47" s="154"/>
    </row>
    <row r="48" ht="20" customHeight="1" spans="1:10">
      <c r="A48" s="192" t="s">
        <v>221</v>
      </c>
      <c r="B48" s="193"/>
      <c r="C48" s="193"/>
      <c r="D48" s="194"/>
      <c r="E48" s="193"/>
      <c r="F48" s="193"/>
      <c r="G48" s="193"/>
      <c r="H48" s="193"/>
      <c r="I48" s="193"/>
      <c r="J48" s="202"/>
    </row>
    <row r="49" s="64" customFormat="1" ht="30" customHeight="1" spans="1:11">
      <c r="A49" s="75" t="s">
        <v>74</v>
      </c>
      <c r="B49" s="88" t="s">
        <v>222</v>
      </c>
      <c r="C49" s="80" t="s">
        <v>76</v>
      </c>
      <c r="D49" s="174">
        <v>4.87</v>
      </c>
      <c r="E49" s="84">
        <v>85</v>
      </c>
      <c r="F49" s="85">
        <v>10</v>
      </c>
      <c r="G49" s="85">
        <v>85</v>
      </c>
      <c r="H49" s="85"/>
      <c r="I49" s="85">
        <f t="shared" ref="I49:I54" si="7">D49*(E49+F49+G49+H49)</f>
        <v>876.6</v>
      </c>
      <c r="J49" s="101" t="s">
        <v>223</v>
      </c>
      <c r="K49" s="124"/>
    </row>
    <row r="50" s="64" customFormat="1" ht="35" customHeight="1" spans="1:11">
      <c r="A50" s="75" t="s">
        <v>79</v>
      </c>
      <c r="B50" s="109" t="s">
        <v>224</v>
      </c>
      <c r="C50" s="80" t="s">
        <v>76</v>
      </c>
      <c r="D50" s="174">
        <v>4.87</v>
      </c>
      <c r="E50" s="122">
        <v>13</v>
      </c>
      <c r="F50" s="136">
        <v>6.5</v>
      </c>
      <c r="G50" s="136"/>
      <c r="H50" s="136">
        <v>32</v>
      </c>
      <c r="I50" s="85">
        <f t="shared" si="7"/>
        <v>250.805</v>
      </c>
      <c r="J50" s="101" t="s">
        <v>225</v>
      </c>
      <c r="K50" s="124"/>
    </row>
    <row r="51" s="64" customFormat="1" ht="25" customHeight="1" spans="1:11">
      <c r="A51" s="75" t="s">
        <v>81</v>
      </c>
      <c r="B51" s="109" t="s">
        <v>226</v>
      </c>
      <c r="C51" s="80" t="s">
        <v>76</v>
      </c>
      <c r="D51" s="174">
        <v>4.87</v>
      </c>
      <c r="E51" s="122">
        <v>15</v>
      </c>
      <c r="F51" s="136">
        <v>1</v>
      </c>
      <c r="G51" s="136"/>
      <c r="H51" s="136">
        <v>5</v>
      </c>
      <c r="I51" s="85">
        <f t="shared" si="7"/>
        <v>102.27</v>
      </c>
      <c r="J51" s="142" t="s">
        <v>227</v>
      </c>
      <c r="K51" s="124"/>
    </row>
    <row r="52" s="64" customFormat="1" ht="25" customHeight="1" spans="1:11">
      <c r="A52" s="75" t="s">
        <v>85</v>
      </c>
      <c r="B52" s="83" t="s">
        <v>181</v>
      </c>
      <c r="C52" s="80" t="s">
        <v>98</v>
      </c>
      <c r="D52" s="174">
        <v>1.51</v>
      </c>
      <c r="E52" s="84">
        <v>18</v>
      </c>
      <c r="F52" s="85">
        <v>3</v>
      </c>
      <c r="G52" s="85">
        <v>28</v>
      </c>
      <c r="H52" s="85"/>
      <c r="I52" s="85">
        <f t="shared" si="7"/>
        <v>73.99</v>
      </c>
      <c r="J52" s="101" t="s">
        <v>182</v>
      </c>
      <c r="K52" s="124"/>
    </row>
    <row r="53" s="64" customFormat="1" ht="25" customHeight="1" spans="1:11">
      <c r="A53" s="75" t="s">
        <v>89</v>
      </c>
      <c r="B53" s="79" t="s">
        <v>228</v>
      </c>
      <c r="C53" s="80" t="s">
        <v>76</v>
      </c>
      <c r="D53" s="174">
        <v>4.5</v>
      </c>
      <c r="E53" s="116">
        <v>160</v>
      </c>
      <c r="F53" s="117">
        <v>55</v>
      </c>
      <c r="G53" s="117">
        <v>55</v>
      </c>
      <c r="H53" s="117"/>
      <c r="I53" s="85">
        <f t="shared" si="7"/>
        <v>1215</v>
      </c>
      <c r="J53" s="101" t="s">
        <v>229</v>
      </c>
      <c r="K53" s="124"/>
    </row>
    <row r="54" s="64" customFormat="1" ht="25" customHeight="1" spans="1:11">
      <c r="A54" s="75" t="s">
        <v>92</v>
      </c>
      <c r="B54" s="88" t="s">
        <v>230</v>
      </c>
      <c r="C54" s="91" t="s">
        <v>76</v>
      </c>
      <c r="D54" s="174">
        <v>4.87</v>
      </c>
      <c r="E54" s="116">
        <v>90</v>
      </c>
      <c r="F54" s="117">
        <v>10</v>
      </c>
      <c r="G54" s="117">
        <v>70</v>
      </c>
      <c r="H54" s="117"/>
      <c r="I54" s="85">
        <f t="shared" si="7"/>
        <v>827.9</v>
      </c>
      <c r="J54" s="101" t="s">
        <v>231</v>
      </c>
      <c r="K54" s="124"/>
    </row>
    <row r="55" s="64" customFormat="1" ht="38" customHeight="1" spans="1:11">
      <c r="A55" s="75" t="s">
        <v>96</v>
      </c>
      <c r="B55" s="83" t="s">
        <v>232</v>
      </c>
      <c r="C55" s="80" t="s">
        <v>76</v>
      </c>
      <c r="D55" s="174">
        <v>4.87</v>
      </c>
      <c r="E55" s="81"/>
      <c r="F55" s="136">
        <v>25</v>
      </c>
      <c r="G55" s="136">
        <v>80</v>
      </c>
      <c r="H55" s="136"/>
      <c r="I55" s="85">
        <f t="shared" ref="I55:I60" si="8">D55*(E55+F55+G55+H55)</f>
        <v>511.35</v>
      </c>
      <c r="J55" s="101" t="s">
        <v>196</v>
      </c>
      <c r="K55" s="124"/>
    </row>
    <row r="56" s="64" customFormat="1" ht="25" customHeight="1" spans="1:11">
      <c r="A56" s="75" t="s">
        <v>99</v>
      </c>
      <c r="B56" s="140" t="s">
        <v>233</v>
      </c>
      <c r="C56" s="80" t="s">
        <v>76</v>
      </c>
      <c r="D56" s="174">
        <f t="shared" ref="D56:D58" si="9">9.9*2.2-2.5</f>
        <v>19.28</v>
      </c>
      <c r="E56" s="116">
        <v>65</v>
      </c>
      <c r="F56" s="117">
        <v>8</v>
      </c>
      <c r="G56" s="117">
        <v>25</v>
      </c>
      <c r="H56" s="117"/>
      <c r="I56" s="123">
        <f t="shared" si="8"/>
        <v>1889.44</v>
      </c>
      <c r="J56" s="101" t="s">
        <v>107</v>
      </c>
      <c r="K56" s="125" t="s">
        <v>204</v>
      </c>
    </row>
    <row r="57" s="63" customFormat="1" ht="27" customHeight="1" spans="1:11">
      <c r="A57" s="75" t="s">
        <v>102</v>
      </c>
      <c r="B57" s="109" t="s">
        <v>234</v>
      </c>
      <c r="C57" s="80" t="s">
        <v>76</v>
      </c>
      <c r="D57" s="174">
        <f>(2.5+0.58+1.57)*2.2</f>
        <v>10.23</v>
      </c>
      <c r="E57" s="116">
        <v>0</v>
      </c>
      <c r="F57" s="117">
        <v>30</v>
      </c>
      <c r="G57" s="117">
        <v>35</v>
      </c>
      <c r="H57" s="117"/>
      <c r="I57" s="123">
        <f t="shared" si="8"/>
        <v>664.95</v>
      </c>
      <c r="J57" s="101" t="s">
        <v>206</v>
      </c>
      <c r="K57" s="125" t="s">
        <v>204</v>
      </c>
    </row>
    <row r="58" s="63" customFormat="1" ht="27" customHeight="1" spans="1:11">
      <c r="A58" s="75" t="s">
        <v>105</v>
      </c>
      <c r="B58" s="88" t="s">
        <v>235</v>
      </c>
      <c r="C58" s="80" t="s">
        <v>76</v>
      </c>
      <c r="D58" s="174">
        <f t="shared" si="9"/>
        <v>19.28</v>
      </c>
      <c r="E58" s="81"/>
      <c r="F58" s="136">
        <v>35</v>
      </c>
      <c r="G58" s="136">
        <v>135</v>
      </c>
      <c r="H58" s="136"/>
      <c r="I58" s="123">
        <f t="shared" si="8"/>
        <v>3277.6</v>
      </c>
      <c r="J58" s="153" t="s">
        <v>208</v>
      </c>
      <c r="K58" s="125"/>
    </row>
    <row r="59" s="162" customFormat="1" ht="19" customHeight="1" spans="1:255">
      <c r="A59" s="75" t="s">
        <v>108</v>
      </c>
      <c r="B59" s="88" t="s">
        <v>236</v>
      </c>
      <c r="C59" s="80" t="s">
        <v>130</v>
      </c>
      <c r="D59" s="174">
        <v>1</v>
      </c>
      <c r="E59" s="81"/>
      <c r="F59" s="197"/>
      <c r="G59" s="198">
        <v>300</v>
      </c>
      <c r="H59" s="136"/>
      <c r="I59" s="123">
        <f t="shared" si="8"/>
        <v>300</v>
      </c>
      <c r="J59" s="205" t="s">
        <v>237</v>
      </c>
      <c r="K59" s="183"/>
      <c r="L59" s="184"/>
      <c r="M59" s="184"/>
      <c r="N59" s="184"/>
      <c r="O59" s="184"/>
      <c r="P59" s="184"/>
      <c r="Q59" s="184"/>
      <c r="R59" s="184"/>
      <c r="S59" s="184"/>
      <c r="T59" s="184"/>
      <c r="U59" s="184"/>
      <c r="V59" s="184"/>
      <c r="W59" s="184"/>
      <c r="X59" s="184"/>
      <c r="Y59" s="184"/>
      <c r="Z59" s="184"/>
      <c r="AA59" s="184"/>
      <c r="AB59" s="184"/>
      <c r="AC59" s="184"/>
      <c r="AD59" s="184"/>
      <c r="AE59" s="184"/>
      <c r="AF59" s="184"/>
      <c r="AG59" s="184"/>
      <c r="AH59" s="184"/>
      <c r="AI59" s="184"/>
      <c r="AJ59" s="184"/>
      <c r="AK59" s="184"/>
      <c r="AL59" s="184"/>
      <c r="AM59" s="184"/>
      <c r="AN59" s="184"/>
      <c r="AO59" s="184"/>
      <c r="AP59" s="184"/>
      <c r="AQ59" s="184"/>
      <c r="AR59" s="184"/>
      <c r="AS59" s="184"/>
      <c r="AT59" s="184"/>
      <c r="AU59" s="184"/>
      <c r="AV59" s="184"/>
      <c r="AW59" s="184"/>
      <c r="AX59" s="184"/>
      <c r="AY59" s="184"/>
      <c r="AZ59" s="184"/>
      <c r="BA59" s="184"/>
      <c r="BB59" s="184"/>
      <c r="BC59" s="184"/>
      <c r="BD59" s="184"/>
      <c r="BE59" s="184"/>
      <c r="BF59" s="184"/>
      <c r="BG59" s="184"/>
      <c r="BH59" s="184"/>
      <c r="BI59" s="184"/>
      <c r="BJ59" s="184"/>
      <c r="BK59" s="184"/>
      <c r="BL59" s="184"/>
      <c r="BM59" s="184"/>
      <c r="BN59" s="184"/>
      <c r="BO59" s="184"/>
      <c r="BP59" s="184"/>
      <c r="BQ59" s="184"/>
      <c r="BR59" s="184"/>
      <c r="BS59" s="184"/>
      <c r="BT59" s="184"/>
      <c r="BU59" s="184"/>
      <c r="BV59" s="184"/>
      <c r="BW59" s="184"/>
      <c r="BX59" s="184"/>
      <c r="BY59" s="184"/>
      <c r="BZ59" s="184"/>
      <c r="CA59" s="184"/>
      <c r="CB59" s="184"/>
      <c r="CC59" s="184"/>
      <c r="CD59" s="184"/>
      <c r="CE59" s="184"/>
      <c r="CF59" s="184"/>
      <c r="CG59" s="184"/>
      <c r="CH59" s="184"/>
      <c r="CI59" s="184"/>
      <c r="CJ59" s="184"/>
      <c r="CK59" s="184"/>
      <c r="CL59" s="184"/>
      <c r="CM59" s="184"/>
      <c r="CN59" s="184"/>
      <c r="CO59" s="184"/>
      <c r="CP59" s="184"/>
      <c r="CQ59" s="184"/>
      <c r="CR59" s="184"/>
      <c r="CS59" s="184"/>
      <c r="CT59" s="184"/>
      <c r="CU59" s="184"/>
      <c r="CV59" s="184"/>
      <c r="CW59" s="184"/>
      <c r="CX59" s="184"/>
      <c r="CY59" s="184"/>
      <c r="CZ59" s="184"/>
      <c r="DA59" s="184"/>
      <c r="DB59" s="184"/>
      <c r="DC59" s="184"/>
      <c r="DD59" s="184"/>
      <c r="DE59" s="184"/>
      <c r="DF59" s="184"/>
      <c r="DG59" s="184"/>
      <c r="DH59" s="184"/>
      <c r="DI59" s="184"/>
      <c r="DJ59" s="184"/>
      <c r="DK59" s="184"/>
      <c r="DL59" s="184"/>
      <c r="DM59" s="184"/>
      <c r="DN59" s="184"/>
      <c r="DO59" s="184"/>
      <c r="DP59" s="184"/>
      <c r="DQ59" s="184"/>
      <c r="DR59" s="184"/>
      <c r="DS59" s="184"/>
      <c r="DT59" s="184"/>
      <c r="DU59" s="184"/>
      <c r="DV59" s="184"/>
      <c r="DW59" s="184"/>
      <c r="DX59" s="184"/>
      <c r="DY59" s="184"/>
      <c r="DZ59" s="184"/>
      <c r="EA59" s="184"/>
      <c r="EB59" s="184"/>
      <c r="EC59" s="184"/>
      <c r="ED59" s="184"/>
      <c r="EE59" s="184"/>
      <c r="EF59" s="184"/>
      <c r="EG59" s="184"/>
      <c r="EH59" s="184"/>
      <c r="EI59" s="184"/>
      <c r="EJ59" s="184"/>
      <c r="EK59" s="184"/>
      <c r="EL59" s="184"/>
      <c r="EM59" s="184"/>
      <c r="EN59" s="184"/>
      <c r="EO59" s="184"/>
      <c r="EP59" s="184"/>
      <c r="EQ59" s="184"/>
      <c r="ER59" s="184"/>
      <c r="ES59" s="184"/>
      <c r="ET59" s="184"/>
      <c r="EU59" s="184"/>
      <c r="EV59" s="184"/>
      <c r="EW59" s="184"/>
      <c r="EX59" s="184"/>
      <c r="EY59" s="184"/>
      <c r="EZ59" s="184"/>
      <c r="FA59" s="184"/>
      <c r="FB59" s="184"/>
      <c r="FC59" s="184"/>
      <c r="FD59" s="184"/>
      <c r="FE59" s="184"/>
      <c r="FF59" s="184"/>
      <c r="FG59" s="184"/>
      <c r="FH59" s="184"/>
      <c r="FI59" s="184"/>
      <c r="FJ59" s="184"/>
      <c r="FK59" s="184"/>
      <c r="FL59" s="184"/>
      <c r="FM59" s="184"/>
      <c r="FN59" s="184"/>
      <c r="FO59" s="184"/>
      <c r="FP59" s="184"/>
      <c r="FQ59" s="184"/>
      <c r="FR59" s="184"/>
      <c r="FS59" s="184"/>
      <c r="FT59" s="184"/>
      <c r="FU59" s="184"/>
      <c r="FV59" s="184"/>
      <c r="FW59" s="184"/>
      <c r="FX59" s="184"/>
      <c r="FY59" s="184"/>
      <c r="FZ59" s="184"/>
      <c r="GA59" s="184"/>
      <c r="GB59" s="184"/>
      <c r="GC59" s="184"/>
      <c r="GD59" s="184"/>
      <c r="GE59" s="184"/>
      <c r="GF59" s="184"/>
      <c r="GG59" s="184"/>
      <c r="GH59" s="184"/>
      <c r="GI59" s="184"/>
      <c r="GJ59" s="184"/>
      <c r="GK59" s="184"/>
      <c r="GL59" s="184"/>
      <c r="GM59" s="184"/>
      <c r="GN59" s="184"/>
      <c r="GO59" s="184"/>
      <c r="GP59" s="184"/>
      <c r="GQ59" s="184"/>
      <c r="GR59" s="184"/>
      <c r="GS59" s="184"/>
      <c r="GT59" s="184"/>
      <c r="GU59" s="184"/>
      <c r="GV59" s="184"/>
      <c r="GW59" s="184"/>
      <c r="GX59" s="184"/>
      <c r="GY59" s="184"/>
      <c r="GZ59" s="184"/>
      <c r="HA59" s="184"/>
      <c r="HB59" s="184"/>
      <c r="HC59" s="184"/>
      <c r="HD59" s="184"/>
      <c r="HE59" s="184"/>
      <c r="HF59" s="184"/>
      <c r="HG59" s="184"/>
      <c r="HH59" s="184"/>
      <c r="HI59" s="184"/>
      <c r="HJ59" s="184"/>
      <c r="HK59" s="184"/>
      <c r="HL59" s="184"/>
      <c r="HM59" s="184"/>
      <c r="HN59" s="184"/>
      <c r="HO59" s="184"/>
      <c r="HP59" s="184"/>
      <c r="HQ59" s="184"/>
      <c r="HR59" s="184"/>
      <c r="HS59" s="184"/>
      <c r="HT59" s="184"/>
      <c r="HU59" s="184"/>
      <c r="HV59" s="184"/>
      <c r="HW59" s="184"/>
      <c r="HX59" s="184"/>
      <c r="HY59" s="184"/>
      <c r="HZ59" s="184"/>
      <c r="IA59" s="184"/>
      <c r="IB59" s="184"/>
      <c r="IC59" s="184"/>
      <c r="ID59" s="184"/>
      <c r="IE59" s="184"/>
      <c r="IF59" s="184"/>
      <c r="IG59" s="184"/>
      <c r="IH59" s="184"/>
      <c r="II59" s="184"/>
      <c r="IJ59" s="184"/>
      <c r="IK59" s="184"/>
      <c r="IL59" s="184"/>
      <c r="IM59" s="184"/>
      <c r="IN59" s="184"/>
      <c r="IO59" s="184"/>
      <c r="IP59" s="184"/>
      <c r="IQ59" s="184"/>
      <c r="IR59" s="184"/>
      <c r="IS59" s="184"/>
      <c r="IT59" s="184"/>
      <c r="IU59" s="184"/>
    </row>
    <row r="60" s="63" customFormat="1" ht="27" customHeight="1" spans="1:11">
      <c r="A60" s="75" t="s">
        <v>111</v>
      </c>
      <c r="B60" s="88" t="s">
        <v>213</v>
      </c>
      <c r="C60" s="80" t="s">
        <v>98</v>
      </c>
      <c r="D60" s="174">
        <v>1.51</v>
      </c>
      <c r="E60" s="81"/>
      <c r="F60" s="136">
        <v>10</v>
      </c>
      <c r="G60" s="136">
        <v>10</v>
      </c>
      <c r="H60" s="136"/>
      <c r="I60" s="123">
        <f t="shared" si="8"/>
        <v>30.2</v>
      </c>
      <c r="J60" s="153" t="s">
        <v>214</v>
      </c>
      <c r="K60" s="125"/>
    </row>
    <row r="61" customFormat="1" ht="20" customHeight="1" spans="1:11">
      <c r="A61" s="192" t="s">
        <v>238</v>
      </c>
      <c r="B61" s="193"/>
      <c r="C61" s="193"/>
      <c r="D61" s="194"/>
      <c r="E61" s="193"/>
      <c r="F61" s="193"/>
      <c r="G61" s="193"/>
      <c r="H61" s="193"/>
      <c r="I61" s="193"/>
      <c r="J61" s="202"/>
      <c r="K61" s="190"/>
    </row>
    <row r="62" s="64" customFormat="1" ht="42" customHeight="1" spans="1:11">
      <c r="A62" s="75" t="s">
        <v>74</v>
      </c>
      <c r="B62" s="83" t="s">
        <v>172</v>
      </c>
      <c r="C62" s="80" t="s">
        <v>76</v>
      </c>
      <c r="D62" s="174">
        <v>21.39</v>
      </c>
      <c r="E62" s="84">
        <v>42</v>
      </c>
      <c r="F62" s="85">
        <v>7.5</v>
      </c>
      <c r="G62" s="85">
        <v>33</v>
      </c>
      <c r="H62" s="85"/>
      <c r="I62" s="85">
        <f t="shared" ref="I61:I67" si="10">D62*(E62+F62+G62+H62)</f>
        <v>1764.675</v>
      </c>
      <c r="J62" s="101" t="s">
        <v>173</v>
      </c>
      <c r="K62" s="124" t="s">
        <v>174</v>
      </c>
    </row>
    <row r="63" s="64" customFormat="1" ht="25" customHeight="1" spans="1:11">
      <c r="A63" s="75" t="s">
        <v>79</v>
      </c>
      <c r="B63" s="83" t="s">
        <v>175</v>
      </c>
      <c r="C63" s="80" t="s">
        <v>76</v>
      </c>
      <c r="D63" s="174">
        <f>21.39*3.7*0.35</f>
        <v>27.70005</v>
      </c>
      <c r="E63" s="84">
        <v>40</v>
      </c>
      <c r="F63" s="85">
        <v>4.5</v>
      </c>
      <c r="G63" s="85">
        <v>37</v>
      </c>
      <c r="H63" s="85"/>
      <c r="I63" s="85">
        <f t="shared" si="10"/>
        <v>2257.554075</v>
      </c>
      <c r="J63" s="101" t="s">
        <v>176</v>
      </c>
      <c r="K63" s="124"/>
    </row>
    <row r="64" s="64" customFormat="1" ht="25" customHeight="1" spans="1:11">
      <c r="A64" s="75" t="s">
        <v>81</v>
      </c>
      <c r="B64" s="83" t="s">
        <v>179</v>
      </c>
      <c r="C64" s="80" t="s">
        <v>98</v>
      </c>
      <c r="D64" s="174">
        <v>3.9</v>
      </c>
      <c r="E64" s="84">
        <v>18</v>
      </c>
      <c r="F64" s="85">
        <v>3</v>
      </c>
      <c r="G64" s="85">
        <v>14</v>
      </c>
      <c r="H64" s="85"/>
      <c r="I64" s="85">
        <f t="shared" si="10"/>
        <v>136.5</v>
      </c>
      <c r="J64" s="101" t="s">
        <v>180</v>
      </c>
      <c r="K64" s="124"/>
    </row>
    <row r="65" s="64" customFormat="1" ht="25" customHeight="1" spans="1:11">
      <c r="A65" s="75" t="s">
        <v>85</v>
      </c>
      <c r="B65" s="83" t="s">
        <v>181</v>
      </c>
      <c r="C65" s="80" t="s">
        <v>98</v>
      </c>
      <c r="D65" s="174">
        <f>3.14+3.64</f>
        <v>6.78</v>
      </c>
      <c r="E65" s="84">
        <v>18</v>
      </c>
      <c r="F65" s="85">
        <v>3</v>
      </c>
      <c r="G65" s="85">
        <v>28</v>
      </c>
      <c r="H65" s="85"/>
      <c r="I65" s="85">
        <f t="shared" si="10"/>
        <v>332.22</v>
      </c>
      <c r="J65" s="101" t="s">
        <v>182</v>
      </c>
      <c r="K65" s="124"/>
    </row>
    <row r="66" s="64" customFormat="1" ht="43" customHeight="1" spans="1:11">
      <c r="A66" s="75" t="s">
        <v>89</v>
      </c>
      <c r="B66" s="83" t="s">
        <v>185</v>
      </c>
      <c r="C66" s="80" t="s">
        <v>98</v>
      </c>
      <c r="D66" s="174">
        <v>0.35</v>
      </c>
      <c r="E66" s="84">
        <v>38</v>
      </c>
      <c r="F66" s="85">
        <v>5</v>
      </c>
      <c r="G66" s="85">
        <v>55</v>
      </c>
      <c r="H66" s="85"/>
      <c r="I66" s="85">
        <f t="shared" si="10"/>
        <v>34.3</v>
      </c>
      <c r="J66" s="142" t="s">
        <v>186</v>
      </c>
      <c r="K66" s="124"/>
    </row>
    <row r="67" s="64" customFormat="1" ht="34" customHeight="1" spans="1:11">
      <c r="A67" s="75" t="s">
        <v>92</v>
      </c>
      <c r="B67" s="109" t="s">
        <v>177</v>
      </c>
      <c r="C67" s="80" t="s">
        <v>76</v>
      </c>
      <c r="D67" s="174">
        <f>21.39*3.7*0.35</f>
        <v>27.70005</v>
      </c>
      <c r="E67" s="122">
        <v>13</v>
      </c>
      <c r="F67" s="136">
        <v>6.5</v>
      </c>
      <c r="G67" s="136"/>
      <c r="H67" s="136">
        <v>30</v>
      </c>
      <c r="I67" s="85">
        <f t="shared" si="10"/>
        <v>1371.152475</v>
      </c>
      <c r="J67" s="101" t="s">
        <v>178</v>
      </c>
      <c r="K67" s="124"/>
    </row>
    <row r="68" s="64" customFormat="1" ht="38" customHeight="1" spans="1:11">
      <c r="A68" s="75" t="s">
        <v>96</v>
      </c>
      <c r="B68" s="83" t="s">
        <v>218</v>
      </c>
      <c r="C68" s="80" t="s">
        <v>76</v>
      </c>
      <c r="D68" s="174">
        <v>21.39</v>
      </c>
      <c r="E68" s="116">
        <v>50</v>
      </c>
      <c r="F68" s="117">
        <v>25</v>
      </c>
      <c r="G68" s="117">
        <v>30</v>
      </c>
      <c r="H68" s="117"/>
      <c r="I68" s="85">
        <f t="shared" ref="I68:I71" si="11">D68*(E68+F68+G68+H68)</f>
        <v>2245.95</v>
      </c>
      <c r="J68" s="101" t="s">
        <v>219</v>
      </c>
      <c r="K68" s="124"/>
    </row>
    <row r="69" s="63" customFormat="1" ht="36" customHeight="1" spans="1:11">
      <c r="A69" s="75" t="s">
        <v>99</v>
      </c>
      <c r="B69" s="140" t="s">
        <v>198</v>
      </c>
      <c r="C69" s="80" t="s">
        <v>76</v>
      </c>
      <c r="D69" s="174">
        <f>22.8*2.5-3.6*1.77-4</f>
        <v>46.628</v>
      </c>
      <c r="E69" s="122">
        <v>10</v>
      </c>
      <c r="F69" s="136">
        <v>7</v>
      </c>
      <c r="G69" s="136"/>
      <c r="H69" s="136">
        <v>35</v>
      </c>
      <c r="I69" s="85">
        <f t="shared" si="11"/>
        <v>2424.656</v>
      </c>
      <c r="J69" s="142" t="s">
        <v>199</v>
      </c>
      <c r="K69" s="102" t="s">
        <v>200</v>
      </c>
    </row>
    <row r="70" s="63" customFormat="1" ht="20" customHeight="1" spans="1:11">
      <c r="A70" s="75" t="s">
        <v>102</v>
      </c>
      <c r="B70" s="140" t="s">
        <v>201</v>
      </c>
      <c r="C70" s="80" t="s">
        <v>76</v>
      </c>
      <c r="D70" s="174">
        <f>(22.8-2.3-2.27)*2.5-3.6*1.77-4</f>
        <v>35.203</v>
      </c>
      <c r="E70" s="122">
        <v>3</v>
      </c>
      <c r="F70" s="136">
        <v>5</v>
      </c>
      <c r="G70" s="136">
        <v>5</v>
      </c>
      <c r="H70" s="136"/>
      <c r="I70" s="85">
        <f t="shared" si="11"/>
        <v>457.639</v>
      </c>
      <c r="J70" s="142" t="s">
        <v>202</v>
      </c>
      <c r="K70" s="102" t="s">
        <v>200</v>
      </c>
    </row>
    <row r="71" s="63" customFormat="1" ht="27" customHeight="1" spans="1:11">
      <c r="A71" s="75" t="s">
        <v>105</v>
      </c>
      <c r="B71" s="88" t="s">
        <v>213</v>
      </c>
      <c r="C71" s="80" t="s">
        <v>98</v>
      </c>
      <c r="D71" s="174">
        <v>3.7</v>
      </c>
      <c r="E71" s="81"/>
      <c r="F71" s="136">
        <v>10</v>
      </c>
      <c r="G71" s="136">
        <v>10</v>
      </c>
      <c r="H71" s="136"/>
      <c r="I71" s="123">
        <f t="shared" si="11"/>
        <v>74</v>
      </c>
      <c r="J71" s="153" t="s">
        <v>214</v>
      </c>
      <c r="K71" s="125"/>
    </row>
    <row r="72" customFormat="1" ht="20" customHeight="1" spans="1:11">
      <c r="A72" s="192" t="s">
        <v>239</v>
      </c>
      <c r="B72" s="193"/>
      <c r="C72" s="193"/>
      <c r="D72" s="194"/>
      <c r="E72" s="193"/>
      <c r="F72" s="193"/>
      <c r="G72" s="193"/>
      <c r="H72" s="193"/>
      <c r="I72" s="193"/>
      <c r="J72" s="202"/>
      <c r="K72" s="190"/>
    </row>
    <row r="73" s="64" customFormat="1" ht="33" customHeight="1" spans="1:11">
      <c r="A73" s="75" t="s">
        <v>74</v>
      </c>
      <c r="B73" s="88" t="s">
        <v>222</v>
      </c>
      <c r="C73" s="80" t="s">
        <v>76</v>
      </c>
      <c r="D73" s="174">
        <v>5.85</v>
      </c>
      <c r="E73" s="84">
        <v>85</v>
      </c>
      <c r="F73" s="85">
        <v>10</v>
      </c>
      <c r="G73" s="85">
        <v>85</v>
      </c>
      <c r="H73" s="85"/>
      <c r="I73" s="85">
        <f t="shared" ref="I72:I83" si="12">D73*(E73+F73+G73+H73)</f>
        <v>1053</v>
      </c>
      <c r="J73" s="101" t="s">
        <v>223</v>
      </c>
      <c r="K73" s="124"/>
    </row>
    <row r="74" s="64" customFormat="1" ht="35" customHeight="1" spans="1:11">
      <c r="A74" s="75" t="s">
        <v>79</v>
      </c>
      <c r="B74" s="109" t="s">
        <v>224</v>
      </c>
      <c r="C74" s="80" t="s">
        <v>76</v>
      </c>
      <c r="D74" s="174">
        <v>5.85</v>
      </c>
      <c r="E74" s="122">
        <v>13</v>
      </c>
      <c r="F74" s="136">
        <v>6.5</v>
      </c>
      <c r="G74" s="136"/>
      <c r="H74" s="136">
        <v>32</v>
      </c>
      <c r="I74" s="85">
        <f t="shared" si="12"/>
        <v>301.275</v>
      </c>
      <c r="J74" s="101" t="s">
        <v>225</v>
      </c>
      <c r="K74" s="124"/>
    </row>
    <row r="75" s="64" customFormat="1" ht="25" customHeight="1" spans="1:11">
      <c r="A75" s="75" t="s">
        <v>81</v>
      </c>
      <c r="B75" s="109" t="s">
        <v>226</v>
      </c>
      <c r="C75" s="80" t="s">
        <v>76</v>
      </c>
      <c r="D75" s="174">
        <v>5.85</v>
      </c>
      <c r="E75" s="122">
        <v>15</v>
      </c>
      <c r="F75" s="136">
        <v>1</v>
      </c>
      <c r="G75" s="136"/>
      <c r="H75" s="136">
        <v>5</v>
      </c>
      <c r="I75" s="85">
        <f t="shared" si="12"/>
        <v>122.85</v>
      </c>
      <c r="J75" s="142" t="s">
        <v>227</v>
      </c>
      <c r="K75" s="124"/>
    </row>
    <row r="76" s="64" customFormat="1" ht="25" customHeight="1" spans="1:11">
      <c r="A76" s="75" t="s">
        <v>85</v>
      </c>
      <c r="B76" s="83" t="s">
        <v>181</v>
      </c>
      <c r="C76" s="80" t="s">
        <v>98</v>
      </c>
      <c r="D76" s="174">
        <v>2.34</v>
      </c>
      <c r="E76" s="84">
        <v>18</v>
      </c>
      <c r="F76" s="85">
        <v>3</v>
      </c>
      <c r="G76" s="85">
        <v>28</v>
      </c>
      <c r="H76" s="85"/>
      <c r="I76" s="85">
        <f t="shared" si="12"/>
        <v>114.66</v>
      </c>
      <c r="J76" s="101" t="s">
        <v>182</v>
      </c>
      <c r="K76" s="124"/>
    </row>
    <row r="77" s="64" customFormat="1" ht="25" customHeight="1" spans="1:11">
      <c r="A77" s="75" t="s">
        <v>89</v>
      </c>
      <c r="B77" s="79" t="s">
        <v>228</v>
      </c>
      <c r="C77" s="80" t="s">
        <v>76</v>
      </c>
      <c r="D77" s="174">
        <v>5.6</v>
      </c>
      <c r="E77" s="116">
        <v>160</v>
      </c>
      <c r="F77" s="117">
        <v>55</v>
      </c>
      <c r="G77" s="117">
        <v>55</v>
      </c>
      <c r="H77" s="117"/>
      <c r="I77" s="85">
        <f t="shared" si="12"/>
        <v>1512</v>
      </c>
      <c r="J77" s="101" t="s">
        <v>229</v>
      </c>
      <c r="K77" s="124"/>
    </row>
    <row r="78" s="63" customFormat="1" ht="25" customHeight="1" spans="1:11">
      <c r="A78" s="75" t="s">
        <v>92</v>
      </c>
      <c r="B78" s="88" t="s">
        <v>230</v>
      </c>
      <c r="C78" s="91" t="s">
        <v>76</v>
      </c>
      <c r="D78" s="174">
        <v>5.85</v>
      </c>
      <c r="E78" s="116">
        <v>90</v>
      </c>
      <c r="F78" s="117">
        <v>10</v>
      </c>
      <c r="G78" s="117">
        <v>70</v>
      </c>
      <c r="H78" s="117"/>
      <c r="I78" s="85">
        <f t="shared" si="12"/>
        <v>994.5</v>
      </c>
      <c r="J78" s="101" t="s">
        <v>231</v>
      </c>
      <c r="K78" s="154"/>
    </row>
    <row r="79" s="64" customFormat="1" ht="38" customHeight="1" spans="1:11">
      <c r="A79" s="75" t="s">
        <v>96</v>
      </c>
      <c r="B79" s="83" t="s">
        <v>232</v>
      </c>
      <c r="C79" s="80" t="s">
        <v>76</v>
      </c>
      <c r="D79" s="174">
        <v>5.85</v>
      </c>
      <c r="E79" s="81"/>
      <c r="F79" s="136">
        <v>25</v>
      </c>
      <c r="G79" s="136">
        <v>80</v>
      </c>
      <c r="H79" s="136"/>
      <c r="I79" s="85">
        <f t="shared" si="12"/>
        <v>614.25</v>
      </c>
      <c r="J79" s="101" t="s">
        <v>196</v>
      </c>
      <c r="K79" s="124"/>
    </row>
    <row r="80" s="64" customFormat="1" ht="27" customHeight="1" spans="1:11">
      <c r="A80" s="75" t="s">
        <v>99</v>
      </c>
      <c r="B80" s="140" t="s">
        <v>233</v>
      </c>
      <c r="C80" s="80" t="s">
        <v>76</v>
      </c>
      <c r="D80" s="174">
        <f t="shared" ref="D80:D82" si="13">10.46*2.2-3.5</f>
        <v>19.512</v>
      </c>
      <c r="E80" s="116">
        <v>65</v>
      </c>
      <c r="F80" s="117">
        <v>8</v>
      </c>
      <c r="G80" s="117">
        <v>25</v>
      </c>
      <c r="H80" s="117"/>
      <c r="I80" s="123">
        <f t="shared" si="12"/>
        <v>1912.176</v>
      </c>
      <c r="J80" s="101" t="s">
        <v>107</v>
      </c>
      <c r="K80" s="125" t="s">
        <v>204</v>
      </c>
    </row>
    <row r="81" s="63" customFormat="1" ht="27" customHeight="1" spans="1:11">
      <c r="A81" s="75" t="s">
        <v>102</v>
      </c>
      <c r="B81" s="109" t="s">
        <v>234</v>
      </c>
      <c r="C81" s="80" t="s">
        <v>76</v>
      </c>
      <c r="D81" s="174">
        <f>(0.76+2.63)*2.2</f>
        <v>7.458</v>
      </c>
      <c r="E81" s="116">
        <v>0</v>
      </c>
      <c r="F81" s="117">
        <v>30</v>
      </c>
      <c r="G81" s="117">
        <v>35</v>
      </c>
      <c r="H81" s="117"/>
      <c r="I81" s="123">
        <f t="shared" si="12"/>
        <v>484.77</v>
      </c>
      <c r="J81" s="101" t="s">
        <v>206</v>
      </c>
      <c r="K81" s="125" t="s">
        <v>204</v>
      </c>
    </row>
    <row r="82" s="64" customFormat="1" ht="27" customHeight="1" spans="1:11">
      <c r="A82" s="75" t="s">
        <v>105</v>
      </c>
      <c r="B82" s="88" t="s">
        <v>235</v>
      </c>
      <c r="C82" s="80" t="s">
        <v>76</v>
      </c>
      <c r="D82" s="174">
        <f t="shared" si="13"/>
        <v>19.512</v>
      </c>
      <c r="E82" s="81"/>
      <c r="F82" s="136">
        <v>35</v>
      </c>
      <c r="G82" s="136">
        <v>135</v>
      </c>
      <c r="H82" s="136"/>
      <c r="I82" s="123">
        <f t="shared" ref="I82:I84" si="14">D82*(E82+F82+G82+H82)</f>
        <v>3317.04</v>
      </c>
      <c r="J82" s="153" t="s">
        <v>208</v>
      </c>
      <c r="K82" s="124"/>
    </row>
    <row r="83" s="162" customFormat="1" ht="26" customHeight="1" spans="1:255">
      <c r="A83" s="75" t="s">
        <v>108</v>
      </c>
      <c r="B83" s="88" t="s">
        <v>240</v>
      </c>
      <c r="C83" s="80" t="s">
        <v>130</v>
      </c>
      <c r="D83" s="174"/>
      <c r="E83" s="81"/>
      <c r="F83" s="197"/>
      <c r="G83" s="198">
        <v>300</v>
      </c>
      <c r="H83" s="136"/>
      <c r="I83" s="123">
        <f t="shared" si="14"/>
        <v>0</v>
      </c>
      <c r="J83" s="205" t="s">
        <v>237</v>
      </c>
      <c r="K83" s="183"/>
      <c r="L83" s="184"/>
      <c r="M83" s="184"/>
      <c r="N83" s="184"/>
      <c r="O83" s="184"/>
      <c r="P83" s="184"/>
      <c r="Q83" s="184"/>
      <c r="R83" s="184"/>
      <c r="S83" s="184"/>
      <c r="T83" s="184"/>
      <c r="U83" s="184"/>
      <c r="V83" s="184"/>
      <c r="W83" s="184"/>
      <c r="X83" s="184"/>
      <c r="Y83" s="184"/>
      <c r="Z83" s="184"/>
      <c r="AA83" s="184"/>
      <c r="AB83" s="184"/>
      <c r="AC83" s="184"/>
      <c r="AD83" s="184"/>
      <c r="AE83" s="184"/>
      <c r="AF83" s="184"/>
      <c r="AG83" s="184"/>
      <c r="AH83" s="184"/>
      <c r="AI83" s="184"/>
      <c r="AJ83" s="184"/>
      <c r="AK83" s="184"/>
      <c r="AL83" s="184"/>
      <c r="AM83" s="184"/>
      <c r="AN83" s="184"/>
      <c r="AO83" s="184"/>
      <c r="AP83" s="184"/>
      <c r="AQ83" s="184"/>
      <c r="AR83" s="184"/>
      <c r="AS83" s="184"/>
      <c r="AT83" s="184"/>
      <c r="AU83" s="184"/>
      <c r="AV83" s="184"/>
      <c r="AW83" s="184"/>
      <c r="AX83" s="184"/>
      <c r="AY83" s="184"/>
      <c r="AZ83" s="184"/>
      <c r="BA83" s="184"/>
      <c r="BB83" s="184"/>
      <c r="BC83" s="184"/>
      <c r="BD83" s="184"/>
      <c r="BE83" s="184"/>
      <c r="BF83" s="184"/>
      <c r="BG83" s="184"/>
      <c r="BH83" s="184"/>
      <c r="BI83" s="184"/>
      <c r="BJ83" s="184"/>
      <c r="BK83" s="184"/>
      <c r="BL83" s="184"/>
      <c r="BM83" s="184"/>
      <c r="BN83" s="184"/>
      <c r="BO83" s="184"/>
      <c r="BP83" s="184"/>
      <c r="BQ83" s="184"/>
      <c r="BR83" s="184"/>
      <c r="BS83" s="184"/>
      <c r="BT83" s="184"/>
      <c r="BU83" s="184"/>
      <c r="BV83" s="184"/>
      <c r="BW83" s="184"/>
      <c r="BX83" s="184"/>
      <c r="BY83" s="184"/>
      <c r="BZ83" s="184"/>
      <c r="CA83" s="184"/>
      <c r="CB83" s="184"/>
      <c r="CC83" s="184"/>
      <c r="CD83" s="184"/>
      <c r="CE83" s="184"/>
      <c r="CF83" s="184"/>
      <c r="CG83" s="184"/>
      <c r="CH83" s="184"/>
      <c r="CI83" s="184"/>
      <c r="CJ83" s="184"/>
      <c r="CK83" s="184"/>
      <c r="CL83" s="184"/>
      <c r="CM83" s="184"/>
      <c r="CN83" s="184"/>
      <c r="CO83" s="184"/>
      <c r="CP83" s="184"/>
      <c r="CQ83" s="184"/>
      <c r="CR83" s="184"/>
      <c r="CS83" s="184"/>
      <c r="CT83" s="184"/>
      <c r="CU83" s="184"/>
      <c r="CV83" s="184"/>
      <c r="CW83" s="184"/>
      <c r="CX83" s="184"/>
      <c r="CY83" s="184"/>
      <c r="CZ83" s="184"/>
      <c r="DA83" s="184"/>
      <c r="DB83" s="184"/>
      <c r="DC83" s="184"/>
      <c r="DD83" s="184"/>
      <c r="DE83" s="184"/>
      <c r="DF83" s="184"/>
      <c r="DG83" s="184"/>
      <c r="DH83" s="184"/>
      <c r="DI83" s="184"/>
      <c r="DJ83" s="184"/>
      <c r="DK83" s="184"/>
      <c r="DL83" s="184"/>
      <c r="DM83" s="184"/>
      <c r="DN83" s="184"/>
      <c r="DO83" s="184"/>
      <c r="DP83" s="184"/>
      <c r="DQ83" s="184"/>
      <c r="DR83" s="184"/>
      <c r="DS83" s="184"/>
      <c r="DT83" s="184"/>
      <c r="DU83" s="184"/>
      <c r="DV83" s="184"/>
      <c r="DW83" s="184"/>
      <c r="DX83" s="184"/>
      <c r="DY83" s="184"/>
      <c r="DZ83" s="184"/>
      <c r="EA83" s="184"/>
      <c r="EB83" s="184"/>
      <c r="EC83" s="184"/>
      <c r="ED83" s="184"/>
      <c r="EE83" s="184"/>
      <c r="EF83" s="184"/>
      <c r="EG83" s="184"/>
      <c r="EH83" s="184"/>
      <c r="EI83" s="184"/>
      <c r="EJ83" s="184"/>
      <c r="EK83" s="184"/>
      <c r="EL83" s="184"/>
      <c r="EM83" s="184"/>
      <c r="EN83" s="184"/>
      <c r="EO83" s="184"/>
      <c r="EP83" s="184"/>
      <c r="EQ83" s="184"/>
      <c r="ER83" s="184"/>
      <c r="ES83" s="184"/>
      <c r="ET83" s="184"/>
      <c r="EU83" s="184"/>
      <c r="EV83" s="184"/>
      <c r="EW83" s="184"/>
      <c r="EX83" s="184"/>
      <c r="EY83" s="184"/>
      <c r="EZ83" s="184"/>
      <c r="FA83" s="184"/>
      <c r="FB83" s="184"/>
      <c r="FC83" s="184"/>
      <c r="FD83" s="184"/>
      <c r="FE83" s="184"/>
      <c r="FF83" s="184"/>
      <c r="FG83" s="184"/>
      <c r="FH83" s="184"/>
      <c r="FI83" s="184"/>
      <c r="FJ83" s="184"/>
      <c r="FK83" s="184"/>
      <c r="FL83" s="184"/>
      <c r="FM83" s="184"/>
      <c r="FN83" s="184"/>
      <c r="FO83" s="184"/>
      <c r="FP83" s="184"/>
      <c r="FQ83" s="184"/>
      <c r="FR83" s="184"/>
      <c r="FS83" s="184"/>
      <c r="FT83" s="184"/>
      <c r="FU83" s="184"/>
      <c r="FV83" s="184"/>
      <c r="FW83" s="184"/>
      <c r="FX83" s="184"/>
      <c r="FY83" s="184"/>
      <c r="FZ83" s="184"/>
      <c r="GA83" s="184"/>
      <c r="GB83" s="184"/>
      <c r="GC83" s="184"/>
      <c r="GD83" s="184"/>
      <c r="GE83" s="184"/>
      <c r="GF83" s="184"/>
      <c r="GG83" s="184"/>
      <c r="GH83" s="184"/>
      <c r="GI83" s="184"/>
      <c r="GJ83" s="184"/>
      <c r="GK83" s="184"/>
      <c r="GL83" s="184"/>
      <c r="GM83" s="184"/>
      <c r="GN83" s="184"/>
      <c r="GO83" s="184"/>
      <c r="GP83" s="184"/>
      <c r="GQ83" s="184"/>
      <c r="GR83" s="184"/>
      <c r="GS83" s="184"/>
      <c r="GT83" s="184"/>
      <c r="GU83" s="184"/>
      <c r="GV83" s="184"/>
      <c r="GW83" s="184"/>
      <c r="GX83" s="184"/>
      <c r="GY83" s="184"/>
      <c r="GZ83" s="184"/>
      <c r="HA83" s="184"/>
      <c r="HB83" s="184"/>
      <c r="HC83" s="184"/>
      <c r="HD83" s="184"/>
      <c r="HE83" s="184"/>
      <c r="HF83" s="184"/>
      <c r="HG83" s="184"/>
      <c r="HH83" s="184"/>
      <c r="HI83" s="184"/>
      <c r="HJ83" s="184"/>
      <c r="HK83" s="184"/>
      <c r="HL83" s="184"/>
      <c r="HM83" s="184"/>
      <c r="HN83" s="184"/>
      <c r="HO83" s="184"/>
      <c r="HP83" s="184"/>
      <c r="HQ83" s="184"/>
      <c r="HR83" s="184"/>
      <c r="HS83" s="184"/>
      <c r="HT83" s="184"/>
      <c r="HU83" s="184"/>
      <c r="HV83" s="184"/>
      <c r="HW83" s="184"/>
      <c r="HX83" s="184"/>
      <c r="HY83" s="184"/>
      <c r="HZ83" s="184"/>
      <c r="IA83" s="184"/>
      <c r="IB83" s="184"/>
      <c r="IC83" s="184"/>
      <c r="ID83" s="184"/>
      <c r="IE83" s="184"/>
      <c r="IF83" s="184"/>
      <c r="IG83" s="184"/>
      <c r="IH83" s="184"/>
      <c r="II83" s="184"/>
      <c r="IJ83" s="184"/>
      <c r="IK83" s="184"/>
      <c r="IL83" s="184"/>
      <c r="IM83" s="184"/>
      <c r="IN83" s="184"/>
      <c r="IO83" s="184"/>
      <c r="IP83" s="184"/>
      <c r="IQ83" s="184"/>
      <c r="IR83" s="184"/>
      <c r="IS83" s="184"/>
      <c r="IT83" s="184"/>
      <c r="IU83" s="184"/>
    </row>
    <row r="84" s="63" customFormat="1" ht="27" customHeight="1" spans="1:11">
      <c r="A84" s="75" t="s">
        <v>111</v>
      </c>
      <c r="B84" s="88" t="s">
        <v>213</v>
      </c>
      <c r="C84" s="80" t="s">
        <v>98</v>
      </c>
      <c r="D84" s="174">
        <v>2.21</v>
      </c>
      <c r="E84" s="81"/>
      <c r="F84" s="136">
        <v>10</v>
      </c>
      <c r="G84" s="136">
        <v>10</v>
      </c>
      <c r="H84" s="136"/>
      <c r="I84" s="123">
        <f t="shared" si="14"/>
        <v>44.2</v>
      </c>
      <c r="J84" s="153" t="s">
        <v>214</v>
      </c>
      <c r="K84" s="125"/>
    </row>
    <row r="85" customFormat="1" ht="20" customHeight="1" spans="1:11">
      <c r="A85" s="192" t="s">
        <v>241</v>
      </c>
      <c r="B85" s="193"/>
      <c r="C85" s="193"/>
      <c r="D85" s="194"/>
      <c r="E85" s="193"/>
      <c r="F85" s="193"/>
      <c r="G85" s="193"/>
      <c r="H85" s="193"/>
      <c r="I85" s="193"/>
      <c r="J85" s="202"/>
      <c r="K85" s="190"/>
    </row>
    <row r="86" s="64" customFormat="1" ht="42" customHeight="1" spans="1:11">
      <c r="A86" s="75" t="s">
        <v>74</v>
      </c>
      <c r="B86" s="83" t="s">
        <v>172</v>
      </c>
      <c r="C86" s="80" t="s">
        <v>76</v>
      </c>
      <c r="D86" s="174">
        <v>10.85</v>
      </c>
      <c r="E86" s="84">
        <v>42</v>
      </c>
      <c r="F86" s="85">
        <v>7.5</v>
      </c>
      <c r="G86" s="85">
        <v>33</v>
      </c>
      <c r="H86" s="85"/>
      <c r="I86" s="85">
        <f t="shared" ref="I85:I94" si="15">D86*(E86+F86+G86+H86)</f>
        <v>895.125</v>
      </c>
      <c r="J86" s="101" t="s">
        <v>173</v>
      </c>
      <c r="K86" s="124" t="s">
        <v>174</v>
      </c>
    </row>
    <row r="87" s="64" customFormat="1" ht="25" customHeight="1" spans="1:11">
      <c r="A87" s="75" t="s">
        <v>79</v>
      </c>
      <c r="B87" s="83" t="s">
        <v>175</v>
      </c>
      <c r="C87" s="80" t="s">
        <v>76</v>
      </c>
      <c r="D87" s="174">
        <f>D86+8.6*0.35</f>
        <v>13.86</v>
      </c>
      <c r="E87" s="84">
        <v>40</v>
      </c>
      <c r="F87" s="85">
        <v>4.5</v>
      </c>
      <c r="G87" s="85">
        <v>37</v>
      </c>
      <c r="H87" s="85"/>
      <c r="I87" s="85">
        <f t="shared" si="15"/>
        <v>1129.59</v>
      </c>
      <c r="J87" s="101" t="s">
        <v>176</v>
      </c>
      <c r="K87" s="124"/>
    </row>
    <row r="88" s="64" customFormat="1" ht="25" customHeight="1" spans="1:11">
      <c r="A88" s="75" t="s">
        <v>81</v>
      </c>
      <c r="B88" s="83" t="s">
        <v>179</v>
      </c>
      <c r="C88" s="80" t="s">
        <v>98</v>
      </c>
      <c r="D88" s="174">
        <f>8.6-D89</f>
        <v>6.46</v>
      </c>
      <c r="E88" s="84">
        <v>18</v>
      </c>
      <c r="F88" s="85">
        <v>3</v>
      </c>
      <c r="G88" s="85">
        <v>14</v>
      </c>
      <c r="H88" s="85"/>
      <c r="I88" s="85">
        <f t="shared" si="15"/>
        <v>226.1</v>
      </c>
      <c r="J88" s="101" t="s">
        <v>180</v>
      </c>
      <c r="K88" s="124"/>
    </row>
    <row r="89" s="64" customFormat="1" ht="25" customHeight="1" spans="1:11">
      <c r="A89" s="75" t="s">
        <v>85</v>
      </c>
      <c r="B89" s="83" t="s">
        <v>181</v>
      </c>
      <c r="C89" s="80" t="s">
        <v>98</v>
      </c>
      <c r="D89" s="174">
        <v>2.14</v>
      </c>
      <c r="E89" s="84">
        <v>18</v>
      </c>
      <c r="F89" s="85">
        <v>3</v>
      </c>
      <c r="G89" s="85">
        <v>28</v>
      </c>
      <c r="H89" s="85"/>
      <c r="I89" s="85">
        <f t="shared" si="15"/>
        <v>104.86</v>
      </c>
      <c r="J89" s="101" t="s">
        <v>182</v>
      </c>
      <c r="K89" s="124"/>
    </row>
    <row r="90" s="64" customFormat="1" ht="34" customHeight="1" spans="1:11">
      <c r="A90" s="75" t="s">
        <v>89</v>
      </c>
      <c r="B90" s="109" t="s">
        <v>177</v>
      </c>
      <c r="C90" s="80" t="s">
        <v>76</v>
      </c>
      <c r="D90" s="174">
        <f>D87</f>
        <v>13.86</v>
      </c>
      <c r="E90" s="122">
        <v>13</v>
      </c>
      <c r="F90" s="136">
        <v>6.5</v>
      </c>
      <c r="G90" s="136"/>
      <c r="H90" s="136">
        <v>30</v>
      </c>
      <c r="I90" s="85">
        <f t="shared" si="15"/>
        <v>686.07</v>
      </c>
      <c r="J90" s="101" t="s">
        <v>178</v>
      </c>
      <c r="K90" s="124"/>
    </row>
    <row r="91" s="64" customFormat="1" ht="38" customHeight="1" spans="1:11">
      <c r="A91" s="75" t="s">
        <v>92</v>
      </c>
      <c r="B91" s="83" t="s">
        <v>218</v>
      </c>
      <c r="C91" s="80" t="s">
        <v>76</v>
      </c>
      <c r="D91" s="174">
        <v>10.85</v>
      </c>
      <c r="E91" s="116">
        <v>50</v>
      </c>
      <c r="F91" s="117">
        <v>25</v>
      </c>
      <c r="G91" s="117">
        <v>30</v>
      </c>
      <c r="H91" s="117"/>
      <c r="I91" s="85">
        <f t="shared" si="15"/>
        <v>1139.25</v>
      </c>
      <c r="J91" s="101" t="s">
        <v>219</v>
      </c>
      <c r="K91" s="124"/>
    </row>
    <row r="92" s="63" customFormat="1" ht="36" customHeight="1" spans="1:11">
      <c r="A92" s="75" t="s">
        <v>96</v>
      </c>
      <c r="B92" s="140" t="s">
        <v>198</v>
      </c>
      <c r="C92" s="80" t="s">
        <v>76</v>
      </c>
      <c r="D92" s="174">
        <f>14.26*2.5-1.97*1.77-2</f>
        <v>30.1631</v>
      </c>
      <c r="E92" s="122">
        <v>10</v>
      </c>
      <c r="F92" s="136">
        <v>7</v>
      </c>
      <c r="G92" s="136"/>
      <c r="H92" s="136">
        <v>35</v>
      </c>
      <c r="I92" s="85">
        <f t="shared" si="15"/>
        <v>1568.4812</v>
      </c>
      <c r="J92" s="142" t="s">
        <v>199</v>
      </c>
      <c r="K92" s="102" t="s">
        <v>200</v>
      </c>
    </row>
    <row r="93" s="63" customFormat="1" ht="20" customHeight="1" spans="1:11">
      <c r="A93" s="75" t="s">
        <v>99</v>
      </c>
      <c r="B93" s="140" t="s">
        <v>201</v>
      </c>
      <c r="C93" s="80" t="s">
        <v>76</v>
      </c>
      <c r="D93" s="174">
        <f>(14.26-3.93-1.6)*2.5-1.97*1.77-2</f>
        <v>16.3381</v>
      </c>
      <c r="E93" s="122">
        <v>3</v>
      </c>
      <c r="F93" s="136">
        <v>5</v>
      </c>
      <c r="G93" s="136">
        <v>5</v>
      </c>
      <c r="H93" s="136"/>
      <c r="I93" s="85">
        <f t="shared" si="15"/>
        <v>212.3953</v>
      </c>
      <c r="J93" s="142" t="s">
        <v>202</v>
      </c>
      <c r="K93" s="102" t="s">
        <v>200</v>
      </c>
    </row>
    <row r="94" s="63" customFormat="1" ht="27" customHeight="1" spans="1:11">
      <c r="A94" s="75" t="s">
        <v>102</v>
      </c>
      <c r="B94" s="88" t="s">
        <v>213</v>
      </c>
      <c r="C94" s="80" t="s">
        <v>98</v>
      </c>
      <c r="D94" s="174">
        <v>2.14</v>
      </c>
      <c r="E94" s="81"/>
      <c r="F94" s="136">
        <v>10</v>
      </c>
      <c r="G94" s="136">
        <v>10</v>
      </c>
      <c r="H94" s="136"/>
      <c r="I94" s="123">
        <f t="shared" si="15"/>
        <v>42.8</v>
      </c>
      <c r="J94" s="153" t="s">
        <v>214</v>
      </c>
      <c r="K94" s="125"/>
    </row>
    <row r="95" customFormat="1" ht="20" customHeight="1" spans="1:11">
      <c r="A95" s="192" t="s">
        <v>242</v>
      </c>
      <c r="B95" s="193"/>
      <c r="C95" s="193"/>
      <c r="D95" s="194"/>
      <c r="E95" s="193"/>
      <c r="F95" s="193"/>
      <c r="G95" s="193"/>
      <c r="H95" s="193"/>
      <c r="I95" s="193"/>
      <c r="J95" s="202"/>
      <c r="K95" s="190"/>
    </row>
    <row r="96" s="64" customFormat="1" ht="33" customHeight="1" spans="1:11">
      <c r="A96" s="75" t="s">
        <v>74</v>
      </c>
      <c r="B96" s="88" t="s">
        <v>222</v>
      </c>
      <c r="C96" s="80" t="s">
        <v>76</v>
      </c>
      <c r="D96" s="174">
        <v>5.02</v>
      </c>
      <c r="E96" s="84">
        <v>85</v>
      </c>
      <c r="F96" s="85">
        <v>10</v>
      </c>
      <c r="G96" s="85">
        <v>85</v>
      </c>
      <c r="H96" s="85"/>
      <c r="I96" s="85">
        <f t="shared" ref="I96:I101" si="16">D96*(E96+F96+G96+H96)</f>
        <v>903.6</v>
      </c>
      <c r="J96" s="101" t="s">
        <v>223</v>
      </c>
      <c r="K96" s="124"/>
    </row>
    <row r="97" s="64" customFormat="1" ht="35" customHeight="1" spans="1:11">
      <c r="A97" s="75" t="s">
        <v>79</v>
      </c>
      <c r="B97" s="109" t="s">
        <v>224</v>
      </c>
      <c r="C97" s="80" t="s">
        <v>76</v>
      </c>
      <c r="D97" s="174">
        <v>5.02</v>
      </c>
      <c r="E97" s="122">
        <v>13</v>
      </c>
      <c r="F97" s="136">
        <v>6.5</v>
      </c>
      <c r="G97" s="136"/>
      <c r="H97" s="136">
        <v>32</v>
      </c>
      <c r="I97" s="85">
        <f t="shared" si="16"/>
        <v>258.53</v>
      </c>
      <c r="J97" s="101" t="s">
        <v>225</v>
      </c>
      <c r="K97" s="124"/>
    </row>
    <row r="98" s="64" customFormat="1" ht="25" customHeight="1" spans="1:11">
      <c r="A98" s="75" t="s">
        <v>81</v>
      </c>
      <c r="B98" s="109" t="s">
        <v>226</v>
      </c>
      <c r="C98" s="80" t="s">
        <v>76</v>
      </c>
      <c r="D98" s="174">
        <v>5.02</v>
      </c>
      <c r="E98" s="122">
        <v>15</v>
      </c>
      <c r="F98" s="136">
        <v>1</v>
      </c>
      <c r="G98" s="136"/>
      <c r="H98" s="136">
        <v>5</v>
      </c>
      <c r="I98" s="85">
        <f t="shared" si="16"/>
        <v>105.42</v>
      </c>
      <c r="J98" s="142" t="s">
        <v>227</v>
      </c>
      <c r="K98" s="124"/>
    </row>
    <row r="99" s="64" customFormat="1" ht="40" customHeight="1" spans="1:11">
      <c r="A99" s="75" t="s">
        <v>89</v>
      </c>
      <c r="B99" s="140" t="s">
        <v>193</v>
      </c>
      <c r="C99" s="80" t="s">
        <v>76</v>
      </c>
      <c r="D99" s="174">
        <v>5.02</v>
      </c>
      <c r="E99" s="116">
        <v>65</v>
      </c>
      <c r="F99" s="117">
        <v>8</v>
      </c>
      <c r="G99" s="117">
        <v>22</v>
      </c>
      <c r="H99" s="117"/>
      <c r="I99" s="85">
        <f t="shared" si="16"/>
        <v>476.9</v>
      </c>
      <c r="J99" s="101" t="s">
        <v>194</v>
      </c>
      <c r="K99" s="124"/>
    </row>
    <row r="100" s="64" customFormat="1" ht="38" customHeight="1" spans="1:11">
      <c r="A100" s="75" t="s">
        <v>92</v>
      </c>
      <c r="B100" s="206" t="s">
        <v>243</v>
      </c>
      <c r="C100" s="80" t="s">
        <v>76</v>
      </c>
      <c r="D100" s="174">
        <v>5.02</v>
      </c>
      <c r="E100" s="81"/>
      <c r="F100" s="196">
        <f>25+20</f>
        <v>45</v>
      </c>
      <c r="G100" s="136">
        <v>50</v>
      </c>
      <c r="H100" s="136"/>
      <c r="I100" s="85">
        <f t="shared" si="16"/>
        <v>476.9</v>
      </c>
      <c r="J100" s="101" t="s">
        <v>196</v>
      </c>
      <c r="K100" s="211" t="s">
        <v>244</v>
      </c>
    </row>
    <row r="101" s="64" customFormat="1" ht="27" customHeight="1" spans="1:11">
      <c r="A101" s="75" t="s">
        <v>96</v>
      </c>
      <c r="B101" s="140" t="s">
        <v>245</v>
      </c>
      <c r="C101" s="80" t="s">
        <v>76</v>
      </c>
      <c r="D101" s="174">
        <f>6.5*1.5</f>
        <v>9.75</v>
      </c>
      <c r="E101" s="116">
        <v>65</v>
      </c>
      <c r="F101" s="117">
        <v>8</v>
      </c>
      <c r="G101" s="117">
        <v>25</v>
      </c>
      <c r="H101" s="117"/>
      <c r="I101" s="123">
        <f t="shared" si="16"/>
        <v>955.5</v>
      </c>
      <c r="J101" s="101" t="s">
        <v>107</v>
      </c>
      <c r="K101" s="125" t="s">
        <v>204</v>
      </c>
    </row>
    <row r="102" s="64" customFormat="1" ht="27" customHeight="1" spans="1:11">
      <c r="A102" s="75" t="s">
        <v>99</v>
      </c>
      <c r="B102" s="88" t="s">
        <v>246</v>
      </c>
      <c r="C102" s="80" t="s">
        <v>76</v>
      </c>
      <c r="D102" s="174">
        <f>6.5*2.5</f>
        <v>16.25</v>
      </c>
      <c r="E102" s="81"/>
      <c r="F102" s="136">
        <v>35</v>
      </c>
      <c r="G102" s="136">
        <v>70</v>
      </c>
      <c r="H102" s="136"/>
      <c r="I102" s="123">
        <f t="shared" ref="I102:I113" si="17">D102*(E102+F102+G102+H102)</f>
        <v>1706.25</v>
      </c>
      <c r="J102" s="153" t="s">
        <v>208</v>
      </c>
      <c r="K102" s="124"/>
    </row>
    <row r="103" customFormat="1" ht="20" customHeight="1" spans="1:11">
      <c r="A103" s="192" t="s">
        <v>247</v>
      </c>
      <c r="B103" s="193"/>
      <c r="C103" s="193"/>
      <c r="D103" s="194"/>
      <c r="E103" s="193"/>
      <c r="F103" s="193"/>
      <c r="G103" s="193"/>
      <c r="H103" s="193"/>
      <c r="I103" s="193"/>
      <c r="J103" s="202"/>
      <c r="K103" s="190"/>
    </row>
    <row r="104" s="64" customFormat="1" ht="33" customHeight="1" spans="1:11">
      <c r="A104" s="75" t="s">
        <v>74</v>
      </c>
      <c r="B104" s="88" t="s">
        <v>222</v>
      </c>
      <c r="C104" s="80" t="s">
        <v>76</v>
      </c>
      <c r="D104" s="174">
        <f t="shared" ref="D104:D106" si="18">9.61-1.74</f>
        <v>7.87</v>
      </c>
      <c r="E104" s="84">
        <v>85</v>
      </c>
      <c r="F104" s="85">
        <v>10</v>
      </c>
      <c r="G104" s="85">
        <v>85</v>
      </c>
      <c r="H104" s="85"/>
      <c r="I104" s="85">
        <f t="shared" si="17"/>
        <v>1416.6</v>
      </c>
      <c r="J104" s="101" t="s">
        <v>223</v>
      </c>
      <c r="K104" s="124"/>
    </row>
    <row r="105" s="64" customFormat="1" ht="35" customHeight="1" spans="1:11">
      <c r="A105" s="75" t="s">
        <v>79</v>
      </c>
      <c r="B105" s="109" t="s">
        <v>224</v>
      </c>
      <c r="C105" s="80" t="s">
        <v>76</v>
      </c>
      <c r="D105" s="174">
        <f t="shared" si="18"/>
        <v>7.87</v>
      </c>
      <c r="E105" s="122">
        <v>13</v>
      </c>
      <c r="F105" s="136">
        <v>6.5</v>
      </c>
      <c r="G105" s="136"/>
      <c r="H105" s="136">
        <v>32</v>
      </c>
      <c r="I105" s="85">
        <f t="shared" si="17"/>
        <v>405.305</v>
      </c>
      <c r="J105" s="101" t="s">
        <v>225</v>
      </c>
      <c r="K105" s="124"/>
    </row>
    <row r="106" s="64" customFormat="1" ht="25" customHeight="1" spans="1:11">
      <c r="A106" s="75" t="s">
        <v>81</v>
      </c>
      <c r="B106" s="109" t="s">
        <v>226</v>
      </c>
      <c r="C106" s="80" t="s">
        <v>76</v>
      </c>
      <c r="D106" s="174">
        <f t="shared" si="18"/>
        <v>7.87</v>
      </c>
      <c r="E106" s="122">
        <v>15</v>
      </c>
      <c r="F106" s="136">
        <v>1</v>
      </c>
      <c r="G106" s="136"/>
      <c r="H106" s="136">
        <v>5</v>
      </c>
      <c r="I106" s="85">
        <f t="shared" si="17"/>
        <v>165.27</v>
      </c>
      <c r="J106" s="142" t="s">
        <v>227</v>
      </c>
      <c r="K106" s="124"/>
    </row>
    <row r="107" s="64" customFormat="1" ht="25" customHeight="1" spans="1:11">
      <c r="A107" s="75" t="s">
        <v>85</v>
      </c>
      <c r="B107" s="83" t="s">
        <v>181</v>
      </c>
      <c r="C107" s="80" t="s">
        <v>98</v>
      </c>
      <c r="D107" s="174">
        <v>3.1</v>
      </c>
      <c r="E107" s="84">
        <v>18</v>
      </c>
      <c r="F107" s="85">
        <v>3</v>
      </c>
      <c r="G107" s="85">
        <v>28</v>
      </c>
      <c r="H107" s="85"/>
      <c r="I107" s="85">
        <f t="shared" si="17"/>
        <v>151.9</v>
      </c>
      <c r="J107" s="101" t="s">
        <v>182</v>
      </c>
      <c r="K107" s="124"/>
    </row>
    <row r="108" s="64" customFormat="1" ht="40" customHeight="1" spans="1:11">
      <c r="A108" s="75" t="s">
        <v>92</v>
      </c>
      <c r="B108" s="140" t="s">
        <v>193</v>
      </c>
      <c r="C108" s="80" t="s">
        <v>76</v>
      </c>
      <c r="D108" s="174">
        <v>9.61</v>
      </c>
      <c r="E108" s="116">
        <v>65</v>
      </c>
      <c r="F108" s="117">
        <v>8</v>
      </c>
      <c r="G108" s="117">
        <v>22</v>
      </c>
      <c r="H108" s="117"/>
      <c r="I108" s="85">
        <f t="shared" si="17"/>
        <v>912.95</v>
      </c>
      <c r="J108" s="101" t="s">
        <v>194</v>
      </c>
      <c r="K108" s="124"/>
    </row>
    <row r="109" s="64" customFormat="1" ht="38" customHeight="1" spans="1:11">
      <c r="A109" s="75" t="s">
        <v>96</v>
      </c>
      <c r="B109" s="206" t="s">
        <v>243</v>
      </c>
      <c r="C109" s="80" t="s">
        <v>76</v>
      </c>
      <c r="D109" s="174">
        <v>9.61</v>
      </c>
      <c r="E109" s="81"/>
      <c r="F109" s="196">
        <f>25+20</f>
        <v>45</v>
      </c>
      <c r="G109" s="136">
        <v>50</v>
      </c>
      <c r="H109" s="136"/>
      <c r="I109" s="85">
        <f t="shared" si="17"/>
        <v>912.95</v>
      </c>
      <c r="J109" s="101" t="s">
        <v>196</v>
      </c>
      <c r="K109" s="124"/>
    </row>
    <row r="110" s="64" customFormat="1" ht="27" customHeight="1" spans="1:11">
      <c r="A110" s="75" t="s">
        <v>99</v>
      </c>
      <c r="B110" s="140" t="s">
        <v>245</v>
      </c>
      <c r="C110" s="80" t="s">
        <v>76</v>
      </c>
      <c r="D110" s="174">
        <f>3.2*1.5</f>
        <v>4.8</v>
      </c>
      <c r="E110" s="116">
        <v>65</v>
      </c>
      <c r="F110" s="117">
        <v>8</v>
      </c>
      <c r="G110" s="117">
        <v>25</v>
      </c>
      <c r="H110" s="117"/>
      <c r="I110" s="123">
        <f t="shared" si="17"/>
        <v>470.4</v>
      </c>
      <c r="J110" s="101" t="s">
        <v>107</v>
      </c>
      <c r="K110" s="125" t="s">
        <v>204</v>
      </c>
    </row>
    <row r="111" s="63" customFormat="1" ht="27" customHeight="1" spans="1:11">
      <c r="A111" s="75" t="s">
        <v>102</v>
      </c>
      <c r="B111" s="140" t="s">
        <v>205</v>
      </c>
      <c r="C111" s="80" t="s">
        <v>76</v>
      </c>
      <c r="D111" s="174">
        <f>3.7*2.5</f>
        <v>9.25</v>
      </c>
      <c r="E111" s="116">
        <v>0</v>
      </c>
      <c r="F111" s="117">
        <v>30</v>
      </c>
      <c r="G111" s="117">
        <v>35</v>
      </c>
      <c r="H111" s="117"/>
      <c r="I111" s="123">
        <f t="shared" si="17"/>
        <v>601.25</v>
      </c>
      <c r="J111" s="101" t="s">
        <v>206</v>
      </c>
      <c r="K111" s="125" t="s">
        <v>204</v>
      </c>
    </row>
    <row r="112" s="64" customFormat="1" ht="27" customHeight="1" spans="1:11">
      <c r="A112" s="75" t="s">
        <v>105</v>
      </c>
      <c r="B112" s="88" t="s">
        <v>246</v>
      </c>
      <c r="C112" s="80" t="s">
        <v>76</v>
      </c>
      <c r="D112" s="174">
        <f>3.7*2.5</f>
        <v>9.25</v>
      </c>
      <c r="E112" s="81"/>
      <c r="F112" s="136">
        <v>35</v>
      </c>
      <c r="G112" s="136">
        <v>70</v>
      </c>
      <c r="H112" s="136"/>
      <c r="I112" s="123">
        <f t="shared" si="17"/>
        <v>971.25</v>
      </c>
      <c r="J112" s="153" t="s">
        <v>208</v>
      </c>
      <c r="K112" s="124"/>
    </row>
    <row r="113" s="63" customFormat="1" ht="20" customHeight="1" spans="1:16384">
      <c r="A113" s="192" t="s">
        <v>248</v>
      </c>
      <c r="B113" s="193"/>
      <c r="C113" s="193"/>
      <c r="D113" s="194"/>
      <c r="E113" s="193"/>
      <c r="F113" s="193"/>
      <c r="G113" s="193"/>
      <c r="H113" s="193"/>
      <c r="I113" s="193"/>
      <c r="J113" s="202"/>
      <c r="K113" s="157"/>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c r="AOR113"/>
      <c r="AOS113"/>
      <c r="AOT113"/>
      <c r="AOU113"/>
      <c r="AOV113"/>
      <c r="AOW113"/>
      <c r="AOX113"/>
      <c r="AOY113"/>
      <c r="AOZ113"/>
      <c r="APA113"/>
      <c r="APB113"/>
      <c r="APC113"/>
      <c r="APD113"/>
      <c r="APE113"/>
      <c r="APF113"/>
      <c r="APG113"/>
      <c r="APH113"/>
      <c r="API113"/>
      <c r="APJ113"/>
      <c r="APK113"/>
      <c r="APL113"/>
      <c r="APM113"/>
      <c r="APN113"/>
      <c r="APO113"/>
      <c r="APP113"/>
      <c r="APQ113"/>
      <c r="APR113"/>
      <c r="APS113"/>
      <c r="APT113"/>
      <c r="APU113"/>
      <c r="APV113"/>
      <c r="APW113"/>
      <c r="APX113"/>
      <c r="APY113"/>
      <c r="APZ113"/>
      <c r="AQA113"/>
      <c r="AQB113"/>
      <c r="AQC113"/>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c r="AUE113"/>
      <c r="AUF113"/>
      <c r="AUG113"/>
      <c r="AUH113"/>
      <c r="AUI113"/>
      <c r="AUJ113"/>
      <c r="AUK113"/>
      <c r="AUL113"/>
      <c r="AUM113"/>
      <c r="AUN113"/>
      <c r="AUO113"/>
      <c r="AUP113"/>
      <c r="AUQ113"/>
      <c r="AUR113"/>
      <c r="AUS113"/>
      <c r="AUT113"/>
      <c r="AUU113"/>
      <c r="AUV113"/>
      <c r="AUW113"/>
      <c r="AUX113"/>
      <c r="AUY113"/>
      <c r="AUZ113"/>
      <c r="AVA113"/>
      <c r="AVB113"/>
      <c r="AVC113"/>
      <c r="AVD113"/>
      <c r="AVE113"/>
      <c r="AVF113"/>
      <c r="AVG113"/>
      <c r="AVH113"/>
      <c r="AVI113"/>
      <c r="AVJ113"/>
      <c r="AVK113"/>
      <c r="AVL113"/>
      <c r="AVM113"/>
      <c r="AVN113"/>
      <c r="AVO113"/>
      <c r="AVP113"/>
      <c r="AVQ113"/>
      <c r="AVR113"/>
      <c r="AVS113"/>
      <c r="AVT113"/>
      <c r="AVU113"/>
      <c r="AVV113"/>
      <c r="AVW113"/>
      <c r="AVX113"/>
      <c r="AVY113"/>
      <c r="AVZ113"/>
      <c r="AWA113"/>
      <c r="AWB113"/>
      <c r="AWC113"/>
      <c r="AWD113"/>
      <c r="AWE113"/>
      <c r="AWF113"/>
      <c r="AWG113"/>
      <c r="AWH113"/>
      <c r="AWI113"/>
      <c r="AWJ113"/>
      <c r="AWK113"/>
      <c r="AWL113"/>
      <c r="AWM113"/>
      <c r="AWN113"/>
      <c r="AWO113"/>
      <c r="AWP113"/>
      <c r="AWQ113"/>
      <c r="AWR113"/>
      <c r="AWS113"/>
      <c r="AWT113"/>
      <c r="AWU113"/>
      <c r="AWV113"/>
      <c r="AWW113"/>
      <c r="AWX113"/>
      <c r="AWY113"/>
      <c r="AWZ113"/>
      <c r="AXA113"/>
      <c r="AXB113"/>
      <c r="AXC113"/>
      <c r="AXD113"/>
      <c r="AXE113"/>
      <c r="AXF113"/>
      <c r="AXG113"/>
      <c r="AXH113"/>
      <c r="AXI113"/>
      <c r="AXJ113"/>
      <c r="AXK113"/>
      <c r="AXL113"/>
      <c r="AXM113"/>
      <c r="AXN113"/>
      <c r="AXO113"/>
      <c r="AXP113"/>
      <c r="AXQ113"/>
      <c r="AXR113"/>
      <c r="AXS113"/>
      <c r="AXT113"/>
      <c r="AXU113"/>
      <c r="AXV113"/>
      <c r="AXW113"/>
      <c r="AXX113"/>
      <c r="AXY113"/>
      <c r="AXZ113"/>
      <c r="AYA113"/>
      <c r="AYB113"/>
      <c r="AYC113"/>
      <c r="AYD113"/>
      <c r="AYE113"/>
      <c r="AYF113"/>
      <c r="AYG113"/>
      <c r="AYH113"/>
      <c r="AYI113"/>
      <c r="AYJ113"/>
      <c r="AYK113"/>
      <c r="AYL113"/>
      <c r="AYM113"/>
      <c r="AYN113"/>
      <c r="AYO113"/>
      <c r="AYP113"/>
      <c r="AYQ113"/>
      <c r="AYR113"/>
      <c r="AYS113"/>
      <c r="AYT113"/>
      <c r="AYU113"/>
      <c r="AYV113"/>
      <c r="AYW113"/>
      <c r="AYX113"/>
      <c r="AYY113"/>
      <c r="AYZ113"/>
      <c r="AZA113"/>
      <c r="AZB113"/>
      <c r="AZC113"/>
      <c r="AZD113"/>
      <c r="AZE113"/>
      <c r="AZF113"/>
      <c r="AZG113"/>
      <c r="AZH113"/>
      <c r="AZI113"/>
      <c r="AZJ113"/>
      <c r="AZK113"/>
      <c r="AZL113"/>
      <c r="AZM113"/>
      <c r="AZN113"/>
      <c r="AZO113"/>
      <c r="AZP113"/>
      <c r="AZQ113"/>
      <c r="AZR113"/>
      <c r="AZS113"/>
      <c r="AZT113"/>
      <c r="AZU113"/>
      <c r="AZV113"/>
      <c r="AZW113"/>
      <c r="AZX113"/>
      <c r="AZY113"/>
      <c r="AZZ113"/>
      <c r="BAA113"/>
      <c r="BAB113"/>
      <c r="BAC113"/>
      <c r="BAD113"/>
      <c r="BAE113"/>
      <c r="BAF113"/>
      <c r="BAG113"/>
      <c r="BAH113"/>
      <c r="BAI113"/>
      <c r="BAJ113"/>
      <c r="BAK113"/>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c r="BEO113"/>
      <c r="BEP113"/>
      <c r="BEQ113"/>
      <c r="BER113"/>
      <c r="BES113"/>
      <c r="BET113"/>
      <c r="BEU113"/>
      <c r="BEV113"/>
      <c r="BEW113"/>
      <c r="BEX113"/>
      <c r="BEY113"/>
      <c r="BEZ113"/>
      <c r="BFA113"/>
      <c r="BFB113"/>
      <c r="BFC113"/>
      <c r="BFD113"/>
      <c r="BFE113"/>
      <c r="BFF113"/>
      <c r="BFG113"/>
      <c r="BFH113"/>
      <c r="BFI113"/>
      <c r="BFJ113"/>
      <c r="BFK113"/>
      <c r="BFL113"/>
      <c r="BFM113"/>
      <c r="BFN113"/>
      <c r="BFO113"/>
      <c r="BFP113"/>
      <c r="BFQ113"/>
      <c r="BFR113"/>
      <c r="BFS113"/>
      <c r="BFT113"/>
      <c r="BFU113"/>
      <c r="BFV113"/>
      <c r="BFW113"/>
      <c r="BFX113"/>
      <c r="BFY113"/>
      <c r="BFZ113"/>
      <c r="BGA113"/>
      <c r="BGB113"/>
      <c r="BGC113"/>
      <c r="BGD113"/>
      <c r="BGE113"/>
      <c r="BGF113"/>
      <c r="BGG113"/>
      <c r="BGH113"/>
      <c r="BGI113"/>
      <c r="BGJ113"/>
      <c r="BGK113"/>
      <c r="BGL113"/>
      <c r="BGM113"/>
      <c r="BGN113"/>
      <c r="BGO113"/>
      <c r="BGP113"/>
      <c r="BGQ113"/>
      <c r="BGR113"/>
      <c r="BGS113"/>
      <c r="BGT113"/>
      <c r="BGU113"/>
      <c r="BGV113"/>
      <c r="BGW113"/>
      <c r="BGX113"/>
      <c r="BGY113"/>
      <c r="BGZ113"/>
      <c r="BHA113"/>
      <c r="BHB113"/>
      <c r="BHC113"/>
      <c r="BHD113"/>
      <c r="BHE113"/>
      <c r="BHF113"/>
      <c r="BHG113"/>
      <c r="BHH113"/>
      <c r="BHI113"/>
      <c r="BHJ113"/>
      <c r="BHK113"/>
      <c r="BHL113"/>
      <c r="BHM113"/>
      <c r="BHN113"/>
      <c r="BHO113"/>
      <c r="BHP113"/>
      <c r="BHQ113"/>
      <c r="BHR113"/>
      <c r="BHS113"/>
      <c r="BHT113"/>
      <c r="BHU113"/>
      <c r="BHV113"/>
      <c r="BHW113"/>
      <c r="BHX113"/>
      <c r="BHY113"/>
      <c r="BHZ113"/>
      <c r="BIA113"/>
      <c r="BIB113"/>
      <c r="BIC113"/>
      <c r="BID113"/>
      <c r="BIE113"/>
      <c r="BIF113"/>
      <c r="BIG113"/>
      <c r="BIH113"/>
      <c r="BII113"/>
      <c r="BIJ113"/>
      <c r="BIK113"/>
      <c r="BIL113"/>
      <c r="BIM113"/>
      <c r="BIN113"/>
      <c r="BIO113"/>
      <c r="BIP113"/>
      <c r="BIQ113"/>
      <c r="BIR113"/>
      <c r="BIS113"/>
      <c r="BIT113"/>
      <c r="BIU113"/>
      <c r="BIV113"/>
      <c r="BIW113"/>
      <c r="BIX113"/>
      <c r="BIY113"/>
      <c r="BIZ113"/>
      <c r="BJA113"/>
      <c r="BJB113"/>
      <c r="BJC113"/>
      <c r="BJD113"/>
      <c r="BJE113"/>
      <c r="BJF113"/>
      <c r="BJG113"/>
      <c r="BJH113"/>
      <c r="BJI113"/>
      <c r="BJJ113"/>
      <c r="BJK113"/>
      <c r="BJL113"/>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c r="BMM113"/>
      <c r="BMN113"/>
      <c r="BMO113"/>
      <c r="BMP113"/>
      <c r="BMQ113"/>
      <c r="BMR113"/>
      <c r="BMS113"/>
      <c r="BMT113"/>
      <c r="BMU113"/>
      <c r="BMV113"/>
      <c r="BMW113"/>
      <c r="BMX113"/>
      <c r="BMY113"/>
      <c r="BMZ113"/>
      <c r="BNA113"/>
      <c r="BNB113"/>
      <c r="BNC113"/>
      <c r="BND113"/>
      <c r="BNE113"/>
      <c r="BNF113"/>
      <c r="BNG113"/>
      <c r="BNH113"/>
      <c r="BNI113"/>
      <c r="BNJ113"/>
      <c r="BNK113"/>
      <c r="BNL113"/>
      <c r="BNM113"/>
      <c r="BNN113"/>
      <c r="BNO113"/>
      <c r="BNP113"/>
      <c r="BNQ113"/>
      <c r="BNR113"/>
      <c r="BNS113"/>
      <c r="BNT113"/>
      <c r="BNU113"/>
      <c r="BNV113"/>
      <c r="BNW113"/>
      <c r="BNX113"/>
      <c r="BNY113"/>
      <c r="BNZ113"/>
      <c r="BOA113"/>
      <c r="BOB113"/>
      <c r="BOC113"/>
      <c r="BOD113"/>
      <c r="BOE113"/>
      <c r="BOF113"/>
      <c r="BOG113"/>
      <c r="BOH113"/>
      <c r="BOI113"/>
      <c r="BOJ113"/>
      <c r="BOK113"/>
      <c r="BOL113"/>
      <c r="BOM113"/>
      <c r="BON113"/>
      <c r="BOO113"/>
      <c r="BOP113"/>
      <c r="BOQ113"/>
      <c r="BOR113"/>
      <c r="BOS113"/>
      <c r="BOT113"/>
      <c r="BOU113"/>
      <c r="BOV113"/>
      <c r="BOW113"/>
      <c r="BOX113"/>
      <c r="BOY113"/>
      <c r="BOZ113"/>
      <c r="BPA113"/>
      <c r="BPB113"/>
      <c r="BPC113"/>
      <c r="BPD113"/>
      <c r="BPE113"/>
      <c r="BPF113"/>
      <c r="BPG113"/>
      <c r="BPH113"/>
      <c r="BPI113"/>
      <c r="BPJ113"/>
      <c r="BPK113"/>
      <c r="BPL113"/>
      <c r="BPM113"/>
      <c r="BPN113"/>
      <c r="BPO113"/>
      <c r="BPP113"/>
      <c r="BPQ113"/>
      <c r="BPR113"/>
      <c r="BPS113"/>
      <c r="BPT113"/>
      <c r="BPU113"/>
      <c r="BPV113"/>
      <c r="BPW113"/>
      <c r="BPX113"/>
      <c r="BPY113"/>
      <c r="BPZ113"/>
      <c r="BQA113"/>
      <c r="BQB113"/>
      <c r="BQC113"/>
      <c r="BQD113"/>
      <c r="BQE113"/>
      <c r="BQF113"/>
      <c r="BQG113"/>
      <c r="BQH113"/>
      <c r="BQI113"/>
      <c r="BQJ113"/>
      <c r="BQK113"/>
      <c r="BQL113"/>
      <c r="BQM113"/>
      <c r="BQN113"/>
      <c r="BQO113"/>
      <c r="BQP113"/>
      <c r="BQQ113"/>
      <c r="BQR113"/>
      <c r="BQS113"/>
      <c r="BQT113"/>
      <c r="BQU113"/>
      <c r="BQV113"/>
      <c r="BQW113"/>
      <c r="BQX113"/>
      <c r="BQY113"/>
      <c r="BQZ113"/>
      <c r="BRA113"/>
      <c r="BRB113"/>
      <c r="BRC113"/>
      <c r="BRD113"/>
      <c r="BRE113"/>
      <c r="BRF113"/>
      <c r="BRG113"/>
      <c r="BRH113"/>
      <c r="BRI113"/>
      <c r="BRJ113"/>
      <c r="BRK113"/>
      <c r="BRL113"/>
      <c r="BRM113"/>
      <c r="BRN113"/>
      <c r="BRO113"/>
      <c r="BRP113"/>
      <c r="BRQ113"/>
      <c r="BRR113"/>
      <c r="BRS113"/>
      <c r="BRT113"/>
      <c r="BRU113"/>
      <c r="BRV113"/>
      <c r="BRW113"/>
      <c r="BRX113"/>
      <c r="BRY113"/>
      <c r="BRZ113"/>
      <c r="BSA113"/>
      <c r="BSB113"/>
      <c r="BSC113"/>
      <c r="BSD113"/>
      <c r="BSE113"/>
      <c r="BSF113"/>
      <c r="BSG113"/>
      <c r="BSH113"/>
      <c r="BSI113"/>
      <c r="BSJ113"/>
      <c r="BSK113"/>
      <c r="BSL113"/>
      <c r="BSM113"/>
      <c r="BSN113"/>
      <c r="BSO113"/>
      <c r="BSP113"/>
      <c r="BSQ113"/>
      <c r="BSR113"/>
      <c r="BSS113"/>
      <c r="BST113"/>
      <c r="BSU113"/>
      <c r="BSV113"/>
      <c r="BSW113"/>
      <c r="BSX113"/>
      <c r="BSY113"/>
      <c r="BSZ113"/>
      <c r="BTA113"/>
      <c r="BTB113"/>
      <c r="BTC113"/>
      <c r="BTD113"/>
      <c r="BTE113"/>
      <c r="BTF113"/>
      <c r="BTG113"/>
      <c r="BTH113"/>
      <c r="BTI113"/>
      <c r="BTJ113"/>
      <c r="BTK113"/>
      <c r="BTL113"/>
      <c r="BTM113"/>
      <c r="BTN113"/>
      <c r="BTO113"/>
      <c r="BTP113"/>
      <c r="BTQ113"/>
      <c r="BTR113"/>
      <c r="BTS113"/>
      <c r="BTT113"/>
      <c r="BTU113"/>
      <c r="BTV113"/>
      <c r="BTW113"/>
      <c r="BTX113"/>
      <c r="BTY113"/>
      <c r="BTZ113"/>
      <c r="BUA113"/>
      <c r="BUB113"/>
      <c r="BUC113"/>
      <c r="BUD113"/>
      <c r="BUE113"/>
      <c r="BUF113"/>
      <c r="BUG113"/>
      <c r="BUH113"/>
      <c r="BUI113"/>
      <c r="BUJ113"/>
      <c r="BUK113"/>
      <c r="BUL113"/>
      <c r="BUM113"/>
      <c r="BUN113"/>
      <c r="BUO113"/>
      <c r="BUP113"/>
      <c r="BUQ113"/>
      <c r="BUR113"/>
      <c r="BUS113"/>
      <c r="BUT113"/>
      <c r="BUU113"/>
      <c r="BUV113"/>
      <c r="BUW113"/>
      <c r="BUX113"/>
      <c r="BUY113"/>
      <c r="BUZ113"/>
      <c r="BVA113"/>
      <c r="BVB113"/>
      <c r="BVC113"/>
      <c r="BVD113"/>
      <c r="BVE113"/>
      <c r="BVF113"/>
      <c r="BVG113"/>
      <c r="BVH113"/>
      <c r="BVI113"/>
      <c r="BVJ113"/>
      <c r="BVK113"/>
      <c r="BVL113"/>
      <c r="BVM113"/>
      <c r="BVN113"/>
      <c r="BVO113"/>
      <c r="BVP113"/>
      <c r="BVQ113"/>
      <c r="BVR113"/>
      <c r="BVS113"/>
      <c r="BVT113"/>
      <c r="BVU113"/>
      <c r="BVV113"/>
      <c r="BVW113"/>
      <c r="BVX113"/>
      <c r="BVY113"/>
      <c r="BVZ113"/>
      <c r="BWA113"/>
      <c r="BWB113"/>
      <c r="BWC113"/>
      <c r="BWD113"/>
      <c r="BWE113"/>
      <c r="BWF113"/>
      <c r="BWG113"/>
      <c r="BWH113"/>
      <c r="BWI113"/>
      <c r="BWJ113"/>
      <c r="BWK113"/>
      <c r="BWL113"/>
      <c r="BWM113"/>
      <c r="BWN113"/>
      <c r="BWO113"/>
      <c r="BWP113"/>
      <c r="BWQ113"/>
      <c r="BWR113"/>
      <c r="BWS113"/>
      <c r="BWT113"/>
      <c r="BWU113"/>
      <c r="BWV113"/>
      <c r="BWW113"/>
      <c r="BWX113"/>
      <c r="BWY113"/>
      <c r="BWZ113"/>
      <c r="BXA113"/>
      <c r="BXB113"/>
      <c r="BXC113"/>
      <c r="BXD113"/>
      <c r="BXE113"/>
      <c r="BXF113"/>
      <c r="BXG113"/>
      <c r="BXH113"/>
      <c r="BXI113"/>
      <c r="BXJ113"/>
      <c r="BXK113"/>
      <c r="BXL113"/>
      <c r="BXM113"/>
      <c r="BXN113"/>
      <c r="BXO113"/>
      <c r="BXP113"/>
      <c r="BXQ113"/>
      <c r="BXR113"/>
      <c r="BXS113"/>
      <c r="BXT113"/>
      <c r="BXU113"/>
      <c r="BXV113"/>
      <c r="BXW113"/>
      <c r="BXX113"/>
      <c r="BXY113"/>
      <c r="BXZ113"/>
      <c r="BYA113"/>
      <c r="BYB113"/>
      <c r="BYC113"/>
      <c r="BYD113"/>
      <c r="BYE113"/>
      <c r="BYF113"/>
      <c r="BYG113"/>
      <c r="BYH113"/>
      <c r="BYI113"/>
      <c r="BYJ113"/>
      <c r="BYK113"/>
      <c r="BYL113"/>
      <c r="BYM113"/>
      <c r="BYN113"/>
      <c r="BYO113"/>
      <c r="BYP113"/>
      <c r="BYQ113"/>
      <c r="BYR113"/>
      <c r="BYS113"/>
      <c r="BYT113"/>
      <c r="BYU113"/>
      <c r="BYV113"/>
      <c r="BYW113"/>
      <c r="BYX113"/>
      <c r="BYY113"/>
      <c r="BYZ113"/>
      <c r="BZA113"/>
      <c r="BZB113"/>
      <c r="BZC113"/>
      <c r="BZD113"/>
      <c r="BZE113"/>
      <c r="BZF113"/>
      <c r="BZG113"/>
      <c r="BZH113"/>
      <c r="BZI113"/>
      <c r="BZJ113"/>
      <c r="BZK113"/>
      <c r="BZL113"/>
      <c r="BZM113"/>
      <c r="BZN113"/>
      <c r="BZO113"/>
      <c r="BZP113"/>
      <c r="BZQ113"/>
      <c r="BZR113"/>
      <c r="BZS113"/>
      <c r="BZT113"/>
      <c r="BZU113"/>
      <c r="BZV113"/>
      <c r="BZW113"/>
      <c r="BZX113"/>
      <c r="BZY113"/>
      <c r="BZZ113"/>
      <c r="CAA113"/>
      <c r="CAB113"/>
      <c r="CAC113"/>
      <c r="CAD113"/>
      <c r="CAE113"/>
      <c r="CAF113"/>
      <c r="CAG113"/>
      <c r="CAH113"/>
      <c r="CAI113"/>
      <c r="CAJ113"/>
      <c r="CAK113"/>
      <c r="CAL113"/>
      <c r="CAM113"/>
      <c r="CAN113"/>
      <c r="CAO113"/>
      <c r="CAP113"/>
      <c r="CAQ113"/>
      <c r="CAR113"/>
      <c r="CAS113"/>
      <c r="CAT113"/>
      <c r="CAU113"/>
      <c r="CAV113"/>
      <c r="CAW113"/>
      <c r="CAX113"/>
      <c r="CAY113"/>
      <c r="CAZ113"/>
      <c r="CBA113"/>
      <c r="CBB113"/>
      <c r="CBC113"/>
      <c r="CBD113"/>
      <c r="CBE113"/>
      <c r="CBF113"/>
      <c r="CBG113"/>
      <c r="CBH113"/>
      <c r="CBI113"/>
      <c r="CBJ113"/>
      <c r="CBK113"/>
      <c r="CBL113"/>
      <c r="CBM113"/>
      <c r="CBN113"/>
      <c r="CBO113"/>
      <c r="CBP113"/>
      <c r="CBQ113"/>
      <c r="CBR113"/>
      <c r="CBS113"/>
      <c r="CBT113"/>
      <c r="CBU113"/>
      <c r="CBV113"/>
      <c r="CBW113"/>
      <c r="CBX113"/>
      <c r="CBY113"/>
      <c r="CBZ113"/>
      <c r="CCA113"/>
      <c r="CCB113"/>
      <c r="CCC113"/>
      <c r="CCD113"/>
      <c r="CCE113"/>
      <c r="CCF113"/>
      <c r="CCG113"/>
      <c r="CCH113"/>
      <c r="CCI113"/>
      <c r="CCJ113"/>
      <c r="CCK113"/>
      <c r="CCL113"/>
      <c r="CCM113"/>
      <c r="CCN113"/>
      <c r="CCO113"/>
      <c r="CCP113"/>
      <c r="CCQ113"/>
      <c r="CCR113"/>
      <c r="CCS113"/>
      <c r="CCT113"/>
      <c r="CCU113"/>
      <c r="CCV113"/>
      <c r="CCW113"/>
      <c r="CCX113"/>
      <c r="CCY113"/>
      <c r="CCZ113"/>
      <c r="CDA113"/>
      <c r="CDB113"/>
      <c r="CDC113"/>
      <c r="CDD113"/>
      <c r="CDE113"/>
      <c r="CDF113"/>
      <c r="CDG113"/>
      <c r="CDH113"/>
      <c r="CDI113"/>
      <c r="CDJ113"/>
      <c r="CDK113"/>
      <c r="CDL113"/>
      <c r="CDM113"/>
      <c r="CDN113"/>
      <c r="CDO113"/>
      <c r="CDP113"/>
      <c r="CDQ113"/>
      <c r="CDR113"/>
      <c r="CDS113"/>
      <c r="CDT113"/>
      <c r="CDU113"/>
      <c r="CDV113"/>
      <c r="CDW113"/>
      <c r="CDX113"/>
      <c r="CDY113"/>
      <c r="CDZ113"/>
      <c r="CEA113"/>
      <c r="CEB113"/>
      <c r="CEC113"/>
      <c r="CED113"/>
      <c r="CEE113"/>
      <c r="CEF113"/>
      <c r="CEG113"/>
      <c r="CEH113"/>
      <c r="CEI113"/>
      <c r="CEJ113"/>
      <c r="CEK113"/>
      <c r="CEL113"/>
      <c r="CEM113"/>
      <c r="CEN113"/>
      <c r="CEO113"/>
      <c r="CEP113"/>
      <c r="CEQ113"/>
      <c r="CER113"/>
      <c r="CES113"/>
      <c r="CET113"/>
      <c r="CEU113"/>
      <c r="CEV113"/>
      <c r="CEW113"/>
      <c r="CEX113"/>
      <c r="CEY113"/>
      <c r="CEZ113"/>
      <c r="CFA113"/>
      <c r="CFB113"/>
      <c r="CFC113"/>
      <c r="CFD113"/>
      <c r="CFE113"/>
      <c r="CFF113"/>
      <c r="CFG113"/>
      <c r="CFH113"/>
      <c r="CFI113"/>
      <c r="CFJ113"/>
      <c r="CFK113"/>
      <c r="CFL113"/>
      <c r="CFM113"/>
      <c r="CFN113"/>
      <c r="CFO113"/>
      <c r="CFP113"/>
      <c r="CFQ113"/>
      <c r="CFR113"/>
      <c r="CFS113"/>
      <c r="CFT113"/>
      <c r="CFU113"/>
      <c r="CFV113"/>
      <c r="CFW113"/>
      <c r="CFX113"/>
      <c r="CFY113"/>
      <c r="CFZ113"/>
      <c r="CGA113"/>
      <c r="CGB113"/>
      <c r="CGC113"/>
      <c r="CGD113"/>
      <c r="CGE113"/>
      <c r="CGF113"/>
      <c r="CGG113"/>
      <c r="CGH113"/>
      <c r="CGI113"/>
      <c r="CGJ113"/>
      <c r="CGK113"/>
      <c r="CGL113"/>
      <c r="CGM113"/>
      <c r="CGN113"/>
      <c r="CGO113"/>
      <c r="CGP113"/>
      <c r="CGQ113"/>
      <c r="CGR113"/>
      <c r="CGS113"/>
      <c r="CGT113"/>
      <c r="CGU113"/>
      <c r="CGV113"/>
      <c r="CGW113"/>
      <c r="CGX113"/>
      <c r="CGY113"/>
      <c r="CGZ113"/>
      <c r="CHA113"/>
      <c r="CHB113"/>
      <c r="CHC113"/>
      <c r="CHD113"/>
      <c r="CHE113"/>
      <c r="CHF113"/>
      <c r="CHG113"/>
      <c r="CHH113"/>
      <c r="CHI113"/>
      <c r="CHJ113"/>
      <c r="CHK113"/>
      <c r="CHL113"/>
      <c r="CHM113"/>
      <c r="CHN113"/>
      <c r="CHO113"/>
      <c r="CHP113"/>
      <c r="CHQ113"/>
      <c r="CHR113"/>
      <c r="CHS113"/>
      <c r="CHT113"/>
      <c r="CHU113"/>
      <c r="CHV113"/>
      <c r="CHW113"/>
      <c r="CHX113"/>
      <c r="CHY113"/>
      <c r="CHZ113"/>
      <c r="CIA113"/>
      <c r="CIB113"/>
      <c r="CIC113"/>
      <c r="CID113"/>
      <c r="CIE113"/>
      <c r="CIF113"/>
      <c r="CIG113"/>
      <c r="CIH113"/>
      <c r="CII113"/>
      <c r="CIJ113"/>
      <c r="CIK113"/>
      <c r="CIL113"/>
      <c r="CIM113"/>
      <c r="CIN113"/>
      <c r="CIO113"/>
      <c r="CIP113"/>
      <c r="CIQ113"/>
      <c r="CIR113"/>
      <c r="CIS113"/>
      <c r="CIT113"/>
      <c r="CIU113"/>
      <c r="CIV113"/>
      <c r="CIW113"/>
      <c r="CIX113"/>
      <c r="CIY113"/>
      <c r="CIZ113"/>
      <c r="CJA113"/>
      <c r="CJB113"/>
      <c r="CJC113"/>
      <c r="CJD113"/>
      <c r="CJE113"/>
      <c r="CJF113"/>
      <c r="CJG113"/>
      <c r="CJH113"/>
      <c r="CJI113"/>
      <c r="CJJ113"/>
      <c r="CJK113"/>
      <c r="CJL113"/>
      <c r="CJM113"/>
      <c r="CJN113"/>
      <c r="CJO113"/>
      <c r="CJP113"/>
      <c r="CJQ113"/>
      <c r="CJR113"/>
      <c r="CJS113"/>
      <c r="CJT113"/>
      <c r="CJU113"/>
      <c r="CJV113"/>
      <c r="CJW113"/>
      <c r="CJX113"/>
      <c r="CJY113"/>
      <c r="CJZ113"/>
      <c r="CKA113"/>
      <c r="CKB113"/>
      <c r="CKC113"/>
      <c r="CKD113"/>
      <c r="CKE113"/>
      <c r="CKF113"/>
      <c r="CKG113"/>
      <c r="CKH113"/>
      <c r="CKI113"/>
      <c r="CKJ113"/>
      <c r="CKK113"/>
      <c r="CKL113"/>
      <c r="CKM113"/>
      <c r="CKN113"/>
      <c r="CKO113"/>
      <c r="CKP113"/>
      <c r="CKQ113"/>
      <c r="CKR113"/>
      <c r="CKS113"/>
      <c r="CKT113"/>
      <c r="CKU113"/>
      <c r="CKV113"/>
      <c r="CKW113"/>
      <c r="CKX113"/>
      <c r="CKY113"/>
      <c r="CKZ113"/>
      <c r="CLA113"/>
      <c r="CLB113"/>
      <c r="CLC113"/>
      <c r="CLD113"/>
      <c r="CLE113"/>
      <c r="CLF113"/>
      <c r="CLG113"/>
      <c r="CLH113"/>
      <c r="CLI113"/>
      <c r="CLJ113"/>
      <c r="CLK113"/>
      <c r="CLL113"/>
      <c r="CLM113"/>
      <c r="CLN113"/>
      <c r="CLO113"/>
      <c r="CLP113"/>
      <c r="CLQ113"/>
      <c r="CLR113"/>
      <c r="CLS113"/>
      <c r="CLT113"/>
      <c r="CLU113"/>
      <c r="CLV113"/>
      <c r="CLW113"/>
      <c r="CLX113"/>
      <c r="CLY113"/>
      <c r="CLZ113"/>
      <c r="CMA113"/>
      <c r="CMB113"/>
      <c r="CMC113"/>
      <c r="CMD113"/>
      <c r="CME113"/>
      <c r="CMF113"/>
      <c r="CMG113"/>
      <c r="CMH113"/>
      <c r="CMI113"/>
      <c r="CMJ113"/>
      <c r="CMK113"/>
      <c r="CML113"/>
      <c r="CMM113"/>
      <c r="CMN113"/>
      <c r="CMO113"/>
      <c r="CMP113"/>
      <c r="CMQ113"/>
      <c r="CMR113"/>
      <c r="CMS113"/>
      <c r="CMT113"/>
      <c r="CMU113"/>
      <c r="CMV113"/>
      <c r="CMW113"/>
      <c r="CMX113"/>
      <c r="CMY113"/>
      <c r="CMZ113"/>
      <c r="CNA113"/>
      <c r="CNB113"/>
      <c r="CNC113"/>
      <c r="CND113"/>
      <c r="CNE113"/>
      <c r="CNF113"/>
      <c r="CNG113"/>
      <c r="CNH113"/>
      <c r="CNI113"/>
      <c r="CNJ113"/>
      <c r="CNK113"/>
      <c r="CNL113"/>
      <c r="CNM113"/>
      <c r="CNN113"/>
      <c r="CNO113"/>
      <c r="CNP113"/>
      <c r="CNQ113"/>
      <c r="CNR113"/>
      <c r="CNS113"/>
      <c r="CNT113"/>
      <c r="CNU113"/>
      <c r="CNV113"/>
      <c r="CNW113"/>
      <c r="CNX113"/>
      <c r="CNY113"/>
      <c r="CNZ113"/>
      <c r="COA113"/>
      <c r="COB113"/>
      <c r="COC113"/>
      <c r="COD113"/>
      <c r="COE113"/>
      <c r="COF113"/>
      <c r="COG113"/>
      <c r="COH113"/>
      <c r="COI113"/>
      <c r="COJ113"/>
      <c r="COK113"/>
      <c r="COL113"/>
      <c r="COM113"/>
      <c r="CON113"/>
      <c r="COO113"/>
      <c r="COP113"/>
      <c r="COQ113"/>
      <c r="COR113"/>
      <c r="COS113"/>
      <c r="COT113"/>
      <c r="COU113"/>
      <c r="COV113"/>
      <c r="COW113"/>
      <c r="COX113"/>
      <c r="COY113"/>
      <c r="COZ113"/>
      <c r="CPA113"/>
      <c r="CPB113"/>
      <c r="CPC113"/>
      <c r="CPD113"/>
      <c r="CPE113"/>
      <c r="CPF113"/>
      <c r="CPG113"/>
      <c r="CPH113"/>
      <c r="CPI113"/>
      <c r="CPJ113"/>
      <c r="CPK113"/>
      <c r="CPL113"/>
      <c r="CPM113"/>
      <c r="CPN113"/>
      <c r="CPO113"/>
      <c r="CPP113"/>
      <c r="CPQ113"/>
      <c r="CPR113"/>
      <c r="CPS113"/>
      <c r="CPT113"/>
      <c r="CPU113"/>
      <c r="CPV113"/>
      <c r="CPW113"/>
      <c r="CPX113"/>
      <c r="CPY113"/>
      <c r="CPZ113"/>
      <c r="CQA113"/>
      <c r="CQB113"/>
      <c r="CQC113"/>
      <c r="CQD113"/>
      <c r="CQE113"/>
      <c r="CQF113"/>
      <c r="CQG113"/>
      <c r="CQH113"/>
      <c r="CQI113"/>
      <c r="CQJ113"/>
      <c r="CQK113"/>
      <c r="CQL113"/>
      <c r="CQM113"/>
      <c r="CQN113"/>
      <c r="CQO113"/>
      <c r="CQP113"/>
      <c r="CQQ113"/>
      <c r="CQR113"/>
      <c r="CQS113"/>
      <c r="CQT113"/>
      <c r="CQU113"/>
      <c r="CQV113"/>
      <c r="CQW113"/>
      <c r="CQX113"/>
      <c r="CQY113"/>
      <c r="CQZ113"/>
      <c r="CRA113"/>
      <c r="CRB113"/>
      <c r="CRC113"/>
      <c r="CRD113"/>
      <c r="CRE113"/>
      <c r="CRF113"/>
      <c r="CRG113"/>
      <c r="CRH113"/>
      <c r="CRI113"/>
      <c r="CRJ113"/>
      <c r="CRK113"/>
      <c r="CRL113"/>
      <c r="CRM113"/>
      <c r="CRN113"/>
      <c r="CRO113"/>
      <c r="CRP113"/>
      <c r="CRQ113"/>
      <c r="CRR113"/>
      <c r="CRS113"/>
      <c r="CRT113"/>
      <c r="CRU113"/>
      <c r="CRV113"/>
      <c r="CRW113"/>
      <c r="CRX113"/>
      <c r="CRY113"/>
      <c r="CRZ113"/>
      <c r="CSA113"/>
      <c r="CSB113"/>
      <c r="CSC113"/>
      <c r="CSD113"/>
      <c r="CSE113"/>
      <c r="CSF113"/>
      <c r="CSG113"/>
      <c r="CSH113"/>
      <c r="CSI113"/>
      <c r="CSJ113"/>
      <c r="CSK113"/>
      <c r="CSL113"/>
      <c r="CSM113"/>
      <c r="CSN113"/>
      <c r="CSO113"/>
      <c r="CSP113"/>
      <c r="CSQ113"/>
      <c r="CSR113"/>
      <c r="CSS113"/>
      <c r="CST113"/>
      <c r="CSU113"/>
      <c r="CSV113"/>
      <c r="CSW113"/>
      <c r="CSX113"/>
      <c r="CSY113"/>
      <c r="CSZ113"/>
      <c r="CTA113"/>
      <c r="CTB113"/>
      <c r="CTC113"/>
      <c r="CTD113"/>
      <c r="CTE113"/>
      <c r="CTF113"/>
      <c r="CTG113"/>
      <c r="CTH113"/>
      <c r="CTI113"/>
      <c r="CTJ113"/>
      <c r="CTK113"/>
      <c r="CTL113"/>
      <c r="CTM113"/>
      <c r="CTN113"/>
      <c r="CTO113"/>
      <c r="CTP113"/>
      <c r="CTQ113"/>
      <c r="CTR113"/>
      <c r="CTS113"/>
      <c r="CTT113"/>
      <c r="CTU113"/>
      <c r="CTV113"/>
      <c r="CTW113"/>
      <c r="CTX113"/>
      <c r="CTY113"/>
      <c r="CTZ113"/>
      <c r="CUA113"/>
      <c r="CUB113"/>
      <c r="CUC113"/>
      <c r="CUD113"/>
      <c r="CUE113"/>
      <c r="CUF113"/>
      <c r="CUG113"/>
      <c r="CUH113"/>
      <c r="CUI113"/>
      <c r="CUJ113"/>
      <c r="CUK113"/>
      <c r="CUL113"/>
      <c r="CUM113"/>
      <c r="CUN113"/>
      <c r="CUO113"/>
      <c r="CUP113"/>
      <c r="CUQ113"/>
      <c r="CUR113"/>
      <c r="CUS113"/>
      <c r="CUT113"/>
      <c r="CUU113"/>
      <c r="CUV113"/>
      <c r="CUW113"/>
      <c r="CUX113"/>
      <c r="CUY113"/>
      <c r="CUZ113"/>
      <c r="CVA113"/>
      <c r="CVB113"/>
      <c r="CVC113"/>
      <c r="CVD113"/>
      <c r="CVE113"/>
      <c r="CVF113"/>
      <c r="CVG113"/>
      <c r="CVH113"/>
      <c r="CVI113"/>
      <c r="CVJ113"/>
      <c r="CVK113"/>
      <c r="CVL113"/>
      <c r="CVM113"/>
      <c r="CVN113"/>
      <c r="CVO113"/>
      <c r="CVP113"/>
      <c r="CVQ113"/>
      <c r="CVR113"/>
      <c r="CVS113"/>
      <c r="CVT113"/>
      <c r="CVU113"/>
      <c r="CVV113"/>
      <c r="CVW113"/>
      <c r="CVX113"/>
      <c r="CVY113"/>
      <c r="CVZ113"/>
      <c r="CWA113"/>
      <c r="CWB113"/>
      <c r="CWC113"/>
      <c r="CWD113"/>
      <c r="CWE113"/>
      <c r="CWF113"/>
      <c r="CWG113"/>
      <c r="CWH113"/>
      <c r="CWI113"/>
      <c r="CWJ113"/>
      <c r="CWK113"/>
      <c r="CWL113"/>
      <c r="CWM113"/>
      <c r="CWN113"/>
      <c r="CWO113"/>
      <c r="CWP113"/>
      <c r="CWQ113"/>
      <c r="CWR113"/>
      <c r="CWS113"/>
      <c r="CWT113"/>
      <c r="CWU113"/>
      <c r="CWV113"/>
      <c r="CWW113"/>
      <c r="CWX113"/>
      <c r="CWY113"/>
      <c r="CWZ113"/>
      <c r="CXA113"/>
      <c r="CXB113"/>
      <c r="CXC113"/>
      <c r="CXD113"/>
      <c r="CXE113"/>
      <c r="CXF113"/>
      <c r="CXG113"/>
      <c r="CXH113"/>
      <c r="CXI113"/>
      <c r="CXJ113"/>
      <c r="CXK113"/>
      <c r="CXL113"/>
      <c r="CXM113"/>
      <c r="CXN113"/>
      <c r="CXO113"/>
      <c r="CXP113"/>
      <c r="CXQ113"/>
      <c r="CXR113"/>
      <c r="CXS113"/>
      <c r="CXT113"/>
      <c r="CXU113"/>
      <c r="CXV113"/>
      <c r="CXW113"/>
      <c r="CXX113"/>
      <c r="CXY113"/>
      <c r="CXZ113"/>
      <c r="CYA113"/>
      <c r="CYB113"/>
      <c r="CYC113"/>
      <c r="CYD113"/>
      <c r="CYE113"/>
      <c r="CYF113"/>
      <c r="CYG113"/>
      <c r="CYH113"/>
      <c r="CYI113"/>
      <c r="CYJ113"/>
      <c r="CYK113"/>
      <c r="CYL113"/>
      <c r="CYM113"/>
      <c r="CYN113"/>
      <c r="CYO113"/>
      <c r="CYP113"/>
      <c r="CYQ113"/>
      <c r="CYR113"/>
      <c r="CYS113"/>
      <c r="CYT113"/>
      <c r="CYU113"/>
      <c r="CYV113"/>
      <c r="CYW113"/>
      <c r="CYX113"/>
      <c r="CYY113"/>
      <c r="CYZ113"/>
      <c r="CZA113"/>
      <c r="CZB113"/>
      <c r="CZC113"/>
      <c r="CZD113"/>
      <c r="CZE113"/>
      <c r="CZF113"/>
      <c r="CZG113"/>
      <c r="CZH113"/>
      <c r="CZI113"/>
      <c r="CZJ113"/>
      <c r="CZK113"/>
      <c r="CZL113"/>
      <c r="CZM113"/>
      <c r="CZN113"/>
      <c r="CZO113"/>
      <c r="CZP113"/>
      <c r="CZQ113"/>
      <c r="CZR113"/>
      <c r="CZS113"/>
      <c r="CZT113"/>
      <c r="CZU113"/>
      <c r="CZV113"/>
      <c r="CZW113"/>
      <c r="CZX113"/>
      <c r="CZY113"/>
      <c r="CZZ113"/>
      <c r="DAA113"/>
      <c r="DAB113"/>
      <c r="DAC113"/>
      <c r="DAD113"/>
      <c r="DAE113"/>
      <c r="DAF113"/>
      <c r="DAG113"/>
      <c r="DAH113"/>
      <c r="DAI113"/>
      <c r="DAJ113"/>
      <c r="DAK113"/>
      <c r="DAL113"/>
      <c r="DAM113"/>
      <c r="DAN113"/>
      <c r="DAO113"/>
      <c r="DAP113"/>
      <c r="DAQ113"/>
      <c r="DAR113"/>
      <c r="DAS113"/>
      <c r="DAT113"/>
      <c r="DAU113"/>
      <c r="DAV113"/>
      <c r="DAW113"/>
      <c r="DAX113"/>
      <c r="DAY113"/>
      <c r="DAZ113"/>
      <c r="DBA113"/>
      <c r="DBB113"/>
      <c r="DBC113"/>
      <c r="DBD113"/>
      <c r="DBE113"/>
      <c r="DBF113"/>
      <c r="DBG113"/>
      <c r="DBH113"/>
      <c r="DBI113"/>
      <c r="DBJ113"/>
      <c r="DBK113"/>
      <c r="DBL113"/>
      <c r="DBM113"/>
      <c r="DBN113"/>
      <c r="DBO113"/>
      <c r="DBP113"/>
      <c r="DBQ113"/>
      <c r="DBR113"/>
      <c r="DBS113"/>
      <c r="DBT113"/>
      <c r="DBU113"/>
      <c r="DBV113"/>
      <c r="DBW113"/>
      <c r="DBX113"/>
      <c r="DBY113"/>
      <c r="DBZ113"/>
      <c r="DCA113"/>
      <c r="DCB113"/>
      <c r="DCC113"/>
      <c r="DCD113"/>
      <c r="DCE113"/>
      <c r="DCF113"/>
      <c r="DCG113"/>
      <c r="DCH113"/>
      <c r="DCI113"/>
      <c r="DCJ113"/>
      <c r="DCK113"/>
      <c r="DCL113"/>
      <c r="DCM113"/>
      <c r="DCN113"/>
      <c r="DCO113"/>
      <c r="DCP113"/>
      <c r="DCQ113"/>
      <c r="DCR113"/>
      <c r="DCS113"/>
      <c r="DCT113"/>
      <c r="DCU113"/>
      <c r="DCV113"/>
      <c r="DCW113"/>
      <c r="DCX113"/>
      <c r="DCY113"/>
      <c r="DCZ113"/>
      <c r="DDA113"/>
      <c r="DDB113"/>
      <c r="DDC113"/>
      <c r="DDD113"/>
      <c r="DDE113"/>
      <c r="DDF113"/>
      <c r="DDG113"/>
      <c r="DDH113"/>
      <c r="DDI113"/>
      <c r="DDJ113"/>
      <c r="DDK113"/>
      <c r="DDL113"/>
      <c r="DDM113"/>
      <c r="DDN113"/>
      <c r="DDO113"/>
      <c r="DDP113"/>
      <c r="DDQ113"/>
      <c r="DDR113"/>
      <c r="DDS113"/>
      <c r="DDT113"/>
      <c r="DDU113"/>
      <c r="DDV113"/>
      <c r="DDW113"/>
      <c r="DDX113"/>
      <c r="DDY113"/>
      <c r="DDZ113"/>
      <c r="DEA113"/>
      <c r="DEB113"/>
      <c r="DEC113"/>
      <c r="DED113"/>
      <c r="DEE113"/>
      <c r="DEF113"/>
      <c r="DEG113"/>
      <c r="DEH113"/>
      <c r="DEI113"/>
      <c r="DEJ113"/>
      <c r="DEK113"/>
      <c r="DEL113"/>
      <c r="DEM113"/>
      <c r="DEN113"/>
      <c r="DEO113"/>
      <c r="DEP113"/>
      <c r="DEQ113"/>
      <c r="DER113"/>
      <c r="DES113"/>
      <c r="DET113"/>
      <c r="DEU113"/>
      <c r="DEV113"/>
      <c r="DEW113"/>
      <c r="DEX113"/>
      <c r="DEY113"/>
      <c r="DEZ113"/>
      <c r="DFA113"/>
      <c r="DFB113"/>
      <c r="DFC113"/>
      <c r="DFD113"/>
      <c r="DFE113"/>
      <c r="DFF113"/>
      <c r="DFG113"/>
      <c r="DFH113"/>
      <c r="DFI113"/>
      <c r="DFJ113"/>
      <c r="DFK113"/>
      <c r="DFL113"/>
      <c r="DFM113"/>
      <c r="DFN113"/>
      <c r="DFO113"/>
      <c r="DFP113"/>
      <c r="DFQ113"/>
      <c r="DFR113"/>
      <c r="DFS113"/>
      <c r="DFT113"/>
      <c r="DFU113"/>
      <c r="DFV113"/>
      <c r="DFW113"/>
      <c r="DFX113"/>
      <c r="DFY113"/>
      <c r="DFZ113"/>
      <c r="DGA113"/>
      <c r="DGB113"/>
      <c r="DGC113"/>
      <c r="DGD113"/>
      <c r="DGE113"/>
      <c r="DGF113"/>
      <c r="DGG113"/>
      <c r="DGH113"/>
      <c r="DGI113"/>
      <c r="DGJ113"/>
      <c r="DGK113"/>
      <c r="DGL113"/>
      <c r="DGM113"/>
      <c r="DGN113"/>
      <c r="DGO113"/>
      <c r="DGP113"/>
      <c r="DGQ113"/>
      <c r="DGR113"/>
      <c r="DGS113"/>
      <c r="DGT113"/>
      <c r="DGU113"/>
      <c r="DGV113"/>
      <c r="DGW113"/>
      <c r="DGX113"/>
      <c r="DGY113"/>
      <c r="DGZ113"/>
      <c r="DHA113"/>
      <c r="DHB113"/>
      <c r="DHC113"/>
      <c r="DHD113"/>
      <c r="DHE113"/>
      <c r="DHF113"/>
      <c r="DHG113"/>
      <c r="DHH113"/>
      <c r="DHI113"/>
      <c r="DHJ113"/>
      <c r="DHK113"/>
      <c r="DHL113"/>
      <c r="DHM113"/>
      <c r="DHN113"/>
      <c r="DHO113"/>
      <c r="DHP113"/>
      <c r="DHQ113"/>
      <c r="DHR113"/>
      <c r="DHS113"/>
      <c r="DHT113"/>
      <c r="DHU113"/>
      <c r="DHV113"/>
      <c r="DHW113"/>
      <c r="DHX113"/>
      <c r="DHY113"/>
      <c r="DHZ113"/>
      <c r="DIA113"/>
      <c r="DIB113"/>
      <c r="DIC113"/>
      <c r="DID113"/>
      <c r="DIE113"/>
      <c r="DIF113"/>
      <c r="DIG113"/>
      <c r="DIH113"/>
      <c r="DII113"/>
      <c r="DIJ113"/>
      <c r="DIK113"/>
      <c r="DIL113"/>
      <c r="DIM113"/>
      <c r="DIN113"/>
      <c r="DIO113"/>
      <c r="DIP113"/>
      <c r="DIQ113"/>
      <c r="DIR113"/>
      <c r="DIS113"/>
      <c r="DIT113"/>
      <c r="DIU113"/>
      <c r="DIV113"/>
      <c r="DIW113"/>
      <c r="DIX113"/>
      <c r="DIY113"/>
      <c r="DIZ113"/>
      <c r="DJA113"/>
      <c r="DJB113"/>
      <c r="DJC113"/>
      <c r="DJD113"/>
      <c r="DJE113"/>
      <c r="DJF113"/>
      <c r="DJG113"/>
      <c r="DJH113"/>
      <c r="DJI113"/>
      <c r="DJJ113"/>
      <c r="DJK113"/>
      <c r="DJL113"/>
      <c r="DJM113"/>
      <c r="DJN113"/>
      <c r="DJO113"/>
      <c r="DJP113"/>
      <c r="DJQ113"/>
      <c r="DJR113"/>
      <c r="DJS113"/>
      <c r="DJT113"/>
      <c r="DJU113"/>
      <c r="DJV113"/>
      <c r="DJW113"/>
      <c r="DJX113"/>
      <c r="DJY113"/>
      <c r="DJZ113"/>
      <c r="DKA113"/>
      <c r="DKB113"/>
      <c r="DKC113"/>
      <c r="DKD113"/>
      <c r="DKE113"/>
      <c r="DKF113"/>
      <c r="DKG113"/>
      <c r="DKH113"/>
      <c r="DKI113"/>
      <c r="DKJ113"/>
      <c r="DKK113"/>
      <c r="DKL113"/>
      <c r="DKM113"/>
      <c r="DKN113"/>
      <c r="DKO113"/>
      <c r="DKP113"/>
      <c r="DKQ113"/>
      <c r="DKR113"/>
      <c r="DKS113"/>
      <c r="DKT113"/>
      <c r="DKU113"/>
      <c r="DKV113"/>
      <c r="DKW113"/>
      <c r="DKX113"/>
      <c r="DKY113"/>
      <c r="DKZ113"/>
      <c r="DLA113"/>
      <c r="DLB113"/>
      <c r="DLC113"/>
      <c r="DLD113"/>
      <c r="DLE113"/>
      <c r="DLF113"/>
      <c r="DLG113"/>
      <c r="DLH113"/>
      <c r="DLI113"/>
      <c r="DLJ113"/>
      <c r="DLK113"/>
      <c r="DLL113"/>
      <c r="DLM113"/>
      <c r="DLN113"/>
      <c r="DLO113"/>
      <c r="DLP113"/>
      <c r="DLQ113"/>
      <c r="DLR113"/>
      <c r="DLS113"/>
      <c r="DLT113"/>
      <c r="DLU113"/>
      <c r="DLV113"/>
      <c r="DLW113"/>
      <c r="DLX113"/>
      <c r="DLY113"/>
      <c r="DLZ113"/>
      <c r="DMA113"/>
      <c r="DMB113"/>
      <c r="DMC113"/>
      <c r="DMD113"/>
      <c r="DME113"/>
      <c r="DMF113"/>
      <c r="DMG113"/>
      <c r="DMH113"/>
      <c r="DMI113"/>
      <c r="DMJ113"/>
      <c r="DMK113"/>
      <c r="DML113"/>
      <c r="DMM113"/>
      <c r="DMN113"/>
      <c r="DMO113"/>
      <c r="DMP113"/>
      <c r="DMQ113"/>
      <c r="DMR113"/>
      <c r="DMS113"/>
      <c r="DMT113"/>
      <c r="DMU113"/>
      <c r="DMV113"/>
      <c r="DMW113"/>
      <c r="DMX113"/>
      <c r="DMY113"/>
      <c r="DMZ113"/>
      <c r="DNA113"/>
      <c r="DNB113"/>
      <c r="DNC113"/>
      <c r="DND113"/>
      <c r="DNE113"/>
      <c r="DNF113"/>
      <c r="DNG113"/>
      <c r="DNH113"/>
      <c r="DNI113"/>
      <c r="DNJ113"/>
      <c r="DNK113"/>
      <c r="DNL113"/>
      <c r="DNM113"/>
      <c r="DNN113"/>
      <c r="DNO113"/>
      <c r="DNP113"/>
      <c r="DNQ113"/>
      <c r="DNR113"/>
      <c r="DNS113"/>
      <c r="DNT113"/>
      <c r="DNU113"/>
      <c r="DNV113"/>
      <c r="DNW113"/>
      <c r="DNX113"/>
      <c r="DNY113"/>
      <c r="DNZ113"/>
      <c r="DOA113"/>
      <c r="DOB113"/>
      <c r="DOC113"/>
      <c r="DOD113"/>
      <c r="DOE113"/>
      <c r="DOF113"/>
      <c r="DOG113"/>
      <c r="DOH113"/>
      <c r="DOI113"/>
      <c r="DOJ113"/>
      <c r="DOK113"/>
      <c r="DOL113"/>
      <c r="DOM113"/>
      <c r="DON113"/>
      <c r="DOO113"/>
      <c r="DOP113"/>
      <c r="DOQ113"/>
      <c r="DOR113"/>
      <c r="DOS113"/>
      <c r="DOT113"/>
      <c r="DOU113"/>
      <c r="DOV113"/>
      <c r="DOW113"/>
      <c r="DOX113"/>
      <c r="DOY113"/>
      <c r="DOZ113"/>
      <c r="DPA113"/>
      <c r="DPB113"/>
      <c r="DPC113"/>
      <c r="DPD113"/>
      <c r="DPE113"/>
      <c r="DPF113"/>
      <c r="DPG113"/>
      <c r="DPH113"/>
      <c r="DPI113"/>
      <c r="DPJ113"/>
      <c r="DPK113"/>
      <c r="DPL113"/>
      <c r="DPM113"/>
      <c r="DPN113"/>
      <c r="DPO113"/>
      <c r="DPP113"/>
      <c r="DPQ113"/>
      <c r="DPR113"/>
      <c r="DPS113"/>
      <c r="DPT113"/>
      <c r="DPU113"/>
      <c r="DPV113"/>
      <c r="DPW113"/>
      <c r="DPX113"/>
      <c r="DPY113"/>
      <c r="DPZ113"/>
      <c r="DQA113"/>
      <c r="DQB113"/>
      <c r="DQC113"/>
      <c r="DQD113"/>
      <c r="DQE113"/>
      <c r="DQF113"/>
      <c r="DQG113"/>
      <c r="DQH113"/>
      <c r="DQI113"/>
      <c r="DQJ113"/>
      <c r="DQK113"/>
      <c r="DQL113"/>
      <c r="DQM113"/>
      <c r="DQN113"/>
      <c r="DQO113"/>
      <c r="DQP113"/>
      <c r="DQQ113"/>
      <c r="DQR113"/>
      <c r="DQS113"/>
      <c r="DQT113"/>
      <c r="DQU113"/>
      <c r="DQV113"/>
      <c r="DQW113"/>
      <c r="DQX113"/>
      <c r="DQY113"/>
      <c r="DQZ113"/>
      <c r="DRA113"/>
      <c r="DRB113"/>
      <c r="DRC113"/>
      <c r="DRD113"/>
      <c r="DRE113"/>
      <c r="DRF113"/>
      <c r="DRG113"/>
      <c r="DRH113"/>
      <c r="DRI113"/>
      <c r="DRJ113"/>
      <c r="DRK113"/>
      <c r="DRL113"/>
      <c r="DRM113"/>
      <c r="DRN113"/>
      <c r="DRO113"/>
      <c r="DRP113"/>
      <c r="DRQ113"/>
      <c r="DRR113"/>
      <c r="DRS113"/>
      <c r="DRT113"/>
      <c r="DRU113"/>
      <c r="DRV113"/>
      <c r="DRW113"/>
      <c r="DRX113"/>
      <c r="DRY113"/>
      <c r="DRZ113"/>
      <c r="DSA113"/>
      <c r="DSB113"/>
      <c r="DSC113"/>
      <c r="DSD113"/>
      <c r="DSE113"/>
      <c r="DSF113"/>
      <c r="DSG113"/>
      <c r="DSH113"/>
      <c r="DSI113"/>
      <c r="DSJ113"/>
      <c r="DSK113"/>
      <c r="DSL113"/>
      <c r="DSM113"/>
      <c r="DSN113"/>
      <c r="DSO113"/>
      <c r="DSP113"/>
      <c r="DSQ113"/>
      <c r="DSR113"/>
      <c r="DSS113"/>
      <c r="DST113"/>
      <c r="DSU113"/>
      <c r="DSV113"/>
      <c r="DSW113"/>
      <c r="DSX113"/>
      <c r="DSY113"/>
      <c r="DSZ113"/>
      <c r="DTA113"/>
      <c r="DTB113"/>
      <c r="DTC113"/>
      <c r="DTD113"/>
      <c r="DTE113"/>
      <c r="DTF113"/>
      <c r="DTG113"/>
      <c r="DTH113"/>
      <c r="DTI113"/>
      <c r="DTJ113"/>
      <c r="DTK113"/>
      <c r="DTL113"/>
      <c r="DTM113"/>
      <c r="DTN113"/>
      <c r="DTO113"/>
      <c r="DTP113"/>
      <c r="DTQ113"/>
      <c r="DTR113"/>
      <c r="DTS113"/>
      <c r="DTT113"/>
      <c r="DTU113"/>
      <c r="DTV113"/>
      <c r="DTW113"/>
      <c r="DTX113"/>
      <c r="DTY113"/>
      <c r="DTZ113"/>
      <c r="DUA113"/>
      <c r="DUB113"/>
      <c r="DUC113"/>
      <c r="DUD113"/>
      <c r="DUE113"/>
      <c r="DUF113"/>
      <c r="DUG113"/>
      <c r="DUH113"/>
      <c r="DUI113"/>
      <c r="DUJ113"/>
      <c r="DUK113"/>
      <c r="DUL113"/>
      <c r="DUM113"/>
      <c r="DUN113"/>
      <c r="DUO113"/>
      <c r="DUP113"/>
      <c r="DUQ113"/>
      <c r="DUR113"/>
      <c r="DUS113"/>
      <c r="DUT113"/>
      <c r="DUU113"/>
      <c r="DUV113"/>
      <c r="DUW113"/>
      <c r="DUX113"/>
      <c r="DUY113"/>
      <c r="DUZ113"/>
      <c r="DVA113"/>
      <c r="DVB113"/>
      <c r="DVC113"/>
      <c r="DVD113"/>
      <c r="DVE113"/>
      <c r="DVF113"/>
      <c r="DVG113"/>
      <c r="DVH113"/>
      <c r="DVI113"/>
      <c r="DVJ113"/>
      <c r="DVK113"/>
      <c r="DVL113"/>
      <c r="DVM113"/>
      <c r="DVN113"/>
      <c r="DVO113"/>
      <c r="DVP113"/>
      <c r="DVQ113"/>
      <c r="DVR113"/>
      <c r="DVS113"/>
      <c r="DVT113"/>
      <c r="DVU113"/>
      <c r="DVV113"/>
      <c r="DVW113"/>
      <c r="DVX113"/>
      <c r="DVY113"/>
      <c r="DVZ113"/>
      <c r="DWA113"/>
      <c r="DWB113"/>
      <c r="DWC113"/>
      <c r="DWD113"/>
      <c r="DWE113"/>
      <c r="DWF113"/>
      <c r="DWG113"/>
      <c r="DWH113"/>
      <c r="DWI113"/>
      <c r="DWJ113"/>
      <c r="DWK113"/>
      <c r="DWL113"/>
      <c r="DWM113"/>
      <c r="DWN113"/>
      <c r="DWO113"/>
      <c r="DWP113"/>
      <c r="DWQ113"/>
      <c r="DWR113"/>
      <c r="DWS113"/>
      <c r="DWT113"/>
      <c r="DWU113"/>
      <c r="DWV113"/>
      <c r="DWW113"/>
      <c r="DWX113"/>
      <c r="DWY113"/>
      <c r="DWZ113"/>
      <c r="DXA113"/>
      <c r="DXB113"/>
      <c r="DXC113"/>
      <c r="DXD113"/>
      <c r="DXE113"/>
      <c r="DXF113"/>
      <c r="DXG113"/>
      <c r="DXH113"/>
      <c r="DXI113"/>
      <c r="DXJ113"/>
      <c r="DXK113"/>
      <c r="DXL113"/>
      <c r="DXM113"/>
      <c r="DXN113"/>
      <c r="DXO113"/>
      <c r="DXP113"/>
      <c r="DXQ113"/>
      <c r="DXR113"/>
      <c r="DXS113"/>
      <c r="DXT113"/>
      <c r="DXU113"/>
      <c r="DXV113"/>
      <c r="DXW113"/>
      <c r="DXX113"/>
      <c r="DXY113"/>
      <c r="DXZ113"/>
      <c r="DYA113"/>
      <c r="DYB113"/>
      <c r="DYC113"/>
      <c r="DYD113"/>
      <c r="DYE113"/>
      <c r="DYF113"/>
      <c r="DYG113"/>
      <c r="DYH113"/>
      <c r="DYI113"/>
      <c r="DYJ113"/>
      <c r="DYK113"/>
      <c r="DYL113"/>
      <c r="DYM113"/>
      <c r="DYN113"/>
      <c r="DYO113"/>
      <c r="DYP113"/>
      <c r="DYQ113"/>
      <c r="DYR113"/>
      <c r="DYS113"/>
      <c r="DYT113"/>
      <c r="DYU113"/>
      <c r="DYV113"/>
      <c r="DYW113"/>
      <c r="DYX113"/>
      <c r="DYY113"/>
      <c r="DYZ113"/>
      <c r="DZA113"/>
      <c r="DZB113"/>
      <c r="DZC113"/>
      <c r="DZD113"/>
      <c r="DZE113"/>
      <c r="DZF113"/>
      <c r="DZG113"/>
      <c r="DZH113"/>
      <c r="DZI113"/>
      <c r="DZJ113"/>
      <c r="DZK113"/>
      <c r="DZL113"/>
      <c r="DZM113"/>
      <c r="DZN113"/>
      <c r="DZO113"/>
      <c r="DZP113"/>
      <c r="DZQ113"/>
      <c r="DZR113"/>
      <c r="DZS113"/>
      <c r="DZT113"/>
      <c r="DZU113"/>
      <c r="DZV113"/>
      <c r="DZW113"/>
      <c r="DZX113"/>
      <c r="DZY113"/>
      <c r="DZZ113"/>
      <c r="EAA113"/>
      <c r="EAB113"/>
      <c r="EAC113"/>
      <c r="EAD113"/>
      <c r="EAE113"/>
      <c r="EAF113"/>
      <c r="EAG113"/>
      <c r="EAH113"/>
      <c r="EAI113"/>
      <c r="EAJ113"/>
      <c r="EAK113"/>
      <c r="EAL113"/>
      <c r="EAM113"/>
      <c r="EAN113"/>
      <c r="EAO113"/>
      <c r="EAP113"/>
      <c r="EAQ113"/>
      <c r="EAR113"/>
      <c r="EAS113"/>
      <c r="EAT113"/>
      <c r="EAU113"/>
      <c r="EAV113"/>
      <c r="EAW113"/>
      <c r="EAX113"/>
      <c r="EAY113"/>
      <c r="EAZ113"/>
      <c r="EBA113"/>
      <c r="EBB113"/>
      <c r="EBC113"/>
      <c r="EBD113"/>
      <c r="EBE113"/>
      <c r="EBF113"/>
      <c r="EBG113"/>
      <c r="EBH113"/>
      <c r="EBI113"/>
      <c r="EBJ113"/>
      <c r="EBK113"/>
      <c r="EBL113"/>
      <c r="EBM113"/>
      <c r="EBN113"/>
      <c r="EBO113"/>
      <c r="EBP113"/>
      <c r="EBQ113"/>
      <c r="EBR113"/>
      <c r="EBS113"/>
      <c r="EBT113"/>
      <c r="EBU113"/>
      <c r="EBV113"/>
      <c r="EBW113"/>
      <c r="EBX113"/>
      <c r="EBY113"/>
      <c r="EBZ113"/>
      <c r="ECA113"/>
      <c r="ECB113"/>
      <c r="ECC113"/>
      <c r="ECD113"/>
      <c r="ECE113"/>
      <c r="ECF113"/>
      <c r="ECG113"/>
      <c r="ECH113"/>
      <c r="ECI113"/>
      <c r="ECJ113"/>
      <c r="ECK113"/>
      <c r="ECL113"/>
      <c r="ECM113"/>
      <c r="ECN113"/>
      <c r="ECO113"/>
      <c r="ECP113"/>
      <c r="ECQ113"/>
      <c r="ECR113"/>
      <c r="ECS113"/>
      <c r="ECT113"/>
      <c r="ECU113"/>
      <c r="ECV113"/>
      <c r="ECW113"/>
      <c r="ECX113"/>
      <c r="ECY113"/>
      <c r="ECZ113"/>
      <c r="EDA113"/>
      <c r="EDB113"/>
      <c r="EDC113"/>
      <c r="EDD113"/>
      <c r="EDE113"/>
      <c r="EDF113"/>
      <c r="EDG113"/>
      <c r="EDH113"/>
      <c r="EDI113"/>
      <c r="EDJ113"/>
      <c r="EDK113"/>
      <c r="EDL113"/>
      <c r="EDM113"/>
      <c r="EDN113"/>
      <c r="EDO113"/>
      <c r="EDP113"/>
      <c r="EDQ113"/>
      <c r="EDR113"/>
      <c r="EDS113"/>
      <c r="EDT113"/>
      <c r="EDU113"/>
      <c r="EDV113"/>
      <c r="EDW113"/>
      <c r="EDX113"/>
      <c r="EDY113"/>
      <c r="EDZ113"/>
      <c r="EEA113"/>
      <c r="EEB113"/>
      <c r="EEC113"/>
      <c r="EED113"/>
      <c r="EEE113"/>
      <c r="EEF113"/>
      <c r="EEG113"/>
      <c r="EEH113"/>
      <c r="EEI113"/>
      <c r="EEJ113"/>
      <c r="EEK113"/>
      <c r="EEL113"/>
      <c r="EEM113"/>
      <c r="EEN113"/>
      <c r="EEO113"/>
      <c r="EEP113"/>
      <c r="EEQ113"/>
      <c r="EER113"/>
      <c r="EES113"/>
      <c r="EET113"/>
      <c r="EEU113"/>
      <c r="EEV113"/>
      <c r="EEW113"/>
      <c r="EEX113"/>
      <c r="EEY113"/>
      <c r="EEZ113"/>
      <c r="EFA113"/>
      <c r="EFB113"/>
      <c r="EFC113"/>
      <c r="EFD113"/>
      <c r="EFE113"/>
      <c r="EFF113"/>
      <c r="EFG113"/>
      <c r="EFH113"/>
      <c r="EFI113"/>
      <c r="EFJ113"/>
      <c r="EFK113"/>
      <c r="EFL113"/>
      <c r="EFM113"/>
      <c r="EFN113"/>
      <c r="EFO113"/>
      <c r="EFP113"/>
      <c r="EFQ113"/>
      <c r="EFR113"/>
      <c r="EFS113"/>
      <c r="EFT113"/>
      <c r="EFU113"/>
      <c r="EFV113"/>
      <c r="EFW113"/>
      <c r="EFX113"/>
      <c r="EFY113"/>
      <c r="EFZ113"/>
      <c r="EGA113"/>
      <c r="EGB113"/>
      <c r="EGC113"/>
      <c r="EGD113"/>
      <c r="EGE113"/>
      <c r="EGF113"/>
      <c r="EGG113"/>
      <c r="EGH113"/>
      <c r="EGI113"/>
      <c r="EGJ113"/>
      <c r="EGK113"/>
      <c r="EGL113"/>
      <c r="EGM113"/>
      <c r="EGN113"/>
      <c r="EGO113"/>
      <c r="EGP113"/>
      <c r="EGQ113"/>
      <c r="EGR113"/>
      <c r="EGS113"/>
      <c r="EGT113"/>
      <c r="EGU113"/>
      <c r="EGV113"/>
      <c r="EGW113"/>
      <c r="EGX113"/>
      <c r="EGY113"/>
      <c r="EGZ113"/>
      <c r="EHA113"/>
      <c r="EHB113"/>
      <c r="EHC113"/>
      <c r="EHD113"/>
      <c r="EHE113"/>
      <c r="EHF113"/>
      <c r="EHG113"/>
      <c r="EHH113"/>
      <c r="EHI113"/>
      <c r="EHJ113"/>
      <c r="EHK113"/>
      <c r="EHL113"/>
      <c r="EHM113"/>
      <c r="EHN113"/>
      <c r="EHO113"/>
      <c r="EHP113"/>
      <c r="EHQ113"/>
      <c r="EHR113"/>
      <c r="EHS113"/>
      <c r="EHT113"/>
      <c r="EHU113"/>
      <c r="EHV113"/>
      <c r="EHW113"/>
      <c r="EHX113"/>
      <c r="EHY113"/>
      <c r="EHZ113"/>
      <c r="EIA113"/>
      <c r="EIB113"/>
      <c r="EIC113"/>
      <c r="EID113"/>
      <c r="EIE113"/>
      <c r="EIF113"/>
      <c r="EIG113"/>
      <c r="EIH113"/>
      <c r="EII113"/>
      <c r="EIJ113"/>
      <c r="EIK113"/>
      <c r="EIL113"/>
      <c r="EIM113"/>
      <c r="EIN113"/>
      <c r="EIO113"/>
      <c r="EIP113"/>
      <c r="EIQ113"/>
      <c r="EIR113"/>
      <c r="EIS113"/>
      <c r="EIT113"/>
      <c r="EIU113"/>
      <c r="EIV113"/>
      <c r="EIW113"/>
      <c r="EIX113"/>
      <c r="EIY113"/>
      <c r="EIZ113"/>
      <c r="EJA113"/>
      <c r="EJB113"/>
      <c r="EJC113"/>
      <c r="EJD113"/>
      <c r="EJE113"/>
      <c r="EJF113"/>
      <c r="EJG113"/>
      <c r="EJH113"/>
      <c r="EJI113"/>
      <c r="EJJ113"/>
      <c r="EJK113"/>
      <c r="EJL113"/>
      <c r="EJM113"/>
      <c r="EJN113"/>
      <c r="EJO113"/>
      <c r="EJP113"/>
      <c r="EJQ113"/>
      <c r="EJR113"/>
      <c r="EJS113"/>
      <c r="EJT113"/>
      <c r="EJU113"/>
      <c r="EJV113"/>
      <c r="EJW113"/>
      <c r="EJX113"/>
      <c r="EJY113"/>
      <c r="EJZ113"/>
      <c r="EKA113"/>
      <c r="EKB113"/>
      <c r="EKC113"/>
      <c r="EKD113"/>
      <c r="EKE113"/>
      <c r="EKF113"/>
      <c r="EKG113"/>
      <c r="EKH113"/>
      <c r="EKI113"/>
      <c r="EKJ113"/>
      <c r="EKK113"/>
      <c r="EKL113"/>
      <c r="EKM113"/>
      <c r="EKN113"/>
      <c r="EKO113"/>
      <c r="EKP113"/>
      <c r="EKQ113"/>
      <c r="EKR113"/>
      <c r="EKS113"/>
      <c r="EKT113"/>
      <c r="EKU113"/>
      <c r="EKV113"/>
      <c r="EKW113"/>
      <c r="EKX113"/>
      <c r="EKY113"/>
      <c r="EKZ113"/>
      <c r="ELA113"/>
      <c r="ELB113"/>
      <c r="ELC113"/>
      <c r="ELD113"/>
      <c r="ELE113"/>
      <c r="ELF113"/>
      <c r="ELG113"/>
      <c r="ELH113"/>
      <c r="ELI113"/>
      <c r="ELJ113"/>
      <c r="ELK113"/>
      <c r="ELL113"/>
      <c r="ELM113"/>
      <c r="ELN113"/>
      <c r="ELO113"/>
      <c r="ELP113"/>
      <c r="ELQ113"/>
      <c r="ELR113"/>
      <c r="ELS113"/>
      <c r="ELT113"/>
      <c r="ELU113"/>
      <c r="ELV113"/>
      <c r="ELW113"/>
      <c r="ELX113"/>
      <c r="ELY113"/>
      <c r="ELZ113"/>
      <c r="EMA113"/>
      <c r="EMB113"/>
      <c r="EMC113"/>
      <c r="EMD113"/>
      <c r="EME113"/>
      <c r="EMF113"/>
      <c r="EMG113"/>
      <c r="EMH113"/>
      <c r="EMI113"/>
      <c r="EMJ113"/>
      <c r="EMK113"/>
      <c r="EML113"/>
      <c r="EMM113"/>
      <c r="EMN113"/>
      <c r="EMO113"/>
      <c r="EMP113"/>
      <c r="EMQ113"/>
      <c r="EMR113"/>
      <c r="EMS113"/>
      <c r="EMT113"/>
      <c r="EMU113"/>
      <c r="EMV113"/>
      <c r="EMW113"/>
      <c r="EMX113"/>
      <c r="EMY113"/>
      <c r="EMZ113"/>
      <c r="ENA113"/>
      <c r="ENB113"/>
      <c r="ENC113"/>
      <c r="END113"/>
      <c r="ENE113"/>
      <c r="ENF113"/>
      <c r="ENG113"/>
      <c r="ENH113"/>
      <c r="ENI113"/>
      <c r="ENJ113"/>
      <c r="ENK113"/>
      <c r="ENL113"/>
      <c r="ENM113"/>
      <c r="ENN113"/>
      <c r="ENO113"/>
      <c r="ENP113"/>
      <c r="ENQ113"/>
      <c r="ENR113"/>
      <c r="ENS113"/>
      <c r="ENT113"/>
      <c r="ENU113"/>
      <c r="ENV113"/>
      <c r="ENW113"/>
      <c r="ENX113"/>
      <c r="ENY113"/>
      <c r="ENZ113"/>
      <c r="EOA113"/>
      <c r="EOB113"/>
      <c r="EOC113"/>
      <c r="EOD113"/>
      <c r="EOE113"/>
      <c r="EOF113"/>
      <c r="EOG113"/>
      <c r="EOH113"/>
      <c r="EOI113"/>
      <c r="EOJ113"/>
      <c r="EOK113"/>
      <c r="EOL113"/>
      <c r="EOM113"/>
      <c r="EON113"/>
      <c r="EOO113"/>
      <c r="EOP113"/>
      <c r="EOQ113"/>
      <c r="EOR113"/>
      <c r="EOS113"/>
      <c r="EOT113"/>
      <c r="EOU113"/>
      <c r="EOV113"/>
      <c r="EOW113"/>
      <c r="EOX113"/>
      <c r="EOY113"/>
      <c r="EOZ113"/>
      <c r="EPA113"/>
      <c r="EPB113"/>
      <c r="EPC113"/>
      <c r="EPD113"/>
      <c r="EPE113"/>
      <c r="EPF113"/>
      <c r="EPG113"/>
      <c r="EPH113"/>
      <c r="EPI113"/>
      <c r="EPJ113"/>
      <c r="EPK113"/>
      <c r="EPL113"/>
      <c r="EPM113"/>
      <c r="EPN113"/>
      <c r="EPO113"/>
      <c r="EPP113"/>
      <c r="EPQ113"/>
      <c r="EPR113"/>
      <c r="EPS113"/>
      <c r="EPT113"/>
      <c r="EPU113"/>
      <c r="EPV113"/>
      <c r="EPW113"/>
      <c r="EPX113"/>
      <c r="EPY113"/>
      <c r="EPZ113"/>
      <c r="EQA113"/>
      <c r="EQB113"/>
      <c r="EQC113"/>
      <c r="EQD113"/>
      <c r="EQE113"/>
      <c r="EQF113"/>
      <c r="EQG113"/>
      <c r="EQH113"/>
      <c r="EQI113"/>
      <c r="EQJ113"/>
      <c r="EQK113"/>
      <c r="EQL113"/>
      <c r="EQM113"/>
      <c r="EQN113"/>
      <c r="EQO113"/>
      <c r="EQP113"/>
      <c r="EQQ113"/>
      <c r="EQR113"/>
      <c r="EQS113"/>
      <c r="EQT113"/>
      <c r="EQU113"/>
      <c r="EQV113"/>
      <c r="EQW113"/>
      <c r="EQX113"/>
      <c r="EQY113"/>
      <c r="EQZ113"/>
      <c r="ERA113"/>
      <c r="ERB113"/>
      <c r="ERC113"/>
      <c r="ERD113"/>
      <c r="ERE113"/>
      <c r="ERF113"/>
      <c r="ERG113"/>
      <c r="ERH113"/>
      <c r="ERI113"/>
      <c r="ERJ113"/>
      <c r="ERK113"/>
      <c r="ERL113"/>
      <c r="ERM113"/>
      <c r="ERN113"/>
      <c r="ERO113"/>
      <c r="ERP113"/>
      <c r="ERQ113"/>
      <c r="ERR113"/>
      <c r="ERS113"/>
      <c r="ERT113"/>
      <c r="ERU113"/>
      <c r="ERV113"/>
      <c r="ERW113"/>
      <c r="ERX113"/>
      <c r="ERY113"/>
      <c r="ERZ113"/>
      <c r="ESA113"/>
      <c r="ESB113"/>
      <c r="ESC113"/>
      <c r="ESD113"/>
      <c r="ESE113"/>
      <c r="ESF113"/>
      <c r="ESG113"/>
      <c r="ESH113"/>
      <c r="ESI113"/>
      <c r="ESJ113"/>
      <c r="ESK113"/>
      <c r="ESL113"/>
      <c r="ESM113"/>
      <c r="ESN113"/>
      <c r="ESO113"/>
      <c r="ESP113"/>
      <c r="ESQ113"/>
      <c r="ESR113"/>
      <c r="ESS113"/>
      <c r="EST113"/>
      <c r="ESU113"/>
      <c r="ESV113"/>
      <c r="ESW113"/>
      <c r="ESX113"/>
      <c r="ESY113"/>
      <c r="ESZ113"/>
      <c r="ETA113"/>
      <c r="ETB113"/>
      <c r="ETC113"/>
      <c r="ETD113"/>
      <c r="ETE113"/>
      <c r="ETF113"/>
      <c r="ETG113"/>
      <c r="ETH113"/>
      <c r="ETI113"/>
      <c r="ETJ113"/>
      <c r="ETK113"/>
      <c r="ETL113"/>
      <c r="ETM113"/>
      <c r="ETN113"/>
      <c r="ETO113"/>
      <c r="ETP113"/>
      <c r="ETQ113"/>
      <c r="ETR113"/>
      <c r="ETS113"/>
      <c r="ETT113"/>
      <c r="ETU113"/>
      <c r="ETV113"/>
      <c r="ETW113"/>
      <c r="ETX113"/>
      <c r="ETY113"/>
      <c r="ETZ113"/>
      <c r="EUA113"/>
      <c r="EUB113"/>
      <c r="EUC113"/>
      <c r="EUD113"/>
      <c r="EUE113"/>
      <c r="EUF113"/>
      <c r="EUG113"/>
      <c r="EUH113"/>
      <c r="EUI113"/>
      <c r="EUJ113"/>
      <c r="EUK113"/>
      <c r="EUL113"/>
      <c r="EUM113"/>
      <c r="EUN113"/>
      <c r="EUO113"/>
      <c r="EUP113"/>
      <c r="EUQ113"/>
      <c r="EUR113"/>
      <c r="EUS113"/>
      <c r="EUT113"/>
      <c r="EUU113"/>
      <c r="EUV113"/>
      <c r="EUW113"/>
      <c r="EUX113"/>
      <c r="EUY113"/>
      <c r="EUZ113"/>
      <c r="EVA113"/>
      <c r="EVB113"/>
      <c r="EVC113"/>
      <c r="EVD113"/>
      <c r="EVE113"/>
      <c r="EVF113"/>
      <c r="EVG113"/>
      <c r="EVH113"/>
      <c r="EVI113"/>
      <c r="EVJ113"/>
      <c r="EVK113"/>
      <c r="EVL113"/>
      <c r="EVM113"/>
      <c r="EVN113"/>
      <c r="EVO113"/>
      <c r="EVP113"/>
      <c r="EVQ113"/>
      <c r="EVR113"/>
      <c r="EVS113"/>
      <c r="EVT113"/>
      <c r="EVU113"/>
      <c r="EVV113"/>
      <c r="EVW113"/>
      <c r="EVX113"/>
      <c r="EVY113"/>
      <c r="EVZ113"/>
      <c r="EWA113"/>
      <c r="EWB113"/>
      <c r="EWC113"/>
      <c r="EWD113"/>
      <c r="EWE113"/>
      <c r="EWF113"/>
      <c r="EWG113"/>
      <c r="EWH113"/>
      <c r="EWI113"/>
      <c r="EWJ113"/>
      <c r="EWK113"/>
      <c r="EWL113"/>
      <c r="EWM113"/>
      <c r="EWN113"/>
      <c r="EWO113"/>
      <c r="EWP113"/>
      <c r="EWQ113"/>
      <c r="EWR113"/>
      <c r="EWS113"/>
      <c r="EWT113"/>
      <c r="EWU113"/>
      <c r="EWV113"/>
      <c r="EWW113"/>
      <c r="EWX113"/>
      <c r="EWY113"/>
      <c r="EWZ113"/>
      <c r="EXA113"/>
      <c r="EXB113"/>
      <c r="EXC113"/>
      <c r="EXD113"/>
      <c r="EXE113"/>
      <c r="EXF113"/>
      <c r="EXG113"/>
      <c r="EXH113"/>
      <c r="EXI113"/>
      <c r="EXJ113"/>
      <c r="EXK113"/>
      <c r="EXL113"/>
      <c r="EXM113"/>
      <c r="EXN113"/>
      <c r="EXO113"/>
      <c r="EXP113"/>
      <c r="EXQ113"/>
      <c r="EXR113"/>
      <c r="EXS113"/>
      <c r="EXT113"/>
      <c r="EXU113"/>
      <c r="EXV113"/>
      <c r="EXW113"/>
      <c r="EXX113"/>
      <c r="EXY113"/>
      <c r="EXZ113"/>
      <c r="EYA113"/>
      <c r="EYB113"/>
      <c r="EYC113"/>
      <c r="EYD113"/>
      <c r="EYE113"/>
      <c r="EYF113"/>
      <c r="EYG113"/>
      <c r="EYH113"/>
      <c r="EYI113"/>
      <c r="EYJ113"/>
      <c r="EYK113"/>
      <c r="EYL113"/>
      <c r="EYM113"/>
      <c r="EYN113"/>
      <c r="EYO113"/>
      <c r="EYP113"/>
      <c r="EYQ113"/>
      <c r="EYR113"/>
      <c r="EYS113"/>
      <c r="EYT113"/>
      <c r="EYU113"/>
      <c r="EYV113"/>
      <c r="EYW113"/>
      <c r="EYX113"/>
      <c r="EYY113"/>
      <c r="EYZ113"/>
      <c r="EZA113"/>
      <c r="EZB113"/>
      <c r="EZC113"/>
      <c r="EZD113"/>
      <c r="EZE113"/>
      <c r="EZF113"/>
      <c r="EZG113"/>
      <c r="EZH113"/>
      <c r="EZI113"/>
      <c r="EZJ113"/>
      <c r="EZK113"/>
      <c r="EZL113"/>
      <c r="EZM113"/>
      <c r="EZN113"/>
      <c r="EZO113"/>
      <c r="EZP113"/>
      <c r="EZQ113"/>
      <c r="EZR113"/>
      <c r="EZS113"/>
      <c r="EZT113"/>
      <c r="EZU113"/>
      <c r="EZV113"/>
      <c r="EZW113"/>
      <c r="EZX113"/>
      <c r="EZY113"/>
      <c r="EZZ113"/>
      <c r="FAA113"/>
      <c r="FAB113"/>
      <c r="FAC113"/>
      <c r="FAD113"/>
      <c r="FAE113"/>
      <c r="FAF113"/>
      <c r="FAG113"/>
      <c r="FAH113"/>
      <c r="FAI113"/>
      <c r="FAJ113"/>
      <c r="FAK113"/>
      <c r="FAL113"/>
      <c r="FAM113"/>
      <c r="FAN113"/>
      <c r="FAO113"/>
      <c r="FAP113"/>
      <c r="FAQ113"/>
      <c r="FAR113"/>
      <c r="FAS113"/>
      <c r="FAT113"/>
      <c r="FAU113"/>
      <c r="FAV113"/>
      <c r="FAW113"/>
      <c r="FAX113"/>
      <c r="FAY113"/>
      <c r="FAZ113"/>
      <c r="FBA113"/>
      <c r="FBB113"/>
      <c r="FBC113"/>
      <c r="FBD113"/>
      <c r="FBE113"/>
      <c r="FBF113"/>
      <c r="FBG113"/>
      <c r="FBH113"/>
      <c r="FBI113"/>
      <c r="FBJ113"/>
      <c r="FBK113"/>
      <c r="FBL113"/>
      <c r="FBM113"/>
      <c r="FBN113"/>
      <c r="FBO113"/>
      <c r="FBP113"/>
      <c r="FBQ113"/>
      <c r="FBR113"/>
      <c r="FBS113"/>
      <c r="FBT113"/>
      <c r="FBU113"/>
      <c r="FBV113"/>
      <c r="FBW113"/>
      <c r="FBX113"/>
      <c r="FBY113"/>
      <c r="FBZ113"/>
      <c r="FCA113"/>
      <c r="FCB113"/>
      <c r="FCC113"/>
      <c r="FCD113"/>
      <c r="FCE113"/>
      <c r="FCF113"/>
      <c r="FCG113"/>
      <c r="FCH113"/>
      <c r="FCI113"/>
      <c r="FCJ113"/>
      <c r="FCK113"/>
      <c r="FCL113"/>
      <c r="FCM113"/>
      <c r="FCN113"/>
      <c r="FCO113"/>
      <c r="FCP113"/>
      <c r="FCQ113"/>
      <c r="FCR113"/>
      <c r="FCS113"/>
      <c r="FCT113"/>
      <c r="FCU113"/>
      <c r="FCV113"/>
      <c r="FCW113"/>
      <c r="FCX113"/>
      <c r="FCY113"/>
      <c r="FCZ113"/>
      <c r="FDA113"/>
      <c r="FDB113"/>
      <c r="FDC113"/>
      <c r="FDD113"/>
      <c r="FDE113"/>
      <c r="FDF113"/>
      <c r="FDG113"/>
      <c r="FDH113"/>
      <c r="FDI113"/>
      <c r="FDJ113"/>
      <c r="FDK113"/>
      <c r="FDL113"/>
      <c r="FDM113"/>
      <c r="FDN113"/>
      <c r="FDO113"/>
      <c r="FDP113"/>
      <c r="FDQ113"/>
      <c r="FDR113"/>
      <c r="FDS113"/>
      <c r="FDT113"/>
      <c r="FDU113"/>
      <c r="FDV113"/>
      <c r="FDW113"/>
      <c r="FDX113"/>
      <c r="FDY113"/>
      <c r="FDZ113"/>
      <c r="FEA113"/>
      <c r="FEB113"/>
      <c r="FEC113"/>
      <c r="FED113"/>
      <c r="FEE113"/>
      <c r="FEF113"/>
      <c r="FEG113"/>
      <c r="FEH113"/>
      <c r="FEI113"/>
      <c r="FEJ113"/>
      <c r="FEK113"/>
      <c r="FEL113"/>
      <c r="FEM113"/>
      <c r="FEN113"/>
      <c r="FEO113"/>
      <c r="FEP113"/>
      <c r="FEQ113"/>
      <c r="FER113"/>
      <c r="FES113"/>
      <c r="FET113"/>
      <c r="FEU113"/>
      <c r="FEV113"/>
      <c r="FEW113"/>
      <c r="FEX113"/>
      <c r="FEY113"/>
      <c r="FEZ113"/>
      <c r="FFA113"/>
      <c r="FFB113"/>
      <c r="FFC113"/>
      <c r="FFD113"/>
      <c r="FFE113"/>
      <c r="FFF113"/>
      <c r="FFG113"/>
      <c r="FFH113"/>
      <c r="FFI113"/>
      <c r="FFJ113"/>
      <c r="FFK113"/>
      <c r="FFL113"/>
      <c r="FFM113"/>
      <c r="FFN113"/>
      <c r="FFO113"/>
      <c r="FFP113"/>
      <c r="FFQ113"/>
      <c r="FFR113"/>
      <c r="FFS113"/>
      <c r="FFT113"/>
      <c r="FFU113"/>
      <c r="FFV113"/>
      <c r="FFW113"/>
      <c r="FFX113"/>
      <c r="FFY113"/>
      <c r="FFZ113"/>
      <c r="FGA113"/>
      <c r="FGB113"/>
      <c r="FGC113"/>
      <c r="FGD113"/>
      <c r="FGE113"/>
      <c r="FGF113"/>
      <c r="FGG113"/>
      <c r="FGH113"/>
      <c r="FGI113"/>
      <c r="FGJ113"/>
      <c r="FGK113"/>
      <c r="FGL113"/>
      <c r="FGM113"/>
      <c r="FGN113"/>
      <c r="FGO113"/>
      <c r="FGP113"/>
      <c r="FGQ113"/>
      <c r="FGR113"/>
      <c r="FGS113"/>
      <c r="FGT113"/>
      <c r="FGU113"/>
      <c r="FGV113"/>
      <c r="FGW113"/>
      <c r="FGX113"/>
      <c r="FGY113"/>
      <c r="FGZ113"/>
      <c r="FHA113"/>
      <c r="FHB113"/>
      <c r="FHC113"/>
      <c r="FHD113"/>
      <c r="FHE113"/>
      <c r="FHF113"/>
      <c r="FHG113"/>
      <c r="FHH113"/>
      <c r="FHI113"/>
      <c r="FHJ113"/>
      <c r="FHK113"/>
      <c r="FHL113"/>
      <c r="FHM113"/>
      <c r="FHN113"/>
      <c r="FHO113"/>
      <c r="FHP113"/>
      <c r="FHQ113"/>
      <c r="FHR113"/>
      <c r="FHS113"/>
      <c r="FHT113"/>
      <c r="FHU113"/>
      <c r="FHV113"/>
      <c r="FHW113"/>
      <c r="FHX113"/>
      <c r="FHY113"/>
      <c r="FHZ113"/>
      <c r="FIA113"/>
      <c r="FIB113"/>
      <c r="FIC113"/>
      <c r="FID113"/>
      <c r="FIE113"/>
      <c r="FIF113"/>
      <c r="FIG113"/>
      <c r="FIH113"/>
      <c r="FII113"/>
      <c r="FIJ113"/>
      <c r="FIK113"/>
      <c r="FIL113"/>
      <c r="FIM113"/>
      <c r="FIN113"/>
      <c r="FIO113"/>
      <c r="FIP113"/>
      <c r="FIQ113"/>
      <c r="FIR113"/>
      <c r="FIS113"/>
      <c r="FIT113"/>
      <c r="FIU113"/>
      <c r="FIV113"/>
      <c r="FIW113"/>
      <c r="FIX113"/>
      <c r="FIY113"/>
      <c r="FIZ113"/>
      <c r="FJA113"/>
      <c r="FJB113"/>
      <c r="FJC113"/>
      <c r="FJD113"/>
      <c r="FJE113"/>
      <c r="FJF113"/>
      <c r="FJG113"/>
      <c r="FJH113"/>
      <c r="FJI113"/>
      <c r="FJJ113"/>
      <c r="FJK113"/>
      <c r="FJL113"/>
      <c r="FJM113"/>
      <c r="FJN113"/>
      <c r="FJO113"/>
      <c r="FJP113"/>
      <c r="FJQ113"/>
      <c r="FJR113"/>
      <c r="FJS113"/>
      <c r="FJT113"/>
      <c r="FJU113"/>
      <c r="FJV113"/>
      <c r="FJW113"/>
      <c r="FJX113"/>
      <c r="FJY113"/>
      <c r="FJZ113"/>
      <c r="FKA113"/>
      <c r="FKB113"/>
      <c r="FKC113"/>
      <c r="FKD113"/>
      <c r="FKE113"/>
      <c r="FKF113"/>
      <c r="FKG113"/>
      <c r="FKH113"/>
      <c r="FKI113"/>
      <c r="FKJ113"/>
      <c r="FKK113"/>
      <c r="FKL113"/>
      <c r="FKM113"/>
      <c r="FKN113"/>
      <c r="FKO113"/>
      <c r="FKP113"/>
      <c r="FKQ113"/>
      <c r="FKR113"/>
      <c r="FKS113"/>
      <c r="FKT113"/>
      <c r="FKU113"/>
      <c r="FKV113"/>
      <c r="FKW113"/>
      <c r="FKX113"/>
      <c r="FKY113"/>
      <c r="FKZ113"/>
      <c r="FLA113"/>
      <c r="FLB113"/>
      <c r="FLC113"/>
      <c r="FLD113"/>
      <c r="FLE113"/>
      <c r="FLF113"/>
      <c r="FLG113"/>
      <c r="FLH113"/>
      <c r="FLI113"/>
      <c r="FLJ113"/>
      <c r="FLK113"/>
      <c r="FLL113"/>
      <c r="FLM113"/>
      <c r="FLN113"/>
      <c r="FLO113"/>
      <c r="FLP113"/>
      <c r="FLQ113"/>
      <c r="FLR113"/>
      <c r="FLS113"/>
      <c r="FLT113"/>
      <c r="FLU113"/>
      <c r="FLV113"/>
      <c r="FLW113"/>
      <c r="FLX113"/>
      <c r="FLY113"/>
      <c r="FLZ113"/>
      <c r="FMA113"/>
      <c r="FMB113"/>
      <c r="FMC113"/>
      <c r="FMD113"/>
      <c r="FME113"/>
      <c r="FMF113"/>
      <c r="FMG113"/>
      <c r="FMH113"/>
      <c r="FMI113"/>
      <c r="FMJ113"/>
      <c r="FMK113"/>
      <c r="FML113"/>
      <c r="FMM113"/>
      <c r="FMN113"/>
      <c r="FMO113"/>
      <c r="FMP113"/>
      <c r="FMQ113"/>
      <c r="FMR113"/>
      <c r="FMS113"/>
      <c r="FMT113"/>
      <c r="FMU113"/>
      <c r="FMV113"/>
      <c r="FMW113"/>
      <c r="FMX113"/>
      <c r="FMY113"/>
      <c r="FMZ113"/>
      <c r="FNA113"/>
      <c r="FNB113"/>
      <c r="FNC113"/>
      <c r="FND113"/>
      <c r="FNE113"/>
      <c r="FNF113"/>
      <c r="FNG113"/>
      <c r="FNH113"/>
      <c r="FNI113"/>
      <c r="FNJ113"/>
      <c r="FNK113"/>
      <c r="FNL113"/>
      <c r="FNM113"/>
      <c r="FNN113"/>
      <c r="FNO113"/>
      <c r="FNP113"/>
      <c r="FNQ113"/>
      <c r="FNR113"/>
      <c r="FNS113"/>
      <c r="FNT113"/>
      <c r="FNU113"/>
      <c r="FNV113"/>
      <c r="FNW113"/>
      <c r="FNX113"/>
      <c r="FNY113"/>
      <c r="FNZ113"/>
      <c r="FOA113"/>
      <c r="FOB113"/>
      <c r="FOC113"/>
      <c r="FOD113"/>
      <c r="FOE113"/>
      <c r="FOF113"/>
      <c r="FOG113"/>
      <c r="FOH113"/>
      <c r="FOI113"/>
      <c r="FOJ113"/>
      <c r="FOK113"/>
      <c r="FOL113"/>
      <c r="FOM113"/>
      <c r="FON113"/>
      <c r="FOO113"/>
      <c r="FOP113"/>
      <c r="FOQ113"/>
      <c r="FOR113"/>
      <c r="FOS113"/>
      <c r="FOT113"/>
      <c r="FOU113"/>
      <c r="FOV113"/>
      <c r="FOW113"/>
      <c r="FOX113"/>
      <c r="FOY113"/>
      <c r="FOZ113"/>
      <c r="FPA113"/>
      <c r="FPB113"/>
      <c r="FPC113"/>
      <c r="FPD113"/>
      <c r="FPE113"/>
      <c r="FPF113"/>
      <c r="FPG113"/>
      <c r="FPH113"/>
      <c r="FPI113"/>
      <c r="FPJ113"/>
      <c r="FPK113"/>
      <c r="FPL113"/>
      <c r="FPM113"/>
      <c r="FPN113"/>
      <c r="FPO113"/>
      <c r="FPP113"/>
      <c r="FPQ113"/>
      <c r="FPR113"/>
      <c r="FPS113"/>
      <c r="FPT113"/>
      <c r="FPU113"/>
      <c r="FPV113"/>
      <c r="FPW113"/>
      <c r="FPX113"/>
      <c r="FPY113"/>
      <c r="FPZ113"/>
      <c r="FQA113"/>
      <c r="FQB113"/>
      <c r="FQC113"/>
      <c r="FQD113"/>
      <c r="FQE113"/>
      <c r="FQF113"/>
      <c r="FQG113"/>
      <c r="FQH113"/>
      <c r="FQI113"/>
      <c r="FQJ113"/>
      <c r="FQK113"/>
      <c r="FQL113"/>
      <c r="FQM113"/>
      <c r="FQN113"/>
      <c r="FQO113"/>
      <c r="FQP113"/>
      <c r="FQQ113"/>
      <c r="FQR113"/>
      <c r="FQS113"/>
      <c r="FQT113"/>
      <c r="FQU113"/>
      <c r="FQV113"/>
      <c r="FQW113"/>
      <c r="FQX113"/>
      <c r="FQY113"/>
      <c r="FQZ113"/>
      <c r="FRA113"/>
      <c r="FRB113"/>
      <c r="FRC113"/>
      <c r="FRD113"/>
      <c r="FRE113"/>
      <c r="FRF113"/>
      <c r="FRG113"/>
      <c r="FRH113"/>
      <c r="FRI113"/>
      <c r="FRJ113"/>
      <c r="FRK113"/>
      <c r="FRL113"/>
      <c r="FRM113"/>
      <c r="FRN113"/>
      <c r="FRO113"/>
      <c r="FRP113"/>
      <c r="FRQ113"/>
      <c r="FRR113"/>
      <c r="FRS113"/>
      <c r="FRT113"/>
      <c r="FRU113"/>
      <c r="FRV113"/>
      <c r="FRW113"/>
      <c r="FRX113"/>
      <c r="FRY113"/>
      <c r="FRZ113"/>
      <c r="FSA113"/>
      <c r="FSB113"/>
      <c r="FSC113"/>
      <c r="FSD113"/>
      <c r="FSE113"/>
      <c r="FSF113"/>
      <c r="FSG113"/>
      <c r="FSH113"/>
      <c r="FSI113"/>
      <c r="FSJ113"/>
      <c r="FSK113"/>
      <c r="FSL113"/>
      <c r="FSM113"/>
      <c r="FSN113"/>
      <c r="FSO113"/>
      <c r="FSP113"/>
      <c r="FSQ113"/>
      <c r="FSR113"/>
      <c r="FSS113"/>
      <c r="FST113"/>
      <c r="FSU113"/>
      <c r="FSV113"/>
      <c r="FSW113"/>
      <c r="FSX113"/>
      <c r="FSY113"/>
      <c r="FSZ113"/>
      <c r="FTA113"/>
      <c r="FTB113"/>
      <c r="FTC113"/>
      <c r="FTD113"/>
      <c r="FTE113"/>
      <c r="FTF113"/>
      <c r="FTG113"/>
      <c r="FTH113"/>
      <c r="FTI113"/>
      <c r="FTJ113"/>
      <c r="FTK113"/>
      <c r="FTL113"/>
      <c r="FTM113"/>
      <c r="FTN113"/>
      <c r="FTO113"/>
      <c r="FTP113"/>
      <c r="FTQ113"/>
      <c r="FTR113"/>
      <c r="FTS113"/>
      <c r="FTT113"/>
      <c r="FTU113"/>
      <c r="FTV113"/>
      <c r="FTW113"/>
      <c r="FTX113"/>
      <c r="FTY113"/>
      <c r="FTZ113"/>
      <c r="FUA113"/>
      <c r="FUB113"/>
      <c r="FUC113"/>
      <c r="FUD113"/>
      <c r="FUE113"/>
      <c r="FUF113"/>
      <c r="FUG113"/>
      <c r="FUH113"/>
      <c r="FUI113"/>
      <c r="FUJ113"/>
      <c r="FUK113"/>
      <c r="FUL113"/>
      <c r="FUM113"/>
      <c r="FUN113"/>
      <c r="FUO113"/>
      <c r="FUP113"/>
      <c r="FUQ113"/>
      <c r="FUR113"/>
      <c r="FUS113"/>
      <c r="FUT113"/>
      <c r="FUU113"/>
      <c r="FUV113"/>
      <c r="FUW113"/>
      <c r="FUX113"/>
      <c r="FUY113"/>
      <c r="FUZ113"/>
      <c r="FVA113"/>
      <c r="FVB113"/>
      <c r="FVC113"/>
      <c r="FVD113"/>
      <c r="FVE113"/>
      <c r="FVF113"/>
      <c r="FVG113"/>
      <c r="FVH113"/>
      <c r="FVI113"/>
      <c r="FVJ113"/>
      <c r="FVK113"/>
      <c r="FVL113"/>
      <c r="FVM113"/>
      <c r="FVN113"/>
      <c r="FVO113"/>
      <c r="FVP113"/>
      <c r="FVQ113"/>
      <c r="FVR113"/>
      <c r="FVS113"/>
      <c r="FVT113"/>
      <c r="FVU113"/>
      <c r="FVV113"/>
      <c r="FVW113"/>
      <c r="FVX113"/>
      <c r="FVY113"/>
      <c r="FVZ113"/>
      <c r="FWA113"/>
      <c r="FWB113"/>
      <c r="FWC113"/>
      <c r="FWD113"/>
      <c r="FWE113"/>
      <c r="FWF113"/>
      <c r="FWG113"/>
      <c r="FWH113"/>
      <c r="FWI113"/>
      <c r="FWJ113"/>
      <c r="FWK113"/>
      <c r="FWL113"/>
      <c r="FWM113"/>
      <c r="FWN113"/>
      <c r="FWO113"/>
      <c r="FWP113"/>
      <c r="FWQ113"/>
      <c r="FWR113"/>
      <c r="FWS113"/>
      <c r="FWT113"/>
      <c r="FWU113"/>
      <c r="FWV113"/>
      <c r="FWW113"/>
      <c r="FWX113"/>
      <c r="FWY113"/>
      <c r="FWZ113"/>
      <c r="FXA113"/>
      <c r="FXB113"/>
      <c r="FXC113"/>
      <c r="FXD113"/>
      <c r="FXE113"/>
      <c r="FXF113"/>
      <c r="FXG113"/>
      <c r="FXH113"/>
      <c r="FXI113"/>
      <c r="FXJ113"/>
      <c r="FXK113"/>
      <c r="FXL113"/>
      <c r="FXM113"/>
      <c r="FXN113"/>
      <c r="FXO113"/>
      <c r="FXP113"/>
      <c r="FXQ113"/>
      <c r="FXR113"/>
      <c r="FXS113"/>
      <c r="FXT113"/>
      <c r="FXU113"/>
      <c r="FXV113"/>
      <c r="FXW113"/>
      <c r="FXX113"/>
      <c r="FXY113"/>
      <c r="FXZ113"/>
      <c r="FYA113"/>
      <c r="FYB113"/>
      <c r="FYC113"/>
      <c r="FYD113"/>
      <c r="FYE113"/>
      <c r="FYF113"/>
      <c r="FYG113"/>
      <c r="FYH113"/>
      <c r="FYI113"/>
      <c r="FYJ113"/>
      <c r="FYK113"/>
      <c r="FYL113"/>
      <c r="FYM113"/>
      <c r="FYN113"/>
      <c r="FYO113"/>
      <c r="FYP113"/>
      <c r="FYQ113"/>
      <c r="FYR113"/>
      <c r="FYS113"/>
      <c r="FYT113"/>
      <c r="FYU113"/>
      <c r="FYV113"/>
      <c r="FYW113"/>
      <c r="FYX113"/>
      <c r="FYY113"/>
      <c r="FYZ113"/>
      <c r="FZA113"/>
      <c r="FZB113"/>
      <c r="FZC113"/>
      <c r="FZD113"/>
      <c r="FZE113"/>
      <c r="FZF113"/>
      <c r="FZG113"/>
      <c r="FZH113"/>
      <c r="FZI113"/>
      <c r="FZJ113"/>
      <c r="FZK113"/>
      <c r="FZL113"/>
      <c r="FZM113"/>
      <c r="FZN113"/>
      <c r="FZO113"/>
      <c r="FZP113"/>
      <c r="FZQ113"/>
      <c r="FZR113"/>
      <c r="FZS113"/>
      <c r="FZT113"/>
      <c r="FZU113"/>
      <c r="FZV113"/>
      <c r="FZW113"/>
      <c r="FZX113"/>
      <c r="FZY113"/>
      <c r="FZZ113"/>
      <c r="GAA113"/>
      <c r="GAB113"/>
      <c r="GAC113"/>
      <c r="GAD113"/>
      <c r="GAE113"/>
      <c r="GAF113"/>
      <c r="GAG113"/>
      <c r="GAH113"/>
      <c r="GAI113"/>
      <c r="GAJ113"/>
      <c r="GAK113"/>
      <c r="GAL113"/>
      <c r="GAM113"/>
      <c r="GAN113"/>
      <c r="GAO113"/>
      <c r="GAP113"/>
      <c r="GAQ113"/>
      <c r="GAR113"/>
      <c r="GAS113"/>
      <c r="GAT113"/>
      <c r="GAU113"/>
      <c r="GAV113"/>
      <c r="GAW113"/>
      <c r="GAX113"/>
      <c r="GAY113"/>
      <c r="GAZ113"/>
      <c r="GBA113"/>
      <c r="GBB113"/>
      <c r="GBC113"/>
      <c r="GBD113"/>
      <c r="GBE113"/>
      <c r="GBF113"/>
      <c r="GBG113"/>
      <c r="GBH113"/>
      <c r="GBI113"/>
      <c r="GBJ113"/>
      <c r="GBK113"/>
      <c r="GBL113"/>
      <c r="GBM113"/>
      <c r="GBN113"/>
      <c r="GBO113"/>
      <c r="GBP113"/>
      <c r="GBQ113"/>
      <c r="GBR113"/>
      <c r="GBS113"/>
      <c r="GBT113"/>
      <c r="GBU113"/>
      <c r="GBV113"/>
      <c r="GBW113"/>
      <c r="GBX113"/>
      <c r="GBY113"/>
      <c r="GBZ113"/>
      <c r="GCA113"/>
      <c r="GCB113"/>
      <c r="GCC113"/>
      <c r="GCD113"/>
      <c r="GCE113"/>
      <c r="GCF113"/>
      <c r="GCG113"/>
      <c r="GCH113"/>
      <c r="GCI113"/>
      <c r="GCJ113"/>
      <c r="GCK113"/>
      <c r="GCL113"/>
      <c r="GCM113"/>
      <c r="GCN113"/>
      <c r="GCO113"/>
      <c r="GCP113"/>
      <c r="GCQ113"/>
      <c r="GCR113"/>
      <c r="GCS113"/>
      <c r="GCT113"/>
      <c r="GCU113"/>
      <c r="GCV113"/>
      <c r="GCW113"/>
      <c r="GCX113"/>
      <c r="GCY113"/>
      <c r="GCZ113"/>
      <c r="GDA113"/>
      <c r="GDB113"/>
      <c r="GDC113"/>
      <c r="GDD113"/>
      <c r="GDE113"/>
      <c r="GDF113"/>
      <c r="GDG113"/>
      <c r="GDH113"/>
      <c r="GDI113"/>
      <c r="GDJ113"/>
      <c r="GDK113"/>
      <c r="GDL113"/>
      <c r="GDM113"/>
      <c r="GDN113"/>
      <c r="GDO113"/>
      <c r="GDP113"/>
      <c r="GDQ113"/>
      <c r="GDR113"/>
      <c r="GDS113"/>
      <c r="GDT113"/>
      <c r="GDU113"/>
      <c r="GDV113"/>
      <c r="GDW113"/>
      <c r="GDX113"/>
      <c r="GDY113"/>
      <c r="GDZ113"/>
      <c r="GEA113"/>
      <c r="GEB113"/>
      <c r="GEC113"/>
      <c r="GED113"/>
      <c r="GEE113"/>
      <c r="GEF113"/>
      <c r="GEG113"/>
      <c r="GEH113"/>
      <c r="GEI113"/>
      <c r="GEJ113"/>
      <c r="GEK113"/>
      <c r="GEL113"/>
      <c r="GEM113"/>
      <c r="GEN113"/>
      <c r="GEO113"/>
      <c r="GEP113"/>
      <c r="GEQ113"/>
      <c r="GER113"/>
      <c r="GES113"/>
      <c r="GET113"/>
      <c r="GEU113"/>
      <c r="GEV113"/>
      <c r="GEW113"/>
      <c r="GEX113"/>
      <c r="GEY113"/>
      <c r="GEZ113"/>
      <c r="GFA113"/>
      <c r="GFB113"/>
      <c r="GFC113"/>
      <c r="GFD113"/>
      <c r="GFE113"/>
      <c r="GFF113"/>
      <c r="GFG113"/>
      <c r="GFH113"/>
      <c r="GFI113"/>
      <c r="GFJ113"/>
      <c r="GFK113"/>
      <c r="GFL113"/>
      <c r="GFM113"/>
      <c r="GFN113"/>
      <c r="GFO113"/>
      <c r="GFP113"/>
      <c r="GFQ113"/>
      <c r="GFR113"/>
      <c r="GFS113"/>
      <c r="GFT113"/>
      <c r="GFU113"/>
      <c r="GFV113"/>
      <c r="GFW113"/>
      <c r="GFX113"/>
      <c r="GFY113"/>
      <c r="GFZ113"/>
      <c r="GGA113"/>
      <c r="GGB113"/>
      <c r="GGC113"/>
      <c r="GGD113"/>
      <c r="GGE113"/>
      <c r="GGF113"/>
      <c r="GGG113"/>
      <c r="GGH113"/>
      <c r="GGI113"/>
      <c r="GGJ113"/>
      <c r="GGK113"/>
      <c r="GGL113"/>
      <c r="GGM113"/>
      <c r="GGN113"/>
      <c r="GGO113"/>
      <c r="GGP113"/>
      <c r="GGQ113"/>
      <c r="GGR113"/>
      <c r="GGS113"/>
      <c r="GGT113"/>
      <c r="GGU113"/>
      <c r="GGV113"/>
      <c r="GGW113"/>
      <c r="GGX113"/>
      <c r="GGY113"/>
      <c r="GGZ113"/>
      <c r="GHA113"/>
      <c r="GHB113"/>
      <c r="GHC113"/>
      <c r="GHD113"/>
      <c r="GHE113"/>
      <c r="GHF113"/>
      <c r="GHG113"/>
      <c r="GHH113"/>
      <c r="GHI113"/>
      <c r="GHJ113"/>
      <c r="GHK113"/>
      <c r="GHL113"/>
      <c r="GHM113"/>
      <c r="GHN113"/>
      <c r="GHO113"/>
      <c r="GHP113"/>
      <c r="GHQ113"/>
      <c r="GHR113"/>
      <c r="GHS113"/>
      <c r="GHT113"/>
      <c r="GHU113"/>
      <c r="GHV113"/>
      <c r="GHW113"/>
      <c r="GHX113"/>
      <c r="GHY113"/>
      <c r="GHZ113"/>
      <c r="GIA113"/>
      <c r="GIB113"/>
      <c r="GIC113"/>
      <c r="GID113"/>
      <c r="GIE113"/>
      <c r="GIF113"/>
      <c r="GIG113"/>
      <c r="GIH113"/>
      <c r="GII113"/>
      <c r="GIJ113"/>
      <c r="GIK113"/>
      <c r="GIL113"/>
      <c r="GIM113"/>
      <c r="GIN113"/>
      <c r="GIO113"/>
      <c r="GIP113"/>
      <c r="GIQ113"/>
      <c r="GIR113"/>
      <c r="GIS113"/>
      <c r="GIT113"/>
      <c r="GIU113"/>
      <c r="GIV113"/>
      <c r="GIW113"/>
      <c r="GIX113"/>
      <c r="GIY113"/>
      <c r="GIZ113"/>
      <c r="GJA113"/>
      <c r="GJB113"/>
      <c r="GJC113"/>
      <c r="GJD113"/>
      <c r="GJE113"/>
      <c r="GJF113"/>
      <c r="GJG113"/>
      <c r="GJH113"/>
      <c r="GJI113"/>
      <c r="GJJ113"/>
      <c r="GJK113"/>
      <c r="GJL113"/>
      <c r="GJM113"/>
      <c r="GJN113"/>
      <c r="GJO113"/>
      <c r="GJP113"/>
      <c r="GJQ113"/>
      <c r="GJR113"/>
      <c r="GJS113"/>
      <c r="GJT113"/>
      <c r="GJU113"/>
      <c r="GJV113"/>
      <c r="GJW113"/>
      <c r="GJX113"/>
      <c r="GJY113"/>
      <c r="GJZ113"/>
      <c r="GKA113"/>
      <c r="GKB113"/>
      <c r="GKC113"/>
      <c r="GKD113"/>
      <c r="GKE113"/>
      <c r="GKF113"/>
      <c r="GKG113"/>
      <c r="GKH113"/>
      <c r="GKI113"/>
      <c r="GKJ113"/>
      <c r="GKK113"/>
      <c r="GKL113"/>
      <c r="GKM113"/>
      <c r="GKN113"/>
      <c r="GKO113"/>
      <c r="GKP113"/>
      <c r="GKQ113"/>
      <c r="GKR113"/>
      <c r="GKS113"/>
      <c r="GKT113"/>
      <c r="GKU113"/>
      <c r="GKV113"/>
      <c r="GKW113"/>
      <c r="GKX113"/>
      <c r="GKY113"/>
      <c r="GKZ113"/>
      <c r="GLA113"/>
      <c r="GLB113"/>
      <c r="GLC113"/>
      <c r="GLD113"/>
      <c r="GLE113"/>
      <c r="GLF113"/>
      <c r="GLG113"/>
      <c r="GLH113"/>
      <c r="GLI113"/>
      <c r="GLJ113"/>
      <c r="GLK113"/>
      <c r="GLL113"/>
      <c r="GLM113"/>
      <c r="GLN113"/>
      <c r="GLO113"/>
      <c r="GLP113"/>
      <c r="GLQ113"/>
      <c r="GLR113"/>
      <c r="GLS113"/>
      <c r="GLT113"/>
      <c r="GLU113"/>
      <c r="GLV113"/>
      <c r="GLW113"/>
      <c r="GLX113"/>
      <c r="GLY113"/>
      <c r="GLZ113"/>
      <c r="GMA113"/>
      <c r="GMB113"/>
      <c r="GMC113"/>
      <c r="GMD113"/>
      <c r="GME113"/>
      <c r="GMF113"/>
      <c r="GMG113"/>
      <c r="GMH113"/>
      <c r="GMI113"/>
      <c r="GMJ113"/>
      <c r="GMK113"/>
      <c r="GML113"/>
      <c r="GMM113"/>
      <c r="GMN113"/>
      <c r="GMO113"/>
      <c r="GMP113"/>
      <c r="GMQ113"/>
      <c r="GMR113"/>
      <c r="GMS113"/>
      <c r="GMT113"/>
      <c r="GMU113"/>
      <c r="GMV113"/>
      <c r="GMW113"/>
      <c r="GMX113"/>
      <c r="GMY113"/>
      <c r="GMZ113"/>
      <c r="GNA113"/>
      <c r="GNB113"/>
      <c r="GNC113"/>
      <c r="GND113"/>
      <c r="GNE113"/>
      <c r="GNF113"/>
      <c r="GNG113"/>
      <c r="GNH113"/>
      <c r="GNI113"/>
      <c r="GNJ113"/>
      <c r="GNK113"/>
      <c r="GNL113"/>
      <c r="GNM113"/>
      <c r="GNN113"/>
      <c r="GNO113"/>
      <c r="GNP113"/>
      <c r="GNQ113"/>
      <c r="GNR113"/>
      <c r="GNS113"/>
      <c r="GNT113"/>
      <c r="GNU113"/>
      <c r="GNV113"/>
      <c r="GNW113"/>
      <c r="GNX113"/>
      <c r="GNY113"/>
      <c r="GNZ113"/>
      <c r="GOA113"/>
      <c r="GOB113"/>
      <c r="GOC113"/>
      <c r="GOD113"/>
      <c r="GOE113"/>
      <c r="GOF113"/>
      <c r="GOG113"/>
      <c r="GOH113"/>
      <c r="GOI113"/>
      <c r="GOJ113"/>
      <c r="GOK113"/>
      <c r="GOL113"/>
      <c r="GOM113"/>
      <c r="GON113"/>
      <c r="GOO113"/>
      <c r="GOP113"/>
      <c r="GOQ113"/>
      <c r="GOR113"/>
      <c r="GOS113"/>
      <c r="GOT113"/>
      <c r="GOU113"/>
      <c r="GOV113"/>
      <c r="GOW113"/>
      <c r="GOX113"/>
      <c r="GOY113"/>
      <c r="GOZ113"/>
      <c r="GPA113"/>
      <c r="GPB113"/>
      <c r="GPC113"/>
      <c r="GPD113"/>
      <c r="GPE113"/>
      <c r="GPF113"/>
      <c r="GPG113"/>
      <c r="GPH113"/>
      <c r="GPI113"/>
      <c r="GPJ113"/>
      <c r="GPK113"/>
      <c r="GPL113"/>
      <c r="GPM113"/>
      <c r="GPN113"/>
      <c r="GPO113"/>
      <c r="GPP113"/>
      <c r="GPQ113"/>
      <c r="GPR113"/>
      <c r="GPS113"/>
      <c r="GPT113"/>
      <c r="GPU113"/>
      <c r="GPV113"/>
      <c r="GPW113"/>
      <c r="GPX113"/>
      <c r="GPY113"/>
      <c r="GPZ113"/>
      <c r="GQA113"/>
      <c r="GQB113"/>
      <c r="GQC113"/>
      <c r="GQD113"/>
      <c r="GQE113"/>
      <c r="GQF113"/>
      <c r="GQG113"/>
      <c r="GQH113"/>
      <c r="GQI113"/>
      <c r="GQJ113"/>
      <c r="GQK113"/>
      <c r="GQL113"/>
      <c r="GQM113"/>
      <c r="GQN113"/>
      <c r="GQO113"/>
      <c r="GQP113"/>
      <c r="GQQ113"/>
      <c r="GQR113"/>
      <c r="GQS113"/>
      <c r="GQT113"/>
      <c r="GQU113"/>
      <c r="GQV113"/>
      <c r="GQW113"/>
      <c r="GQX113"/>
      <c r="GQY113"/>
      <c r="GQZ113"/>
      <c r="GRA113"/>
      <c r="GRB113"/>
      <c r="GRC113"/>
      <c r="GRD113"/>
      <c r="GRE113"/>
      <c r="GRF113"/>
      <c r="GRG113"/>
      <c r="GRH113"/>
      <c r="GRI113"/>
      <c r="GRJ113"/>
      <c r="GRK113"/>
      <c r="GRL113"/>
      <c r="GRM113"/>
      <c r="GRN113"/>
      <c r="GRO113"/>
      <c r="GRP113"/>
      <c r="GRQ113"/>
      <c r="GRR113"/>
      <c r="GRS113"/>
      <c r="GRT113"/>
      <c r="GRU113"/>
      <c r="GRV113"/>
      <c r="GRW113"/>
      <c r="GRX113"/>
      <c r="GRY113"/>
      <c r="GRZ113"/>
      <c r="GSA113"/>
      <c r="GSB113"/>
      <c r="GSC113"/>
      <c r="GSD113"/>
      <c r="GSE113"/>
      <c r="GSF113"/>
      <c r="GSG113"/>
      <c r="GSH113"/>
      <c r="GSI113"/>
      <c r="GSJ113"/>
      <c r="GSK113"/>
      <c r="GSL113"/>
      <c r="GSM113"/>
      <c r="GSN113"/>
      <c r="GSO113"/>
      <c r="GSP113"/>
      <c r="GSQ113"/>
      <c r="GSR113"/>
      <c r="GSS113"/>
      <c r="GST113"/>
      <c r="GSU113"/>
      <c r="GSV113"/>
      <c r="GSW113"/>
      <c r="GSX113"/>
      <c r="GSY113"/>
      <c r="GSZ113"/>
      <c r="GTA113"/>
      <c r="GTB113"/>
      <c r="GTC113"/>
      <c r="GTD113"/>
      <c r="GTE113"/>
      <c r="GTF113"/>
      <c r="GTG113"/>
      <c r="GTH113"/>
      <c r="GTI113"/>
      <c r="GTJ113"/>
      <c r="GTK113"/>
      <c r="GTL113"/>
      <c r="GTM113"/>
      <c r="GTN113"/>
      <c r="GTO113"/>
      <c r="GTP113"/>
      <c r="GTQ113"/>
      <c r="GTR113"/>
      <c r="GTS113"/>
      <c r="GTT113"/>
      <c r="GTU113"/>
      <c r="GTV113"/>
      <c r="GTW113"/>
      <c r="GTX113"/>
      <c r="GTY113"/>
      <c r="GTZ113"/>
      <c r="GUA113"/>
      <c r="GUB113"/>
      <c r="GUC113"/>
      <c r="GUD113"/>
      <c r="GUE113"/>
      <c r="GUF113"/>
      <c r="GUG113"/>
      <c r="GUH113"/>
      <c r="GUI113"/>
      <c r="GUJ113"/>
      <c r="GUK113"/>
      <c r="GUL113"/>
      <c r="GUM113"/>
      <c r="GUN113"/>
      <c r="GUO113"/>
      <c r="GUP113"/>
      <c r="GUQ113"/>
      <c r="GUR113"/>
      <c r="GUS113"/>
      <c r="GUT113"/>
      <c r="GUU113"/>
      <c r="GUV113"/>
      <c r="GUW113"/>
      <c r="GUX113"/>
      <c r="GUY113"/>
      <c r="GUZ113"/>
      <c r="GVA113"/>
      <c r="GVB113"/>
      <c r="GVC113"/>
      <c r="GVD113"/>
      <c r="GVE113"/>
      <c r="GVF113"/>
      <c r="GVG113"/>
      <c r="GVH113"/>
      <c r="GVI113"/>
      <c r="GVJ113"/>
      <c r="GVK113"/>
      <c r="GVL113"/>
      <c r="GVM113"/>
      <c r="GVN113"/>
      <c r="GVO113"/>
      <c r="GVP113"/>
      <c r="GVQ113"/>
      <c r="GVR113"/>
      <c r="GVS113"/>
      <c r="GVT113"/>
      <c r="GVU113"/>
      <c r="GVV113"/>
      <c r="GVW113"/>
      <c r="GVX113"/>
      <c r="GVY113"/>
      <c r="GVZ113"/>
      <c r="GWA113"/>
      <c r="GWB113"/>
      <c r="GWC113"/>
      <c r="GWD113"/>
      <c r="GWE113"/>
      <c r="GWF113"/>
      <c r="GWG113"/>
      <c r="GWH113"/>
      <c r="GWI113"/>
      <c r="GWJ113"/>
      <c r="GWK113"/>
      <c r="GWL113"/>
      <c r="GWM113"/>
      <c r="GWN113"/>
      <c r="GWO113"/>
      <c r="GWP113"/>
      <c r="GWQ113"/>
      <c r="GWR113"/>
      <c r="GWS113"/>
      <c r="GWT113"/>
      <c r="GWU113"/>
      <c r="GWV113"/>
      <c r="GWW113"/>
      <c r="GWX113"/>
      <c r="GWY113"/>
      <c r="GWZ113"/>
      <c r="GXA113"/>
      <c r="GXB113"/>
      <c r="GXC113"/>
      <c r="GXD113"/>
      <c r="GXE113"/>
      <c r="GXF113"/>
      <c r="GXG113"/>
      <c r="GXH113"/>
      <c r="GXI113"/>
      <c r="GXJ113"/>
      <c r="GXK113"/>
      <c r="GXL113"/>
      <c r="GXM113"/>
      <c r="GXN113"/>
      <c r="GXO113"/>
      <c r="GXP113"/>
      <c r="GXQ113"/>
      <c r="GXR113"/>
      <c r="GXS113"/>
      <c r="GXT113"/>
      <c r="GXU113"/>
      <c r="GXV113"/>
      <c r="GXW113"/>
      <c r="GXX113"/>
      <c r="GXY113"/>
      <c r="GXZ113"/>
      <c r="GYA113"/>
      <c r="GYB113"/>
      <c r="GYC113"/>
      <c r="GYD113"/>
      <c r="GYE113"/>
      <c r="GYF113"/>
      <c r="GYG113"/>
      <c r="GYH113"/>
      <c r="GYI113"/>
      <c r="GYJ113"/>
      <c r="GYK113"/>
      <c r="GYL113"/>
      <c r="GYM113"/>
      <c r="GYN113"/>
      <c r="GYO113"/>
      <c r="GYP113"/>
      <c r="GYQ113"/>
      <c r="GYR113"/>
      <c r="GYS113"/>
      <c r="GYT113"/>
      <c r="GYU113"/>
      <c r="GYV113"/>
      <c r="GYW113"/>
      <c r="GYX113"/>
      <c r="GYY113"/>
      <c r="GYZ113"/>
      <c r="GZA113"/>
      <c r="GZB113"/>
      <c r="GZC113"/>
      <c r="GZD113"/>
      <c r="GZE113"/>
      <c r="GZF113"/>
      <c r="GZG113"/>
      <c r="GZH113"/>
      <c r="GZI113"/>
      <c r="GZJ113"/>
      <c r="GZK113"/>
      <c r="GZL113"/>
      <c r="GZM113"/>
      <c r="GZN113"/>
      <c r="GZO113"/>
      <c r="GZP113"/>
      <c r="GZQ113"/>
      <c r="GZR113"/>
      <c r="GZS113"/>
      <c r="GZT113"/>
      <c r="GZU113"/>
      <c r="GZV113"/>
      <c r="GZW113"/>
      <c r="GZX113"/>
      <c r="GZY113"/>
      <c r="GZZ113"/>
      <c r="HAA113"/>
      <c r="HAB113"/>
      <c r="HAC113"/>
      <c r="HAD113"/>
      <c r="HAE113"/>
      <c r="HAF113"/>
      <c r="HAG113"/>
      <c r="HAH113"/>
      <c r="HAI113"/>
      <c r="HAJ113"/>
      <c r="HAK113"/>
      <c r="HAL113"/>
      <c r="HAM113"/>
      <c r="HAN113"/>
      <c r="HAO113"/>
      <c r="HAP113"/>
      <c r="HAQ113"/>
      <c r="HAR113"/>
      <c r="HAS113"/>
      <c r="HAT113"/>
      <c r="HAU113"/>
      <c r="HAV113"/>
      <c r="HAW113"/>
      <c r="HAX113"/>
      <c r="HAY113"/>
      <c r="HAZ113"/>
      <c r="HBA113"/>
      <c r="HBB113"/>
      <c r="HBC113"/>
      <c r="HBD113"/>
      <c r="HBE113"/>
      <c r="HBF113"/>
      <c r="HBG113"/>
      <c r="HBH113"/>
      <c r="HBI113"/>
      <c r="HBJ113"/>
      <c r="HBK113"/>
      <c r="HBL113"/>
      <c r="HBM113"/>
      <c r="HBN113"/>
      <c r="HBO113"/>
      <c r="HBP113"/>
      <c r="HBQ113"/>
      <c r="HBR113"/>
      <c r="HBS113"/>
      <c r="HBT113"/>
      <c r="HBU113"/>
      <c r="HBV113"/>
      <c r="HBW113"/>
      <c r="HBX113"/>
      <c r="HBY113"/>
      <c r="HBZ113"/>
      <c r="HCA113"/>
      <c r="HCB113"/>
      <c r="HCC113"/>
      <c r="HCD113"/>
      <c r="HCE113"/>
      <c r="HCF113"/>
      <c r="HCG113"/>
      <c r="HCH113"/>
      <c r="HCI113"/>
      <c r="HCJ113"/>
      <c r="HCK113"/>
      <c r="HCL113"/>
      <c r="HCM113"/>
      <c r="HCN113"/>
      <c r="HCO113"/>
      <c r="HCP113"/>
      <c r="HCQ113"/>
      <c r="HCR113"/>
      <c r="HCS113"/>
      <c r="HCT113"/>
      <c r="HCU113"/>
      <c r="HCV113"/>
      <c r="HCW113"/>
      <c r="HCX113"/>
      <c r="HCY113"/>
      <c r="HCZ113"/>
      <c r="HDA113"/>
      <c r="HDB113"/>
      <c r="HDC113"/>
      <c r="HDD113"/>
      <c r="HDE113"/>
      <c r="HDF113"/>
      <c r="HDG113"/>
      <c r="HDH113"/>
      <c r="HDI113"/>
      <c r="HDJ113"/>
      <c r="HDK113"/>
      <c r="HDL113"/>
      <c r="HDM113"/>
      <c r="HDN113"/>
      <c r="HDO113"/>
      <c r="HDP113"/>
      <c r="HDQ113"/>
      <c r="HDR113"/>
      <c r="HDS113"/>
      <c r="HDT113"/>
      <c r="HDU113"/>
      <c r="HDV113"/>
      <c r="HDW113"/>
      <c r="HDX113"/>
      <c r="HDY113"/>
      <c r="HDZ113"/>
      <c r="HEA113"/>
      <c r="HEB113"/>
      <c r="HEC113"/>
      <c r="HED113"/>
      <c r="HEE113"/>
      <c r="HEF113"/>
      <c r="HEG113"/>
      <c r="HEH113"/>
      <c r="HEI113"/>
      <c r="HEJ113"/>
      <c r="HEK113"/>
      <c r="HEL113"/>
      <c r="HEM113"/>
      <c r="HEN113"/>
      <c r="HEO113"/>
      <c r="HEP113"/>
      <c r="HEQ113"/>
      <c r="HER113"/>
      <c r="HES113"/>
      <c r="HET113"/>
      <c r="HEU113"/>
      <c r="HEV113"/>
      <c r="HEW113"/>
      <c r="HEX113"/>
      <c r="HEY113"/>
      <c r="HEZ113"/>
      <c r="HFA113"/>
      <c r="HFB113"/>
      <c r="HFC113"/>
      <c r="HFD113"/>
      <c r="HFE113"/>
      <c r="HFF113"/>
      <c r="HFG113"/>
      <c r="HFH113"/>
      <c r="HFI113"/>
      <c r="HFJ113"/>
      <c r="HFK113"/>
      <c r="HFL113"/>
      <c r="HFM113"/>
      <c r="HFN113"/>
      <c r="HFO113"/>
      <c r="HFP113"/>
      <c r="HFQ113"/>
      <c r="HFR113"/>
      <c r="HFS113"/>
      <c r="HFT113"/>
      <c r="HFU113"/>
      <c r="HFV113"/>
      <c r="HFW113"/>
      <c r="HFX113"/>
      <c r="HFY113"/>
      <c r="HFZ113"/>
      <c r="HGA113"/>
      <c r="HGB113"/>
      <c r="HGC113"/>
      <c r="HGD113"/>
      <c r="HGE113"/>
      <c r="HGF113"/>
      <c r="HGG113"/>
      <c r="HGH113"/>
      <c r="HGI113"/>
      <c r="HGJ113"/>
      <c r="HGK113"/>
      <c r="HGL113"/>
      <c r="HGM113"/>
      <c r="HGN113"/>
      <c r="HGO113"/>
      <c r="HGP113"/>
      <c r="HGQ113"/>
      <c r="HGR113"/>
      <c r="HGS113"/>
      <c r="HGT113"/>
      <c r="HGU113"/>
      <c r="HGV113"/>
      <c r="HGW113"/>
      <c r="HGX113"/>
      <c r="HGY113"/>
      <c r="HGZ113"/>
      <c r="HHA113"/>
      <c r="HHB113"/>
      <c r="HHC113"/>
      <c r="HHD113"/>
      <c r="HHE113"/>
      <c r="HHF113"/>
      <c r="HHG113"/>
      <c r="HHH113"/>
      <c r="HHI113"/>
      <c r="HHJ113"/>
      <c r="HHK113"/>
      <c r="HHL113"/>
      <c r="HHM113"/>
      <c r="HHN113"/>
      <c r="HHO113"/>
      <c r="HHP113"/>
      <c r="HHQ113"/>
      <c r="HHR113"/>
      <c r="HHS113"/>
      <c r="HHT113"/>
      <c r="HHU113"/>
      <c r="HHV113"/>
      <c r="HHW113"/>
      <c r="HHX113"/>
      <c r="HHY113"/>
      <c r="HHZ113"/>
      <c r="HIA113"/>
      <c r="HIB113"/>
      <c r="HIC113"/>
      <c r="HID113"/>
      <c r="HIE113"/>
      <c r="HIF113"/>
      <c r="HIG113"/>
      <c r="HIH113"/>
      <c r="HII113"/>
      <c r="HIJ113"/>
      <c r="HIK113"/>
      <c r="HIL113"/>
      <c r="HIM113"/>
      <c r="HIN113"/>
      <c r="HIO113"/>
      <c r="HIP113"/>
      <c r="HIQ113"/>
      <c r="HIR113"/>
      <c r="HIS113"/>
      <c r="HIT113"/>
      <c r="HIU113"/>
      <c r="HIV113"/>
      <c r="HIW113"/>
      <c r="HIX113"/>
      <c r="HIY113"/>
      <c r="HIZ113"/>
      <c r="HJA113"/>
      <c r="HJB113"/>
      <c r="HJC113"/>
      <c r="HJD113"/>
      <c r="HJE113"/>
      <c r="HJF113"/>
      <c r="HJG113"/>
      <c r="HJH113"/>
      <c r="HJI113"/>
      <c r="HJJ113"/>
      <c r="HJK113"/>
      <c r="HJL113"/>
      <c r="HJM113"/>
      <c r="HJN113"/>
      <c r="HJO113"/>
      <c r="HJP113"/>
      <c r="HJQ113"/>
      <c r="HJR113"/>
      <c r="HJS113"/>
      <c r="HJT113"/>
      <c r="HJU113"/>
      <c r="HJV113"/>
      <c r="HJW113"/>
      <c r="HJX113"/>
      <c r="HJY113"/>
      <c r="HJZ113"/>
      <c r="HKA113"/>
      <c r="HKB113"/>
      <c r="HKC113"/>
      <c r="HKD113"/>
      <c r="HKE113"/>
      <c r="HKF113"/>
      <c r="HKG113"/>
      <c r="HKH113"/>
      <c r="HKI113"/>
      <c r="HKJ113"/>
      <c r="HKK113"/>
      <c r="HKL113"/>
      <c r="HKM113"/>
      <c r="HKN113"/>
      <c r="HKO113"/>
      <c r="HKP113"/>
      <c r="HKQ113"/>
      <c r="HKR113"/>
      <c r="HKS113"/>
      <c r="HKT113"/>
      <c r="HKU113"/>
      <c r="HKV113"/>
      <c r="HKW113"/>
      <c r="HKX113"/>
      <c r="HKY113"/>
      <c r="HKZ113"/>
      <c r="HLA113"/>
      <c r="HLB113"/>
      <c r="HLC113"/>
      <c r="HLD113"/>
      <c r="HLE113"/>
      <c r="HLF113"/>
      <c r="HLG113"/>
      <c r="HLH113"/>
      <c r="HLI113"/>
      <c r="HLJ113"/>
      <c r="HLK113"/>
      <c r="HLL113"/>
      <c r="HLM113"/>
      <c r="HLN113"/>
      <c r="HLO113"/>
      <c r="HLP113"/>
      <c r="HLQ113"/>
      <c r="HLR113"/>
      <c r="HLS113"/>
      <c r="HLT113"/>
      <c r="HLU113"/>
      <c r="HLV113"/>
      <c r="HLW113"/>
      <c r="HLX113"/>
      <c r="HLY113"/>
      <c r="HLZ113"/>
      <c r="HMA113"/>
      <c r="HMB113"/>
      <c r="HMC113"/>
      <c r="HMD113"/>
      <c r="HME113"/>
      <c r="HMF113"/>
      <c r="HMG113"/>
      <c r="HMH113"/>
      <c r="HMI113"/>
      <c r="HMJ113"/>
      <c r="HMK113"/>
      <c r="HML113"/>
      <c r="HMM113"/>
      <c r="HMN113"/>
      <c r="HMO113"/>
      <c r="HMP113"/>
      <c r="HMQ113"/>
      <c r="HMR113"/>
      <c r="HMS113"/>
      <c r="HMT113"/>
      <c r="HMU113"/>
      <c r="HMV113"/>
      <c r="HMW113"/>
      <c r="HMX113"/>
      <c r="HMY113"/>
      <c r="HMZ113"/>
      <c r="HNA113"/>
      <c r="HNB113"/>
      <c r="HNC113"/>
      <c r="HND113"/>
      <c r="HNE113"/>
      <c r="HNF113"/>
      <c r="HNG113"/>
      <c r="HNH113"/>
      <c r="HNI113"/>
      <c r="HNJ113"/>
      <c r="HNK113"/>
      <c r="HNL113"/>
      <c r="HNM113"/>
      <c r="HNN113"/>
      <c r="HNO113"/>
      <c r="HNP113"/>
      <c r="HNQ113"/>
      <c r="HNR113"/>
      <c r="HNS113"/>
      <c r="HNT113"/>
      <c r="HNU113"/>
      <c r="HNV113"/>
      <c r="HNW113"/>
      <c r="HNX113"/>
      <c r="HNY113"/>
      <c r="HNZ113"/>
      <c r="HOA113"/>
      <c r="HOB113"/>
      <c r="HOC113"/>
      <c r="HOD113"/>
      <c r="HOE113"/>
      <c r="HOF113"/>
      <c r="HOG113"/>
      <c r="HOH113"/>
      <c r="HOI113"/>
      <c r="HOJ113"/>
      <c r="HOK113"/>
      <c r="HOL113"/>
      <c r="HOM113"/>
      <c r="HON113"/>
      <c r="HOO113"/>
      <c r="HOP113"/>
      <c r="HOQ113"/>
      <c r="HOR113"/>
      <c r="HOS113"/>
      <c r="HOT113"/>
      <c r="HOU113"/>
      <c r="HOV113"/>
      <c r="HOW113"/>
      <c r="HOX113"/>
      <c r="HOY113"/>
      <c r="HOZ113"/>
      <c r="HPA113"/>
      <c r="HPB113"/>
      <c r="HPC113"/>
      <c r="HPD113"/>
      <c r="HPE113"/>
      <c r="HPF113"/>
      <c r="HPG113"/>
      <c r="HPH113"/>
      <c r="HPI113"/>
      <c r="HPJ113"/>
      <c r="HPK113"/>
      <c r="HPL113"/>
      <c r="HPM113"/>
      <c r="HPN113"/>
      <c r="HPO113"/>
      <c r="HPP113"/>
      <c r="HPQ113"/>
      <c r="HPR113"/>
      <c r="HPS113"/>
      <c r="HPT113"/>
      <c r="HPU113"/>
      <c r="HPV113"/>
      <c r="HPW113"/>
      <c r="HPX113"/>
      <c r="HPY113"/>
      <c r="HPZ113"/>
      <c r="HQA113"/>
      <c r="HQB113"/>
      <c r="HQC113"/>
      <c r="HQD113"/>
      <c r="HQE113"/>
      <c r="HQF113"/>
      <c r="HQG113"/>
      <c r="HQH113"/>
      <c r="HQI113"/>
      <c r="HQJ113"/>
      <c r="HQK113"/>
      <c r="HQL113"/>
      <c r="HQM113"/>
      <c r="HQN113"/>
      <c r="HQO113"/>
      <c r="HQP113"/>
      <c r="HQQ113"/>
      <c r="HQR113"/>
      <c r="HQS113"/>
      <c r="HQT113"/>
      <c r="HQU113"/>
      <c r="HQV113"/>
      <c r="HQW113"/>
      <c r="HQX113"/>
      <c r="HQY113"/>
      <c r="HQZ113"/>
      <c r="HRA113"/>
      <c r="HRB113"/>
      <c r="HRC113"/>
      <c r="HRD113"/>
      <c r="HRE113"/>
      <c r="HRF113"/>
      <c r="HRG113"/>
      <c r="HRH113"/>
      <c r="HRI113"/>
      <c r="HRJ113"/>
      <c r="HRK113"/>
      <c r="HRL113"/>
      <c r="HRM113"/>
      <c r="HRN113"/>
      <c r="HRO113"/>
      <c r="HRP113"/>
      <c r="HRQ113"/>
      <c r="HRR113"/>
      <c r="HRS113"/>
      <c r="HRT113"/>
      <c r="HRU113"/>
      <c r="HRV113"/>
      <c r="HRW113"/>
      <c r="HRX113"/>
      <c r="HRY113"/>
      <c r="HRZ113"/>
      <c r="HSA113"/>
      <c r="HSB113"/>
      <c r="HSC113"/>
      <c r="HSD113"/>
      <c r="HSE113"/>
      <c r="HSF113"/>
      <c r="HSG113"/>
      <c r="HSH113"/>
      <c r="HSI113"/>
      <c r="HSJ113"/>
      <c r="HSK113"/>
      <c r="HSL113"/>
      <c r="HSM113"/>
      <c r="HSN113"/>
      <c r="HSO113"/>
      <c r="HSP113"/>
      <c r="HSQ113"/>
      <c r="HSR113"/>
      <c r="HSS113"/>
      <c r="HST113"/>
      <c r="HSU113"/>
      <c r="HSV113"/>
      <c r="HSW113"/>
      <c r="HSX113"/>
      <c r="HSY113"/>
      <c r="HSZ113"/>
      <c r="HTA113"/>
      <c r="HTB113"/>
      <c r="HTC113"/>
      <c r="HTD113"/>
      <c r="HTE113"/>
      <c r="HTF113"/>
      <c r="HTG113"/>
      <c r="HTH113"/>
      <c r="HTI113"/>
      <c r="HTJ113"/>
      <c r="HTK113"/>
      <c r="HTL113"/>
      <c r="HTM113"/>
      <c r="HTN113"/>
      <c r="HTO113"/>
      <c r="HTP113"/>
      <c r="HTQ113"/>
      <c r="HTR113"/>
      <c r="HTS113"/>
      <c r="HTT113"/>
      <c r="HTU113"/>
      <c r="HTV113"/>
      <c r="HTW113"/>
      <c r="HTX113"/>
      <c r="HTY113"/>
      <c r="HTZ113"/>
      <c r="HUA113"/>
      <c r="HUB113"/>
      <c r="HUC113"/>
      <c r="HUD113"/>
      <c r="HUE113"/>
      <c r="HUF113"/>
      <c r="HUG113"/>
      <c r="HUH113"/>
      <c r="HUI113"/>
      <c r="HUJ113"/>
      <c r="HUK113"/>
      <c r="HUL113"/>
      <c r="HUM113"/>
      <c r="HUN113"/>
      <c r="HUO113"/>
      <c r="HUP113"/>
      <c r="HUQ113"/>
      <c r="HUR113"/>
      <c r="HUS113"/>
      <c r="HUT113"/>
      <c r="HUU113"/>
      <c r="HUV113"/>
      <c r="HUW113"/>
      <c r="HUX113"/>
      <c r="HUY113"/>
      <c r="HUZ113"/>
      <c r="HVA113"/>
      <c r="HVB113"/>
      <c r="HVC113"/>
      <c r="HVD113"/>
      <c r="HVE113"/>
      <c r="HVF113"/>
      <c r="HVG113"/>
      <c r="HVH113"/>
      <c r="HVI113"/>
      <c r="HVJ113"/>
      <c r="HVK113"/>
      <c r="HVL113"/>
      <c r="HVM113"/>
      <c r="HVN113"/>
      <c r="HVO113"/>
      <c r="HVP113"/>
      <c r="HVQ113"/>
      <c r="HVR113"/>
      <c r="HVS113"/>
      <c r="HVT113"/>
      <c r="HVU113"/>
      <c r="HVV113"/>
      <c r="HVW113"/>
      <c r="HVX113"/>
      <c r="HVY113"/>
      <c r="HVZ113"/>
      <c r="HWA113"/>
      <c r="HWB113"/>
      <c r="HWC113"/>
      <c r="HWD113"/>
      <c r="HWE113"/>
      <c r="HWF113"/>
      <c r="HWG113"/>
      <c r="HWH113"/>
      <c r="HWI113"/>
      <c r="HWJ113"/>
      <c r="HWK113"/>
      <c r="HWL113"/>
      <c r="HWM113"/>
      <c r="HWN113"/>
      <c r="HWO113"/>
      <c r="HWP113"/>
      <c r="HWQ113"/>
      <c r="HWR113"/>
      <c r="HWS113"/>
      <c r="HWT113"/>
      <c r="HWU113"/>
      <c r="HWV113"/>
      <c r="HWW113"/>
      <c r="HWX113"/>
      <c r="HWY113"/>
      <c r="HWZ113"/>
      <c r="HXA113"/>
      <c r="HXB113"/>
      <c r="HXC113"/>
      <c r="HXD113"/>
      <c r="HXE113"/>
      <c r="HXF113"/>
      <c r="HXG113"/>
      <c r="HXH113"/>
      <c r="HXI113"/>
      <c r="HXJ113"/>
      <c r="HXK113"/>
      <c r="HXL113"/>
      <c r="HXM113"/>
      <c r="HXN113"/>
      <c r="HXO113"/>
      <c r="HXP113"/>
      <c r="HXQ113"/>
      <c r="HXR113"/>
      <c r="HXS113"/>
      <c r="HXT113"/>
      <c r="HXU113"/>
      <c r="HXV113"/>
      <c r="HXW113"/>
      <c r="HXX113"/>
      <c r="HXY113"/>
      <c r="HXZ113"/>
      <c r="HYA113"/>
      <c r="HYB113"/>
      <c r="HYC113"/>
      <c r="HYD113"/>
      <c r="HYE113"/>
      <c r="HYF113"/>
      <c r="HYG113"/>
      <c r="HYH113"/>
      <c r="HYI113"/>
      <c r="HYJ113"/>
      <c r="HYK113"/>
      <c r="HYL113"/>
      <c r="HYM113"/>
      <c r="HYN113"/>
      <c r="HYO113"/>
      <c r="HYP113"/>
      <c r="HYQ113"/>
      <c r="HYR113"/>
      <c r="HYS113"/>
      <c r="HYT113"/>
      <c r="HYU113"/>
      <c r="HYV113"/>
      <c r="HYW113"/>
      <c r="HYX113"/>
      <c r="HYY113"/>
      <c r="HYZ113"/>
      <c r="HZA113"/>
      <c r="HZB113"/>
      <c r="HZC113"/>
      <c r="HZD113"/>
      <c r="HZE113"/>
      <c r="HZF113"/>
      <c r="HZG113"/>
      <c r="HZH113"/>
      <c r="HZI113"/>
      <c r="HZJ113"/>
      <c r="HZK113"/>
      <c r="HZL113"/>
      <c r="HZM113"/>
      <c r="HZN113"/>
      <c r="HZO113"/>
      <c r="HZP113"/>
      <c r="HZQ113"/>
      <c r="HZR113"/>
      <c r="HZS113"/>
      <c r="HZT113"/>
      <c r="HZU113"/>
      <c r="HZV113"/>
      <c r="HZW113"/>
      <c r="HZX113"/>
      <c r="HZY113"/>
      <c r="HZZ113"/>
      <c r="IAA113"/>
      <c r="IAB113"/>
      <c r="IAC113"/>
      <c r="IAD113"/>
      <c r="IAE113"/>
      <c r="IAF113"/>
      <c r="IAG113"/>
      <c r="IAH113"/>
      <c r="IAI113"/>
      <c r="IAJ113"/>
      <c r="IAK113"/>
      <c r="IAL113"/>
      <c r="IAM113"/>
      <c r="IAN113"/>
      <c r="IAO113"/>
      <c r="IAP113"/>
      <c r="IAQ113"/>
      <c r="IAR113"/>
      <c r="IAS113"/>
      <c r="IAT113"/>
      <c r="IAU113"/>
      <c r="IAV113"/>
      <c r="IAW113"/>
      <c r="IAX113"/>
      <c r="IAY113"/>
      <c r="IAZ113"/>
      <c r="IBA113"/>
      <c r="IBB113"/>
      <c r="IBC113"/>
      <c r="IBD113"/>
      <c r="IBE113"/>
      <c r="IBF113"/>
      <c r="IBG113"/>
      <c r="IBH113"/>
      <c r="IBI113"/>
      <c r="IBJ113"/>
      <c r="IBK113"/>
      <c r="IBL113"/>
      <c r="IBM113"/>
      <c r="IBN113"/>
      <c r="IBO113"/>
      <c r="IBP113"/>
      <c r="IBQ113"/>
      <c r="IBR113"/>
      <c r="IBS113"/>
      <c r="IBT113"/>
      <c r="IBU113"/>
      <c r="IBV113"/>
      <c r="IBW113"/>
      <c r="IBX113"/>
      <c r="IBY113"/>
      <c r="IBZ113"/>
      <c r="ICA113"/>
      <c r="ICB113"/>
      <c r="ICC113"/>
      <c r="ICD113"/>
      <c r="ICE113"/>
      <c r="ICF113"/>
      <c r="ICG113"/>
      <c r="ICH113"/>
      <c r="ICI113"/>
      <c r="ICJ113"/>
      <c r="ICK113"/>
      <c r="ICL113"/>
      <c r="ICM113"/>
      <c r="ICN113"/>
      <c r="ICO113"/>
      <c r="ICP113"/>
      <c r="ICQ113"/>
      <c r="ICR113"/>
      <c r="ICS113"/>
      <c r="ICT113"/>
      <c r="ICU113"/>
      <c r="ICV113"/>
      <c r="ICW113"/>
      <c r="ICX113"/>
      <c r="ICY113"/>
      <c r="ICZ113"/>
      <c r="IDA113"/>
      <c r="IDB113"/>
      <c r="IDC113"/>
      <c r="IDD113"/>
      <c r="IDE113"/>
      <c r="IDF113"/>
      <c r="IDG113"/>
      <c r="IDH113"/>
      <c r="IDI113"/>
      <c r="IDJ113"/>
      <c r="IDK113"/>
      <c r="IDL113"/>
      <c r="IDM113"/>
      <c r="IDN113"/>
      <c r="IDO113"/>
      <c r="IDP113"/>
      <c r="IDQ113"/>
      <c r="IDR113"/>
      <c r="IDS113"/>
      <c r="IDT113"/>
      <c r="IDU113"/>
      <c r="IDV113"/>
      <c r="IDW113"/>
      <c r="IDX113"/>
      <c r="IDY113"/>
      <c r="IDZ113"/>
      <c r="IEA113"/>
      <c r="IEB113"/>
      <c r="IEC113"/>
      <c r="IED113"/>
      <c r="IEE113"/>
      <c r="IEF113"/>
      <c r="IEG113"/>
      <c r="IEH113"/>
      <c r="IEI113"/>
      <c r="IEJ113"/>
      <c r="IEK113"/>
      <c r="IEL113"/>
      <c r="IEM113"/>
      <c r="IEN113"/>
      <c r="IEO113"/>
      <c r="IEP113"/>
      <c r="IEQ113"/>
      <c r="IER113"/>
      <c r="IES113"/>
      <c r="IET113"/>
      <c r="IEU113"/>
      <c r="IEV113"/>
      <c r="IEW113"/>
      <c r="IEX113"/>
      <c r="IEY113"/>
      <c r="IEZ113"/>
      <c r="IFA113"/>
      <c r="IFB113"/>
      <c r="IFC113"/>
      <c r="IFD113"/>
      <c r="IFE113"/>
      <c r="IFF113"/>
      <c r="IFG113"/>
      <c r="IFH113"/>
      <c r="IFI113"/>
      <c r="IFJ113"/>
      <c r="IFK113"/>
      <c r="IFL113"/>
      <c r="IFM113"/>
      <c r="IFN113"/>
      <c r="IFO113"/>
      <c r="IFP113"/>
      <c r="IFQ113"/>
      <c r="IFR113"/>
      <c r="IFS113"/>
      <c r="IFT113"/>
      <c r="IFU113"/>
      <c r="IFV113"/>
      <c r="IFW113"/>
      <c r="IFX113"/>
      <c r="IFY113"/>
      <c r="IFZ113"/>
      <c r="IGA113"/>
      <c r="IGB113"/>
      <c r="IGC113"/>
      <c r="IGD113"/>
      <c r="IGE113"/>
      <c r="IGF113"/>
      <c r="IGG113"/>
      <c r="IGH113"/>
      <c r="IGI113"/>
      <c r="IGJ113"/>
      <c r="IGK113"/>
      <c r="IGL113"/>
      <c r="IGM113"/>
      <c r="IGN113"/>
      <c r="IGO113"/>
      <c r="IGP113"/>
      <c r="IGQ113"/>
      <c r="IGR113"/>
      <c r="IGS113"/>
      <c r="IGT113"/>
      <c r="IGU113"/>
      <c r="IGV113"/>
      <c r="IGW113"/>
      <c r="IGX113"/>
      <c r="IGY113"/>
      <c r="IGZ113"/>
      <c r="IHA113"/>
      <c r="IHB113"/>
      <c r="IHC113"/>
      <c r="IHD113"/>
      <c r="IHE113"/>
      <c r="IHF113"/>
      <c r="IHG113"/>
      <c r="IHH113"/>
      <c r="IHI113"/>
      <c r="IHJ113"/>
      <c r="IHK113"/>
      <c r="IHL113"/>
      <c r="IHM113"/>
      <c r="IHN113"/>
      <c r="IHO113"/>
      <c r="IHP113"/>
      <c r="IHQ113"/>
      <c r="IHR113"/>
      <c r="IHS113"/>
      <c r="IHT113"/>
      <c r="IHU113"/>
      <c r="IHV113"/>
      <c r="IHW113"/>
      <c r="IHX113"/>
      <c r="IHY113"/>
      <c r="IHZ113"/>
      <c r="IIA113"/>
      <c r="IIB113"/>
      <c r="IIC113"/>
      <c r="IID113"/>
      <c r="IIE113"/>
      <c r="IIF113"/>
      <c r="IIG113"/>
      <c r="IIH113"/>
      <c r="III113"/>
      <c r="IIJ113"/>
      <c r="IIK113"/>
      <c r="IIL113"/>
      <c r="IIM113"/>
      <c r="IIN113"/>
      <c r="IIO113"/>
      <c r="IIP113"/>
      <c r="IIQ113"/>
      <c r="IIR113"/>
      <c r="IIS113"/>
      <c r="IIT113"/>
      <c r="IIU113"/>
      <c r="IIV113"/>
      <c r="IIW113"/>
      <c r="IIX113"/>
      <c r="IIY113"/>
      <c r="IIZ113"/>
      <c r="IJA113"/>
      <c r="IJB113"/>
      <c r="IJC113"/>
      <c r="IJD113"/>
      <c r="IJE113"/>
      <c r="IJF113"/>
      <c r="IJG113"/>
      <c r="IJH113"/>
      <c r="IJI113"/>
      <c r="IJJ113"/>
      <c r="IJK113"/>
      <c r="IJL113"/>
      <c r="IJM113"/>
      <c r="IJN113"/>
      <c r="IJO113"/>
      <c r="IJP113"/>
      <c r="IJQ113"/>
      <c r="IJR113"/>
      <c r="IJS113"/>
      <c r="IJT113"/>
      <c r="IJU113"/>
      <c r="IJV113"/>
      <c r="IJW113"/>
      <c r="IJX113"/>
      <c r="IJY113"/>
      <c r="IJZ113"/>
      <c r="IKA113"/>
      <c r="IKB113"/>
      <c r="IKC113"/>
      <c r="IKD113"/>
      <c r="IKE113"/>
      <c r="IKF113"/>
      <c r="IKG113"/>
      <c r="IKH113"/>
      <c r="IKI113"/>
      <c r="IKJ113"/>
      <c r="IKK113"/>
      <c r="IKL113"/>
      <c r="IKM113"/>
      <c r="IKN113"/>
      <c r="IKO113"/>
      <c r="IKP113"/>
      <c r="IKQ113"/>
      <c r="IKR113"/>
      <c r="IKS113"/>
      <c r="IKT113"/>
      <c r="IKU113"/>
      <c r="IKV113"/>
      <c r="IKW113"/>
      <c r="IKX113"/>
      <c r="IKY113"/>
      <c r="IKZ113"/>
      <c r="ILA113"/>
      <c r="ILB113"/>
      <c r="ILC113"/>
      <c r="ILD113"/>
      <c r="ILE113"/>
      <c r="ILF113"/>
      <c r="ILG113"/>
      <c r="ILH113"/>
      <c r="ILI113"/>
      <c r="ILJ113"/>
      <c r="ILK113"/>
      <c r="ILL113"/>
      <c r="ILM113"/>
      <c r="ILN113"/>
      <c r="ILO113"/>
      <c r="ILP113"/>
      <c r="ILQ113"/>
      <c r="ILR113"/>
      <c r="ILS113"/>
      <c r="ILT113"/>
      <c r="ILU113"/>
      <c r="ILV113"/>
      <c r="ILW113"/>
      <c r="ILX113"/>
      <c r="ILY113"/>
      <c r="ILZ113"/>
      <c r="IMA113"/>
      <c r="IMB113"/>
      <c r="IMC113"/>
      <c r="IMD113"/>
      <c r="IME113"/>
      <c r="IMF113"/>
      <c r="IMG113"/>
      <c r="IMH113"/>
      <c r="IMI113"/>
      <c r="IMJ113"/>
      <c r="IMK113"/>
      <c r="IML113"/>
      <c r="IMM113"/>
      <c r="IMN113"/>
      <c r="IMO113"/>
      <c r="IMP113"/>
      <c r="IMQ113"/>
      <c r="IMR113"/>
      <c r="IMS113"/>
      <c r="IMT113"/>
      <c r="IMU113"/>
      <c r="IMV113"/>
      <c r="IMW113"/>
      <c r="IMX113"/>
      <c r="IMY113"/>
      <c r="IMZ113"/>
      <c r="INA113"/>
      <c r="INB113"/>
      <c r="INC113"/>
      <c r="IND113"/>
      <c r="INE113"/>
      <c r="INF113"/>
      <c r="ING113"/>
      <c r="INH113"/>
      <c r="INI113"/>
      <c r="INJ113"/>
      <c r="INK113"/>
      <c r="INL113"/>
      <c r="INM113"/>
      <c r="INN113"/>
      <c r="INO113"/>
      <c r="INP113"/>
      <c r="INQ113"/>
      <c r="INR113"/>
      <c r="INS113"/>
      <c r="INT113"/>
      <c r="INU113"/>
      <c r="INV113"/>
      <c r="INW113"/>
      <c r="INX113"/>
      <c r="INY113"/>
      <c r="INZ113"/>
      <c r="IOA113"/>
      <c r="IOB113"/>
      <c r="IOC113"/>
      <c r="IOD113"/>
      <c r="IOE113"/>
      <c r="IOF113"/>
      <c r="IOG113"/>
      <c r="IOH113"/>
      <c r="IOI113"/>
      <c r="IOJ113"/>
      <c r="IOK113"/>
      <c r="IOL113"/>
      <c r="IOM113"/>
      <c r="ION113"/>
      <c r="IOO113"/>
      <c r="IOP113"/>
      <c r="IOQ113"/>
      <c r="IOR113"/>
      <c r="IOS113"/>
      <c r="IOT113"/>
      <c r="IOU113"/>
      <c r="IOV113"/>
      <c r="IOW113"/>
      <c r="IOX113"/>
      <c r="IOY113"/>
      <c r="IOZ113"/>
      <c r="IPA113"/>
      <c r="IPB113"/>
      <c r="IPC113"/>
      <c r="IPD113"/>
      <c r="IPE113"/>
      <c r="IPF113"/>
      <c r="IPG113"/>
      <c r="IPH113"/>
      <c r="IPI113"/>
      <c r="IPJ113"/>
      <c r="IPK113"/>
      <c r="IPL113"/>
      <c r="IPM113"/>
      <c r="IPN113"/>
      <c r="IPO113"/>
      <c r="IPP113"/>
      <c r="IPQ113"/>
      <c r="IPR113"/>
      <c r="IPS113"/>
      <c r="IPT113"/>
      <c r="IPU113"/>
      <c r="IPV113"/>
      <c r="IPW113"/>
      <c r="IPX113"/>
      <c r="IPY113"/>
      <c r="IPZ113"/>
      <c r="IQA113"/>
      <c r="IQB113"/>
      <c r="IQC113"/>
      <c r="IQD113"/>
      <c r="IQE113"/>
      <c r="IQF113"/>
      <c r="IQG113"/>
      <c r="IQH113"/>
      <c r="IQI113"/>
      <c r="IQJ113"/>
      <c r="IQK113"/>
      <c r="IQL113"/>
      <c r="IQM113"/>
      <c r="IQN113"/>
      <c r="IQO113"/>
      <c r="IQP113"/>
      <c r="IQQ113"/>
      <c r="IQR113"/>
      <c r="IQS113"/>
      <c r="IQT113"/>
      <c r="IQU113"/>
      <c r="IQV113"/>
      <c r="IQW113"/>
      <c r="IQX113"/>
      <c r="IQY113"/>
      <c r="IQZ113"/>
      <c r="IRA113"/>
      <c r="IRB113"/>
      <c r="IRC113"/>
      <c r="IRD113"/>
      <c r="IRE113"/>
      <c r="IRF113"/>
      <c r="IRG113"/>
      <c r="IRH113"/>
      <c r="IRI113"/>
      <c r="IRJ113"/>
      <c r="IRK113"/>
      <c r="IRL113"/>
      <c r="IRM113"/>
      <c r="IRN113"/>
      <c r="IRO113"/>
      <c r="IRP113"/>
      <c r="IRQ113"/>
      <c r="IRR113"/>
      <c r="IRS113"/>
      <c r="IRT113"/>
      <c r="IRU113"/>
      <c r="IRV113"/>
      <c r="IRW113"/>
      <c r="IRX113"/>
      <c r="IRY113"/>
      <c r="IRZ113"/>
      <c r="ISA113"/>
      <c r="ISB113"/>
      <c r="ISC113"/>
      <c r="ISD113"/>
      <c r="ISE113"/>
      <c r="ISF113"/>
      <c r="ISG113"/>
      <c r="ISH113"/>
      <c r="ISI113"/>
      <c r="ISJ113"/>
      <c r="ISK113"/>
      <c r="ISL113"/>
      <c r="ISM113"/>
      <c r="ISN113"/>
      <c r="ISO113"/>
      <c r="ISP113"/>
      <c r="ISQ113"/>
      <c r="ISR113"/>
      <c r="ISS113"/>
      <c r="IST113"/>
      <c r="ISU113"/>
      <c r="ISV113"/>
      <c r="ISW113"/>
      <c r="ISX113"/>
      <c r="ISY113"/>
      <c r="ISZ113"/>
      <c r="ITA113"/>
      <c r="ITB113"/>
      <c r="ITC113"/>
      <c r="ITD113"/>
      <c r="ITE113"/>
      <c r="ITF113"/>
      <c r="ITG113"/>
      <c r="ITH113"/>
      <c r="ITI113"/>
      <c r="ITJ113"/>
      <c r="ITK113"/>
      <c r="ITL113"/>
      <c r="ITM113"/>
      <c r="ITN113"/>
      <c r="ITO113"/>
      <c r="ITP113"/>
      <c r="ITQ113"/>
      <c r="ITR113"/>
      <c r="ITS113"/>
      <c r="ITT113"/>
      <c r="ITU113"/>
      <c r="ITV113"/>
      <c r="ITW113"/>
      <c r="ITX113"/>
      <c r="ITY113"/>
      <c r="ITZ113"/>
      <c r="IUA113"/>
      <c r="IUB113"/>
      <c r="IUC113"/>
      <c r="IUD113"/>
      <c r="IUE113"/>
      <c r="IUF113"/>
      <c r="IUG113"/>
      <c r="IUH113"/>
      <c r="IUI113"/>
      <c r="IUJ113"/>
      <c r="IUK113"/>
      <c r="IUL113"/>
      <c r="IUM113"/>
      <c r="IUN113"/>
      <c r="IUO113"/>
      <c r="IUP113"/>
      <c r="IUQ113"/>
      <c r="IUR113"/>
      <c r="IUS113"/>
      <c r="IUT113"/>
      <c r="IUU113"/>
      <c r="IUV113"/>
      <c r="IUW113"/>
      <c r="IUX113"/>
      <c r="IUY113"/>
      <c r="IUZ113"/>
      <c r="IVA113"/>
      <c r="IVB113"/>
      <c r="IVC113"/>
      <c r="IVD113"/>
      <c r="IVE113"/>
      <c r="IVF113"/>
      <c r="IVG113"/>
      <c r="IVH113"/>
      <c r="IVI113"/>
      <c r="IVJ113"/>
      <c r="IVK113"/>
      <c r="IVL113"/>
      <c r="IVM113"/>
      <c r="IVN113"/>
      <c r="IVO113"/>
      <c r="IVP113"/>
      <c r="IVQ113"/>
      <c r="IVR113"/>
      <c r="IVS113"/>
      <c r="IVT113"/>
      <c r="IVU113"/>
      <c r="IVV113"/>
      <c r="IVW113"/>
      <c r="IVX113"/>
      <c r="IVY113"/>
      <c r="IVZ113"/>
      <c r="IWA113"/>
      <c r="IWB113"/>
      <c r="IWC113"/>
      <c r="IWD113"/>
      <c r="IWE113"/>
      <c r="IWF113"/>
      <c r="IWG113"/>
      <c r="IWH113"/>
      <c r="IWI113"/>
      <c r="IWJ113"/>
      <c r="IWK113"/>
      <c r="IWL113"/>
      <c r="IWM113"/>
      <c r="IWN113"/>
      <c r="IWO113"/>
      <c r="IWP113"/>
      <c r="IWQ113"/>
      <c r="IWR113"/>
      <c r="IWS113"/>
      <c r="IWT113"/>
      <c r="IWU113"/>
      <c r="IWV113"/>
      <c r="IWW113"/>
      <c r="IWX113"/>
      <c r="IWY113"/>
      <c r="IWZ113"/>
      <c r="IXA113"/>
      <c r="IXB113"/>
      <c r="IXC113"/>
      <c r="IXD113"/>
      <c r="IXE113"/>
      <c r="IXF113"/>
      <c r="IXG113"/>
      <c r="IXH113"/>
      <c r="IXI113"/>
      <c r="IXJ113"/>
      <c r="IXK113"/>
      <c r="IXL113"/>
      <c r="IXM113"/>
      <c r="IXN113"/>
      <c r="IXO113"/>
      <c r="IXP113"/>
      <c r="IXQ113"/>
      <c r="IXR113"/>
      <c r="IXS113"/>
      <c r="IXT113"/>
      <c r="IXU113"/>
      <c r="IXV113"/>
      <c r="IXW113"/>
      <c r="IXX113"/>
      <c r="IXY113"/>
      <c r="IXZ113"/>
      <c r="IYA113"/>
      <c r="IYB113"/>
      <c r="IYC113"/>
      <c r="IYD113"/>
      <c r="IYE113"/>
      <c r="IYF113"/>
      <c r="IYG113"/>
      <c r="IYH113"/>
      <c r="IYI113"/>
      <c r="IYJ113"/>
      <c r="IYK113"/>
      <c r="IYL113"/>
      <c r="IYM113"/>
      <c r="IYN113"/>
      <c r="IYO113"/>
      <c r="IYP113"/>
      <c r="IYQ113"/>
      <c r="IYR113"/>
      <c r="IYS113"/>
      <c r="IYT113"/>
      <c r="IYU113"/>
      <c r="IYV113"/>
      <c r="IYW113"/>
      <c r="IYX113"/>
      <c r="IYY113"/>
      <c r="IYZ113"/>
      <c r="IZA113"/>
      <c r="IZB113"/>
      <c r="IZC113"/>
      <c r="IZD113"/>
      <c r="IZE113"/>
      <c r="IZF113"/>
      <c r="IZG113"/>
      <c r="IZH113"/>
      <c r="IZI113"/>
      <c r="IZJ113"/>
      <c r="IZK113"/>
      <c r="IZL113"/>
      <c r="IZM113"/>
      <c r="IZN113"/>
      <c r="IZO113"/>
      <c r="IZP113"/>
      <c r="IZQ113"/>
      <c r="IZR113"/>
      <c r="IZS113"/>
      <c r="IZT113"/>
      <c r="IZU113"/>
      <c r="IZV113"/>
      <c r="IZW113"/>
      <c r="IZX113"/>
      <c r="IZY113"/>
      <c r="IZZ113"/>
      <c r="JAA113"/>
      <c r="JAB113"/>
      <c r="JAC113"/>
      <c r="JAD113"/>
      <c r="JAE113"/>
      <c r="JAF113"/>
      <c r="JAG113"/>
      <c r="JAH113"/>
      <c r="JAI113"/>
      <c r="JAJ113"/>
      <c r="JAK113"/>
      <c r="JAL113"/>
      <c r="JAM113"/>
      <c r="JAN113"/>
      <c r="JAO113"/>
      <c r="JAP113"/>
      <c r="JAQ113"/>
      <c r="JAR113"/>
      <c r="JAS113"/>
      <c r="JAT113"/>
      <c r="JAU113"/>
      <c r="JAV113"/>
      <c r="JAW113"/>
      <c r="JAX113"/>
      <c r="JAY113"/>
      <c r="JAZ113"/>
      <c r="JBA113"/>
      <c r="JBB113"/>
      <c r="JBC113"/>
      <c r="JBD113"/>
      <c r="JBE113"/>
      <c r="JBF113"/>
      <c r="JBG113"/>
      <c r="JBH113"/>
      <c r="JBI113"/>
      <c r="JBJ113"/>
      <c r="JBK113"/>
      <c r="JBL113"/>
      <c r="JBM113"/>
      <c r="JBN113"/>
      <c r="JBO113"/>
      <c r="JBP113"/>
      <c r="JBQ113"/>
      <c r="JBR113"/>
      <c r="JBS113"/>
      <c r="JBT113"/>
      <c r="JBU113"/>
      <c r="JBV113"/>
      <c r="JBW113"/>
      <c r="JBX113"/>
      <c r="JBY113"/>
      <c r="JBZ113"/>
      <c r="JCA113"/>
      <c r="JCB113"/>
      <c r="JCC113"/>
      <c r="JCD113"/>
      <c r="JCE113"/>
      <c r="JCF113"/>
      <c r="JCG113"/>
      <c r="JCH113"/>
      <c r="JCI113"/>
      <c r="JCJ113"/>
      <c r="JCK113"/>
      <c r="JCL113"/>
      <c r="JCM113"/>
      <c r="JCN113"/>
      <c r="JCO113"/>
      <c r="JCP113"/>
      <c r="JCQ113"/>
      <c r="JCR113"/>
      <c r="JCS113"/>
      <c r="JCT113"/>
      <c r="JCU113"/>
      <c r="JCV113"/>
      <c r="JCW113"/>
      <c r="JCX113"/>
      <c r="JCY113"/>
      <c r="JCZ113"/>
      <c r="JDA113"/>
      <c r="JDB113"/>
      <c r="JDC113"/>
      <c r="JDD113"/>
      <c r="JDE113"/>
      <c r="JDF113"/>
      <c r="JDG113"/>
      <c r="JDH113"/>
      <c r="JDI113"/>
      <c r="JDJ113"/>
      <c r="JDK113"/>
      <c r="JDL113"/>
      <c r="JDM113"/>
      <c r="JDN113"/>
      <c r="JDO113"/>
      <c r="JDP113"/>
      <c r="JDQ113"/>
      <c r="JDR113"/>
      <c r="JDS113"/>
      <c r="JDT113"/>
      <c r="JDU113"/>
      <c r="JDV113"/>
      <c r="JDW113"/>
      <c r="JDX113"/>
      <c r="JDY113"/>
      <c r="JDZ113"/>
      <c r="JEA113"/>
      <c r="JEB113"/>
      <c r="JEC113"/>
      <c r="JED113"/>
      <c r="JEE113"/>
      <c r="JEF113"/>
      <c r="JEG113"/>
      <c r="JEH113"/>
      <c r="JEI113"/>
      <c r="JEJ113"/>
      <c r="JEK113"/>
      <c r="JEL113"/>
      <c r="JEM113"/>
      <c r="JEN113"/>
      <c r="JEO113"/>
      <c r="JEP113"/>
      <c r="JEQ113"/>
      <c r="JER113"/>
      <c r="JES113"/>
      <c r="JET113"/>
      <c r="JEU113"/>
      <c r="JEV113"/>
      <c r="JEW113"/>
      <c r="JEX113"/>
      <c r="JEY113"/>
      <c r="JEZ113"/>
      <c r="JFA113"/>
      <c r="JFB113"/>
      <c r="JFC113"/>
      <c r="JFD113"/>
      <c r="JFE113"/>
      <c r="JFF113"/>
      <c r="JFG113"/>
      <c r="JFH113"/>
      <c r="JFI113"/>
      <c r="JFJ113"/>
      <c r="JFK113"/>
      <c r="JFL113"/>
      <c r="JFM113"/>
      <c r="JFN113"/>
      <c r="JFO113"/>
      <c r="JFP113"/>
      <c r="JFQ113"/>
      <c r="JFR113"/>
      <c r="JFS113"/>
      <c r="JFT113"/>
      <c r="JFU113"/>
      <c r="JFV113"/>
      <c r="JFW113"/>
      <c r="JFX113"/>
      <c r="JFY113"/>
      <c r="JFZ113"/>
      <c r="JGA113"/>
      <c r="JGB113"/>
      <c r="JGC113"/>
      <c r="JGD113"/>
      <c r="JGE113"/>
      <c r="JGF113"/>
      <c r="JGG113"/>
      <c r="JGH113"/>
      <c r="JGI113"/>
      <c r="JGJ113"/>
      <c r="JGK113"/>
      <c r="JGL113"/>
      <c r="JGM113"/>
      <c r="JGN113"/>
      <c r="JGO113"/>
      <c r="JGP113"/>
      <c r="JGQ113"/>
      <c r="JGR113"/>
      <c r="JGS113"/>
      <c r="JGT113"/>
      <c r="JGU113"/>
      <c r="JGV113"/>
      <c r="JGW113"/>
      <c r="JGX113"/>
      <c r="JGY113"/>
      <c r="JGZ113"/>
      <c r="JHA113"/>
      <c r="JHB113"/>
      <c r="JHC113"/>
      <c r="JHD113"/>
      <c r="JHE113"/>
      <c r="JHF113"/>
      <c r="JHG113"/>
      <c r="JHH113"/>
      <c r="JHI113"/>
      <c r="JHJ113"/>
      <c r="JHK113"/>
      <c r="JHL113"/>
      <c r="JHM113"/>
      <c r="JHN113"/>
      <c r="JHO113"/>
      <c r="JHP113"/>
      <c r="JHQ113"/>
      <c r="JHR113"/>
      <c r="JHS113"/>
      <c r="JHT113"/>
      <c r="JHU113"/>
      <c r="JHV113"/>
      <c r="JHW113"/>
      <c r="JHX113"/>
      <c r="JHY113"/>
      <c r="JHZ113"/>
      <c r="JIA113"/>
      <c r="JIB113"/>
      <c r="JIC113"/>
      <c r="JID113"/>
      <c r="JIE113"/>
      <c r="JIF113"/>
      <c r="JIG113"/>
      <c r="JIH113"/>
      <c r="JII113"/>
      <c r="JIJ113"/>
      <c r="JIK113"/>
      <c r="JIL113"/>
      <c r="JIM113"/>
      <c r="JIN113"/>
      <c r="JIO113"/>
      <c r="JIP113"/>
      <c r="JIQ113"/>
      <c r="JIR113"/>
      <c r="JIS113"/>
      <c r="JIT113"/>
      <c r="JIU113"/>
      <c r="JIV113"/>
      <c r="JIW113"/>
      <c r="JIX113"/>
      <c r="JIY113"/>
      <c r="JIZ113"/>
      <c r="JJA113"/>
      <c r="JJB113"/>
      <c r="JJC113"/>
      <c r="JJD113"/>
      <c r="JJE113"/>
      <c r="JJF113"/>
      <c r="JJG113"/>
      <c r="JJH113"/>
      <c r="JJI113"/>
      <c r="JJJ113"/>
      <c r="JJK113"/>
      <c r="JJL113"/>
      <c r="JJM113"/>
      <c r="JJN113"/>
      <c r="JJO113"/>
      <c r="JJP113"/>
      <c r="JJQ113"/>
      <c r="JJR113"/>
      <c r="JJS113"/>
      <c r="JJT113"/>
      <c r="JJU113"/>
      <c r="JJV113"/>
      <c r="JJW113"/>
      <c r="JJX113"/>
      <c r="JJY113"/>
      <c r="JJZ113"/>
      <c r="JKA113"/>
      <c r="JKB113"/>
      <c r="JKC113"/>
      <c r="JKD113"/>
      <c r="JKE113"/>
      <c r="JKF113"/>
      <c r="JKG113"/>
      <c r="JKH113"/>
      <c r="JKI113"/>
      <c r="JKJ113"/>
      <c r="JKK113"/>
      <c r="JKL113"/>
      <c r="JKM113"/>
      <c r="JKN113"/>
      <c r="JKO113"/>
      <c r="JKP113"/>
      <c r="JKQ113"/>
      <c r="JKR113"/>
      <c r="JKS113"/>
      <c r="JKT113"/>
      <c r="JKU113"/>
      <c r="JKV113"/>
      <c r="JKW113"/>
      <c r="JKX113"/>
      <c r="JKY113"/>
      <c r="JKZ113"/>
      <c r="JLA113"/>
      <c r="JLB113"/>
      <c r="JLC113"/>
      <c r="JLD113"/>
      <c r="JLE113"/>
      <c r="JLF113"/>
      <c r="JLG113"/>
      <c r="JLH113"/>
      <c r="JLI113"/>
      <c r="JLJ113"/>
      <c r="JLK113"/>
      <c r="JLL113"/>
      <c r="JLM113"/>
      <c r="JLN113"/>
      <c r="JLO113"/>
      <c r="JLP113"/>
      <c r="JLQ113"/>
      <c r="JLR113"/>
      <c r="JLS113"/>
      <c r="JLT113"/>
      <c r="JLU113"/>
      <c r="JLV113"/>
      <c r="JLW113"/>
      <c r="JLX113"/>
      <c r="JLY113"/>
      <c r="JLZ113"/>
      <c r="JMA113"/>
      <c r="JMB113"/>
      <c r="JMC113"/>
      <c r="JMD113"/>
      <c r="JME113"/>
      <c r="JMF113"/>
      <c r="JMG113"/>
      <c r="JMH113"/>
      <c r="JMI113"/>
      <c r="JMJ113"/>
      <c r="JMK113"/>
      <c r="JML113"/>
      <c r="JMM113"/>
      <c r="JMN113"/>
      <c r="JMO113"/>
      <c r="JMP113"/>
      <c r="JMQ113"/>
      <c r="JMR113"/>
      <c r="JMS113"/>
      <c r="JMT113"/>
      <c r="JMU113"/>
      <c r="JMV113"/>
      <c r="JMW113"/>
      <c r="JMX113"/>
      <c r="JMY113"/>
      <c r="JMZ113"/>
      <c r="JNA113"/>
      <c r="JNB113"/>
      <c r="JNC113"/>
      <c r="JND113"/>
      <c r="JNE113"/>
      <c r="JNF113"/>
      <c r="JNG113"/>
      <c r="JNH113"/>
      <c r="JNI113"/>
      <c r="JNJ113"/>
      <c r="JNK113"/>
      <c r="JNL113"/>
      <c r="JNM113"/>
      <c r="JNN113"/>
      <c r="JNO113"/>
      <c r="JNP113"/>
      <c r="JNQ113"/>
      <c r="JNR113"/>
      <c r="JNS113"/>
      <c r="JNT113"/>
      <c r="JNU113"/>
      <c r="JNV113"/>
      <c r="JNW113"/>
      <c r="JNX113"/>
      <c r="JNY113"/>
      <c r="JNZ113"/>
      <c r="JOA113"/>
      <c r="JOB113"/>
      <c r="JOC113"/>
      <c r="JOD113"/>
      <c r="JOE113"/>
      <c r="JOF113"/>
      <c r="JOG113"/>
      <c r="JOH113"/>
      <c r="JOI113"/>
      <c r="JOJ113"/>
      <c r="JOK113"/>
      <c r="JOL113"/>
      <c r="JOM113"/>
      <c r="JON113"/>
      <c r="JOO113"/>
      <c r="JOP113"/>
      <c r="JOQ113"/>
      <c r="JOR113"/>
      <c r="JOS113"/>
      <c r="JOT113"/>
      <c r="JOU113"/>
      <c r="JOV113"/>
      <c r="JOW113"/>
      <c r="JOX113"/>
      <c r="JOY113"/>
      <c r="JOZ113"/>
      <c r="JPA113"/>
      <c r="JPB113"/>
      <c r="JPC113"/>
      <c r="JPD113"/>
      <c r="JPE113"/>
      <c r="JPF113"/>
      <c r="JPG113"/>
      <c r="JPH113"/>
      <c r="JPI113"/>
      <c r="JPJ113"/>
      <c r="JPK113"/>
      <c r="JPL113"/>
      <c r="JPM113"/>
      <c r="JPN113"/>
      <c r="JPO113"/>
      <c r="JPP113"/>
      <c r="JPQ113"/>
      <c r="JPR113"/>
      <c r="JPS113"/>
      <c r="JPT113"/>
      <c r="JPU113"/>
      <c r="JPV113"/>
      <c r="JPW113"/>
      <c r="JPX113"/>
      <c r="JPY113"/>
      <c r="JPZ113"/>
      <c r="JQA113"/>
      <c r="JQB113"/>
      <c r="JQC113"/>
      <c r="JQD113"/>
      <c r="JQE113"/>
      <c r="JQF113"/>
      <c r="JQG113"/>
      <c r="JQH113"/>
      <c r="JQI113"/>
      <c r="JQJ113"/>
      <c r="JQK113"/>
      <c r="JQL113"/>
      <c r="JQM113"/>
      <c r="JQN113"/>
      <c r="JQO113"/>
      <c r="JQP113"/>
      <c r="JQQ113"/>
      <c r="JQR113"/>
      <c r="JQS113"/>
      <c r="JQT113"/>
      <c r="JQU113"/>
      <c r="JQV113"/>
      <c r="JQW113"/>
      <c r="JQX113"/>
      <c r="JQY113"/>
      <c r="JQZ113"/>
      <c r="JRA113"/>
      <c r="JRB113"/>
      <c r="JRC113"/>
      <c r="JRD113"/>
      <c r="JRE113"/>
      <c r="JRF113"/>
      <c r="JRG113"/>
      <c r="JRH113"/>
      <c r="JRI113"/>
      <c r="JRJ113"/>
      <c r="JRK113"/>
      <c r="JRL113"/>
      <c r="JRM113"/>
      <c r="JRN113"/>
      <c r="JRO113"/>
      <c r="JRP113"/>
      <c r="JRQ113"/>
      <c r="JRR113"/>
      <c r="JRS113"/>
      <c r="JRT113"/>
      <c r="JRU113"/>
      <c r="JRV113"/>
      <c r="JRW113"/>
      <c r="JRX113"/>
      <c r="JRY113"/>
      <c r="JRZ113"/>
      <c r="JSA113"/>
      <c r="JSB113"/>
      <c r="JSC113"/>
      <c r="JSD113"/>
      <c r="JSE113"/>
      <c r="JSF113"/>
      <c r="JSG113"/>
      <c r="JSH113"/>
      <c r="JSI113"/>
      <c r="JSJ113"/>
      <c r="JSK113"/>
      <c r="JSL113"/>
      <c r="JSM113"/>
      <c r="JSN113"/>
      <c r="JSO113"/>
      <c r="JSP113"/>
      <c r="JSQ113"/>
      <c r="JSR113"/>
      <c r="JSS113"/>
      <c r="JST113"/>
      <c r="JSU113"/>
      <c r="JSV113"/>
      <c r="JSW113"/>
      <c r="JSX113"/>
      <c r="JSY113"/>
      <c r="JSZ113"/>
      <c r="JTA113"/>
      <c r="JTB113"/>
      <c r="JTC113"/>
      <c r="JTD113"/>
      <c r="JTE113"/>
      <c r="JTF113"/>
      <c r="JTG113"/>
      <c r="JTH113"/>
      <c r="JTI113"/>
      <c r="JTJ113"/>
      <c r="JTK113"/>
      <c r="JTL113"/>
      <c r="JTM113"/>
      <c r="JTN113"/>
      <c r="JTO113"/>
      <c r="JTP113"/>
      <c r="JTQ113"/>
      <c r="JTR113"/>
      <c r="JTS113"/>
      <c r="JTT113"/>
      <c r="JTU113"/>
      <c r="JTV113"/>
      <c r="JTW113"/>
      <c r="JTX113"/>
      <c r="JTY113"/>
      <c r="JTZ113"/>
      <c r="JUA113"/>
      <c r="JUB113"/>
      <c r="JUC113"/>
      <c r="JUD113"/>
      <c r="JUE113"/>
      <c r="JUF113"/>
      <c r="JUG113"/>
      <c r="JUH113"/>
      <c r="JUI113"/>
      <c r="JUJ113"/>
      <c r="JUK113"/>
      <c r="JUL113"/>
      <c r="JUM113"/>
      <c r="JUN113"/>
      <c r="JUO113"/>
      <c r="JUP113"/>
      <c r="JUQ113"/>
      <c r="JUR113"/>
      <c r="JUS113"/>
      <c r="JUT113"/>
      <c r="JUU113"/>
      <c r="JUV113"/>
      <c r="JUW113"/>
      <c r="JUX113"/>
      <c r="JUY113"/>
      <c r="JUZ113"/>
      <c r="JVA113"/>
      <c r="JVB113"/>
      <c r="JVC113"/>
      <c r="JVD113"/>
      <c r="JVE113"/>
      <c r="JVF113"/>
      <c r="JVG113"/>
      <c r="JVH113"/>
      <c r="JVI113"/>
      <c r="JVJ113"/>
      <c r="JVK113"/>
      <c r="JVL113"/>
      <c r="JVM113"/>
      <c r="JVN113"/>
      <c r="JVO113"/>
      <c r="JVP113"/>
      <c r="JVQ113"/>
      <c r="JVR113"/>
      <c r="JVS113"/>
      <c r="JVT113"/>
      <c r="JVU113"/>
      <c r="JVV113"/>
      <c r="JVW113"/>
      <c r="JVX113"/>
      <c r="JVY113"/>
      <c r="JVZ113"/>
      <c r="JWA113"/>
      <c r="JWB113"/>
      <c r="JWC113"/>
      <c r="JWD113"/>
      <c r="JWE113"/>
      <c r="JWF113"/>
      <c r="JWG113"/>
      <c r="JWH113"/>
      <c r="JWI113"/>
      <c r="JWJ113"/>
      <c r="JWK113"/>
      <c r="JWL113"/>
      <c r="JWM113"/>
      <c r="JWN113"/>
      <c r="JWO113"/>
      <c r="JWP113"/>
      <c r="JWQ113"/>
      <c r="JWR113"/>
      <c r="JWS113"/>
      <c r="JWT113"/>
      <c r="JWU113"/>
      <c r="JWV113"/>
      <c r="JWW113"/>
      <c r="JWX113"/>
      <c r="JWY113"/>
      <c r="JWZ113"/>
      <c r="JXA113"/>
      <c r="JXB113"/>
      <c r="JXC113"/>
      <c r="JXD113"/>
      <c r="JXE113"/>
      <c r="JXF113"/>
      <c r="JXG113"/>
      <c r="JXH113"/>
      <c r="JXI113"/>
      <c r="JXJ113"/>
      <c r="JXK113"/>
      <c r="JXL113"/>
      <c r="JXM113"/>
      <c r="JXN113"/>
      <c r="JXO113"/>
      <c r="JXP113"/>
      <c r="JXQ113"/>
      <c r="JXR113"/>
      <c r="JXS113"/>
      <c r="JXT113"/>
      <c r="JXU113"/>
      <c r="JXV113"/>
      <c r="JXW113"/>
      <c r="JXX113"/>
      <c r="JXY113"/>
      <c r="JXZ113"/>
      <c r="JYA113"/>
      <c r="JYB113"/>
      <c r="JYC113"/>
      <c r="JYD113"/>
      <c r="JYE113"/>
      <c r="JYF113"/>
      <c r="JYG113"/>
      <c r="JYH113"/>
      <c r="JYI113"/>
      <c r="JYJ113"/>
      <c r="JYK113"/>
      <c r="JYL113"/>
      <c r="JYM113"/>
      <c r="JYN113"/>
      <c r="JYO113"/>
      <c r="JYP113"/>
      <c r="JYQ113"/>
      <c r="JYR113"/>
      <c r="JYS113"/>
      <c r="JYT113"/>
      <c r="JYU113"/>
      <c r="JYV113"/>
      <c r="JYW113"/>
      <c r="JYX113"/>
      <c r="JYY113"/>
      <c r="JYZ113"/>
      <c r="JZA113"/>
      <c r="JZB113"/>
      <c r="JZC113"/>
      <c r="JZD113"/>
      <c r="JZE113"/>
      <c r="JZF113"/>
      <c r="JZG113"/>
      <c r="JZH113"/>
      <c r="JZI113"/>
      <c r="JZJ113"/>
      <c r="JZK113"/>
      <c r="JZL113"/>
      <c r="JZM113"/>
      <c r="JZN113"/>
      <c r="JZO113"/>
      <c r="JZP113"/>
      <c r="JZQ113"/>
      <c r="JZR113"/>
      <c r="JZS113"/>
      <c r="JZT113"/>
      <c r="JZU113"/>
      <c r="JZV113"/>
      <c r="JZW113"/>
      <c r="JZX113"/>
      <c r="JZY113"/>
      <c r="JZZ113"/>
      <c r="KAA113"/>
      <c r="KAB113"/>
      <c r="KAC113"/>
      <c r="KAD113"/>
      <c r="KAE113"/>
      <c r="KAF113"/>
      <c r="KAG113"/>
      <c r="KAH113"/>
      <c r="KAI113"/>
      <c r="KAJ113"/>
      <c r="KAK113"/>
      <c r="KAL113"/>
      <c r="KAM113"/>
      <c r="KAN113"/>
      <c r="KAO113"/>
      <c r="KAP113"/>
      <c r="KAQ113"/>
      <c r="KAR113"/>
      <c r="KAS113"/>
      <c r="KAT113"/>
      <c r="KAU113"/>
      <c r="KAV113"/>
      <c r="KAW113"/>
      <c r="KAX113"/>
      <c r="KAY113"/>
      <c r="KAZ113"/>
      <c r="KBA113"/>
      <c r="KBB113"/>
      <c r="KBC113"/>
      <c r="KBD113"/>
      <c r="KBE113"/>
      <c r="KBF113"/>
      <c r="KBG113"/>
      <c r="KBH113"/>
      <c r="KBI113"/>
      <c r="KBJ113"/>
      <c r="KBK113"/>
      <c r="KBL113"/>
      <c r="KBM113"/>
      <c r="KBN113"/>
      <c r="KBO113"/>
      <c r="KBP113"/>
      <c r="KBQ113"/>
      <c r="KBR113"/>
      <c r="KBS113"/>
      <c r="KBT113"/>
      <c r="KBU113"/>
      <c r="KBV113"/>
      <c r="KBW113"/>
      <c r="KBX113"/>
      <c r="KBY113"/>
      <c r="KBZ113"/>
      <c r="KCA113"/>
      <c r="KCB113"/>
      <c r="KCC113"/>
      <c r="KCD113"/>
      <c r="KCE113"/>
      <c r="KCF113"/>
      <c r="KCG113"/>
      <c r="KCH113"/>
      <c r="KCI113"/>
      <c r="KCJ113"/>
      <c r="KCK113"/>
      <c r="KCL113"/>
      <c r="KCM113"/>
      <c r="KCN113"/>
      <c r="KCO113"/>
      <c r="KCP113"/>
      <c r="KCQ113"/>
      <c r="KCR113"/>
      <c r="KCS113"/>
      <c r="KCT113"/>
      <c r="KCU113"/>
      <c r="KCV113"/>
      <c r="KCW113"/>
      <c r="KCX113"/>
      <c r="KCY113"/>
      <c r="KCZ113"/>
      <c r="KDA113"/>
      <c r="KDB113"/>
      <c r="KDC113"/>
      <c r="KDD113"/>
      <c r="KDE113"/>
      <c r="KDF113"/>
      <c r="KDG113"/>
      <c r="KDH113"/>
      <c r="KDI113"/>
      <c r="KDJ113"/>
      <c r="KDK113"/>
      <c r="KDL113"/>
      <c r="KDM113"/>
      <c r="KDN113"/>
      <c r="KDO113"/>
      <c r="KDP113"/>
      <c r="KDQ113"/>
      <c r="KDR113"/>
      <c r="KDS113"/>
      <c r="KDT113"/>
      <c r="KDU113"/>
      <c r="KDV113"/>
      <c r="KDW113"/>
      <c r="KDX113"/>
      <c r="KDY113"/>
      <c r="KDZ113"/>
      <c r="KEA113"/>
      <c r="KEB113"/>
      <c r="KEC113"/>
      <c r="KED113"/>
      <c r="KEE113"/>
      <c r="KEF113"/>
      <c r="KEG113"/>
      <c r="KEH113"/>
      <c r="KEI113"/>
      <c r="KEJ113"/>
      <c r="KEK113"/>
      <c r="KEL113"/>
      <c r="KEM113"/>
      <c r="KEN113"/>
      <c r="KEO113"/>
      <c r="KEP113"/>
      <c r="KEQ113"/>
      <c r="KER113"/>
      <c r="KES113"/>
      <c r="KET113"/>
      <c r="KEU113"/>
      <c r="KEV113"/>
      <c r="KEW113"/>
      <c r="KEX113"/>
      <c r="KEY113"/>
      <c r="KEZ113"/>
      <c r="KFA113"/>
      <c r="KFB113"/>
      <c r="KFC113"/>
      <c r="KFD113"/>
      <c r="KFE113"/>
      <c r="KFF113"/>
      <c r="KFG113"/>
      <c r="KFH113"/>
      <c r="KFI113"/>
      <c r="KFJ113"/>
      <c r="KFK113"/>
      <c r="KFL113"/>
      <c r="KFM113"/>
      <c r="KFN113"/>
      <c r="KFO113"/>
      <c r="KFP113"/>
      <c r="KFQ113"/>
      <c r="KFR113"/>
      <c r="KFS113"/>
      <c r="KFT113"/>
      <c r="KFU113"/>
      <c r="KFV113"/>
      <c r="KFW113"/>
      <c r="KFX113"/>
      <c r="KFY113"/>
      <c r="KFZ113"/>
      <c r="KGA113"/>
      <c r="KGB113"/>
      <c r="KGC113"/>
      <c r="KGD113"/>
      <c r="KGE113"/>
      <c r="KGF113"/>
      <c r="KGG113"/>
      <c r="KGH113"/>
      <c r="KGI113"/>
      <c r="KGJ113"/>
      <c r="KGK113"/>
      <c r="KGL113"/>
      <c r="KGM113"/>
      <c r="KGN113"/>
      <c r="KGO113"/>
      <c r="KGP113"/>
      <c r="KGQ113"/>
      <c r="KGR113"/>
      <c r="KGS113"/>
      <c r="KGT113"/>
      <c r="KGU113"/>
      <c r="KGV113"/>
      <c r="KGW113"/>
      <c r="KGX113"/>
      <c r="KGY113"/>
      <c r="KGZ113"/>
      <c r="KHA113"/>
      <c r="KHB113"/>
      <c r="KHC113"/>
      <c r="KHD113"/>
      <c r="KHE113"/>
      <c r="KHF113"/>
      <c r="KHG113"/>
      <c r="KHH113"/>
      <c r="KHI113"/>
      <c r="KHJ113"/>
      <c r="KHK113"/>
      <c r="KHL113"/>
      <c r="KHM113"/>
      <c r="KHN113"/>
      <c r="KHO113"/>
      <c r="KHP113"/>
      <c r="KHQ113"/>
      <c r="KHR113"/>
      <c r="KHS113"/>
      <c r="KHT113"/>
      <c r="KHU113"/>
      <c r="KHV113"/>
      <c r="KHW113"/>
      <c r="KHX113"/>
      <c r="KHY113"/>
      <c r="KHZ113"/>
      <c r="KIA113"/>
      <c r="KIB113"/>
      <c r="KIC113"/>
      <c r="KID113"/>
      <c r="KIE113"/>
      <c r="KIF113"/>
      <c r="KIG113"/>
      <c r="KIH113"/>
      <c r="KII113"/>
      <c r="KIJ113"/>
      <c r="KIK113"/>
      <c r="KIL113"/>
      <c r="KIM113"/>
      <c r="KIN113"/>
      <c r="KIO113"/>
      <c r="KIP113"/>
      <c r="KIQ113"/>
      <c r="KIR113"/>
      <c r="KIS113"/>
      <c r="KIT113"/>
      <c r="KIU113"/>
      <c r="KIV113"/>
      <c r="KIW113"/>
      <c r="KIX113"/>
      <c r="KIY113"/>
      <c r="KIZ113"/>
      <c r="KJA113"/>
      <c r="KJB113"/>
      <c r="KJC113"/>
      <c r="KJD113"/>
      <c r="KJE113"/>
      <c r="KJF113"/>
      <c r="KJG113"/>
      <c r="KJH113"/>
      <c r="KJI113"/>
      <c r="KJJ113"/>
      <c r="KJK113"/>
      <c r="KJL113"/>
      <c r="KJM113"/>
      <c r="KJN113"/>
      <c r="KJO113"/>
      <c r="KJP113"/>
      <c r="KJQ113"/>
      <c r="KJR113"/>
      <c r="KJS113"/>
      <c r="KJT113"/>
      <c r="KJU113"/>
      <c r="KJV113"/>
      <c r="KJW113"/>
      <c r="KJX113"/>
      <c r="KJY113"/>
      <c r="KJZ113"/>
      <c r="KKA113"/>
      <c r="KKB113"/>
      <c r="KKC113"/>
      <c r="KKD113"/>
      <c r="KKE113"/>
      <c r="KKF113"/>
      <c r="KKG113"/>
      <c r="KKH113"/>
      <c r="KKI113"/>
      <c r="KKJ113"/>
      <c r="KKK113"/>
      <c r="KKL113"/>
      <c r="KKM113"/>
      <c r="KKN113"/>
      <c r="KKO113"/>
      <c r="KKP113"/>
      <c r="KKQ113"/>
      <c r="KKR113"/>
      <c r="KKS113"/>
      <c r="KKT113"/>
      <c r="KKU113"/>
      <c r="KKV113"/>
      <c r="KKW113"/>
      <c r="KKX113"/>
      <c r="KKY113"/>
      <c r="KKZ113"/>
      <c r="KLA113"/>
      <c r="KLB113"/>
      <c r="KLC113"/>
      <c r="KLD113"/>
      <c r="KLE113"/>
      <c r="KLF113"/>
      <c r="KLG113"/>
      <c r="KLH113"/>
      <c r="KLI113"/>
      <c r="KLJ113"/>
      <c r="KLK113"/>
      <c r="KLL113"/>
      <c r="KLM113"/>
      <c r="KLN113"/>
      <c r="KLO113"/>
      <c r="KLP113"/>
      <c r="KLQ113"/>
      <c r="KLR113"/>
      <c r="KLS113"/>
      <c r="KLT113"/>
      <c r="KLU113"/>
      <c r="KLV113"/>
      <c r="KLW113"/>
      <c r="KLX113"/>
      <c r="KLY113"/>
      <c r="KLZ113"/>
      <c r="KMA113"/>
      <c r="KMB113"/>
      <c r="KMC113"/>
      <c r="KMD113"/>
      <c r="KME113"/>
      <c r="KMF113"/>
      <c r="KMG113"/>
      <c r="KMH113"/>
      <c r="KMI113"/>
      <c r="KMJ113"/>
      <c r="KMK113"/>
      <c r="KML113"/>
      <c r="KMM113"/>
      <c r="KMN113"/>
      <c r="KMO113"/>
      <c r="KMP113"/>
      <c r="KMQ113"/>
      <c r="KMR113"/>
      <c r="KMS113"/>
      <c r="KMT113"/>
      <c r="KMU113"/>
      <c r="KMV113"/>
      <c r="KMW113"/>
      <c r="KMX113"/>
      <c r="KMY113"/>
      <c r="KMZ113"/>
      <c r="KNA113"/>
      <c r="KNB113"/>
      <c r="KNC113"/>
      <c r="KND113"/>
      <c r="KNE113"/>
      <c r="KNF113"/>
      <c r="KNG113"/>
      <c r="KNH113"/>
      <c r="KNI113"/>
      <c r="KNJ113"/>
      <c r="KNK113"/>
      <c r="KNL113"/>
      <c r="KNM113"/>
      <c r="KNN113"/>
      <c r="KNO113"/>
      <c r="KNP113"/>
      <c r="KNQ113"/>
      <c r="KNR113"/>
      <c r="KNS113"/>
      <c r="KNT113"/>
      <c r="KNU113"/>
      <c r="KNV113"/>
      <c r="KNW113"/>
      <c r="KNX113"/>
      <c r="KNY113"/>
      <c r="KNZ113"/>
      <c r="KOA113"/>
      <c r="KOB113"/>
      <c r="KOC113"/>
      <c r="KOD113"/>
      <c r="KOE113"/>
      <c r="KOF113"/>
      <c r="KOG113"/>
      <c r="KOH113"/>
      <c r="KOI113"/>
      <c r="KOJ113"/>
      <c r="KOK113"/>
      <c r="KOL113"/>
      <c r="KOM113"/>
      <c r="KON113"/>
      <c r="KOO113"/>
      <c r="KOP113"/>
      <c r="KOQ113"/>
      <c r="KOR113"/>
      <c r="KOS113"/>
      <c r="KOT113"/>
      <c r="KOU113"/>
      <c r="KOV113"/>
      <c r="KOW113"/>
      <c r="KOX113"/>
      <c r="KOY113"/>
      <c r="KOZ113"/>
      <c r="KPA113"/>
      <c r="KPB113"/>
      <c r="KPC113"/>
      <c r="KPD113"/>
      <c r="KPE113"/>
      <c r="KPF113"/>
      <c r="KPG113"/>
      <c r="KPH113"/>
      <c r="KPI113"/>
      <c r="KPJ113"/>
      <c r="KPK113"/>
      <c r="KPL113"/>
      <c r="KPM113"/>
      <c r="KPN113"/>
      <c r="KPO113"/>
      <c r="KPP113"/>
      <c r="KPQ113"/>
      <c r="KPR113"/>
      <c r="KPS113"/>
      <c r="KPT113"/>
      <c r="KPU113"/>
      <c r="KPV113"/>
      <c r="KPW113"/>
      <c r="KPX113"/>
      <c r="KPY113"/>
      <c r="KPZ113"/>
      <c r="KQA113"/>
      <c r="KQB113"/>
      <c r="KQC113"/>
      <c r="KQD113"/>
      <c r="KQE113"/>
      <c r="KQF113"/>
      <c r="KQG113"/>
      <c r="KQH113"/>
      <c r="KQI113"/>
      <c r="KQJ113"/>
      <c r="KQK113"/>
      <c r="KQL113"/>
      <c r="KQM113"/>
      <c r="KQN113"/>
      <c r="KQO113"/>
      <c r="KQP113"/>
      <c r="KQQ113"/>
      <c r="KQR113"/>
      <c r="KQS113"/>
      <c r="KQT113"/>
      <c r="KQU113"/>
      <c r="KQV113"/>
      <c r="KQW113"/>
      <c r="KQX113"/>
      <c r="KQY113"/>
      <c r="KQZ113"/>
      <c r="KRA113"/>
      <c r="KRB113"/>
      <c r="KRC113"/>
      <c r="KRD113"/>
      <c r="KRE113"/>
      <c r="KRF113"/>
      <c r="KRG113"/>
      <c r="KRH113"/>
      <c r="KRI113"/>
      <c r="KRJ113"/>
      <c r="KRK113"/>
      <c r="KRL113"/>
      <c r="KRM113"/>
      <c r="KRN113"/>
      <c r="KRO113"/>
      <c r="KRP113"/>
      <c r="KRQ113"/>
      <c r="KRR113"/>
      <c r="KRS113"/>
      <c r="KRT113"/>
      <c r="KRU113"/>
      <c r="KRV113"/>
      <c r="KRW113"/>
      <c r="KRX113"/>
      <c r="KRY113"/>
      <c r="KRZ113"/>
      <c r="KSA113"/>
      <c r="KSB113"/>
      <c r="KSC113"/>
      <c r="KSD113"/>
      <c r="KSE113"/>
      <c r="KSF113"/>
      <c r="KSG113"/>
      <c r="KSH113"/>
      <c r="KSI113"/>
      <c r="KSJ113"/>
      <c r="KSK113"/>
      <c r="KSL113"/>
      <c r="KSM113"/>
      <c r="KSN113"/>
      <c r="KSO113"/>
      <c r="KSP113"/>
      <c r="KSQ113"/>
      <c r="KSR113"/>
      <c r="KSS113"/>
      <c r="KST113"/>
      <c r="KSU113"/>
      <c r="KSV113"/>
      <c r="KSW113"/>
      <c r="KSX113"/>
      <c r="KSY113"/>
      <c r="KSZ113"/>
      <c r="KTA113"/>
      <c r="KTB113"/>
      <c r="KTC113"/>
      <c r="KTD113"/>
      <c r="KTE113"/>
      <c r="KTF113"/>
      <c r="KTG113"/>
      <c r="KTH113"/>
      <c r="KTI113"/>
      <c r="KTJ113"/>
      <c r="KTK113"/>
      <c r="KTL113"/>
      <c r="KTM113"/>
      <c r="KTN113"/>
      <c r="KTO113"/>
      <c r="KTP113"/>
      <c r="KTQ113"/>
      <c r="KTR113"/>
      <c r="KTS113"/>
      <c r="KTT113"/>
      <c r="KTU113"/>
      <c r="KTV113"/>
      <c r="KTW113"/>
      <c r="KTX113"/>
      <c r="KTY113"/>
      <c r="KTZ113"/>
      <c r="KUA113"/>
      <c r="KUB113"/>
      <c r="KUC113"/>
      <c r="KUD113"/>
      <c r="KUE113"/>
      <c r="KUF113"/>
      <c r="KUG113"/>
      <c r="KUH113"/>
      <c r="KUI113"/>
      <c r="KUJ113"/>
      <c r="KUK113"/>
      <c r="KUL113"/>
      <c r="KUM113"/>
      <c r="KUN113"/>
      <c r="KUO113"/>
      <c r="KUP113"/>
      <c r="KUQ113"/>
      <c r="KUR113"/>
      <c r="KUS113"/>
      <c r="KUT113"/>
      <c r="KUU113"/>
      <c r="KUV113"/>
      <c r="KUW113"/>
      <c r="KUX113"/>
      <c r="KUY113"/>
      <c r="KUZ113"/>
      <c r="KVA113"/>
      <c r="KVB113"/>
      <c r="KVC113"/>
      <c r="KVD113"/>
      <c r="KVE113"/>
      <c r="KVF113"/>
      <c r="KVG113"/>
      <c r="KVH113"/>
      <c r="KVI113"/>
      <c r="KVJ113"/>
      <c r="KVK113"/>
      <c r="KVL113"/>
      <c r="KVM113"/>
      <c r="KVN113"/>
      <c r="KVO113"/>
      <c r="KVP113"/>
      <c r="KVQ113"/>
      <c r="KVR113"/>
      <c r="KVS113"/>
      <c r="KVT113"/>
      <c r="KVU113"/>
      <c r="KVV113"/>
      <c r="KVW113"/>
      <c r="KVX113"/>
      <c r="KVY113"/>
      <c r="KVZ113"/>
      <c r="KWA113"/>
      <c r="KWB113"/>
      <c r="KWC113"/>
      <c r="KWD113"/>
      <c r="KWE113"/>
      <c r="KWF113"/>
      <c r="KWG113"/>
      <c r="KWH113"/>
      <c r="KWI113"/>
      <c r="KWJ113"/>
      <c r="KWK113"/>
      <c r="KWL113"/>
      <c r="KWM113"/>
      <c r="KWN113"/>
      <c r="KWO113"/>
      <c r="KWP113"/>
      <c r="KWQ113"/>
      <c r="KWR113"/>
      <c r="KWS113"/>
      <c r="KWT113"/>
      <c r="KWU113"/>
      <c r="KWV113"/>
      <c r="KWW113"/>
      <c r="KWX113"/>
      <c r="KWY113"/>
      <c r="KWZ113"/>
      <c r="KXA113"/>
      <c r="KXB113"/>
      <c r="KXC113"/>
      <c r="KXD113"/>
      <c r="KXE113"/>
      <c r="KXF113"/>
      <c r="KXG113"/>
      <c r="KXH113"/>
      <c r="KXI113"/>
      <c r="KXJ113"/>
      <c r="KXK113"/>
      <c r="KXL113"/>
      <c r="KXM113"/>
      <c r="KXN113"/>
      <c r="KXO113"/>
      <c r="KXP113"/>
      <c r="KXQ113"/>
      <c r="KXR113"/>
      <c r="KXS113"/>
      <c r="KXT113"/>
      <c r="KXU113"/>
      <c r="KXV113"/>
      <c r="KXW113"/>
      <c r="KXX113"/>
      <c r="KXY113"/>
      <c r="KXZ113"/>
      <c r="KYA113"/>
      <c r="KYB113"/>
      <c r="KYC113"/>
      <c r="KYD113"/>
      <c r="KYE113"/>
      <c r="KYF113"/>
      <c r="KYG113"/>
      <c r="KYH113"/>
      <c r="KYI113"/>
      <c r="KYJ113"/>
      <c r="KYK113"/>
      <c r="KYL113"/>
      <c r="KYM113"/>
      <c r="KYN113"/>
      <c r="KYO113"/>
      <c r="KYP113"/>
      <c r="KYQ113"/>
      <c r="KYR113"/>
      <c r="KYS113"/>
      <c r="KYT113"/>
      <c r="KYU113"/>
      <c r="KYV113"/>
      <c r="KYW113"/>
      <c r="KYX113"/>
      <c r="KYY113"/>
      <c r="KYZ113"/>
      <c r="KZA113"/>
      <c r="KZB113"/>
      <c r="KZC113"/>
      <c r="KZD113"/>
      <c r="KZE113"/>
      <c r="KZF113"/>
      <c r="KZG113"/>
      <c r="KZH113"/>
      <c r="KZI113"/>
      <c r="KZJ113"/>
      <c r="KZK113"/>
      <c r="KZL113"/>
      <c r="KZM113"/>
      <c r="KZN113"/>
      <c r="KZO113"/>
      <c r="KZP113"/>
      <c r="KZQ113"/>
      <c r="KZR113"/>
      <c r="KZS113"/>
      <c r="KZT113"/>
      <c r="KZU113"/>
      <c r="KZV113"/>
      <c r="KZW113"/>
      <c r="KZX113"/>
      <c r="KZY113"/>
      <c r="KZZ113"/>
      <c r="LAA113"/>
      <c r="LAB113"/>
      <c r="LAC113"/>
      <c r="LAD113"/>
      <c r="LAE113"/>
      <c r="LAF113"/>
      <c r="LAG113"/>
      <c r="LAH113"/>
      <c r="LAI113"/>
      <c r="LAJ113"/>
      <c r="LAK113"/>
      <c r="LAL113"/>
      <c r="LAM113"/>
      <c r="LAN113"/>
      <c r="LAO113"/>
      <c r="LAP113"/>
      <c r="LAQ113"/>
      <c r="LAR113"/>
      <c r="LAS113"/>
      <c r="LAT113"/>
      <c r="LAU113"/>
      <c r="LAV113"/>
      <c r="LAW113"/>
      <c r="LAX113"/>
      <c r="LAY113"/>
      <c r="LAZ113"/>
      <c r="LBA113"/>
      <c r="LBB113"/>
      <c r="LBC113"/>
      <c r="LBD113"/>
      <c r="LBE113"/>
      <c r="LBF113"/>
      <c r="LBG113"/>
      <c r="LBH113"/>
      <c r="LBI113"/>
      <c r="LBJ113"/>
      <c r="LBK113"/>
      <c r="LBL113"/>
      <c r="LBM113"/>
      <c r="LBN113"/>
      <c r="LBO113"/>
      <c r="LBP113"/>
      <c r="LBQ113"/>
      <c r="LBR113"/>
      <c r="LBS113"/>
      <c r="LBT113"/>
      <c r="LBU113"/>
      <c r="LBV113"/>
      <c r="LBW113"/>
      <c r="LBX113"/>
      <c r="LBY113"/>
      <c r="LBZ113"/>
      <c r="LCA113"/>
      <c r="LCB113"/>
      <c r="LCC113"/>
      <c r="LCD113"/>
      <c r="LCE113"/>
      <c r="LCF113"/>
      <c r="LCG113"/>
      <c r="LCH113"/>
      <c r="LCI113"/>
      <c r="LCJ113"/>
      <c r="LCK113"/>
      <c r="LCL113"/>
      <c r="LCM113"/>
      <c r="LCN113"/>
      <c r="LCO113"/>
      <c r="LCP113"/>
      <c r="LCQ113"/>
      <c r="LCR113"/>
      <c r="LCS113"/>
      <c r="LCT113"/>
      <c r="LCU113"/>
      <c r="LCV113"/>
      <c r="LCW113"/>
      <c r="LCX113"/>
      <c r="LCY113"/>
      <c r="LCZ113"/>
      <c r="LDA113"/>
      <c r="LDB113"/>
      <c r="LDC113"/>
      <c r="LDD113"/>
      <c r="LDE113"/>
      <c r="LDF113"/>
      <c r="LDG113"/>
      <c r="LDH113"/>
      <c r="LDI113"/>
      <c r="LDJ113"/>
      <c r="LDK113"/>
      <c r="LDL113"/>
      <c r="LDM113"/>
      <c r="LDN113"/>
      <c r="LDO113"/>
      <c r="LDP113"/>
      <c r="LDQ113"/>
      <c r="LDR113"/>
      <c r="LDS113"/>
      <c r="LDT113"/>
      <c r="LDU113"/>
      <c r="LDV113"/>
      <c r="LDW113"/>
      <c r="LDX113"/>
      <c r="LDY113"/>
      <c r="LDZ113"/>
      <c r="LEA113"/>
      <c r="LEB113"/>
      <c r="LEC113"/>
      <c r="LED113"/>
      <c r="LEE113"/>
      <c r="LEF113"/>
      <c r="LEG113"/>
      <c r="LEH113"/>
      <c r="LEI113"/>
      <c r="LEJ113"/>
      <c r="LEK113"/>
      <c r="LEL113"/>
      <c r="LEM113"/>
      <c r="LEN113"/>
      <c r="LEO113"/>
      <c r="LEP113"/>
      <c r="LEQ113"/>
      <c r="LER113"/>
      <c r="LES113"/>
      <c r="LET113"/>
      <c r="LEU113"/>
      <c r="LEV113"/>
      <c r="LEW113"/>
      <c r="LEX113"/>
      <c r="LEY113"/>
      <c r="LEZ113"/>
      <c r="LFA113"/>
      <c r="LFB113"/>
      <c r="LFC113"/>
      <c r="LFD113"/>
      <c r="LFE113"/>
      <c r="LFF113"/>
      <c r="LFG113"/>
      <c r="LFH113"/>
      <c r="LFI113"/>
      <c r="LFJ113"/>
      <c r="LFK113"/>
      <c r="LFL113"/>
      <c r="LFM113"/>
      <c r="LFN113"/>
      <c r="LFO113"/>
      <c r="LFP113"/>
      <c r="LFQ113"/>
      <c r="LFR113"/>
      <c r="LFS113"/>
      <c r="LFT113"/>
      <c r="LFU113"/>
      <c r="LFV113"/>
      <c r="LFW113"/>
      <c r="LFX113"/>
      <c r="LFY113"/>
      <c r="LFZ113"/>
      <c r="LGA113"/>
      <c r="LGB113"/>
      <c r="LGC113"/>
      <c r="LGD113"/>
      <c r="LGE113"/>
      <c r="LGF113"/>
      <c r="LGG113"/>
      <c r="LGH113"/>
      <c r="LGI113"/>
      <c r="LGJ113"/>
      <c r="LGK113"/>
      <c r="LGL113"/>
      <c r="LGM113"/>
      <c r="LGN113"/>
      <c r="LGO113"/>
      <c r="LGP113"/>
      <c r="LGQ113"/>
      <c r="LGR113"/>
      <c r="LGS113"/>
      <c r="LGT113"/>
      <c r="LGU113"/>
      <c r="LGV113"/>
      <c r="LGW113"/>
      <c r="LGX113"/>
      <c r="LGY113"/>
      <c r="LGZ113"/>
      <c r="LHA113"/>
      <c r="LHB113"/>
      <c r="LHC113"/>
      <c r="LHD113"/>
      <c r="LHE113"/>
      <c r="LHF113"/>
      <c r="LHG113"/>
      <c r="LHH113"/>
      <c r="LHI113"/>
      <c r="LHJ113"/>
      <c r="LHK113"/>
      <c r="LHL113"/>
      <c r="LHM113"/>
      <c r="LHN113"/>
      <c r="LHO113"/>
      <c r="LHP113"/>
      <c r="LHQ113"/>
      <c r="LHR113"/>
      <c r="LHS113"/>
      <c r="LHT113"/>
      <c r="LHU113"/>
      <c r="LHV113"/>
      <c r="LHW113"/>
      <c r="LHX113"/>
      <c r="LHY113"/>
      <c r="LHZ113"/>
      <c r="LIA113"/>
      <c r="LIB113"/>
      <c r="LIC113"/>
      <c r="LID113"/>
      <c r="LIE113"/>
      <c r="LIF113"/>
      <c r="LIG113"/>
      <c r="LIH113"/>
      <c r="LII113"/>
      <c r="LIJ113"/>
      <c r="LIK113"/>
      <c r="LIL113"/>
      <c r="LIM113"/>
      <c r="LIN113"/>
      <c r="LIO113"/>
      <c r="LIP113"/>
      <c r="LIQ113"/>
      <c r="LIR113"/>
      <c r="LIS113"/>
      <c r="LIT113"/>
      <c r="LIU113"/>
      <c r="LIV113"/>
      <c r="LIW113"/>
      <c r="LIX113"/>
      <c r="LIY113"/>
      <c r="LIZ113"/>
      <c r="LJA113"/>
      <c r="LJB113"/>
      <c r="LJC113"/>
      <c r="LJD113"/>
      <c r="LJE113"/>
      <c r="LJF113"/>
      <c r="LJG113"/>
      <c r="LJH113"/>
      <c r="LJI113"/>
      <c r="LJJ113"/>
      <c r="LJK113"/>
      <c r="LJL113"/>
      <c r="LJM113"/>
      <c r="LJN113"/>
      <c r="LJO113"/>
      <c r="LJP113"/>
      <c r="LJQ113"/>
      <c r="LJR113"/>
      <c r="LJS113"/>
      <c r="LJT113"/>
      <c r="LJU113"/>
      <c r="LJV113"/>
      <c r="LJW113"/>
      <c r="LJX113"/>
      <c r="LJY113"/>
      <c r="LJZ113"/>
      <c r="LKA113"/>
      <c r="LKB113"/>
      <c r="LKC113"/>
      <c r="LKD113"/>
      <c r="LKE113"/>
      <c r="LKF113"/>
      <c r="LKG113"/>
      <c r="LKH113"/>
      <c r="LKI113"/>
      <c r="LKJ113"/>
      <c r="LKK113"/>
      <c r="LKL113"/>
      <c r="LKM113"/>
      <c r="LKN113"/>
      <c r="LKO113"/>
      <c r="LKP113"/>
      <c r="LKQ113"/>
      <c r="LKR113"/>
      <c r="LKS113"/>
      <c r="LKT113"/>
      <c r="LKU113"/>
      <c r="LKV113"/>
      <c r="LKW113"/>
      <c r="LKX113"/>
      <c r="LKY113"/>
      <c r="LKZ113"/>
      <c r="LLA113"/>
      <c r="LLB113"/>
      <c r="LLC113"/>
      <c r="LLD113"/>
      <c r="LLE113"/>
      <c r="LLF113"/>
      <c r="LLG113"/>
      <c r="LLH113"/>
      <c r="LLI113"/>
      <c r="LLJ113"/>
      <c r="LLK113"/>
      <c r="LLL113"/>
      <c r="LLM113"/>
      <c r="LLN113"/>
      <c r="LLO113"/>
      <c r="LLP113"/>
      <c r="LLQ113"/>
      <c r="LLR113"/>
      <c r="LLS113"/>
      <c r="LLT113"/>
      <c r="LLU113"/>
      <c r="LLV113"/>
      <c r="LLW113"/>
      <c r="LLX113"/>
      <c r="LLY113"/>
      <c r="LLZ113"/>
      <c r="LMA113"/>
      <c r="LMB113"/>
      <c r="LMC113"/>
      <c r="LMD113"/>
      <c r="LME113"/>
      <c r="LMF113"/>
      <c r="LMG113"/>
      <c r="LMH113"/>
      <c r="LMI113"/>
      <c r="LMJ113"/>
      <c r="LMK113"/>
      <c r="LML113"/>
      <c r="LMM113"/>
      <c r="LMN113"/>
      <c r="LMO113"/>
      <c r="LMP113"/>
      <c r="LMQ113"/>
      <c r="LMR113"/>
      <c r="LMS113"/>
      <c r="LMT113"/>
      <c r="LMU113"/>
      <c r="LMV113"/>
      <c r="LMW113"/>
      <c r="LMX113"/>
      <c r="LMY113"/>
      <c r="LMZ113"/>
      <c r="LNA113"/>
      <c r="LNB113"/>
      <c r="LNC113"/>
      <c r="LND113"/>
      <c r="LNE113"/>
      <c r="LNF113"/>
      <c r="LNG113"/>
      <c r="LNH113"/>
      <c r="LNI113"/>
      <c r="LNJ113"/>
      <c r="LNK113"/>
      <c r="LNL113"/>
      <c r="LNM113"/>
      <c r="LNN113"/>
      <c r="LNO113"/>
      <c r="LNP113"/>
      <c r="LNQ113"/>
      <c r="LNR113"/>
      <c r="LNS113"/>
      <c r="LNT113"/>
      <c r="LNU113"/>
      <c r="LNV113"/>
      <c r="LNW113"/>
      <c r="LNX113"/>
      <c r="LNY113"/>
      <c r="LNZ113"/>
      <c r="LOA113"/>
      <c r="LOB113"/>
      <c r="LOC113"/>
      <c r="LOD113"/>
      <c r="LOE113"/>
      <c r="LOF113"/>
      <c r="LOG113"/>
      <c r="LOH113"/>
      <c r="LOI113"/>
      <c r="LOJ113"/>
      <c r="LOK113"/>
      <c r="LOL113"/>
      <c r="LOM113"/>
      <c r="LON113"/>
      <c r="LOO113"/>
      <c r="LOP113"/>
      <c r="LOQ113"/>
      <c r="LOR113"/>
      <c r="LOS113"/>
      <c r="LOT113"/>
      <c r="LOU113"/>
      <c r="LOV113"/>
      <c r="LOW113"/>
      <c r="LOX113"/>
      <c r="LOY113"/>
      <c r="LOZ113"/>
      <c r="LPA113"/>
      <c r="LPB113"/>
      <c r="LPC113"/>
      <c r="LPD113"/>
      <c r="LPE113"/>
      <c r="LPF113"/>
      <c r="LPG113"/>
      <c r="LPH113"/>
      <c r="LPI113"/>
      <c r="LPJ113"/>
      <c r="LPK113"/>
      <c r="LPL113"/>
      <c r="LPM113"/>
      <c r="LPN113"/>
      <c r="LPO113"/>
      <c r="LPP113"/>
      <c r="LPQ113"/>
      <c r="LPR113"/>
      <c r="LPS113"/>
      <c r="LPT113"/>
      <c r="LPU113"/>
      <c r="LPV113"/>
      <c r="LPW113"/>
      <c r="LPX113"/>
      <c r="LPY113"/>
      <c r="LPZ113"/>
      <c r="LQA113"/>
      <c r="LQB113"/>
      <c r="LQC113"/>
      <c r="LQD113"/>
      <c r="LQE113"/>
      <c r="LQF113"/>
      <c r="LQG113"/>
      <c r="LQH113"/>
      <c r="LQI113"/>
      <c r="LQJ113"/>
      <c r="LQK113"/>
      <c r="LQL113"/>
      <c r="LQM113"/>
      <c r="LQN113"/>
      <c r="LQO113"/>
      <c r="LQP113"/>
      <c r="LQQ113"/>
      <c r="LQR113"/>
      <c r="LQS113"/>
      <c r="LQT113"/>
      <c r="LQU113"/>
      <c r="LQV113"/>
      <c r="LQW113"/>
      <c r="LQX113"/>
      <c r="LQY113"/>
      <c r="LQZ113"/>
      <c r="LRA113"/>
      <c r="LRB113"/>
      <c r="LRC113"/>
      <c r="LRD113"/>
      <c r="LRE113"/>
      <c r="LRF113"/>
      <c r="LRG113"/>
      <c r="LRH113"/>
      <c r="LRI113"/>
      <c r="LRJ113"/>
      <c r="LRK113"/>
      <c r="LRL113"/>
      <c r="LRM113"/>
      <c r="LRN113"/>
      <c r="LRO113"/>
      <c r="LRP113"/>
      <c r="LRQ113"/>
      <c r="LRR113"/>
      <c r="LRS113"/>
      <c r="LRT113"/>
      <c r="LRU113"/>
      <c r="LRV113"/>
      <c r="LRW113"/>
      <c r="LRX113"/>
      <c r="LRY113"/>
      <c r="LRZ113"/>
      <c r="LSA113"/>
      <c r="LSB113"/>
      <c r="LSC113"/>
      <c r="LSD113"/>
      <c r="LSE113"/>
      <c r="LSF113"/>
      <c r="LSG113"/>
      <c r="LSH113"/>
      <c r="LSI113"/>
      <c r="LSJ113"/>
      <c r="LSK113"/>
      <c r="LSL113"/>
      <c r="LSM113"/>
      <c r="LSN113"/>
      <c r="LSO113"/>
      <c r="LSP113"/>
      <c r="LSQ113"/>
      <c r="LSR113"/>
      <c r="LSS113"/>
      <c r="LST113"/>
      <c r="LSU113"/>
      <c r="LSV113"/>
      <c r="LSW113"/>
      <c r="LSX113"/>
      <c r="LSY113"/>
      <c r="LSZ113"/>
      <c r="LTA113"/>
      <c r="LTB113"/>
      <c r="LTC113"/>
      <c r="LTD113"/>
      <c r="LTE113"/>
      <c r="LTF113"/>
      <c r="LTG113"/>
      <c r="LTH113"/>
      <c r="LTI113"/>
      <c r="LTJ113"/>
      <c r="LTK113"/>
      <c r="LTL113"/>
      <c r="LTM113"/>
      <c r="LTN113"/>
      <c r="LTO113"/>
      <c r="LTP113"/>
      <c r="LTQ113"/>
      <c r="LTR113"/>
      <c r="LTS113"/>
      <c r="LTT113"/>
      <c r="LTU113"/>
      <c r="LTV113"/>
      <c r="LTW113"/>
      <c r="LTX113"/>
      <c r="LTY113"/>
      <c r="LTZ113"/>
      <c r="LUA113"/>
      <c r="LUB113"/>
      <c r="LUC113"/>
      <c r="LUD113"/>
      <c r="LUE113"/>
      <c r="LUF113"/>
      <c r="LUG113"/>
      <c r="LUH113"/>
      <c r="LUI113"/>
      <c r="LUJ113"/>
      <c r="LUK113"/>
      <c r="LUL113"/>
      <c r="LUM113"/>
      <c r="LUN113"/>
      <c r="LUO113"/>
      <c r="LUP113"/>
      <c r="LUQ113"/>
      <c r="LUR113"/>
      <c r="LUS113"/>
      <c r="LUT113"/>
      <c r="LUU113"/>
      <c r="LUV113"/>
      <c r="LUW113"/>
      <c r="LUX113"/>
      <c r="LUY113"/>
      <c r="LUZ113"/>
      <c r="LVA113"/>
      <c r="LVB113"/>
      <c r="LVC113"/>
      <c r="LVD113"/>
      <c r="LVE113"/>
      <c r="LVF113"/>
      <c r="LVG113"/>
      <c r="LVH113"/>
      <c r="LVI113"/>
      <c r="LVJ113"/>
      <c r="LVK113"/>
      <c r="LVL113"/>
      <c r="LVM113"/>
      <c r="LVN113"/>
      <c r="LVO113"/>
      <c r="LVP113"/>
      <c r="LVQ113"/>
      <c r="LVR113"/>
      <c r="LVS113"/>
      <c r="LVT113"/>
      <c r="LVU113"/>
      <c r="LVV113"/>
      <c r="LVW113"/>
      <c r="LVX113"/>
      <c r="LVY113"/>
      <c r="LVZ113"/>
      <c r="LWA113"/>
      <c r="LWB113"/>
      <c r="LWC113"/>
      <c r="LWD113"/>
      <c r="LWE113"/>
      <c r="LWF113"/>
      <c r="LWG113"/>
      <c r="LWH113"/>
      <c r="LWI113"/>
      <c r="LWJ113"/>
      <c r="LWK113"/>
      <c r="LWL113"/>
      <c r="LWM113"/>
      <c r="LWN113"/>
      <c r="LWO113"/>
      <c r="LWP113"/>
      <c r="LWQ113"/>
      <c r="LWR113"/>
      <c r="LWS113"/>
      <c r="LWT113"/>
      <c r="LWU113"/>
      <c r="LWV113"/>
      <c r="LWW113"/>
      <c r="LWX113"/>
      <c r="LWY113"/>
      <c r="LWZ113"/>
      <c r="LXA113"/>
      <c r="LXB113"/>
      <c r="LXC113"/>
      <c r="LXD113"/>
      <c r="LXE113"/>
      <c r="LXF113"/>
      <c r="LXG113"/>
      <c r="LXH113"/>
      <c r="LXI113"/>
      <c r="LXJ113"/>
      <c r="LXK113"/>
      <c r="LXL113"/>
      <c r="LXM113"/>
      <c r="LXN113"/>
      <c r="LXO113"/>
      <c r="LXP113"/>
      <c r="LXQ113"/>
      <c r="LXR113"/>
      <c r="LXS113"/>
      <c r="LXT113"/>
      <c r="LXU113"/>
      <c r="LXV113"/>
      <c r="LXW113"/>
      <c r="LXX113"/>
      <c r="LXY113"/>
      <c r="LXZ113"/>
      <c r="LYA113"/>
      <c r="LYB113"/>
      <c r="LYC113"/>
      <c r="LYD113"/>
      <c r="LYE113"/>
      <c r="LYF113"/>
      <c r="LYG113"/>
      <c r="LYH113"/>
      <c r="LYI113"/>
      <c r="LYJ113"/>
      <c r="LYK113"/>
      <c r="LYL113"/>
      <c r="LYM113"/>
      <c r="LYN113"/>
      <c r="LYO113"/>
      <c r="LYP113"/>
      <c r="LYQ113"/>
      <c r="LYR113"/>
      <c r="LYS113"/>
      <c r="LYT113"/>
      <c r="LYU113"/>
      <c r="LYV113"/>
      <c r="LYW113"/>
      <c r="LYX113"/>
      <c r="LYY113"/>
      <c r="LYZ113"/>
      <c r="LZA113"/>
      <c r="LZB113"/>
      <c r="LZC113"/>
      <c r="LZD113"/>
      <c r="LZE113"/>
      <c r="LZF113"/>
      <c r="LZG113"/>
      <c r="LZH113"/>
      <c r="LZI113"/>
      <c r="LZJ113"/>
      <c r="LZK113"/>
      <c r="LZL113"/>
      <c r="LZM113"/>
      <c r="LZN113"/>
      <c r="LZO113"/>
      <c r="LZP113"/>
      <c r="LZQ113"/>
      <c r="LZR113"/>
      <c r="LZS113"/>
      <c r="LZT113"/>
      <c r="LZU113"/>
      <c r="LZV113"/>
      <c r="LZW113"/>
      <c r="LZX113"/>
      <c r="LZY113"/>
      <c r="LZZ113"/>
      <c r="MAA113"/>
      <c r="MAB113"/>
      <c r="MAC113"/>
      <c r="MAD113"/>
      <c r="MAE113"/>
      <c r="MAF113"/>
      <c r="MAG113"/>
      <c r="MAH113"/>
      <c r="MAI113"/>
      <c r="MAJ113"/>
      <c r="MAK113"/>
      <c r="MAL113"/>
      <c r="MAM113"/>
      <c r="MAN113"/>
      <c r="MAO113"/>
      <c r="MAP113"/>
      <c r="MAQ113"/>
      <c r="MAR113"/>
      <c r="MAS113"/>
      <c r="MAT113"/>
      <c r="MAU113"/>
      <c r="MAV113"/>
      <c r="MAW113"/>
      <c r="MAX113"/>
      <c r="MAY113"/>
      <c r="MAZ113"/>
      <c r="MBA113"/>
      <c r="MBB113"/>
      <c r="MBC113"/>
      <c r="MBD113"/>
      <c r="MBE113"/>
      <c r="MBF113"/>
      <c r="MBG113"/>
      <c r="MBH113"/>
      <c r="MBI113"/>
      <c r="MBJ113"/>
      <c r="MBK113"/>
      <c r="MBL113"/>
      <c r="MBM113"/>
      <c r="MBN113"/>
      <c r="MBO113"/>
      <c r="MBP113"/>
      <c r="MBQ113"/>
      <c r="MBR113"/>
      <c r="MBS113"/>
      <c r="MBT113"/>
      <c r="MBU113"/>
      <c r="MBV113"/>
      <c r="MBW113"/>
      <c r="MBX113"/>
      <c r="MBY113"/>
      <c r="MBZ113"/>
      <c r="MCA113"/>
      <c r="MCB113"/>
      <c r="MCC113"/>
      <c r="MCD113"/>
      <c r="MCE113"/>
      <c r="MCF113"/>
      <c r="MCG113"/>
      <c r="MCH113"/>
      <c r="MCI113"/>
      <c r="MCJ113"/>
      <c r="MCK113"/>
      <c r="MCL113"/>
      <c r="MCM113"/>
      <c r="MCN113"/>
      <c r="MCO113"/>
      <c r="MCP113"/>
      <c r="MCQ113"/>
      <c r="MCR113"/>
      <c r="MCS113"/>
      <c r="MCT113"/>
      <c r="MCU113"/>
      <c r="MCV113"/>
      <c r="MCW113"/>
      <c r="MCX113"/>
      <c r="MCY113"/>
      <c r="MCZ113"/>
      <c r="MDA113"/>
      <c r="MDB113"/>
      <c r="MDC113"/>
      <c r="MDD113"/>
      <c r="MDE113"/>
      <c r="MDF113"/>
      <c r="MDG113"/>
      <c r="MDH113"/>
      <c r="MDI113"/>
      <c r="MDJ113"/>
      <c r="MDK113"/>
      <c r="MDL113"/>
      <c r="MDM113"/>
      <c r="MDN113"/>
      <c r="MDO113"/>
      <c r="MDP113"/>
      <c r="MDQ113"/>
      <c r="MDR113"/>
      <c r="MDS113"/>
      <c r="MDT113"/>
      <c r="MDU113"/>
      <c r="MDV113"/>
      <c r="MDW113"/>
      <c r="MDX113"/>
      <c r="MDY113"/>
      <c r="MDZ113"/>
      <c r="MEA113"/>
      <c r="MEB113"/>
      <c r="MEC113"/>
      <c r="MED113"/>
      <c r="MEE113"/>
      <c r="MEF113"/>
      <c r="MEG113"/>
      <c r="MEH113"/>
      <c r="MEI113"/>
      <c r="MEJ113"/>
      <c r="MEK113"/>
      <c r="MEL113"/>
      <c r="MEM113"/>
      <c r="MEN113"/>
      <c r="MEO113"/>
      <c r="MEP113"/>
      <c r="MEQ113"/>
      <c r="MER113"/>
      <c r="MES113"/>
      <c r="MET113"/>
      <c r="MEU113"/>
      <c r="MEV113"/>
      <c r="MEW113"/>
      <c r="MEX113"/>
      <c r="MEY113"/>
      <c r="MEZ113"/>
      <c r="MFA113"/>
      <c r="MFB113"/>
      <c r="MFC113"/>
      <c r="MFD113"/>
      <c r="MFE113"/>
      <c r="MFF113"/>
      <c r="MFG113"/>
      <c r="MFH113"/>
      <c r="MFI113"/>
      <c r="MFJ113"/>
      <c r="MFK113"/>
      <c r="MFL113"/>
      <c r="MFM113"/>
      <c r="MFN113"/>
      <c r="MFO113"/>
      <c r="MFP113"/>
      <c r="MFQ113"/>
      <c r="MFR113"/>
      <c r="MFS113"/>
      <c r="MFT113"/>
      <c r="MFU113"/>
      <c r="MFV113"/>
      <c r="MFW113"/>
      <c r="MFX113"/>
      <c r="MFY113"/>
      <c r="MFZ113"/>
      <c r="MGA113"/>
      <c r="MGB113"/>
      <c r="MGC113"/>
      <c r="MGD113"/>
      <c r="MGE113"/>
      <c r="MGF113"/>
      <c r="MGG113"/>
      <c r="MGH113"/>
      <c r="MGI113"/>
      <c r="MGJ113"/>
      <c r="MGK113"/>
      <c r="MGL113"/>
      <c r="MGM113"/>
      <c r="MGN113"/>
      <c r="MGO113"/>
      <c r="MGP113"/>
      <c r="MGQ113"/>
      <c r="MGR113"/>
      <c r="MGS113"/>
      <c r="MGT113"/>
      <c r="MGU113"/>
      <c r="MGV113"/>
      <c r="MGW113"/>
      <c r="MGX113"/>
      <c r="MGY113"/>
      <c r="MGZ113"/>
      <c r="MHA113"/>
      <c r="MHB113"/>
      <c r="MHC113"/>
      <c r="MHD113"/>
      <c r="MHE113"/>
      <c r="MHF113"/>
      <c r="MHG113"/>
      <c r="MHH113"/>
      <c r="MHI113"/>
      <c r="MHJ113"/>
      <c r="MHK113"/>
      <c r="MHL113"/>
      <c r="MHM113"/>
      <c r="MHN113"/>
      <c r="MHO113"/>
      <c r="MHP113"/>
      <c r="MHQ113"/>
      <c r="MHR113"/>
      <c r="MHS113"/>
      <c r="MHT113"/>
      <c r="MHU113"/>
      <c r="MHV113"/>
      <c r="MHW113"/>
      <c r="MHX113"/>
      <c r="MHY113"/>
      <c r="MHZ113"/>
      <c r="MIA113"/>
      <c r="MIB113"/>
      <c r="MIC113"/>
      <c r="MID113"/>
      <c r="MIE113"/>
      <c r="MIF113"/>
      <c r="MIG113"/>
      <c r="MIH113"/>
      <c r="MII113"/>
      <c r="MIJ113"/>
      <c r="MIK113"/>
      <c r="MIL113"/>
      <c r="MIM113"/>
      <c r="MIN113"/>
      <c r="MIO113"/>
      <c r="MIP113"/>
      <c r="MIQ113"/>
      <c r="MIR113"/>
      <c r="MIS113"/>
      <c r="MIT113"/>
      <c r="MIU113"/>
      <c r="MIV113"/>
      <c r="MIW113"/>
      <c r="MIX113"/>
      <c r="MIY113"/>
      <c r="MIZ113"/>
      <c r="MJA113"/>
      <c r="MJB113"/>
      <c r="MJC113"/>
      <c r="MJD113"/>
      <c r="MJE113"/>
      <c r="MJF113"/>
      <c r="MJG113"/>
      <c r="MJH113"/>
      <c r="MJI113"/>
      <c r="MJJ113"/>
      <c r="MJK113"/>
      <c r="MJL113"/>
      <c r="MJM113"/>
      <c r="MJN113"/>
      <c r="MJO113"/>
      <c r="MJP113"/>
      <c r="MJQ113"/>
      <c r="MJR113"/>
      <c r="MJS113"/>
      <c r="MJT113"/>
      <c r="MJU113"/>
      <c r="MJV113"/>
      <c r="MJW113"/>
      <c r="MJX113"/>
      <c r="MJY113"/>
      <c r="MJZ113"/>
      <c r="MKA113"/>
      <c r="MKB113"/>
      <c r="MKC113"/>
      <c r="MKD113"/>
      <c r="MKE113"/>
      <c r="MKF113"/>
      <c r="MKG113"/>
      <c r="MKH113"/>
      <c r="MKI113"/>
      <c r="MKJ113"/>
      <c r="MKK113"/>
      <c r="MKL113"/>
      <c r="MKM113"/>
      <c r="MKN113"/>
      <c r="MKO113"/>
      <c r="MKP113"/>
      <c r="MKQ113"/>
      <c r="MKR113"/>
      <c r="MKS113"/>
      <c r="MKT113"/>
      <c r="MKU113"/>
      <c r="MKV113"/>
      <c r="MKW113"/>
      <c r="MKX113"/>
      <c r="MKY113"/>
      <c r="MKZ113"/>
      <c r="MLA113"/>
      <c r="MLB113"/>
      <c r="MLC113"/>
      <c r="MLD113"/>
      <c r="MLE113"/>
      <c r="MLF113"/>
      <c r="MLG113"/>
      <c r="MLH113"/>
      <c r="MLI113"/>
      <c r="MLJ113"/>
      <c r="MLK113"/>
      <c r="MLL113"/>
      <c r="MLM113"/>
      <c r="MLN113"/>
      <c r="MLO113"/>
      <c r="MLP113"/>
      <c r="MLQ113"/>
      <c r="MLR113"/>
      <c r="MLS113"/>
      <c r="MLT113"/>
      <c r="MLU113"/>
      <c r="MLV113"/>
      <c r="MLW113"/>
      <c r="MLX113"/>
      <c r="MLY113"/>
      <c r="MLZ113"/>
      <c r="MMA113"/>
      <c r="MMB113"/>
      <c r="MMC113"/>
      <c r="MMD113"/>
      <c r="MME113"/>
      <c r="MMF113"/>
      <c r="MMG113"/>
      <c r="MMH113"/>
      <c r="MMI113"/>
      <c r="MMJ113"/>
      <c r="MMK113"/>
      <c r="MML113"/>
      <c r="MMM113"/>
      <c r="MMN113"/>
      <c r="MMO113"/>
      <c r="MMP113"/>
      <c r="MMQ113"/>
      <c r="MMR113"/>
      <c r="MMS113"/>
      <c r="MMT113"/>
      <c r="MMU113"/>
      <c r="MMV113"/>
      <c r="MMW113"/>
      <c r="MMX113"/>
      <c r="MMY113"/>
      <c r="MMZ113"/>
      <c r="MNA113"/>
      <c r="MNB113"/>
      <c r="MNC113"/>
      <c r="MND113"/>
      <c r="MNE113"/>
      <c r="MNF113"/>
      <c r="MNG113"/>
      <c r="MNH113"/>
      <c r="MNI113"/>
      <c r="MNJ113"/>
      <c r="MNK113"/>
      <c r="MNL113"/>
      <c r="MNM113"/>
      <c r="MNN113"/>
      <c r="MNO113"/>
      <c r="MNP113"/>
      <c r="MNQ113"/>
      <c r="MNR113"/>
      <c r="MNS113"/>
      <c r="MNT113"/>
      <c r="MNU113"/>
      <c r="MNV113"/>
      <c r="MNW113"/>
      <c r="MNX113"/>
      <c r="MNY113"/>
      <c r="MNZ113"/>
      <c r="MOA113"/>
      <c r="MOB113"/>
      <c r="MOC113"/>
      <c r="MOD113"/>
      <c r="MOE113"/>
      <c r="MOF113"/>
      <c r="MOG113"/>
      <c r="MOH113"/>
      <c r="MOI113"/>
      <c r="MOJ113"/>
      <c r="MOK113"/>
      <c r="MOL113"/>
      <c r="MOM113"/>
      <c r="MON113"/>
      <c r="MOO113"/>
      <c r="MOP113"/>
      <c r="MOQ113"/>
      <c r="MOR113"/>
      <c r="MOS113"/>
      <c r="MOT113"/>
      <c r="MOU113"/>
      <c r="MOV113"/>
      <c r="MOW113"/>
      <c r="MOX113"/>
      <c r="MOY113"/>
      <c r="MOZ113"/>
      <c r="MPA113"/>
      <c r="MPB113"/>
      <c r="MPC113"/>
      <c r="MPD113"/>
      <c r="MPE113"/>
      <c r="MPF113"/>
      <c r="MPG113"/>
      <c r="MPH113"/>
      <c r="MPI113"/>
      <c r="MPJ113"/>
      <c r="MPK113"/>
      <c r="MPL113"/>
      <c r="MPM113"/>
      <c r="MPN113"/>
      <c r="MPO113"/>
      <c r="MPP113"/>
      <c r="MPQ113"/>
      <c r="MPR113"/>
      <c r="MPS113"/>
      <c r="MPT113"/>
      <c r="MPU113"/>
      <c r="MPV113"/>
      <c r="MPW113"/>
      <c r="MPX113"/>
      <c r="MPY113"/>
      <c r="MPZ113"/>
      <c r="MQA113"/>
      <c r="MQB113"/>
      <c r="MQC113"/>
      <c r="MQD113"/>
      <c r="MQE113"/>
      <c r="MQF113"/>
      <c r="MQG113"/>
      <c r="MQH113"/>
      <c r="MQI113"/>
      <c r="MQJ113"/>
      <c r="MQK113"/>
      <c r="MQL113"/>
      <c r="MQM113"/>
      <c r="MQN113"/>
      <c r="MQO113"/>
      <c r="MQP113"/>
      <c r="MQQ113"/>
      <c r="MQR113"/>
      <c r="MQS113"/>
      <c r="MQT113"/>
      <c r="MQU113"/>
      <c r="MQV113"/>
      <c r="MQW113"/>
      <c r="MQX113"/>
      <c r="MQY113"/>
      <c r="MQZ113"/>
      <c r="MRA113"/>
      <c r="MRB113"/>
      <c r="MRC113"/>
      <c r="MRD113"/>
      <c r="MRE113"/>
      <c r="MRF113"/>
      <c r="MRG113"/>
      <c r="MRH113"/>
      <c r="MRI113"/>
      <c r="MRJ113"/>
      <c r="MRK113"/>
      <c r="MRL113"/>
      <c r="MRM113"/>
      <c r="MRN113"/>
      <c r="MRO113"/>
      <c r="MRP113"/>
      <c r="MRQ113"/>
      <c r="MRR113"/>
      <c r="MRS113"/>
      <c r="MRT113"/>
      <c r="MRU113"/>
      <c r="MRV113"/>
      <c r="MRW113"/>
      <c r="MRX113"/>
      <c r="MRY113"/>
      <c r="MRZ113"/>
      <c r="MSA113"/>
      <c r="MSB113"/>
      <c r="MSC113"/>
      <c r="MSD113"/>
      <c r="MSE113"/>
      <c r="MSF113"/>
      <c r="MSG113"/>
      <c r="MSH113"/>
      <c r="MSI113"/>
      <c r="MSJ113"/>
      <c r="MSK113"/>
      <c r="MSL113"/>
      <c r="MSM113"/>
      <c r="MSN113"/>
      <c r="MSO113"/>
      <c r="MSP113"/>
      <c r="MSQ113"/>
      <c r="MSR113"/>
      <c r="MSS113"/>
      <c r="MST113"/>
      <c r="MSU113"/>
      <c r="MSV113"/>
      <c r="MSW113"/>
      <c r="MSX113"/>
      <c r="MSY113"/>
      <c r="MSZ113"/>
      <c r="MTA113"/>
      <c r="MTB113"/>
      <c r="MTC113"/>
      <c r="MTD113"/>
      <c r="MTE113"/>
      <c r="MTF113"/>
      <c r="MTG113"/>
      <c r="MTH113"/>
      <c r="MTI113"/>
      <c r="MTJ113"/>
      <c r="MTK113"/>
      <c r="MTL113"/>
      <c r="MTM113"/>
      <c r="MTN113"/>
      <c r="MTO113"/>
      <c r="MTP113"/>
      <c r="MTQ113"/>
      <c r="MTR113"/>
      <c r="MTS113"/>
      <c r="MTT113"/>
      <c r="MTU113"/>
      <c r="MTV113"/>
      <c r="MTW113"/>
      <c r="MTX113"/>
      <c r="MTY113"/>
      <c r="MTZ113"/>
      <c r="MUA113"/>
      <c r="MUB113"/>
      <c r="MUC113"/>
      <c r="MUD113"/>
      <c r="MUE113"/>
      <c r="MUF113"/>
      <c r="MUG113"/>
      <c r="MUH113"/>
      <c r="MUI113"/>
      <c r="MUJ113"/>
      <c r="MUK113"/>
      <c r="MUL113"/>
      <c r="MUM113"/>
      <c r="MUN113"/>
      <c r="MUO113"/>
      <c r="MUP113"/>
      <c r="MUQ113"/>
      <c r="MUR113"/>
      <c r="MUS113"/>
      <c r="MUT113"/>
      <c r="MUU113"/>
      <c r="MUV113"/>
      <c r="MUW113"/>
      <c r="MUX113"/>
      <c r="MUY113"/>
      <c r="MUZ113"/>
      <c r="MVA113"/>
      <c r="MVB113"/>
      <c r="MVC113"/>
      <c r="MVD113"/>
      <c r="MVE113"/>
      <c r="MVF113"/>
      <c r="MVG113"/>
      <c r="MVH113"/>
      <c r="MVI113"/>
      <c r="MVJ113"/>
      <c r="MVK113"/>
      <c r="MVL113"/>
      <c r="MVM113"/>
      <c r="MVN113"/>
      <c r="MVO113"/>
      <c r="MVP113"/>
      <c r="MVQ113"/>
      <c r="MVR113"/>
      <c r="MVS113"/>
      <c r="MVT113"/>
      <c r="MVU113"/>
      <c r="MVV113"/>
      <c r="MVW113"/>
      <c r="MVX113"/>
      <c r="MVY113"/>
      <c r="MVZ113"/>
      <c r="MWA113"/>
      <c r="MWB113"/>
      <c r="MWC113"/>
      <c r="MWD113"/>
      <c r="MWE113"/>
      <c r="MWF113"/>
      <c r="MWG113"/>
      <c r="MWH113"/>
      <c r="MWI113"/>
      <c r="MWJ113"/>
      <c r="MWK113"/>
      <c r="MWL113"/>
      <c r="MWM113"/>
      <c r="MWN113"/>
      <c r="MWO113"/>
      <c r="MWP113"/>
      <c r="MWQ113"/>
      <c r="MWR113"/>
      <c r="MWS113"/>
      <c r="MWT113"/>
      <c r="MWU113"/>
      <c r="MWV113"/>
      <c r="MWW113"/>
      <c r="MWX113"/>
      <c r="MWY113"/>
      <c r="MWZ113"/>
      <c r="MXA113"/>
      <c r="MXB113"/>
      <c r="MXC113"/>
      <c r="MXD113"/>
      <c r="MXE113"/>
      <c r="MXF113"/>
      <c r="MXG113"/>
      <c r="MXH113"/>
      <c r="MXI113"/>
      <c r="MXJ113"/>
      <c r="MXK113"/>
      <c r="MXL113"/>
      <c r="MXM113"/>
      <c r="MXN113"/>
      <c r="MXO113"/>
      <c r="MXP113"/>
      <c r="MXQ113"/>
      <c r="MXR113"/>
      <c r="MXS113"/>
      <c r="MXT113"/>
      <c r="MXU113"/>
      <c r="MXV113"/>
      <c r="MXW113"/>
      <c r="MXX113"/>
      <c r="MXY113"/>
      <c r="MXZ113"/>
      <c r="MYA113"/>
      <c r="MYB113"/>
      <c r="MYC113"/>
      <c r="MYD113"/>
      <c r="MYE113"/>
      <c r="MYF113"/>
      <c r="MYG113"/>
      <c r="MYH113"/>
      <c r="MYI113"/>
      <c r="MYJ113"/>
      <c r="MYK113"/>
      <c r="MYL113"/>
      <c r="MYM113"/>
      <c r="MYN113"/>
      <c r="MYO113"/>
      <c r="MYP113"/>
      <c r="MYQ113"/>
      <c r="MYR113"/>
      <c r="MYS113"/>
      <c r="MYT113"/>
      <c r="MYU113"/>
      <c r="MYV113"/>
      <c r="MYW113"/>
      <c r="MYX113"/>
      <c r="MYY113"/>
      <c r="MYZ113"/>
      <c r="MZA113"/>
      <c r="MZB113"/>
      <c r="MZC113"/>
      <c r="MZD113"/>
      <c r="MZE113"/>
      <c r="MZF113"/>
      <c r="MZG113"/>
      <c r="MZH113"/>
      <c r="MZI113"/>
      <c r="MZJ113"/>
      <c r="MZK113"/>
      <c r="MZL113"/>
      <c r="MZM113"/>
      <c r="MZN113"/>
      <c r="MZO113"/>
      <c r="MZP113"/>
      <c r="MZQ113"/>
      <c r="MZR113"/>
      <c r="MZS113"/>
      <c r="MZT113"/>
      <c r="MZU113"/>
      <c r="MZV113"/>
      <c r="MZW113"/>
      <c r="MZX113"/>
      <c r="MZY113"/>
      <c r="MZZ113"/>
      <c r="NAA113"/>
      <c r="NAB113"/>
      <c r="NAC113"/>
      <c r="NAD113"/>
      <c r="NAE113"/>
      <c r="NAF113"/>
      <c r="NAG113"/>
      <c r="NAH113"/>
      <c r="NAI113"/>
      <c r="NAJ113"/>
      <c r="NAK113"/>
      <c r="NAL113"/>
      <c r="NAM113"/>
      <c r="NAN113"/>
      <c r="NAO113"/>
      <c r="NAP113"/>
      <c r="NAQ113"/>
      <c r="NAR113"/>
      <c r="NAS113"/>
      <c r="NAT113"/>
      <c r="NAU113"/>
      <c r="NAV113"/>
      <c r="NAW113"/>
      <c r="NAX113"/>
      <c r="NAY113"/>
      <c r="NAZ113"/>
      <c r="NBA113"/>
      <c r="NBB113"/>
      <c r="NBC113"/>
      <c r="NBD113"/>
      <c r="NBE113"/>
      <c r="NBF113"/>
      <c r="NBG113"/>
      <c r="NBH113"/>
      <c r="NBI113"/>
      <c r="NBJ113"/>
      <c r="NBK113"/>
      <c r="NBL113"/>
      <c r="NBM113"/>
      <c r="NBN113"/>
      <c r="NBO113"/>
      <c r="NBP113"/>
      <c r="NBQ113"/>
      <c r="NBR113"/>
      <c r="NBS113"/>
      <c r="NBT113"/>
      <c r="NBU113"/>
      <c r="NBV113"/>
      <c r="NBW113"/>
      <c r="NBX113"/>
      <c r="NBY113"/>
      <c r="NBZ113"/>
      <c r="NCA113"/>
      <c r="NCB113"/>
      <c r="NCC113"/>
      <c r="NCD113"/>
      <c r="NCE113"/>
      <c r="NCF113"/>
      <c r="NCG113"/>
      <c r="NCH113"/>
      <c r="NCI113"/>
      <c r="NCJ113"/>
      <c r="NCK113"/>
      <c r="NCL113"/>
      <c r="NCM113"/>
      <c r="NCN113"/>
      <c r="NCO113"/>
      <c r="NCP113"/>
      <c r="NCQ113"/>
      <c r="NCR113"/>
      <c r="NCS113"/>
      <c r="NCT113"/>
      <c r="NCU113"/>
      <c r="NCV113"/>
      <c r="NCW113"/>
      <c r="NCX113"/>
      <c r="NCY113"/>
      <c r="NCZ113"/>
      <c r="NDA113"/>
      <c r="NDB113"/>
      <c r="NDC113"/>
      <c r="NDD113"/>
      <c r="NDE113"/>
      <c r="NDF113"/>
      <c r="NDG113"/>
      <c r="NDH113"/>
      <c r="NDI113"/>
      <c r="NDJ113"/>
      <c r="NDK113"/>
      <c r="NDL113"/>
      <c r="NDM113"/>
      <c r="NDN113"/>
      <c r="NDO113"/>
      <c r="NDP113"/>
      <c r="NDQ113"/>
      <c r="NDR113"/>
      <c r="NDS113"/>
      <c r="NDT113"/>
      <c r="NDU113"/>
      <c r="NDV113"/>
      <c r="NDW113"/>
      <c r="NDX113"/>
      <c r="NDY113"/>
      <c r="NDZ113"/>
      <c r="NEA113"/>
      <c r="NEB113"/>
      <c r="NEC113"/>
      <c r="NED113"/>
      <c r="NEE113"/>
      <c r="NEF113"/>
      <c r="NEG113"/>
      <c r="NEH113"/>
      <c r="NEI113"/>
      <c r="NEJ113"/>
      <c r="NEK113"/>
      <c r="NEL113"/>
      <c r="NEM113"/>
      <c r="NEN113"/>
      <c r="NEO113"/>
      <c r="NEP113"/>
      <c r="NEQ113"/>
      <c r="NER113"/>
      <c r="NES113"/>
      <c r="NET113"/>
      <c r="NEU113"/>
      <c r="NEV113"/>
      <c r="NEW113"/>
      <c r="NEX113"/>
      <c r="NEY113"/>
      <c r="NEZ113"/>
      <c r="NFA113"/>
      <c r="NFB113"/>
      <c r="NFC113"/>
      <c r="NFD113"/>
      <c r="NFE113"/>
      <c r="NFF113"/>
      <c r="NFG113"/>
      <c r="NFH113"/>
      <c r="NFI113"/>
      <c r="NFJ113"/>
      <c r="NFK113"/>
      <c r="NFL113"/>
      <c r="NFM113"/>
      <c r="NFN113"/>
      <c r="NFO113"/>
      <c r="NFP113"/>
      <c r="NFQ113"/>
      <c r="NFR113"/>
      <c r="NFS113"/>
      <c r="NFT113"/>
      <c r="NFU113"/>
      <c r="NFV113"/>
      <c r="NFW113"/>
      <c r="NFX113"/>
      <c r="NFY113"/>
      <c r="NFZ113"/>
      <c r="NGA113"/>
      <c r="NGB113"/>
      <c r="NGC113"/>
      <c r="NGD113"/>
      <c r="NGE113"/>
      <c r="NGF113"/>
      <c r="NGG113"/>
      <c r="NGH113"/>
      <c r="NGI113"/>
      <c r="NGJ113"/>
      <c r="NGK113"/>
      <c r="NGL113"/>
      <c r="NGM113"/>
      <c r="NGN113"/>
      <c r="NGO113"/>
      <c r="NGP113"/>
      <c r="NGQ113"/>
      <c r="NGR113"/>
      <c r="NGS113"/>
      <c r="NGT113"/>
      <c r="NGU113"/>
      <c r="NGV113"/>
      <c r="NGW113"/>
      <c r="NGX113"/>
      <c r="NGY113"/>
      <c r="NGZ113"/>
      <c r="NHA113"/>
      <c r="NHB113"/>
      <c r="NHC113"/>
      <c r="NHD113"/>
      <c r="NHE113"/>
      <c r="NHF113"/>
      <c r="NHG113"/>
      <c r="NHH113"/>
      <c r="NHI113"/>
      <c r="NHJ113"/>
      <c r="NHK113"/>
      <c r="NHL113"/>
      <c r="NHM113"/>
      <c r="NHN113"/>
      <c r="NHO113"/>
      <c r="NHP113"/>
      <c r="NHQ113"/>
      <c r="NHR113"/>
      <c r="NHS113"/>
      <c r="NHT113"/>
      <c r="NHU113"/>
      <c r="NHV113"/>
      <c r="NHW113"/>
      <c r="NHX113"/>
      <c r="NHY113"/>
      <c r="NHZ113"/>
      <c r="NIA113"/>
      <c r="NIB113"/>
      <c r="NIC113"/>
      <c r="NID113"/>
      <c r="NIE113"/>
      <c r="NIF113"/>
      <c r="NIG113"/>
      <c r="NIH113"/>
      <c r="NII113"/>
      <c r="NIJ113"/>
      <c r="NIK113"/>
      <c r="NIL113"/>
      <c r="NIM113"/>
      <c r="NIN113"/>
      <c r="NIO113"/>
      <c r="NIP113"/>
      <c r="NIQ113"/>
      <c r="NIR113"/>
      <c r="NIS113"/>
      <c r="NIT113"/>
      <c r="NIU113"/>
      <c r="NIV113"/>
      <c r="NIW113"/>
      <c r="NIX113"/>
      <c r="NIY113"/>
      <c r="NIZ113"/>
      <c r="NJA113"/>
      <c r="NJB113"/>
      <c r="NJC113"/>
      <c r="NJD113"/>
      <c r="NJE113"/>
      <c r="NJF113"/>
      <c r="NJG113"/>
      <c r="NJH113"/>
      <c r="NJI113"/>
      <c r="NJJ113"/>
      <c r="NJK113"/>
      <c r="NJL113"/>
      <c r="NJM113"/>
      <c r="NJN113"/>
      <c r="NJO113"/>
      <c r="NJP113"/>
      <c r="NJQ113"/>
      <c r="NJR113"/>
      <c r="NJS113"/>
      <c r="NJT113"/>
      <c r="NJU113"/>
      <c r="NJV113"/>
      <c r="NJW113"/>
      <c r="NJX113"/>
      <c r="NJY113"/>
      <c r="NJZ113"/>
      <c r="NKA113"/>
      <c r="NKB113"/>
      <c r="NKC113"/>
      <c r="NKD113"/>
      <c r="NKE113"/>
      <c r="NKF113"/>
      <c r="NKG113"/>
      <c r="NKH113"/>
      <c r="NKI113"/>
      <c r="NKJ113"/>
      <c r="NKK113"/>
      <c r="NKL113"/>
      <c r="NKM113"/>
      <c r="NKN113"/>
      <c r="NKO113"/>
      <c r="NKP113"/>
      <c r="NKQ113"/>
      <c r="NKR113"/>
      <c r="NKS113"/>
      <c r="NKT113"/>
      <c r="NKU113"/>
      <c r="NKV113"/>
      <c r="NKW113"/>
      <c r="NKX113"/>
      <c r="NKY113"/>
      <c r="NKZ113"/>
      <c r="NLA113"/>
      <c r="NLB113"/>
      <c r="NLC113"/>
      <c r="NLD113"/>
      <c r="NLE113"/>
      <c r="NLF113"/>
      <c r="NLG113"/>
      <c r="NLH113"/>
      <c r="NLI113"/>
      <c r="NLJ113"/>
      <c r="NLK113"/>
      <c r="NLL113"/>
      <c r="NLM113"/>
      <c r="NLN113"/>
      <c r="NLO113"/>
      <c r="NLP113"/>
      <c r="NLQ113"/>
      <c r="NLR113"/>
      <c r="NLS113"/>
      <c r="NLT113"/>
      <c r="NLU113"/>
      <c r="NLV113"/>
      <c r="NLW113"/>
      <c r="NLX113"/>
      <c r="NLY113"/>
      <c r="NLZ113"/>
      <c r="NMA113"/>
      <c r="NMB113"/>
      <c r="NMC113"/>
      <c r="NMD113"/>
      <c r="NME113"/>
      <c r="NMF113"/>
      <c r="NMG113"/>
      <c r="NMH113"/>
      <c r="NMI113"/>
      <c r="NMJ113"/>
      <c r="NMK113"/>
      <c r="NML113"/>
      <c r="NMM113"/>
      <c r="NMN113"/>
      <c r="NMO113"/>
      <c r="NMP113"/>
      <c r="NMQ113"/>
      <c r="NMR113"/>
      <c r="NMS113"/>
      <c r="NMT113"/>
      <c r="NMU113"/>
      <c r="NMV113"/>
      <c r="NMW113"/>
      <c r="NMX113"/>
      <c r="NMY113"/>
      <c r="NMZ113"/>
      <c r="NNA113"/>
      <c r="NNB113"/>
      <c r="NNC113"/>
      <c r="NND113"/>
      <c r="NNE113"/>
      <c r="NNF113"/>
      <c r="NNG113"/>
      <c r="NNH113"/>
      <c r="NNI113"/>
      <c r="NNJ113"/>
      <c r="NNK113"/>
      <c r="NNL113"/>
      <c r="NNM113"/>
      <c r="NNN113"/>
      <c r="NNO113"/>
      <c r="NNP113"/>
      <c r="NNQ113"/>
      <c r="NNR113"/>
      <c r="NNS113"/>
      <c r="NNT113"/>
      <c r="NNU113"/>
      <c r="NNV113"/>
      <c r="NNW113"/>
      <c r="NNX113"/>
      <c r="NNY113"/>
      <c r="NNZ113"/>
      <c r="NOA113"/>
      <c r="NOB113"/>
      <c r="NOC113"/>
      <c r="NOD113"/>
      <c r="NOE113"/>
      <c r="NOF113"/>
      <c r="NOG113"/>
      <c r="NOH113"/>
      <c r="NOI113"/>
      <c r="NOJ113"/>
      <c r="NOK113"/>
      <c r="NOL113"/>
      <c r="NOM113"/>
      <c r="NON113"/>
      <c r="NOO113"/>
      <c r="NOP113"/>
      <c r="NOQ113"/>
      <c r="NOR113"/>
      <c r="NOS113"/>
      <c r="NOT113"/>
      <c r="NOU113"/>
      <c r="NOV113"/>
      <c r="NOW113"/>
      <c r="NOX113"/>
      <c r="NOY113"/>
      <c r="NOZ113"/>
      <c r="NPA113"/>
      <c r="NPB113"/>
      <c r="NPC113"/>
      <c r="NPD113"/>
      <c r="NPE113"/>
      <c r="NPF113"/>
      <c r="NPG113"/>
      <c r="NPH113"/>
      <c r="NPI113"/>
      <c r="NPJ113"/>
      <c r="NPK113"/>
      <c r="NPL113"/>
      <c r="NPM113"/>
      <c r="NPN113"/>
      <c r="NPO113"/>
      <c r="NPP113"/>
      <c r="NPQ113"/>
      <c r="NPR113"/>
      <c r="NPS113"/>
      <c r="NPT113"/>
      <c r="NPU113"/>
      <c r="NPV113"/>
      <c r="NPW113"/>
      <c r="NPX113"/>
      <c r="NPY113"/>
      <c r="NPZ113"/>
      <c r="NQA113"/>
      <c r="NQB113"/>
      <c r="NQC113"/>
      <c r="NQD113"/>
      <c r="NQE113"/>
      <c r="NQF113"/>
      <c r="NQG113"/>
      <c r="NQH113"/>
      <c r="NQI113"/>
      <c r="NQJ113"/>
      <c r="NQK113"/>
      <c r="NQL113"/>
      <c r="NQM113"/>
      <c r="NQN113"/>
      <c r="NQO113"/>
      <c r="NQP113"/>
      <c r="NQQ113"/>
      <c r="NQR113"/>
      <c r="NQS113"/>
      <c r="NQT113"/>
      <c r="NQU113"/>
      <c r="NQV113"/>
      <c r="NQW113"/>
      <c r="NQX113"/>
      <c r="NQY113"/>
      <c r="NQZ113"/>
      <c r="NRA113"/>
      <c r="NRB113"/>
      <c r="NRC113"/>
      <c r="NRD113"/>
      <c r="NRE113"/>
      <c r="NRF113"/>
      <c r="NRG113"/>
      <c r="NRH113"/>
      <c r="NRI113"/>
      <c r="NRJ113"/>
      <c r="NRK113"/>
      <c r="NRL113"/>
      <c r="NRM113"/>
      <c r="NRN113"/>
      <c r="NRO113"/>
      <c r="NRP113"/>
      <c r="NRQ113"/>
      <c r="NRR113"/>
      <c r="NRS113"/>
      <c r="NRT113"/>
      <c r="NRU113"/>
      <c r="NRV113"/>
      <c r="NRW113"/>
      <c r="NRX113"/>
      <c r="NRY113"/>
      <c r="NRZ113"/>
      <c r="NSA113"/>
      <c r="NSB113"/>
      <c r="NSC113"/>
      <c r="NSD113"/>
      <c r="NSE113"/>
      <c r="NSF113"/>
      <c r="NSG113"/>
      <c r="NSH113"/>
      <c r="NSI113"/>
      <c r="NSJ113"/>
      <c r="NSK113"/>
      <c r="NSL113"/>
      <c r="NSM113"/>
      <c r="NSN113"/>
      <c r="NSO113"/>
      <c r="NSP113"/>
      <c r="NSQ113"/>
      <c r="NSR113"/>
      <c r="NSS113"/>
      <c r="NST113"/>
      <c r="NSU113"/>
      <c r="NSV113"/>
      <c r="NSW113"/>
      <c r="NSX113"/>
      <c r="NSY113"/>
      <c r="NSZ113"/>
      <c r="NTA113"/>
      <c r="NTB113"/>
      <c r="NTC113"/>
      <c r="NTD113"/>
      <c r="NTE113"/>
      <c r="NTF113"/>
      <c r="NTG113"/>
      <c r="NTH113"/>
      <c r="NTI113"/>
      <c r="NTJ113"/>
      <c r="NTK113"/>
      <c r="NTL113"/>
      <c r="NTM113"/>
      <c r="NTN113"/>
      <c r="NTO113"/>
      <c r="NTP113"/>
      <c r="NTQ113"/>
      <c r="NTR113"/>
      <c r="NTS113"/>
      <c r="NTT113"/>
      <c r="NTU113"/>
      <c r="NTV113"/>
      <c r="NTW113"/>
      <c r="NTX113"/>
      <c r="NTY113"/>
      <c r="NTZ113"/>
      <c r="NUA113"/>
      <c r="NUB113"/>
      <c r="NUC113"/>
      <c r="NUD113"/>
      <c r="NUE113"/>
      <c r="NUF113"/>
      <c r="NUG113"/>
      <c r="NUH113"/>
      <c r="NUI113"/>
      <c r="NUJ113"/>
      <c r="NUK113"/>
      <c r="NUL113"/>
      <c r="NUM113"/>
      <c r="NUN113"/>
      <c r="NUO113"/>
      <c r="NUP113"/>
      <c r="NUQ113"/>
      <c r="NUR113"/>
      <c r="NUS113"/>
      <c r="NUT113"/>
      <c r="NUU113"/>
      <c r="NUV113"/>
      <c r="NUW113"/>
      <c r="NUX113"/>
      <c r="NUY113"/>
      <c r="NUZ113"/>
      <c r="NVA113"/>
      <c r="NVB113"/>
      <c r="NVC113"/>
      <c r="NVD113"/>
      <c r="NVE113"/>
      <c r="NVF113"/>
      <c r="NVG113"/>
      <c r="NVH113"/>
      <c r="NVI113"/>
      <c r="NVJ113"/>
      <c r="NVK113"/>
      <c r="NVL113"/>
      <c r="NVM113"/>
      <c r="NVN113"/>
      <c r="NVO113"/>
      <c r="NVP113"/>
      <c r="NVQ113"/>
      <c r="NVR113"/>
      <c r="NVS113"/>
      <c r="NVT113"/>
      <c r="NVU113"/>
      <c r="NVV113"/>
      <c r="NVW113"/>
      <c r="NVX113"/>
      <c r="NVY113"/>
      <c r="NVZ113"/>
      <c r="NWA113"/>
      <c r="NWB113"/>
      <c r="NWC113"/>
      <c r="NWD113"/>
      <c r="NWE113"/>
      <c r="NWF113"/>
      <c r="NWG113"/>
      <c r="NWH113"/>
      <c r="NWI113"/>
      <c r="NWJ113"/>
      <c r="NWK113"/>
      <c r="NWL113"/>
      <c r="NWM113"/>
      <c r="NWN113"/>
      <c r="NWO113"/>
      <c r="NWP113"/>
      <c r="NWQ113"/>
      <c r="NWR113"/>
      <c r="NWS113"/>
      <c r="NWT113"/>
      <c r="NWU113"/>
      <c r="NWV113"/>
      <c r="NWW113"/>
      <c r="NWX113"/>
      <c r="NWY113"/>
      <c r="NWZ113"/>
      <c r="NXA113"/>
      <c r="NXB113"/>
      <c r="NXC113"/>
      <c r="NXD113"/>
      <c r="NXE113"/>
      <c r="NXF113"/>
      <c r="NXG113"/>
      <c r="NXH113"/>
      <c r="NXI113"/>
      <c r="NXJ113"/>
      <c r="NXK113"/>
      <c r="NXL113"/>
      <c r="NXM113"/>
      <c r="NXN113"/>
      <c r="NXO113"/>
      <c r="NXP113"/>
      <c r="NXQ113"/>
      <c r="NXR113"/>
      <c r="NXS113"/>
      <c r="NXT113"/>
      <c r="NXU113"/>
      <c r="NXV113"/>
      <c r="NXW113"/>
      <c r="NXX113"/>
      <c r="NXY113"/>
      <c r="NXZ113"/>
      <c r="NYA113"/>
      <c r="NYB113"/>
      <c r="NYC113"/>
      <c r="NYD113"/>
      <c r="NYE113"/>
      <c r="NYF113"/>
      <c r="NYG113"/>
      <c r="NYH113"/>
      <c r="NYI113"/>
      <c r="NYJ113"/>
      <c r="NYK113"/>
      <c r="NYL113"/>
      <c r="NYM113"/>
      <c r="NYN113"/>
      <c r="NYO113"/>
      <c r="NYP113"/>
      <c r="NYQ113"/>
      <c r="NYR113"/>
      <c r="NYS113"/>
      <c r="NYT113"/>
      <c r="NYU113"/>
      <c r="NYV113"/>
      <c r="NYW113"/>
      <c r="NYX113"/>
      <c r="NYY113"/>
      <c r="NYZ113"/>
      <c r="NZA113"/>
      <c r="NZB113"/>
      <c r="NZC113"/>
      <c r="NZD113"/>
      <c r="NZE113"/>
      <c r="NZF113"/>
      <c r="NZG113"/>
      <c r="NZH113"/>
      <c r="NZI113"/>
      <c r="NZJ113"/>
      <c r="NZK113"/>
      <c r="NZL113"/>
      <c r="NZM113"/>
      <c r="NZN113"/>
      <c r="NZO113"/>
      <c r="NZP113"/>
      <c r="NZQ113"/>
      <c r="NZR113"/>
      <c r="NZS113"/>
      <c r="NZT113"/>
      <c r="NZU113"/>
      <c r="NZV113"/>
      <c r="NZW113"/>
      <c r="NZX113"/>
      <c r="NZY113"/>
      <c r="NZZ113"/>
      <c r="OAA113"/>
      <c r="OAB113"/>
      <c r="OAC113"/>
      <c r="OAD113"/>
      <c r="OAE113"/>
      <c r="OAF113"/>
      <c r="OAG113"/>
      <c r="OAH113"/>
      <c r="OAI113"/>
      <c r="OAJ113"/>
      <c r="OAK113"/>
      <c r="OAL113"/>
      <c r="OAM113"/>
      <c r="OAN113"/>
      <c r="OAO113"/>
      <c r="OAP113"/>
      <c r="OAQ113"/>
      <c r="OAR113"/>
      <c r="OAS113"/>
      <c r="OAT113"/>
      <c r="OAU113"/>
      <c r="OAV113"/>
      <c r="OAW113"/>
      <c r="OAX113"/>
      <c r="OAY113"/>
      <c r="OAZ113"/>
      <c r="OBA113"/>
      <c r="OBB113"/>
      <c r="OBC113"/>
      <c r="OBD113"/>
      <c r="OBE113"/>
      <c r="OBF113"/>
      <c r="OBG113"/>
      <c r="OBH113"/>
      <c r="OBI113"/>
      <c r="OBJ113"/>
      <c r="OBK113"/>
      <c r="OBL113"/>
      <c r="OBM113"/>
      <c r="OBN113"/>
      <c r="OBO113"/>
      <c r="OBP113"/>
      <c r="OBQ113"/>
      <c r="OBR113"/>
      <c r="OBS113"/>
      <c r="OBT113"/>
      <c r="OBU113"/>
      <c r="OBV113"/>
      <c r="OBW113"/>
      <c r="OBX113"/>
      <c r="OBY113"/>
      <c r="OBZ113"/>
      <c r="OCA113"/>
      <c r="OCB113"/>
      <c r="OCC113"/>
      <c r="OCD113"/>
      <c r="OCE113"/>
      <c r="OCF113"/>
      <c r="OCG113"/>
      <c r="OCH113"/>
      <c r="OCI113"/>
      <c r="OCJ113"/>
      <c r="OCK113"/>
      <c r="OCL113"/>
      <c r="OCM113"/>
      <c r="OCN113"/>
      <c r="OCO113"/>
      <c r="OCP113"/>
      <c r="OCQ113"/>
      <c r="OCR113"/>
      <c r="OCS113"/>
      <c r="OCT113"/>
      <c r="OCU113"/>
      <c r="OCV113"/>
      <c r="OCW113"/>
      <c r="OCX113"/>
      <c r="OCY113"/>
      <c r="OCZ113"/>
      <c r="ODA113"/>
      <c r="ODB113"/>
      <c r="ODC113"/>
      <c r="ODD113"/>
      <c r="ODE113"/>
      <c r="ODF113"/>
      <c r="ODG113"/>
      <c r="ODH113"/>
      <c r="ODI113"/>
      <c r="ODJ113"/>
      <c r="ODK113"/>
      <c r="ODL113"/>
      <c r="ODM113"/>
      <c r="ODN113"/>
      <c r="ODO113"/>
      <c r="ODP113"/>
      <c r="ODQ113"/>
      <c r="ODR113"/>
      <c r="ODS113"/>
      <c r="ODT113"/>
      <c r="ODU113"/>
      <c r="ODV113"/>
      <c r="ODW113"/>
      <c r="ODX113"/>
      <c r="ODY113"/>
      <c r="ODZ113"/>
      <c r="OEA113"/>
      <c r="OEB113"/>
      <c r="OEC113"/>
      <c r="OED113"/>
      <c r="OEE113"/>
      <c r="OEF113"/>
      <c r="OEG113"/>
      <c r="OEH113"/>
      <c r="OEI113"/>
      <c r="OEJ113"/>
      <c r="OEK113"/>
      <c r="OEL113"/>
      <c r="OEM113"/>
      <c r="OEN113"/>
      <c r="OEO113"/>
      <c r="OEP113"/>
      <c r="OEQ113"/>
      <c r="OER113"/>
      <c r="OES113"/>
      <c r="OET113"/>
      <c r="OEU113"/>
      <c r="OEV113"/>
      <c r="OEW113"/>
      <c r="OEX113"/>
      <c r="OEY113"/>
      <c r="OEZ113"/>
      <c r="OFA113"/>
      <c r="OFB113"/>
      <c r="OFC113"/>
      <c r="OFD113"/>
      <c r="OFE113"/>
      <c r="OFF113"/>
      <c r="OFG113"/>
      <c r="OFH113"/>
      <c r="OFI113"/>
      <c r="OFJ113"/>
      <c r="OFK113"/>
      <c r="OFL113"/>
      <c r="OFM113"/>
      <c r="OFN113"/>
      <c r="OFO113"/>
      <c r="OFP113"/>
      <c r="OFQ113"/>
      <c r="OFR113"/>
      <c r="OFS113"/>
      <c r="OFT113"/>
      <c r="OFU113"/>
      <c r="OFV113"/>
      <c r="OFW113"/>
      <c r="OFX113"/>
      <c r="OFY113"/>
      <c r="OFZ113"/>
      <c r="OGA113"/>
      <c r="OGB113"/>
      <c r="OGC113"/>
      <c r="OGD113"/>
      <c r="OGE113"/>
      <c r="OGF113"/>
      <c r="OGG113"/>
      <c r="OGH113"/>
      <c r="OGI113"/>
      <c r="OGJ113"/>
      <c r="OGK113"/>
      <c r="OGL113"/>
      <c r="OGM113"/>
      <c r="OGN113"/>
      <c r="OGO113"/>
      <c r="OGP113"/>
      <c r="OGQ113"/>
      <c r="OGR113"/>
      <c r="OGS113"/>
      <c r="OGT113"/>
      <c r="OGU113"/>
      <c r="OGV113"/>
      <c r="OGW113"/>
      <c r="OGX113"/>
      <c r="OGY113"/>
      <c r="OGZ113"/>
      <c r="OHA113"/>
      <c r="OHB113"/>
      <c r="OHC113"/>
      <c r="OHD113"/>
      <c r="OHE113"/>
      <c r="OHF113"/>
      <c r="OHG113"/>
      <c r="OHH113"/>
      <c r="OHI113"/>
      <c r="OHJ113"/>
      <c r="OHK113"/>
      <c r="OHL113"/>
      <c r="OHM113"/>
      <c r="OHN113"/>
      <c r="OHO113"/>
      <c r="OHP113"/>
      <c r="OHQ113"/>
      <c r="OHR113"/>
      <c r="OHS113"/>
      <c r="OHT113"/>
      <c r="OHU113"/>
      <c r="OHV113"/>
      <c r="OHW113"/>
      <c r="OHX113"/>
      <c r="OHY113"/>
      <c r="OHZ113"/>
      <c r="OIA113"/>
      <c r="OIB113"/>
      <c r="OIC113"/>
      <c r="OID113"/>
      <c r="OIE113"/>
      <c r="OIF113"/>
      <c r="OIG113"/>
      <c r="OIH113"/>
      <c r="OII113"/>
      <c r="OIJ113"/>
      <c r="OIK113"/>
      <c r="OIL113"/>
      <c r="OIM113"/>
      <c r="OIN113"/>
      <c r="OIO113"/>
      <c r="OIP113"/>
      <c r="OIQ113"/>
      <c r="OIR113"/>
      <c r="OIS113"/>
      <c r="OIT113"/>
      <c r="OIU113"/>
      <c r="OIV113"/>
      <c r="OIW113"/>
      <c r="OIX113"/>
      <c r="OIY113"/>
      <c r="OIZ113"/>
      <c r="OJA113"/>
      <c r="OJB113"/>
      <c r="OJC113"/>
      <c r="OJD113"/>
      <c r="OJE113"/>
      <c r="OJF113"/>
      <c r="OJG113"/>
      <c r="OJH113"/>
      <c r="OJI113"/>
      <c r="OJJ113"/>
      <c r="OJK113"/>
      <c r="OJL113"/>
      <c r="OJM113"/>
      <c r="OJN113"/>
      <c r="OJO113"/>
      <c r="OJP113"/>
      <c r="OJQ113"/>
      <c r="OJR113"/>
      <c r="OJS113"/>
      <c r="OJT113"/>
      <c r="OJU113"/>
      <c r="OJV113"/>
      <c r="OJW113"/>
      <c r="OJX113"/>
      <c r="OJY113"/>
      <c r="OJZ113"/>
      <c r="OKA113"/>
      <c r="OKB113"/>
      <c r="OKC113"/>
      <c r="OKD113"/>
      <c r="OKE113"/>
      <c r="OKF113"/>
      <c r="OKG113"/>
      <c r="OKH113"/>
      <c r="OKI113"/>
      <c r="OKJ113"/>
      <c r="OKK113"/>
      <c r="OKL113"/>
      <c r="OKM113"/>
      <c r="OKN113"/>
      <c r="OKO113"/>
      <c r="OKP113"/>
      <c r="OKQ113"/>
      <c r="OKR113"/>
      <c r="OKS113"/>
      <c r="OKT113"/>
      <c r="OKU113"/>
      <c r="OKV113"/>
      <c r="OKW113"/>
      <c r="OKX113"/>
      <c r="OKY113"/>
      <c r="OKZ113"/>
      <c r="OLA113"/>
      <c r="OLB113"/>
      <c r="OLC113"/>
      <c r="OLD113"/>
      <c r="OLE113"/>
      <c r="OLF113"/>
      <c r="OLG113"/>
      <c r="OLH113"/>
      <c r="OLI113"/>
      <c r="OLJ113"/>
      <c r="OLK113"/>
      <c r="OLL113"/>
      <c r="OLM113"/>
      <c r="OLN113"/>
      <c r="OLO113"/>
      <c r="OLP113"/>
      <c r="OLQ113"/>
      <c r="OLR113"/>
      <c r="OLS113"/>
      <c r="OLT113"/>
      <c r="OLU113"/>
      <c r="OLV113"/>
      <c r="OLW113"/>
      <c r="OLX113"/>
      <c r="OLY113"/>
      <c r="OLZ113"/>
      <c r="OMA113"/>
      <c r="OMB113"/>
      <c r="OMC113"/>
      <c r="OMD113"/>
      <c r="OME113"/>
      <c r="OMF113"/>
      <c r="OMG113"/>
      <c r="OMH113"/>
      <c r="OMI113"/>
      <c r="OMJ113"/>
      <c r="OMK113"/>
      <c r="OML113"/>
      <c r="OMM113"/>
      <c r="OMN113"/>
      <c r="OMO113"/>
      <c r="OMP113"/>
      <c r="OMQ113"/>
      <c r="OMR113"/>
      <c r="OMS113"/>
      <c r="OMT113"/>
      <c r="OMU113"/>
      <c r="OMV113"/>
      <c r="OMW113"/>
      <c r="OMX113"/>
      <c r="OMY113"/>
      <c r="OMZ113"/>
      <c r="ONA113"/>
      <c r="ONB113"/>
      <c r="ONC113"/>
      <c r="OND113"/>
      <c r="ONE113"/>
      <c r="ONF113"/>
      <c r="ONG113"/>
      <c r="ONH113"/>
      <c r="ONI113"/>
      <c r="ONJ113"/>
      <c r="ONK113"/>
      <c r="ONL113"/>
      <c r="ONM113"/>
      <c r="ONN113"/>
      <c r="ONO113"/>
      <c r="ONP113"/>
      <c r="ONQ113"/>
      <c r="ONR113"/>
      <c r="ONS113"/>
      <c r="ONT113"/>
      <c r="ONU113"/>
      <c r="ONV113"/>
      <c r="ONW113"/>
      <c r="ONX113"/>
      <c r="ONY113"/>
      <c r="ONZ113"/>
      <c r="OOA113"/>
      <c r="OOB113"/>
      <c r="OOC113"/>
      <c r="OOD113"/>
      <c r="OOE113"/>
      <c r="OOF113"/>
      <c r="OOG113"/>
      <c r="OOH113"/>
      <c r="OOI113"/>
      <c r="OOJ113"/>
      <c r="OOK113"/>
      <c r="OOL113"/>
      <c r="OOM113"/>
      <c r="OON113"/>
      <c r="OOO113"/>
      <c r="OOP113"/>
      <c r="OOQ113"/>
      <c r="OOR113"/>
      <c r="OOS113"/>
      <c r="OOT113"/>
      <c r="OOU113"/>
      <c r="OOV113"/>
      <c r="OOW113"/>
      <c r="OOX113"/>
      <c r="OOY113"/>
      <c r="OOZ113"/>
      <c r="OPA113"/>
      <c r="OPB113"/>
      <c r="OPC113"/>
      <c r="OPD113"/>
      <c r="OPE113"/>
      <c r="OPF113"/>
      <c r="OPG113"/>
      <c r="OPH113"/>
      <c r="OPI113"/>
      <c r="OPJ113"/>
      <c r="OPK113"/>
      <c r="OPL113"/>
      <c r="OPM113"/>
      <c r="OPN113"/>
      <c r="OPO113"/>
      <c r="OPP113"/>
      <c r="OPQ113"/>
      <c r="OPR113"/>
      <c r="OPS113"/>
      <c r="OPT113"/>
      <c r="OPU113"/>
      <c r="OPV113"/>
      <c r="OPW113"/>
      <c r="OPX113"/>
      <c r="OPY113"/>
      <c r="OPZ113"/>
      <c r="OQA113"/>
      <c r="OQB113"/>
      <c r="OQC113"/>
      <c r="OQD113"/>
      <c r="OQE113"/>
      <c r="OQF113"/>
      <c r="OQG113"/>
      <c r="OQH113"/>
      <c r="OQI113"/>
      <c r="OQJ113"/>
      <c r="OQK113"/>
      <c r="OQL113"/>
      <c r="OQM113"/>
      <c r="OQN113"/>
      <c r="OQO113"/>
      <c r="OQP113"/>
      <c r="OQQ113"/>
      <c r="OQR113"/>
      <c r="OQS113"/>
      <c r="OQT113"/>
      <c r="OQU113"/>
      <c r="OQV113"/>
      <c r="OQW113"/>
      <c r="OQX113"/>
      <c r="OQY113"/>
      <c r="OQZ113"/>
      <c r="ORA113"/>
      <c r="ORB113"/>
      <c r="ORC113"/>
      <c r="ORD113"/>
      <c r="ORE113"/>
      <c r="ORF113"/>
      <c r="ORG113"/>
      <c r="ORH113"/>
      <c r="ORI113"/>
      <c r="ORJ113"/>
      <c r="ORK113"/>
      <c r="ORL113"/>
      <c r="ORM113"/>
      <c r="ORN113"/>
      <c r="ORO113"/>
      <c r="ORP113"/>
      <c r="ORQ113"/>
      <c r="ORR113"/>
      <c r="ORS113"/>
      <c r="ORT113"/>
      <c r="ORU113"/>
      <c r="ORV113"/>
      <c r="ORW113"/>
      <c r="ORX113"/>
      <c r="ORY113"/>
      <c r="ORZ113"/>
      <c r="OSA113"/>
      <c r="OSB113"/>
      <c r="OSC113"/>
      <c r="OSD113"/>
      <c r="OSE113"/>
      <c r="OSF113"/>
      <c r="OSG113"/>
      <c r="OSH113"/>
      <c r="OSI113"/>
      <c r="OSJ113"/>
      <c r="OSK113"/>
      <c r="OSL113"/>
      <c r="OSM113"/>
      <c r="OSN113"/>
      <c r="OSO113"/>
      <c r="OSP113"/>
      <c r="OSQ113"/>
      <c r="OSR113"/>
      <c r="OSS113"/>
      <c r="OST113"/>
      <c r="OSU113"/>
      <c r="OSV113"/>
      <c r="OSW113"/>
      <c r="OSX113"/>
      <c r="OSY113"/>
      <c r="OSZ113"/>
      <c r="OTA113"/>
      <c r="OTB113"/>
      <c r="OTC113"/>
      <c r="OTD113"/>
      <c r="OTE113"/>
      <c r="OTF113"/>
      <c r="OTG113"/>
      <c r="OTH113"/>
      <c r="OTI113"/>
      <c r="OTJ113"/>
      <c r="OTK113"/>
      <c r="OTL113"/>
      <c r="OTM113"/>
      <c r="OTN113"/>
      <c r="OTO113"/>
      <c r="OTP113"/>
      <c r="OTQ113"/>
      <c r="OTR113"/>
      <c r="OTS113"/>
      <c r="OTT113"/>
      <c r="OTU113"/>
      <c r="OTV113"/>
      <c r="OTW113"/>
      <c r="OTX113"/>
      <c r="OTY113"/>
      <c r="OTZ113"/>
      <c r="OUA113"/>
      <c r="OUB113"/>
      <c r="OUC113"/>
      <c r="OUD113"/>
      <c r="OUE113"/>
      <c r="OUF113"/>
      <c r="OUG113"/>
      <c r="OUH113"/>
      <c r="OUI113"/>
      <c r="OUJ113"/>
      <c r="OUK113"/>
      <c r="OUL113"/>
      <c r="OUM113"/>
      <c r="OUN113"/>
      <c r="OUO113"/>
      <c r="OUP113"/>
      <c r="OUQ113"/>
      <c r="OUR113"/>
      <c r="OUS113"/>
      <c r="OUT113"/>
      <c r="OUU113"/>
      <c r="OUV113"/>
      <c r="OUW113"/>
      <c r="OUX113"/>
      <c r="OUY113"/>
      <c r="OUZ113"/>
      <c r="OVA113"/>
      <c r="OVB113"/>
      <c r="OVC113"/>
      <c r="OVD113"/>
      <c r="OVE113"/>
      <c r="OVF113"/>
      <c r="OVG113"/>
      <c r="OVH113"/>
      <c r="OVI113"/>
      <c r="OVJ113"/>
      <c r="OVK113"/>
      <c r="OVL113"/>
      <c r="OVM113"/>
      <c r="OVN113"/>
      <c r="OVO113"/>
      <c r="OVP113"/>
      <c r="OVQ113"/>
      <c r="OVR113"/>
      <c r="OVS113"/>
      <c r="OVT113"/>
      <c r="OVU113"/>
      <c r="OVV113"/>
      <c r="OVW113"/>
      <c r="OVX113"/>
      <c r="OVY113"/>
      <c r="OVZ113"/>
      <c r="OWA113"/>
      <c r="OWB113"/>
      <c r="OWC113"/>
      <c r="OWD113"/>
      <c r="OWE113"/>
      <c r="OWF113"/>
      <c r="OWG113"/>
      <c r="OWH113"/>
      <c r="OWI113"/>
      <c r="OWJ113"/>
      <c r="OWK113"/>
      <c r="OWL113"/>
      <c r="OWM113"/>
      <c r="OWN113"/>
      <c r="OWO113"/>
      <c r="OWP113"/>
      <c r="OWQ113"/>
      <c r="OWR113"/>
      <c r="OWS113"/>
      <c r="OWT113"/>
      <c r="OWU113"/>
      <c r="OWV113"/>
      <c r="OWW113"/>
      <c r="OWX113"/>
      <c r="OWY113"/>
      <c r="OWZ113"/>
      <c r="OXA113"/>
      <c r="OXB113"/>
      <c r="OXC113"/>
      <c r="OXD113"/>
      <c r="OXE113"/>
      <c r="OXF113"/>
      <c r="OXG113"/>
      <c r="OXH113"/>
      <c r="OXI113"/>
      <c r="OXJ113"/>
      <c r="OXK113"/>
      <c r="OXL113"/>
      <c r="OXM113"/>
      <c r="OXN113"/>
      <c r="OXO113"/>
      <c r="OXP113"/>
      <c r="OXQ113"/>
      <c r="OXR113"/>
      <c r="OXS113"/>
      <c r="OXT113"/>
      <c r="OXU113"/>
      <c r="OXV113"/>
      <c r="OXW113"/>
      <c r="OXX113"/>
      <c r="OXY113"/>
      <c r="OXZ113"/>
      <c r="OYA113"/>
      <c r="OYB113"/>
      <c r="OYC113"/>
      <c r="OYD113"/>
      <c r="OYE113"/>
      <c r="OYF113"/>
      <c r="OYG113"/>
      <c r="OYH113"/>
      <c r="OYI113"/>
      <c r="OYJ113"/>
      <c r="OYK113"/>
      <c r="OYL113"/>
      <c r="OYM113"/>
      <c r="OYN113"/>
      <c r="OYO113"/>
      <c r="OYP113"/>
      <c r="OYQ113"/>
      <c r="OYR113"/>
      <c r="OYS113"/>
      <c r="OYT113"/>
      <c r="OYU113"/>
      <c r="OYV113"/>
      <c r="OYW113"/>
      <c r="OYX113"/>
      <c r="OYY113"/>
      <c r="OYZ113"/>
      <c r="OZA113"/>
      <c r="OZB113"/>
      <c r="OZC113"/>
      <c r="OZD113"/>
      <c r="OZE113"/>
      <c r="OZF113"/>
      <c r="OZG113"/>
      <c r="OZH113"/>
      <c r="OZI113"/>
      <c r="OZJ113"/>
      <c r="OZK113"/>
      <c r="OZL113"/>
      <c r="OZM113"/>
      <c r="OZN113"/>
      <c r="OZO113"/>
      <c r="OZP113"/>
      <c r="OZQ113"/>
      <c r="OZR113"/>
      <c r="OZS113"/>
      <c r="OZT113"/>
      <c r="OZU113"/>
      <c r="OZV113"/>
      <c r="OZW113"/>
      <c r="OZX113"/>
      <c r="OZY113"/>
      <c r="OZZ113"/>
      <c r="PAA113"/>
      <c r="PAB113"/>
      <c r="PAC113"/>
      <c r="PAD113"/>
      <c r="PAE113"/>
      <c r="PAF113"/>
      <c r="PAG113"/>
      <c r="PAH113"/>
      <c r="PAI113"/>
      <c r="PAJ113"/>
      <c r="PAK113"/>
      <c r="PAL113"/>
      <c r="PAM113"/>
      <c r="PAN113"/>
      <c r="PAO113"/>
      <c r="PAP113"/>
      <c r="PAQ113"/>
      <c r="PAR113"/>
      <c r="PAS113"/>
      <c r="PAT113"/>
      <c r="PAU113"/>
      <c r="PAV113"/>
      <c r="PAW113"/>
      <c r="PAX113"/>
      <c r="PAY113"/>
      <c r="PAZ113"/>
      <c r="PBA113"/>
      <c r="PBB113"/>
      <c r="PBC113"/>
      <c r="PBD113"/>
      <c r="PBE113"/>
      <c r="PBF113"/>
      <c r="PBG113"/>
      <c r="PBH113"/>
      <c r="PBI113"/>
      <c r="PBJ113"/>
      <c r="PBK113"/>
      <c r="PBL113"/>
      <c r="PBM113"/>
      <c r="PBN113"/>
      <c r="PBO113"/>
      <c r="PBP113"/>
      <c r="PBQ113"/>
      <c r="PBR113"/>
      <c r="PBS113"/>
      <c r="PBT113"/>
      <c r="PBU113"/>
      <c r="PBV113"/>
      <c r="PBW113"/>
      <c r="PBX113"/>
      <c r="PBY113"/>
      <c r="PBZ113"/>
      <c r="PCA113"/>
      <c r="PCB113"/>
      <c r="PCC113"/>
      <c r="PCD113"/>
      <c r="PCE113"/>
      <c r="PCF113"/>
      <c r="PCG113"/>
      <c r="PCH113"/>
      <c r="PCI113"/>
      <c r="PCJ113"/>
      <c r="PCK113"/>
      <c r="PCL113"/>
      <c r="PCM113"/>
      <c r="PCN113"/>
      <c r="PCO113"/>
      <c r="PCP113"/>
      <c r="PCQ113"/>
      <c r="PCR113"/>
      <c r="PCS113"/>
      <c r="PCT113"/>
      <c r="PCU113"/>
      <c r="PCV113"/>
      <c r="PCW113"/>
      <c r="PCX113"/>
      <c r="PCY113"/>
      <c r="PCZ113"/>
      <c r="PDA113"/>
      <c r="PDB113"/>
      <c r="PDC113"/>
      <c r="PDD113"/>
      <c r="PDE113"/>
      <c r="PDF113"/>
      <c r="PDG113"/>
      <c r="PDH113"/>
      <c r="PDI113"/>
      <c r="PDJ113"/>
      <c r="PDK113"/>
      <c r="PDL113"/>
      <c r="PDM113"/>
      <c r="PDN113"/>
      <c r="PDO113"/>
      <c r="PDP113"/>
      <c r="PDQ113"/>
      <c r="PDR113"/>
      <c r="PDS113"/>
      <c r="PDT113"/>
      <c r="PDU113"/>
      <c r="PDV113"/>
      <c r="PDW113"/>
      <c r="PDX113"/>
      <c r="PDY113"/>
      <c r="PDZ113"/>
      <c r="PEA113"/>
      <c r="PEB113"/>
      <c r="PEC113"/>
      <c r="PED113"/>
      <c r="PEE113"/>
      <c r="PEF113"/>
      <c r="PEG113"/>
      <c r="PEH113"/>
      <c r="PEI113"/>
      <c r="PEJ113"/>
      <c r="PEK113"/>
      <c r="PEL113"/>
      <c r="PEM113"/>
      <c r="PEN113"/>
      <c r="PEO113"/>
      <c r="PEP113"/>
      <c r="PEQ113"/>
      <c r="PER113"/>
      <c r="PES113"/>
      <c r="PET113"/>
      <c r="PEU113"/>
      <c r="PEV113"/>
      <c r="PEW113"/>
      <c r="PEX113"/>
      <c r="PEY113"/>
      <c r="PEZ113"/>
      <c r="PFA113"/>
      <c r="PFB113"/>
      <c r="PFC113"/>
      <c r="PFD113"/>
      <c r="PFE113"/>
      <c r="PFF113"/>
      <c r="PFG113"/>
      <c r="PFH113"/>
      <c r="PFI113"/>
      <c r="PFJ113"/>
      <c r="PFK113"/>
      <c r="PFL113"/>
      <c r="PFM113"/>
      <c r="PFN113"/>
      <c r="PFO113"/>
      <c r="PFP113"/>
      <c r="PFQ113"/>
      <c r="PFR113"/>
      <c r="PFS113"/>
      <c r="PFT113"/>
      <c r="PFU113"/>
      <c r="PFV113"/>
      <c r="PFW113"/>
      <c r="PFX113"/>
      <c r="PFY113"/>
      <c r="PFZ113"/>
      <c r="PGA113"/>
      <c r="PGB113"/>
      <c r="PGC113"/>
      <c r="PGD113"/>
      <c r="PGE113"/>
      <c r="PGF113"/>
      <c r="PGG113"/>
      <c r="PGH113"/>
      <c r="PGI113"/>
      <c r="PGJ113"/>
      <c r="PGK113"/>
      <c r="PGL113"/>
      <c r="PGM113"/>
      <c r="PGN113"/>
      <c r="PGO113"/>
      <c r="PGP113"/>
      <c r="PGQ113"/>
      <c r="PGR113"/>
      <c r="PGS113"/>
      <c r="PGT113"/>
      <c r="PGU113"/>
      <c r="PGV113"/>
      <c r="PGW113"/>
      <c r="PGX113"/>
      <c r="PGY113"/>
      <c r="PGZ113"/>
      <c r="PHA113"/>
      <c r="PHB113"/>
      <c r="PHC113"/>
      <c r="PHD113"/>
      <c r="PHE113"/>
      <c r="PHF113"/>
      <c r="PHG113"/>
      <c r="PHH113"/>
      <c r="PHI113"/>
      <c r="PHJ113"/>
      <c r="PHK113"/>
      <c r="PHL113"/>
      <c r="PHM113"/>
      <c r="PHN113"/>
      <c r="PHO113"/>
      <c r="PHP113"/>
      <c r="PHQ113"/>
      <c r="PHR113"/>
      <c r="PHS113"/>
      <c r="PHT113"/>
      <c r="PHU113"/>
      <c r="PHV113"/>
      <c r="PHW113"/>
      <c r="PHX113"/>
      <c r="PHY113"/>
      <c r="PHZ113"/>
      <c r="PIA113"/>
      <c r="PIB113"/>
      <c r="PIC113"/>
      <c r="PID113"/>
      <c r="PIE113"/>
      <c r="PIF113"/>
      <c r="PIG113"/>
      <c r="PIH113"/>
      <c r="PII113"/>
      <c r="PIJ113"/>
      <c r="PIK113"/>
      <c r="PIL113"/>
      <c r="PIM113"/>
      <c r="PIN113"/>
      <c r="PIO113"/>
      <c r="PIP113"/>
      <c r="PIQ113"/>
      <c r="PIR113"/>
      <c r="PIS113"/>
      <c r="PIT113"/>
      <c r="PIU113"/>
      <c r="PIV113"/>
      <c r="PIW113"/>
      <c r="PIX113"/>
      <c r="PIY113"/>
      <c r="PIZ113"/>
      <c r="PJA113"/>
      <c r="PJB113"/>
      <c r="PJC113"/>
      <c r="PJD113"/>
      <c r="PJE113"/>
      <c r="PJF113"/>
      <c r="PJG113"/>
      <c r="PJH113"/>
      <c r="PJI113"/>
      <c r="PJJ113"/>
      <c r="PJK113"/>
      <c r="PJL113"/>
      <c r="PJM113"/>
      <c r="PJN113"/>
      <c r="PJO113"/>
      <c r="PJP113"/>
      <c r="PJQ113"/>
      <c r="PJR113"/>
      <c r="PJS113"/>
      <c r="PJT113"/>
      <c r="PJU113"/>
      <c r="PJV113"/>
      <c r="PJW113"/>
      <c r="PJX113"/>
      <c r="PJY113"/>
      <c r="PJZ113"/>
      <c r="PKA113"/>
      <c r="PKB113"/>
      <c r="PKC113"/>
      <c r="PKD113"/>
      <c r="PKE113"/>
      <c r="PKF113"/>
      <c r="PKG113"/>
      <c r="PKH113"/>
      <c r="PKI113"/>
      <c r="PKJ113"/>
      <c r="PKK113"/>
      <c r="PKL113"/>
      <c r="PKM113"/>
      <c r="PKN113"/>
      <c r="PKO113"/>
      <c r="PKP113"/>
      <c r="PKQ113"/>
      <c r="PKR113"/>
      <c r="PKS113"/>
      <c r="PKT113"/>
      <c r="PKU113"/>
      <c r="PKV113"/>
      <c r="PKW113"/>
      <c r="PKX113"/>
      <c r="PKY113"/>
      <c r="PKZ113"/>
      <c r="PLA113"/>
      <c r="PLB113"/>
      <c r="PLC113"/>
      <c r="PLD113"/>
      <c r="PLE113"/>
      <c r="PLF113"/>
      <c r="PLG113"/>
      <c r="PLH113"/>
      <c r="PLI113"/>
      <c r="PLJ113"/>
      <c r="PLK113"/>
      <c r="PLL113"/>
      <c r="PLM113"/>
      <c r="PLN113"/>
      <c r="PLO113"/>
      <c r="PLP113"/>
      <c r="PLQ113"/>
      <c r="PLR113"/>
      <c r="PLS113"/>
      <c r="PLT113"/>
      <c r="PLU113"/>
      <c r="PLV113"/>
      <c r="PLW113"/>
      <c r="PLX113"/>
      <c r="PLY113"/>
      <c r="PLZ113"/>
      <c r="PMA113"/>
      <c r="PMB113"/>
      <c r="PMC113"/>
      <c r="PMD113"/>
      <c r="PME113"/>
      <c r="PMF113"/>
      <c r="PMG113"/>
      <c r="PMH113"/>
      <c r="PMI113"/>
      <c r="PMJ113"/>
      <c r="PMK113"/>
      <c r="PML113"/>
      <c r="PMM113"/>
      <c r="PMN113"/>
      <c r="PMO113"/>
      <c r="PMP113"/>
      <c r="PMQ113"/>
      <c r="PMR113"/>
      <c r="PMS113"/>
      <c r="PMT113"/>
      <c r="PMU113"/>
      <c r="PMV113"/>
      <c r="PMW113"/>
      <c r="PMX113"/>
      <c r="PMY113"/>
      <c r="PMZ113"/>
      <c r="PNA113"/>
      <c r="PNB113"/>
      <c r="PNC113"/>
      <c r="PND113"/>
      <c r="PNE113"/>
      <c r="PNF113"/>
      <c r="PNG113"/>
      <c r="PNH113"/>
      <c r="PNI113"/>
      <c r="PNJ113"/>
      <c r="PNK113"/>
      <c r="PNL113"/>
      <c r="PNM113"/>
      <c r="PNN113"/>
      <c r="PNO113"/>
      <c r="PNP113"/>
      <c r="PNQ113"/>
      <c r="PNR113"/>
      <c r="PNS113"/>
      <c r="PNT113"/>
      <c r="PNU113"/>
      <c r="PNV113"/>
      <c r="PNW113"/>
      <c r="PNX113"/>
      <c r="PNY113"/>
      <c r="PNZ113"/>
      <c r="POA113"/>
      <c r="POB113"/>
      <c r="POC113"/>
      <c r="POD113"/>
      <c r="POE113"/>
      <c r="POF113"/>
      <c r="POG113"/>
      <c r="POH113"/>
      <c r="POI113"/>
      <c r="POJ113"/>
      <c r="POK113"/>
      <c r="POL113"/>
      <c r="POM113"/>
      <c r="PON113"/>
      <c r="POO113"/>
      <c r="POP113"/>
      <c r="POQ113"/>
      <c r="POR113"/>
      <c r="POS113"/>
      <c r="POT113"/>
      <c r="POU113"/>
      <c r="POV113"/>
      <c r="POW113"/>
      <c r="POX113"/>
      <c r="POY113"/>
      <c r="POZ113"/>
      <c r="PPA113"/>
      <c r="PPB113"/>
      <c r="PPC113"/>
      <c r="PPD113"/>
      <c r="PPE113"/>
      <c r="PPF113"/>
      <c r="PPG113"/>
      <c r="PPH113"/>
      <c r="PPI113"/>
      <c r="PPJ113"/>
      <c r="PPK113"/>
      <c r="PPL113"/>
      <c r="PPM113"/>
      <c r="PPN113"/>
      <c r="PPO113"/>
      <c r="PPP113"/>
      <c r="PPQ113"/>
      <c r="PPR113"/>
      <c r="PPS113"/>
      <c r="PPT113"/>
      <c r="PPU113"/>
      <c r="PPV113"/>
      <c r="PPW113"/>
      <c r="PPX113"/>
      <c r="PPY113"/>
      <c r="PPZ113"/>
      <c r="PQA113"/>
      <c r="PQB113"/>
      <c r="PQC113"/>
      <c r="PQD113"/>
      <c r="PQE113"/>
      <c r="PQF113"/>
      <c r="PQG113"/>
      <c r="PQH113"/>
      <c r="PQI113"/>
      <c r="PQJ113"/>
      <c r="PQK113"/>
      <c r="PQL113"/>
      <c r="PQM113"/>
      <c r="PQN113"/>
      <c r="PQO113"/>
      <c r="PQP113"/>
      <c r="PQQ113"/>
      <c r="PQR113"/>
      <c r="PQS113"/>
      <c r="PQT113"/>
      <c r="PQU113"/>
      <c r="PQV113"/>
      <c r="PQW113"/>
      <c r="PQX113"/>
      <c r="PQY113"/>
      <c r="PQZ113"/>
      <c r="PRA113"/>
      <c r="PRB113"/>
      <c r="PRC113"/>
      <c r="PRD113"/>
      <c r="PRE113"/>
      <c r="PRF113"/>
      <c r="PRG113"/>
      <c r="PRH113"/>
      <c r="PRI113"/>
      <c r="PRJ113"/>
      <c r="PRK113"/>
      <c r="PRL113"/>
      <c r="PRM113"/>
      <c r="PRN113"/>
      <c r="PRO113"/>
      <c r="PRP113"/>
      <c r="PRQ113"/>
      <c r="PRR113"/>
      <c r="PRS113"/>
      <c r="PRT113"/>
      <c r="PRU113"/>
      <c r="PRV113"/>
      <c r="PRW113"/>
      <c r="PRX113"/>
      <c r="PRY113"/>
      <c r="PRZ113"/>
      <c r="PSA113"/>
      <c r="PSB113"/>
      <c r="PSC113"/>
      <c r="PSD113"/>
      <c r="PSE113"/>
      <c r="PSF113"/>
      <c r="PSG113"/>
      <c r="PSH113"/>
      <c r="PSI113"/>
      <c r="PSJ113"/>
      <c r="PSK113"/>
      <c r="PSL113"/>
      <c r="PSM113"/>
      <c r="PSN113"/>
      <c r="PSO113"/>
      <c r="PSP113"/>
      <c r="PSQ113"/>
      <c r="PSR113"/>
      <c r="PSS113"/>
      <c r="PST113"/>
      <c r="PSU113"/>
      <c r="PSV113"/>
      <c r="PSW113"/>
      <c r="PSX113"/>
      <c r="PSY113"/>
      <c r="PSZ113"/>
      <c r="PTA113"/>
      <c r="PTB113"/>
      <c r="PTC113"/>
      <c r="PTD113"/>
      <c r="PTE113"/>
      <c r="PTF113"/>
      <c r="PTG113"/>
      <c r="PTH113"/>
      <c r="PTI113"/>
      <c r="PTJ113"/>
      <c r="PTK113"/>
      <c r="PTL113"/>
      <c r="PTM113"/>
      <c r="PTN113"/>
      <c r="PTO113"/>
      <c r="PTP113"/>
      <c r="PTQ113"/>
      <c r="PTR113"/>
      <c r="PTS113"/>
      <c r="PTT113"/>
      <c r="PTU113"/>
      <c r="PTV113"/>
      <c r="PTW113"/>
      <c r="PTX113"/>
      <c r="PTY113"/>
      <c r="PTZ113"/>
      <c r="PUA113"/>
      <c r="PUB113"/>
      <c r="PUC113"/>
      <c r="PUD113"/>
      <c r="PUE113"/>
      <c r="PUF113"/>
      <c r="PUG113"/>
      <c r="PUH113"/>
      <c r="PUI113"/>
      <c r="PUJ113"/>
      <c r="PUK113"/>
      <c r="PUL113"/>
      <c r="PUM113"/>
      <c r="PUN113"/>
      <c r="PUO113"/>
      <c r="PUP113"/>
      <c r="PUQ113"/>
      <c r="PUR113"/>
      <c r="PUS113"/>
      <c r="PUT113"/>
      <c r="PUU113"/>
      <c r="PUV113"/>
      <c r="PUW113"/>
      <c r="PUX113"/>
      <c r="PUY113"/>
      <c r="PUZ113"/>
      <c r="PVA113"/>
      <c r="PVB113"/>
      <c r="PVC113"/>
      <c r="PVD113"/>
      <c r="PVE113"/>
      <c r="PVF113"/>
      <c r="PVG113"/>
      <c r="PVH113"/>
      <c r="PVI113"/>
      <c r="PVJ113"/>
      <c r="PVK113"/>
      <c r="PVL113"/>
      <c r="PVM113"/>
      <c r="PVN113"/>
      <c r="PVO113"/>
      <c r="PVP113"/>
      <c r="PVQ113"/>
      <c r="PVR113"/>
      <c r="PVS113"/>
      <c r="PVT113"/>
      <c r="PVU113"/>
      <c r="PVV113"/>
      <c r="PVW113"/>
      <c r="PVX113"/>
      <c r="PVY113"/>
      <c r="PVZ113"/>
      <c r="PWA113"/>
      <c r="PWB113"/>
      <c r="PWC113"/>
      <c r="PWD113"/>
      <c r="PWE113"/>
      <c r="PWF113"/>
      <c r="PWG113"/>
      <c r="PWH113"/>
      <c r="PWI113"/>
      <c r="PWJ113"/>
      <c r="PWK113"/>
      <c r="PWL113"/>
      <c r="PWM113"/>
      <c r="PWN113"/>
      <c r="PWO113"/>
      <c r="PWP113"/>
      <c r="PWQ113"/>
      <c r="PWR113"/>
      <c r="PWS113"/>
      <c r="PWT113"/>
      <c r="PWU113"/>
      <c r="PWV113"/>
      <c r="PWW113"/>
      <c r="PWX113"/>
      <c r="PWY113"/>
      <c r="PWZ113"/>
      <c r="PXA113"/>
      <c r="PXB113"/>
      <c r="PXC113"/>
      <c r="PXD113"/>
      <c r="PXE113"/>
      <c r="PXF113"/>
      <c r="PXG113"/>
      <c r="PXH113"/>
      <c r="PXI113"/>
      <c r="PXJ113"/>
      <c r="PXK113"/>
      <c r="PXL113"/>
      <c r="PXM113"/>
      <c r="PXN113"/>
      <c r="PXO113"/>
      <c r="PXP113"/>
      <c r="PXQ113"/>
      <c r="PXR113"/>
      <c r="PXS113"/>
      <c r="PXT113"/>
      <c r="PXU113"/>
      <c r="PXV113"/>
      <c r="PXW113"/>
      <c r="PXX113"/>
      <c r="PXY113"/>
      <c r="PXZ113"/>
      <c r="PYA113"/>
      <c r="PYB113"/>
      <c r="PYC113"/>
      <c r="PYD113"/>
      <c r="PYE113"/>
      <c r="PYF113"/>
      <c r="PYG113"/>
      <c r="PYH113"/>
      <c r="PYI113"/>
      <c r="PYJ113"/>
      <c r="PYK113"/>
      <c r="PYL113"/>
      <c r="PYM113"/>
      <c r="PYN113"/>
      <c r="PYO113"/>
      <c r="PYP113"/>
      <c r="PYQ113"/>
      <c r="PYR113"/>
      <c r="PYS113"/>
      <c r="PYT113"/>
      <c r="PYU113"/>
      <c r="PYV113"/>
      <c r="PYW113"/>
      <c r="PYX113"/>
      <c r="PYY113"/>
      <c r="PYZ113"/>
      <c r="PZA113"/>
      <c r="PZB113"/>
      <c r="PZC113"/>
      <c r="PZD113"/>
      <c r="PZE113"/>
      <c r="PZF113"/>
      <c r="PZG113"/>
      <c r="PZH113"/>
      <c r="PZI113"/>
      <c r="PZJ113"/>
      <c r="PZK113"/>
      <c r="PZL113"/>
      <c r="PZM113"/>
      <c r="PZN113"/>
      <c r="PZO113"/>
      <c r="PZP113"/>
      <c r="PZQ113"/>
      <c r="PZR113"/>
      <c r="PZS113"/>
      <c r="PZT113"/>
      <c r="PZU113"/>
      <c r="PZV113"/>
      <c r="PZW113"/>
      <c r="PZX113"/>
      <c r="PZY113"/>
      <c r="PZZ113"/>
      <c r="QAA113"/>
      <c r="QAB113"/>
      <c r="QAC113"/>
      <c r="QAD113"/>
      <c r="QAE113"/>
      <c r="QAF113"/>
      <c r="QAG113"/>
      <c r="QAH113"/>
      <c r="QAI113"/>
      <c r="QAJ113"/>
      <c r="QAK113"/>
      <c r="QAL113"/>
      <c r="QAM113"/>
      <c r="QAN113"/>
      <c r="QAO113"/>
      <c r="QAP113"/>
      <c r="QAQ113"/>
      <c r="QAR113"/>
      <c r="QAS113"/>
      <c r="QAT113"/>
      <c r="QAU113"/>
      <c r="QAV113"/>
      <c r="QAW113"/>
      <c r="QAX113"/>
      <c r="QAY113"/>
      <c r="QAZ113"/>
      <c r="QBA113"/>
      <c r="QBB113"/>
      <c r="QBC113"/>
      <c r="QBD113"/>
      <c r="QBE113"/>
      <c r="QBF113"/>
      <c r="QBG113"/>
      <c r="QBH113"/>
      <c r="QBI113"/>
      <c r="QBJ113"/>
      <c r="QBK113"/>
      <c r="QBL113"/>
      <c r="QBM113"/>
      <c r="QBN113"/>
      <c r="QBO113"/>
      <c r="QBP113"/>
      <c r="QBQ113"/>
      <c r="QBR113"/>
      <c r="QBS113"/>
      <c r="QBT113"/>
      <c r="QBU113"/>
      <c r="QBV113"/>
      <c r="QBW113"/>
      <c r="QBX113"/>
      <c r="QBY113"/>
      <c r="QBZ113"/>
      <c r="QCA113"/>
      <c r="QCB113"/>
      <c r="QCC113"/>
      <c r="QCD113"/>
      <c r="QCE113"/>
      <c r="QCF113"/>
      <c r="QCG113"/>
      <c r="QCH113"/>
      <c r="QCI113"/>
      <c r="QCJ113"/>
      <c r="QCK113"/>
      <c r="QCL113"/>
      <c r="QCM113"/>
      <c r="QCN113"/>
      <c r="QCO113"/>
      <c r="QCP113"/>
      <c r="QCQ113"/>
      <c r="QCR113"/>
      <c r="QCS113"/>
      <c r="QCT113"/>
      <c r="QCU113"/>
      <c r="QCV113"/>
      <c r="QCW113"/>
      <c r="QCX113"/>
      <c r="QCY113"/>
      <c r="QCZ113"/>
      <c r="QDA113"/>
      <c r="QDB113"/>
      <c r="QDC113"/>
      <c r="QDD113"/>
      <c r="QDE113"/>
      <c r="QDF113"/>
      <c r="QDG113"/>
      <c r="QDH113"/>
      <c r="QDI113"/>
      <c r="QDJ113"/>
      <c r="QDK113"/>
      <c r="QDL113"/>
      <c r="QDM113"/>
      <c r="QDN113"/>
      <c r="QDO113"/>
      <c r="QDP113"/>
      <c r="QDQ113"/>
      <c r="QDR113"/>
      <c r="QDS113"/>
      <c r="QDT113"/>
      <c r="QDU113"/>
      <c r="QDV113"/>
      <c r="QDW113"/>
      <c r="QDX113"/>
      <c r="QDY113"/>
      <c r="QDZ113"/>
      <c r="QEA113"/>
      <c r="QEB113"/>
      <c r="QEC113"/>
      <c r="QED113"/>
      <c r="QEE113"/>
      <c r="QEF113"/>
      <c r="QEG113"/>
      <c r="QEH113"/>
      <c r="QEI113"/>
      <c r="QEJ113"/>
      <c r="QEK113"/>
      <c r="QEL113"/>
      <c r="QEM113"/>
      <c r="QEN113"/>
      <c r="QEO113"/>
      <c r="QEP113"/>
      <c r="QEQ113"/>
      <c r="QER113"/>
      <c r="QES113"/>
      <c r="QET113"/>
      <c r="QEU113"/>
      <c r="QEV113"/>
      <c r="QEW113"/>
      <c r="QEX113"/>
      <c r="QEY113"/>
      <c r="QEZ113"/>
      <c r="QFA113"/>
      <c r="QFB113"/>
      <c r="QFC113"/>
      <c r="QFD113"/>
      <c r="QFE113"/>
      <c r="QFF113"/>
      <c r="QFG113"/>
      <c r="QFH113"/>
      <c r="QFI113"/>
      <c r="QFJ113"/>
      <c r="QFK113"/>
      <c r="QFL113"/>
      <c r="QFM113"/>
      <c r="QFN113"/>
      <c r="QFO113"/>
      <c r="QFP113"/>
      <c r="QFQ113"/>
      <c r="QFR113"/>
      <c r="QFS113"/>
      <c r="QFT113"/>
      <c r="QFU113"/>
      <c r="QFV113"/>
      <c r="QFW113"/>
      <c r="QFX113"/>
      <c r="QFY113"/>
      <c r="QFZ113"/>
      <c r="QGA113"/>
      <c r="QGB113"/>
      <c r="QGC113"/>
      <c r="QGD113"/>
      <c r="QGE113"/>
      <c r="QGF113"/>
      <c r="QGG113"/>
      <c r="QGH113"/>
      <c r="QGI113"/>
      <c r="QGJ113"/>
      <c r="QGK113"/>
      <c r="QGL113"/>
      <c r="QGM113"/>
      <c r="QGN113"/>
      <c r="QGO113"/>
      <c r="QGP113"/>
      <c r="QGQ113"/>
      <c r="QGR113"/>
      <c r="QGS113"/>
      <c r="QGT113"/>
      <c r="QGU113"/>
      <c r="QGV113"/>
      <c r="QGW113"/>
      <c r="QGX113"/>
      <c r="QGY113"/>
      <c r="QGZ113"/>
      <c r="QHA113"/>
      <c r="QHB113"/>
      <c r="QHC113"/>
      <c r="QHD113"/>
      <c r="QHE113"/>
      <c r="QHF113"/>
      <c r="QHG113"/>
      <c r="QHH113"/>
      <c r="QHI113"/>
      <c r="QHJ113"/>
      <c r="QHK113"/>
      <c r="QHL113"/>
      <c r="QHM113"/>
      <c r="QHN113"/>
      <c r="QHO113"/>
      <c r="QHP113"/>
      <c r="QHQ113"/>
      <c r="QHR113"/>
      <c r="QHS113"/>
      <c r="QHT113"/>
      <c r="QHU113"/>
      <c r="QHV113"/>
      <c r="QHW113"/>
      <c r="QHX113"/>
      <c r="QHY113"/>
      <c r="QHZ113"/>
      <c r="QIA113"/>
      <c r="QIB113"/>
      <c r="QIC113"/>
      <c r="QID113"/>
      <c r="QIE113"/>
      <c r="QIF113"/>
      <c r="QIG113"/>
      <c r="QIH113"/>
      <c r="QII113"/>
      <c r="QIJ113"/>
      <c r="QIK113"/>
      <c r="QIL113"/>
      <c r="QIM113"/>
      <c r="QIN113"/>
      <c r="QIO113"/>
      <c r="QIP113"/>
      <c r="QIQ113"/>
      <c r="QIR113"/>
      <c r="QIS113"/>
      <c r="QIT113"/>
      <c r="QIU113"/>
      <c r="QIV113"/>
      <c r="QIW113"/>
      <c r="QIX113"/>
      <c r="QIY113"/>
      <c r="QIZ113"/>
      <c r="QJA113"/>
      <c r="QJB113"/>
      <c r="QJC113"/>
      <c r="QJD113"/>
      <c r="QJE113"/>
      <c r="QJF113"/>
      <c r="QJG113"/>
      <c r="QJH113"/>
      <c r="QJI113"/>
      <c r="QJJ113"/>
      <c r="QJK113"/>
      <c r="QJL113"/>
      <c r="QJM113"/>
      <c r="QJN113"/>
      <c r="QJO113"/>
      <c r="QJP113"/>
      <c r="QJQ113"/>
      <c r="QJR113"/>
      <c r="QJS113"/>
      <c r="QJT113"/>
      <c r="QJU113"/>
      <c r="QJV113"/>
      <c r="QJW113"/>
      <c r="QJX113"/>
      <c r="QJY113"/>
      <c r="QJZ113"/>
      <c r="QKA113"/>
      <c r="QKB113"/>
      <c r="QKC113"/>
      <c r="QKD113"/>
      <c r="QKE113"/>
      <c r="QKF113"/>
      <c r="QKG113"/>
      <c r="QKH113"/>
      <c r="QKI113"/>
      <c r="QKJ113"/>
      <c r="QKK113"/>
      <c r="QKL113"/>
      <c r="QKM113"/>
      <c r="QKN113"/>
      <c r="QKO113"/>
      <c r="QKP113"/>
      <c r="QKQ113"/>
      <c r="QKR113"/>
      <c r="QKS113"/>
      <c r="QKT113"/>
      <c r="QKU113"/>
      <c r="QKV113"/>
      <c r="QKW113"/>
      <c r="QKX113"/>
      <c r="QKY113"/>
      <c r="QKZ113"/>
      <c r="QLA113"/>
      <c r="QLB113"/>
      <c r="QLC113"/>
      <c r="QLD113"/>
      <c r="QLE113"/>
      <c r="QLF113"/>
      <c r="QLG113"/>
      <c r="QLH113"/>
      <c r="QLI113"/>
      <c r="QLJ113"/>
      <c r="QLK113"/>
      <c r="QLL113"/>
      <c r="QLM113"/>
      <c r="QLN113"/>
      <c r="QLO113"/>
      <c r="QLP113"/>
      <c r="QLQ113"/>
      <c r="QLR113"/>
      <c r="QLS113"/>
      <c r="QLT113"/>
      <c r="QLU113"/>
      <c r="QLV113"/>
      <c r="QLW113"/>
      <c r="QLX113"/>
      <c r="QLY113"/>
      <c r="QLZ113"/>
      <c r="QMA113"/>
      <c r="QMB113"/>
      <c r="QMC113"/>
      <c r="QMD113"/>
      <c r="QME113"/>
      <c r="QMF113"/>
      <c r="QMG113"/>
      <c r="QMH113"/>
      <c r="QMI113"/>
      <c r="QMJ113"/>
      <c r="QMK113"/>
      <c r="QML113"/>
      <c r="QMM113"/>
      <c r="QMN113"/>
      <c r="QMO113"/>
      <c r="QMP113"/>
      <c r="QMQ113"/>
      <c r="QMR113"/>
      <c r="QMS113"/>
      <c r="QMT113"/>
      <c r="QMU113"/>
      <c r="QMV113"/>
      <c r="QMW113"/>
      <c r="QMX113"/>
      <c r="QMY113"/>
      <c r="QMZ113"/>
      <c r="QNA113"/>
      <c r="QNB113"/>
      <c r="QNC113"/>
      <c r="QND113"/>
      <c r="QNE113"/>
      <c r="QNF113"/>
      <c r="QNG113"/>
      <c r="QNH113"/>
      <c r="QNI113"/>
      <c r="QNJ113"/>
      <c r="QNK113"/>
      <c r="QNL113"/>
      <c r="QNM113"/>
      <c r="QNN113"/>
      <c r="QNO113"/>
      <c r="QNP113"/>
      <c r="QNQ113"/>
      <c r="QNR113"/>
      <c r="QNS113"/>
      <c r="QNT113"/>
      <c r="QNU113"/>
      <c r="QNV113"/>
      <c r="QNW113"/>
      <c r="QNX113"/>
      <c r="QNY113"/>
      <c r="QNZ113"/>
      <c r="QOA113"/>
      <c r="QOB113"/>
      <c r="QOC113"/>
      <c r="QOD113"/>
      <c r="QOE113"/>
      <c r="QOF113"/>
      <c r="QOG113"/>
      <c r="QOH113"/>
      <c r="QOI113"/>
      <c r="QOJ113"/>
      <c r="QOK113"/>
      <c r="QOL113"/>
      <c r="QOM113"/>
      <c r="QON113"/>
      <c r="QOO113"/>
      <c r="QOP113"/>
      <c r="QOQ113"/>
      <c r="QOR113"/>
      <c r="QOS113"/>
      <c r="QOT113"/>
      <c r="QOU113"/>
      <c r="QOV113"/>
      <c r="QOW113"/>
      <c r="QOX113"/>
      <c r="QOY113"/>
      <c r="QOZ113"/>
      <c r="QPA113"/>
      <c r="QPB113"/>
      <c r="QPC113"/>
      <c r="QPD113"/>
      <c r="QPE113"/>
      <c r="QPF113"/>
      <c r="QPG113"/>
      <c r="QPH113"/>
      <c r="QPI113"/>
      <c r="QPJ113"/>
      <c r="QPK113"/>
      <c r="QPL113"/>
      <c r="QPM113"/>
      <c r="QPN113"/>
      <c r="QPO113"/>
      <c r="QPP113"/>
      <c r="QPQ113"/>
      <c r="QPR113"/>
      <c r="QPS113"/>
      <c r="QPT113"/>
      <c r="QPU113"/>
      <c r="QPV113"/>
      <c r="QPW113"/>
      <c r="QPX113"/>
      <c r="QPY113"/>
      <c r="QPZ113"/>
      <c r="QQA113"/>
      <c r="QQB113"/>
      <c r="QQC113"/>
      <c r="QQD113"/>
      <c r="QQE113"/>
      <c r="QQF113"/>
      <c r="QQG113"/>
      <c r="QQH113"/>
      <c r="QQI113"/>
      <c r="QQJ113"/>
      <c r="QQK113"/>
      <c r="QQL113"/>
      <c r="QQM113"/>
      <c r="QQN113"/>
      <c r="QQO113"/>
      <c r="QQP113"/>
      <c r="QQQ113"/>
      <c r="QQR113"/>
      <c r="QQS113"/>
      <c r="QQT113"/>
      <c r="QQU113"/>
      <c r="QQV113"/>
      <c r="QQW113"/>
      <c r="QQX113"/>
      <c r="QQY113"/>
      <c r="QQZ113"/>
      <c r="QRA113"/>
      <c r="QRB113"/>
      <c r="QRC113"/>
      <c r="QRD113"/>
      <c r="QRE113"/>
      <c r="QRF113"/>
      <c r="QRG113"/>
      <c r="QRH113"/>
      <c r="QRI113"/>
      <c r="QRJ113"/>
      <c r="QRK113"/>
      <c r="QRL113"/>
      <c r="QRM113"/>
      <c r="QRN113"/>
      <c r="QRO113"/>
      <c r="QRP113"/>
      <c r="QRQ113"/>
      <c r="QRR113"/>
      <c r="QRS113"/>
      <c r="QRT113"/>
      <c r="QRU113"/>
      <c r="QRV113"/>
      <c r="QRW113"/>
      <c r="QRX113"/>
      <c r="QRY113"/>
      <c r="QRZ113"/>
      <c r="QSA113"/>
      <c r="QSB113"/>
      <c r="QSC113"/>
      <c r="QSD113"/>
      <c r="QSE113"/>
      <c r="QSF113"/>
      <c r="QSG113"/>
      <c r="QSH113"/>
      <c r="QSI113"/>
      <c r="QSJ113"/>
      <c r="QSK113"/>
      <c r="QSL113"/>
      <c r="QSM113"/>
      <c r="QSN113"/>
      <c r="QSO113"/>
      <c r="QSP113"/>
      <c r="QSQ113"/>
      <c r="QSR113"/>
      <c r="QSS113"/>
      <c r="QST113"/>
      <c r="QSU113"/>
      <c r="QSV113"/>
      <c r="QSW113"/>
      <c r="QSX113"/>
      <c r="QSY113"/>
      <c r="QSZ113"/>
      <c r="QTA113"/>
      <c r="QTB113"/>
      <c r="QTC113"/>
      <c r="QTD113"/>
      <c r="QTE113"/>
      <c r="QTF113"/>
      <c r="QTG113"/>
      <c r="QTH113"/>
      <c r="QTI113"/>
      <c r="QTJ113"/>
      <c r="QTK113"/>
      <c r="QTL113"/>
      <c r="QTM113"/>
      <c r="QTN113"/>
      <c r="QTO113"/>
      <c r="QTP113"/>
      <c r="QTQ113"/>
      <c r="QTR113"/>
      <c r="QTS113"/>
      <c r="QTT113"/>
      <c r="QTU113"/>
      <c r="QTV113"/>
      <c r="QTW113"/>
      <c r="QTX113"/>
      <c r="QTY113"/>
      <c r="QTZ113"/>
      <c r="QUA113"/>
      <c r="QUB113"/>
      <c r="QUC113"/>
      <c r="QUD113"/>
      <c r="QUE113"/>
      <c r="QUF113"/>
      <c r="QUG113"/>
      <c r="QUH113"/>
      <c r="QUI113"/>
      <c r="QUJ113"/>
      <c r="QUK113"/>
      <c r="QUL113"/>
      <c r="QUM113"/>
      <c r="QUN113"/>
      <c r="QUO113"/>
      <c r="QUP113"/>
      <c r="QUQ113"/>
      <c r="QUR113"/>
      <c r="QUS113"/>
      <c r="QUT113"/>
      <c r="QUU113"/>
      <c r="QUV113"/>
      <c r="QUW113"/>
      <c r="QUX113"/>
      <c r="QUY113"/>
      <c r="QUZ113"/>
      <c r="QVA113"/>
      <c r="QVB113"/>
      <c r="QVC113"/>
      <c r="QVD113"/>
      <c r="QVE113"/>
      <c r="QVF113"/>
      <c r="QVG113"/>
      <c r="QVH113"/>
      <c r="QVI113"/>
      <c r="QVJ113"/>
      <c r="QVK113"/>
      <c r="QVL113"/>
      <c r="QVM113"/>
      <c r="QVN113"/>
      <c r="QVO113"/>
      <c r="QVP113"/>
      <c r="QVQ113"/>
      <c r="QVR113"/>
      <c r="QVS113"/>
      <c r="QVT113"/>
      <c r="QVU113"/>
      <c r="QVV113"/>
      <c r="QVW113"/>
      <c r="QVX113"/>
      <c r="QVY113"/>
      <c r="QVZ113"/>
      <c r="QWA113"/>
      <c r="QWB113"/>
      <c r="QWC113"/>
      <c r="QWD113"/>
      <c r="QWE113"/>
      <c r="QWF113"/>
      <c r="QWG113"/>
      <c r="QWH113"/>
      <c r="QWI113"/>
      <c r="QWJ113"/>
      <c r="QWK113"/>
      <c r="QWL113"/>
      <c r="QWM113"/>
      <c r="QWN113"/>
      <c r="QWO113"/>
      <c r="QWP113"/>
      <c r="QWQ113"/>
      <c r="QWR113"/>
      <c r="QWS113"/>
      <c r="QWT113"/>
      <c r="QWU113"/>
      <c r="QWV113"/>
      <c r="QWW113"/>
      <c r="QWX113"/>
      <c r="QWY113"/>
      <c r="QWZ113"/>
      <c r="QXA113"/>
      <c r="QXB113"/>
      <c r="QXC113"/>
      <c r="QXD113"/>
      <c r="QXE113"/>
      <c r="QXF113"/>
      <c r="QXG113"/>
      <c r="QXH113"/>
      <c r="QXI113"/>
      <c r="QXJ113"/>
      <c r="QXK113"/>
      <c r="QXL113"/>
      <c r="QXM113"/>
      <c r="QXN113"/>
      <c r="QXO113"/>
      <c r="QXP113"/>
      <c r="QXQ113"/>
      <c r="QXR113"/>
      <c r="QXS113"/>
      <c r="QXT113"/>
      <c r="QXU113"/>
      <c r="QXV113"/>
      <c r="QXW113"/>
      <c r="QXX113"/>
      <c r="QXY113"/>
      <c r="QXZ113"/>
      <c r="QYA113"/>
      <c r="QYB113"/>
      <c r="QYC113"/>
      <c r="QYD113"/>
      <c r="QYE113"/>
      <c r="QYF113"/>
      <c r="QYG113"/>
      <c r="QYH113"/>
      <c r="QYI113"/>
      <c r="QYJ113"/>
      <c r="QYK113"/>
      <c r="QYL113"/>
      <c r="QYM113"/>
      <c r="QYN113"/>
      <c r="QYO113"/>
      <c r="QYP113"/>
      <c r="QYQ113"/>
      <c r="QYR113"/>
      <c r="QYS113"/>
      <c r="QYT113"/>
      <c r="QYU113"/>
      <c r="QYV113"/>
      <c r="QYW113"/>
      <c r="QYX113"/>
      <c r="QYY113"/>
      <c r="QYZ113"/>
      <c r="QZA113"/>
      <c r="QZB113"/>
      <c r="QZC113"/>
      <c r="QZD113"/>
      <c r="QZE113"/>
      <c r="QZF113"/>
      <c r="QZG113"/>
      <c r="QZH113"/>
      <c r="QZI113"/>
      <c r="QZJ113"/>
      <c r="QZK113"/>
      <c r="QZL113"/>
      <c r="QZM113"/>
      <c r="QZN113"/>
      <c r="QZO113"/>
      <c r="QZP113"/>
      <c r="QZQ113"/>
      <c r="QZR113"/>
      <c r="QZS113"/>
      <c r="QZT113"/>
      <c r="QZU113"/>
      <c r="QZV113"/>
      <c r="QZW113"/>
      <c r="QZX113"/>
      <c r="QZY113"/>
      <c r="QZZ113"/>
      <c r="RAA113"/>
      <c r="RAB113"/>
      <c r="RAC113"/>
      <c r="RAD113"/>
      <c r="RAE113"/>
      <c r="RAF113"/>
      <c r="RAG113"/>
      <c r="RAH113"/>
      <c r="RAI113"/>
      <c r="RAJ113"/>
      <c r="RAK113"/>
      <c r="RAL113"/>
      <c r="RAM113"/>
      <c r="RAN113"/>
      <c r="RAO113"/>
      <c r="RAP113"/>
      <c r="RAQ113"/>
      <c r="RAR113"/>
      <c r="RAS113"/>
      <c r="RAT113"/>
      <c r="RAU113"/>
      <c r="RAV113"/>
      <c r="RAW113"/>
      <c r="RAX113"/>
      <c r="RAY113"/>
      <c r="RAZ113"/>
      <c r="RBA113"/>
      <c r="RBB113"/>
      <c r="RBC113"/>
      <c r="RBD113"/>
      <c r="RBE113"/>
      <c r="RBF113"/>
      <c r="RBG113"/>
      <c r="RBH113"/>
      <c r="RBI113"/>
      <c r="RBJ113"/>
      <c r="RBK113"/>
      <c r="RBL113"/>
      <c r="RBM113"/>
      <c r="RBN113"/>
      <c r="RBO113"/>
      <c r="RBP113"/>
      <c r="RBQ113"/>
      <c r="RBR113"/>
      <c r="RBS113"/>
      <c r="RBT113"/>
      <c r="RBU113"/>
      <c r="RBV113"/>
      <c r="RBW113"/>
      <c r="RBX113"/>
      <c r="RBY113"/>
      <c r="RBZ113"/>
      <c r="RCA113"/>
      <c r="RCB113"/>
      <c r="RCC113"/>
      <c r="RCD113"/>
      <c r="RCE113"/>
      <c r="RCF113"/>
      <c r="RCG113"/>
      <c r="RCH113"/>
      <c r="RCI113"/>
      <c r="RCJ113"/>
      <c r="RCK113"/>
      <c r="RCL113"/>
      <c r="RCM113"/>
      <c r="RCN113"/>
      <c r="RCO113"/>
      <c r="RCP113"/>
      <c r="RCQ113"/>
      <c r="RCR113"/>
      <c r="RCS113"/>
      <c r="RCT113"/>
      <c r="RCU113"/>
      <c r="RCV113"/>
      <c r="RCW113"/>
      <c r="RCX113"/>
      <c r="RCY113"/>
      <c r="RCZ113"/>
      <c r="RDA113"/>
      <c r="RDB113"/>
      <c r="RDC113"/>
      <c r="RDD113"/>
      <c r="RDE113"/>
      <c r="RDF113"/>
      <c r="RDG113"/>
      <c r="RDH113"/>
      <c r="RDI113"/>
      <c r="RDJ113"/>
      <c r="RDK113"/>
      <c r="RDL113"/>
      <c r="RDM113"/>
      <c r="RDN113"/>
      <c r="RDO113"/>
      <c r="RDP113"/>
      <c r="RDQ113"/>
      <c r="RDR113"/>
      <c r="RDS113"/>
      <c r="RDT113"/>
      <c r="RDU113"/>
      <c r="RDV113"/>
      <c r="RDW113"/>
      <c r="RDX113"/>
      <c r="RDY113"/>
      <c r="RDZ113"/>
      <c r="REA113"/>
      <c r="REB113"/>
      <c r="REC113"/>
      <c r="RED113"/>
      <c r="REE113"/>
      <c r="REF113"/>
      <c r="REG113"/>
      <c r="REH113"/>
      <c r="REI113"/>
      <c r="REJ113"/>
      <c r="REK113"/>
      <c r="REL113"/>
      <c r="REM113"/>
      <c r="REN113"/>
      <c r="REO113"/>
      <c r="REP113"/>
      <c r="REQ113"/>
      <c r="RER113"/>
      <c r="RES113"/>
      <c r="RET113"/>
      <c r="REU113"/>
      <c r="REV113"/>
      <c r="REW113"/>
      <c r="REX113"/>
      <c r="REY113"/>
      <c r="REZ113"/>
      <c r="RFA113"/>
      <c r="RFB113"/>
      <c r="RFC113"/>
      <c r="RFD113"/>
      <c r="RFE113"/>
      <c r="RFF113"/>
      <c r="RFG113"/>
      <c r="RFH113"/>
      <c r="RFI113"/>
      <c r="RFJ113"/>
      <c r="RFK113"/>
      <c r="RFL113"/>
      <c r="RFM113"/>
      <c r="RFN113"/>
      <c r="RFO113"/>
      <c r="RFP113"/>
      <c r="RFQ113"/>
      <c r="RFR113"/>
      <c r="RFS113"/>
      <c r="RFT113"/>
      <c r="RFU113"/>
      <c r="RFV113"/>
      <c r="RFW113"/>
      <c r="RFX113"/>
      <c r="RFY113"/>
      <c r="RFZ113"/>
      <c r="RGA113"/>
      <c r="RGB113"/>
      <c r="RGC113"/>
      <c r="RGD113"/>
      <c r="RGE113"/>
      <c r="RGF113"/>
      <c r="RGG113"/>
      <c r="RGH113"/>
      <c r="RGI113"/>
      <c r="RGJ113"/>
      <c r="RGK113"/>
      <c r="RGL113"/>
      <c r="RGM113"/>
      <c r="RGN113"/>
      <c r="RGO113"/>
      <c r="RGP113"/>
      <c r="RGQ113"/>
      <c r="RGR113"/>
      <c r="RGS113"/>
      <c r="RGT113"/>
      <c r="RGU113"/>
      <c r="RGV113"/>
      <c r="RGW113"/>
      <c r="RGX113"/>
      <c r="RGY113"/>
      <c r="RGZ113"/>
      <c r="RHA113"/>
      <c r="RHB113"/>
      <c r="RHC113"/>
      <c r="RHD113"/>
      <c r="RHE113"/>
      <c r="RHF113"/>
      <c r="RHG113"/>
      <c r="RHH113"/>
      <c r="RHI113"/>
      <c r="RHJ113"/>
      <c r="RHK113"/>
      <c r="RHL113"/>
      <c r="RHM113"/>
      <c r="RHN113"/>
      <c r="RHO113"/>
      <c r="RHP113"/>
      <c r="RHQ113"/>
      <c r="RHR113"/>
      <c r="RHS113"/>
      <c r="RHT113"/>
      <c r="RHU113"/>
      <c r="RHV113"/>
      <c r="RHW113"/>
      <c r="RHX113"/>
      <c r="RHY113"/>
      <c r="RHZ113"/>
      <c r="RIA113"/>
      <c r="RIB113"/>
      <c r="RIC113"/>
      <c r="RID113"/>
      <c r="RIE113"/>
      <c r="RIF113"/>
      <c r="RIG113"/>
      <c r="RIH113"/>
      <c r="RII113"/>
      <c r="RIJ113"/>
      <c r="RIK113"/>
      <c r="RIL113"/>
      <c r="RIM113"/>
      <c r="RIN113"/>
      <c r="RIO113"/>
      <c r="RIP113"/>
      <c r="RIQ113"/>
      <c r="RIR113"/>
      <c r="RIS113"/>
      <c r="RIT113"/>
      <c r="RIU113"/>
      <c r="RIV113"/>
      <c r="RIW113"/>
      <c r="RIX113"/>
      <c r="RIY113"/>
      <c r="RIZ113"/>
      <c r="RJA113"/>
      <c r="RJB113"/>
      <c r="RJC113"/>
      <c r="RJD113"/>
      <c r="RJE113"/>
      <c r="RJF113"/>
      <c r="RJG113"/>
      <c r="RJH113"/>
      <c r="RJI113"/>
      <c r="RJJ113"/>
      <c r="RJK113"/>
      <c r="RJL113"/>
      <c r="RJM113"/>
      <c r="RJN113"/>
      <c r="RJO113"/>
      <c r="RJP113"/>
      <c r="RJQ113"/>
      <c r="RJR113"/>
      <c r="RJS113"/>
      <c r="RJT113"/>
      <c r="RJU113"/>
      <c r="RJV113"/>
      <c r="RJW113"/>
      <c r="RJX113"/>
      <c r="RJY113"/>
      <c r="RJZ113"/>
      <c r="RKA113"/>
      <c r="RKB113"/>
      <c r="RKC113"/>
      <c r="RKD113"/>
      <c r="RKE113"/>
      <c r="RKF113"/>
      <c r="RKG113"/>
      <c r="RKH113"/>
      <c r="RKI113"/>
      <c r="RKJ113"/>
      <c r="RKK113"/>
      <c r="RKL113"/>
      <c r="RKM113"/>
      <c r="RKN113"/>
      <c r="RKO113"/>
      <c r="RKP113"/>
      <c r="RKQ113"/>
      <c r="RKR113"/>
      <c r="RKS113"/>
      <c r="RKT113"/>
      <c r="RKU113"/>
      <c r="RKV113"/>
      <c r="RKW113"/>
      <c r="RKX113"/>
      <c r="RKY113"/>
      <c r="RKZ113"/>
      <c r="RLA113"/>
      <c r="RLB113"/>
      <c r="RLC113"/>
      <c r="RLD113"/>
      <c r="RLE113"/>
      <c r="RLF113"/>
      <c r="RLG113"/>
      <c r="RLH113"/>
      <c r="RLI113"/>
      <c r="RLJ113"/>
      <c r="RLK113"/>
      <c r="RLL113"/>
      <c r="RLM113"/>
      <c r="RLN113"/>
      <c r="RLO113"/>
      <c r="RLP113"/>
      <c r="RLQ113"/>
      <c r="RLR113"/>
      <c r="RLS113"/>
      <c r="RLT113"/>
      <c r="RLU113"/>
      <c r="RLV113"/>
      <c r="RLW113"/>
      <c r="RLX113"/>
      <c r="RLY113"/>
      <c r="RLZ113"/>
      <c r="RMA113"/>
      <c r="RMB113"/>
      <c r="RMC113"/>
      <c r="RMD113"/>
      <c r="RME113"/>
      <c r="RMF113"/>
      <c r="RMG113"/>
      <c r="RMH113"/>
      <c r="RMI113"/>
      <c r="RMJ113"/>
      <c r="RMK113"/>
      <c r="RML113"/>
      <c r="RMM113"/>
      <c r="RMN113"/>
      <c r="RMO113"/>
      <c r="RMP113"/>
      <c r="RMQ113"/>
      <c r="RMR113"/>
      <c r="RMS113"/>
      <c r="RMT113"/>
      <c r="RMU113"/>
      <c r="RMV113"/>
      <c r="RMW113"/>
      <c r="RMX113"/>
      <c r="RMY113"/>
      <c r="RMZ113"/>
      <c r="RNA113"/>
      <c r="RNB113"/>
      <c r="RNC113"/>
      <c r="RND113"/>
      <c r="RNE113"/>
      <c r="RNF113"/>
      <c r="RNG113"/>
      <c r="RNH113"/>
      <c r="RNI113"/>
      <c r="RNJ113"/>
      <c r="RNK113"/>
      <c r="RNL113"/>
      <c r="RNM113"/>
      <c r="RNN113"/>
      <c r="RNO113"/>
      <c r="RNP113"/>
      <c r="RNQ113"/>
      <c r="RNR113"/>
      <c r="RNS113"/>
      <c r="RNT113"/>
      <c r="RNU113"/>
      <c r="RNV113"/>
      <c r="RNW113"/>
      <c r="RNX113"/>
      <c r="RNY113"/>
      <c r="RNZ113"/>
      <c r="ROA113"/>
      <c r="ROB113"/>
      <c r="ROC113"/>
      <c r="ROD113"/>
      <c r="ROE113"/>
      <c r="ROF113"/>
      <c r="ROG113"/>
      <c r="ROH113"/>
      <c r="ROI113"/>
      <c r="ROJ113"/>
      <c r="ROK113"/>
      <c r="ROL113"/>
      <c r="ROM113"/>
      <c r="RON113"/>
      <c r="ROO113"/>
      <c r="ROP113"/>
      <c r="ROQ113"/>
      <c r="ROR113"/>
      <c r="ROS113"/>
      <c r="ROT113"/>
      <c r="ROU113"/>
      <c r="ROV113"/>
      <c r="ROW113"/>
      <c r="ROX113"/>
      <c r="ROY113"/>
      <c r="ROZ113"/>
      <c r="RPA113"/>
      <c r="RPB113"/>
      <c r="RPC113"/>
      <c r="RPD113"/>
      <c r="RPE113"/>
      <c r="RPF113"/>
      <c r="RPG113"/>
      <c r="RPH113"/>
      <c r="RPI113"/>
      <c r="RPJ113"/>
      <c r="RPK113"/>
      <c r="RPL113"/>
      <c r="RPM113"/>
      <c r="RPN113"/>
      <c r="RPO113"/>
      <c r="RPP113"/>
      <c r="RPQ113"/>
      <c r="RPR113"/>
      <c r="RPS113"/>
      <c r="RPT113"/>
      <c r="RPU113"/>
      <c r="RPV113"/>
      <c r="RPW113"/>
      <c r="RPX113"/>
      <c r="RPY113"/>
      <c r="RPZ113"/>
      <c r="RQA113"/>
      <c r="RQB113"/>
      <c r="RQC113"/>
      <c r="RQD113"/>
      <c r="RQE113"/>
      <c r="RQF113"/>
      <c r="RQG113"/>
      <c r="RQH113"/>
      <c r="RQI113"/>
      <c r="RQJ113"/>
      <c r="RQK113"/>
      <c r="RQL113"/>
      <c r="RQM113"/>
      <c r="RQN113"/>
      <c r="RQO113"/>
      <c r="RQP113"/>
      <c r="RQQ113"/>
      <c r="RQR113"/>
      <c r="RQS113"/>
      <c r="RQT113"/>
      <c r="RQU113"/>
      <c r="RQV113"/>
      <c r="RQW113"/>
      <c r="RQX113"/>
      <c r="RQY113"/>
      <c r="RQZ113"/>
      <c r="RRA113"/>
      <c r="RRB113"/>
      <c r="RRC113"/>
      <c r="RRD113"/>
      <c r="RRE113"/>
      <c r="RRF113"/>
      <c r="RRG113"/>
      <c r="RRH113"/>
      <c r="RRI113"/>
      <c r="RRJ113"/>
      <c r="RRK113"/>
      <c r="RRL113"/>
      <c r="RRM113"/>
      <c r="RRN113"/>
      <c r="RRO113"/>
      <c r="RRP113"/>
      <c r="RRQ113"/>
      <c r="RRR113"/>
      <c r="RRS113"/>
      <c r="RRT113"/>
      <c r="RRU113"/>
      <c r="RRV113"/>
      <c r="RRW113"/>
      <c r="RRX113"/>
      <c r="RRY113"/>
      <c r="RRZ113"/>
      <c r="RSA113"/>
      <c r="RSB113"/>
      <c r="RSC113"/>
      <c r="RSD113"/>
      <c r="RSE113"/>
      <c r="RSF113"/>
      <c r="RSG113"/>
      <c r="RSH113"/>
      <c r="RSI113"/>
      <c r="RSJ113"/>
      <c r="RSK113"/>
      <c r="RSL113"/>
      <c r="RSM113"/>
      <c r="RSN113"/>
      <c r="RSO113"/>
      <c r="RSP113"/>
      <c r="RSQ113"/>
      <c r="RSR113"/>
      <c r="RSS113"/>
      <c r="RST113"/>
      <c r="RSU113"/>
      <c r="RSV113"/>
      <c r="RSW113"/>
      <c r="RSX113"/>
      <c r="RSY113"/>
      <c r="RSZ113"/>
      <c r="RTA113"/>
      <c r="RTB113"/>
      <c r="RTC113"/>
      <c r="RTD113"/>
      <c r="RTE113"/>
      <c r="RTF113"/>
      <c r="RTG113"/>
      <c r="RTH113"/>
      <c r="RTI113"/>
      <c r="RTJ113"/>
      <c r="RTK113"/>
      <c r="RTL113"/>
      <c r="RTM113"/>
      <c r="RTN113"/>
      <c r="RTO113"/>
      <c r="RTP113"/>
      <c r="RTQ113"/>
      <c r="RTR113"/>
      <c r="RTS113"/>
      <c r="RTT113"/>
      <c r="RTU113"/>
      <c r="RTV113"/>
      <c r="RTW113"/>
      <c r="RTX113"/>
      <c r="RTY113"/>
      <c r="RTZ113"/>
      <c r="RUA113"/>
      <c r="RUB113"/>
      <c r="RUC113"/>
      <c r="RUD113"/>
      <c r="RUE113"/>
      <c r="RUF113"/>
      <c r="RUG113"/>
      <c r="RUH113"/>
      <c r="RUI113"/>
      <c r="RUJ113"/>
      <c r="RUK113"/>
      <c r="RUL113"/>
      <c r="RUM113"/>
      <c r="RUN113"/>
      <c r="RUO113"/>
      <c r="RUP113"/>
      <c r="RUQ113"/>
      <c r="RUR113"/>
      <c r="RUS113"/>
      <c r="RUT113"/>
      <c r="RUU113"/>
      <c r="RUV113"/>
      <c r="RUW113"/>
      <c r="RUX113"/>
      <c r="RUY113"/>
      <c r="RUZ113"/>
      <c r="RVA113"/>
      <c r="RVB113"/>
      <c r="RVC113"/>
      <c r="RVD113"/>
      <c r="RVE113"/>
      <c r="RVF113"/>
      <c r="RVG113"/>
      <c r="RVH113"/>
      <c r="RVI113"/>
      <c r="RVJ113"/>
      <c r="RVK113"/>
      <c r="RVL113"/>
      <c r="RVM113"/>
      <c r="RVN113"/>
      <c r="RVO113"/>
      <c r="RVP113"/>
      <c r="RVQ113"/>
      <c r="RVR113"/>
      <c r="RVS113"/>
      <c r="RVT113"/>
      <c r="RVU113"/>
      <c r="RVV113"/>
      <c r="RVW113"/>
      <c r="RVX113"/>
      <c r="RVY113"/>
      <c r="RVZ113"/>
      <c r="RWA113"/>
      <c r="RWB113"/>
      <c r="RWC113"/>
      <c r="RWD113"/>
      <c r="RWE113"/>
      <c r="RWF113"/>
      <c r="RWG113"/>
      <c r="RWH113"/>
      <c r="RWI113"/>
      <c r="RWJ113"/>
      <c r="RWK113"/>
      <c r="RWL113"/>
      <c r="RWM113"/>
      <c r="RWN113"/>
      <c r="RWO113"/>
      <c r="RWP113"/>
      <c r="RWQ113"/>
      <c r="RWR113"/>
      <c r="RWS113"/>
      <c r="RWT113"/>
      <c r="RWU113"/>
      <c r="RWV113"/>
      <c r="RWW113"/>
      <c r="RWX113"/>
      <c r="RWY113"/>
      <c r="RWZ113"/>
      <c r="RXA113"/>
      <c r="RXB113"/>
      <c r="RXC113"/>
      <c r="RXD113"/>
      <c r="RXE113"/>
      <c r="RXF113"/>
      <c r="RXG113"/>
      <c r="RXH113"/>
      <c r="RXI113"/>
      <c r="RXJ113"/>
      <c r="RXK113"/>
      <c r="RXL113"/>
      <c r="RXM113"/>
      <c r="RXN113"/>
      <c r="RXO113"/>
      <c r="RXP113"/>
      <c r="RXQ113"/>
      <c r="RXR113"/>
      <c r="RXS113"/>
      <c r="RXT113"/>
      <c r="RXU113"/>
      <c r="RXV113"/>
      <c r="RXW113"/>
      <c r="RXX113"/>
      <c r="RXY113"/>
      <c r="RXZ113"/>
      <c r="RYA113"/>
      <c r="RYB113"/>
      <c r="RYC113"/>
      <c r="RYD113"/>
      <c r="RYE113"/>
      <c r="RYF113"/>
      <c r="RYG113"/>
      <c r="RYH113"/>
      <c r="RYI113"/>
      <c r="RYJ113"/>
      <c r="RYK113"/>
      <c r="RYL113"/>
      <c r="RYM113"/>
      <c r="RYN113"/>
      <c r="RYO113"/>
      <c r="RYP113"/>
      <c r="RYQ113"/>
      <c r="RYR113"/>
      <c r="RYS113"/>
      <c r="RYT113"/>
      <c r="RYU113"/>
      <c r="RYV113"/>
      <c r="RYW113"/>
      <c r="RYX113"/>
      <c r="RYY113"/>
      <c r="RYZ113"/>
      <c r="RZA113"/>
      <c r="RZB113"/>
      <c r="RZC113"/>
      <c r="RZD113"/>
      <c r="RZE113"/>
      <c r="RZF113"/>
      <c r="RZG113"/>
      <c r="RZH113"/>
      <c r="RZI113"/>
      <c r="RZJ113"/>
      <c r="RZK113"/>
      <c r="RZL113"/>
      <c r="RZM113"/>
      <c r="RZN113"/>
      <c r="RZO113"/>
      <c r="RZP113"/>
      <c r="RZQ113"/>
      <c r="RZR113"/>
      <c r="RZS113"/>
      <c r="RZT113"/>
      <c r="RZU113"/>
      <c r="RZV113"/>
      <c r="RZW113"/>
      <c r="RZX113"/>
      <c r="RZY113"/>
      <c r="RZZ113"/>
      <c r="SAA113"/>
      <c r="SAB113"/>
      <c r="SAC113"/>
      <c r="SAD113"/>
      <c r="SAE113"/>
      <c r="SAF113"/>
      <c r="SAG113"/>
      <c r="SAH113"/>
      <c r="SAI113"/>
      <c r="SAJ113"/>
      <c r="SAK113"/>
      <c r="SAL113"/>
      <c r="SAM113"/>
      <c r="SAN113"/>
      <c r="SAO113"/>
      <c r="SAP113"/>
      <c r="SAQ113"/>
      <c r="SAR113"/>
      <c r="SAS113"/>
      <c r="SAT113"/>
      <c r="SAU113"/>
      <c r="SAV113"/>
      <c r="SAW113"/>
      <c r="SAX113"/>
      <c r="SAY113"/>
      <c r="SAZ113"/>
      <c r="SBA113"/>
      <c r="SBB113"/>
      <c r="SBC113"/>
      <c r="SBD113"/>
      <c r="SBE113"/>
      <c r="SBF113"/>
      <c r="SBG113"/>
      <c r="SBH113"/>
      <c r="SBI113"/>
      <c r="SBJ113"/>
      <c r="SBK113"/>
      <c r="SBL113"/>
      <c r="SBM113"/>
      <c r="SBN113"/>
      <c r="SBO113"/>
      <c r="SBP113"/>
      <c r="SBQ113"/>
      <c r="SBR113"/>
      <c r="SBS113"/>
      <c r="SBT113"/>
      <c r="SBU113"/>
      <c r="SBV113"/>
      <c r="SBW113"/>
      <c r="SBX113"/>
      <c r="SBY113"/>
      <c r="SBZ113"/>
      <c r="SCA113"/>
      <c r="SCB113"/>
      <c r="SCC113"/>
      <c r="SCD113"/>
      <c r="SCE113"/>
      <c r="SCF113"/>
      <c r="SCG113"/>
      <c r="SCH113"/>
      <c r="SCI113"/>
      <c r="SCJ113"/>
      <c r="SCK113"/>
      <c r="SCL113"/>
      <c r="SCM113"/>
      <c r="SCN113"/>
      <c r="SCO113"/>
      <c r="SCP113"/>
      <c r="SCQ113"/>
      <c r="SCR113"/>
      <c r="SCS113"/>
      <c r="SCT113"/>
      <c r="SCU113"/>
      <c r="SCV113"/>
      <c r="SCW113"/>
      <c r="SCX113"/>
      <c r="SCY113"/>
      <c r="SCZ113"/>
      <c r="SDA113"/>
      <c r="SDB113"/>
      <c r="SDC113"/>
      <c r="SDD113"/>
      <c r="SDE113"/>
      <c r="SDF113"/>
      <c r="SDG113"/>
      <c r="SDH113"/>
      <c r="SDI113"/>
      <c r="SDJ113"/>
      <c r="SDK113"/>
      <c r="SDL113"/>
      <c r="SDM113"/>
      <c r="SDN113"/>
      <c r="SDO113"/>
      <c r="SDP113"/>
      <c r="SDQ113"/>
      <c r="SDR113"/>
      <c r="SDS113"/>
      <c r="SDT113"/>
      <c r="SDU113"/>
      <c r="SDV113"/>
      <c r="SDW113"/>
      <c r="SDX113"/>
      <c r="SDY113"/>
      <c r="SDZ113"/>
      <c r="SEA113"/>
      <c r="SEB113"/>
      <c r="SEC113"/>
      <c r="SED113"/>
      <c r="SEE113"/>
      <c r="SEF113"/>
      <c r="SEG113"/>
      <c r="SEH113"/>
      <c r="SEI113"/>
      <c r="SEJ113"/>
      <c r="SEK113"/>
      <c r="SEL113"/>
      <c r="SEM113"/>
      <c r="SEN113"/>
      <c r="SEO113"/>
      <c r="SEP113"/>
      <c r="SEQ113"/>
      <c r="SER113"/>
      <c r="SES113"/>
      <c r="SET113"/>
      <c r="SEU113"/>
      <c r="SEV113"/>
      <c r="SEW113"/>
      <c r="SEX113"/>
      <c r="SEY113"/>
      <c r="SEZ113"/>
      <c r="SFA113"/>
      <c r="SFB113"/>
      <c r="SFC113"/>
      <c r="SFD113"/>
      <c r="SFE113"/>
      <c r="SFF113"/>
      <c r="SFG113"/>
      <c r="SFH113"/>
      <c r="SFI113"/>
      <c r="SFJ113"/>
      <c r="SFK113"/>
      <c r="SFL113"/>
      <c r="SFM113"/>
      <c r="SFN113"/>
      <c r="SFO113"/>
      <c r="SFP113"/>
      <c r="SFQ113"/>
      <c r="SFR113"/>
      <c r="SFS113"/>
      <c r="SFT113"/>
      <c r="SFU113"/>
      <c r="SFV113"/>
      <c r="SFW113"/>
      <c r="SFX113"/>
      <c r="SFY113"/>
      <c r="SFZ113"/>
      <c r="SGA113"/>
      <c r="SGB113"/>
      <c r="SGC113"/>
      <c r="SGD113"/>
      <c r="SGE113"/>
      <c r="SGF113"/>
      <c r="SGG113"/>
      <c r="SGH113"/>
      <c r="SGI113"/>
      <c r="SGJ113"/>
      <c r="SGK113"/>
      <c r="SGL113"/>
      <c r="SGM113"/>
      <c r="SGN113"/>
      <c r="SGO113"/>
      <c r="SGP113"/>
      <c r="SGQ113"/>
      <c r="SGR113"/>
      <c r="SGS113"/>
      <c r="SGT113"/>
      <c r="SGU113"/>
      <c r="SGV113"/>
      <c r="SGW113"/>
      <c r="SGX113"/>
      <c r="SGY113"/>
      <c r="SGZ113"/>
      <c r="SHA113"/>
      <c r="SHB113"/>
      <c r="SHC113"/>
      <c r="SHD113"/>
      <c r="SHE113"/>
      <c r="SHF113"/>
      <c r="SHG113"/>
      <c r="SHH113"/>
      <c r="SHI113"/>
      <c r="SHJ113"/>
      <c r="SHK113"/>
      <c r="SHL113"/>
      <c r="SHM113"/>
      <c r="SHN113"/>
      <c r="SHO113"/>
      <c r="SHP113"/>
      <c r="SHQ113"/>
      <c r="SHR113"/>
      <c r="SHS113"/>
      <c r="SHT113"/>
      <c r="SHU113"/>
      <c r="SHV113"/>
      <c r="SHW113"/>
      <c r="SHX113"/>
      <c r="SHY113"/>
      <c r="SHZ113"/>
      <c r="SIA113"/>
      <c r="SIB113"/>
      <c r="SIC113"/>
      <c r="SID113"/>
      <c r="SIE113"/>
      <c r="SIF113"/>
      <c r="SIG113"/>
      <c r="SIH113"/>
      <c r="SII113"/>
      <c r="SIJ113"/>
      <c r="SIK113"/>
      <c r="SIL113"/>
      <c r="SIM113"/>
      <c r="SIN113"/>
      <c r="SIO113"/>
      <c r="SIP113"/>
      <c r="SIQ113"/>
      <c r="SIR113"/>
      <c r="SIS113"/>
      <c r="SIT113"/>
      <c r="SIU113"/>
      <c r="SIV113"/>
      <c r="SIW113"/>
      <c r="SIX113"/>
      <c r="SIY113"/>
      <c r="SIZ113"/>
      <c r="SJA113"/>
      <c r="SJB113"/>
      <c r="SJC113"/>
      <c r="SJD113"/>
      <c r="SJE113"/>
      <c r="SJF113"/>
      <c r="SJG113"/>
      <c r="SJH113"/>
      <c r="SJI113"/>
      <c r="SJJ113"/>
      <c r="SJK113"/>
      <c r="SJL113"/>
      <c r="SJM113"/>
      <c r="SJN113"/>
      <c r="SJO113"/>
      <c r="SJP113"/>
      <c r="SJQ113"/>
      <c r="SJR113"/>
      <c r="SJS113"/>
      <c r="SJT113"/>
      <c r="SJU113"/>
      <c r="SJV113"/>
      <c r="SJW113"/>
      <c r="SJX113"/>
      <c r="SJY113"/>
      <c r="SJZ113"/>
      <c r="SKA113"/>
      <c r="SKB113"/>
      <c r="SKC113"/>
      <c r="SKD113"/>
      <c r="SKE113"/>
      <c r="SKF113"/>
      <c r="SKG113"/>
      <c r="SKH113"/>
      <c r="SKI113"/>
      <c r="SKJ113"/>
      <c r="SKK113"/>
      <c r="SKL113"/>
      <c r="SKM113"/>
      <c r="SKN113"/>
      <c r="SKO113"/>
      <c r="SKP113"/>
      <c r="SKQ113"/>
      <c r="SKR113"/>
      <c r="SKS113"/>
      <c r="SKT113"/>
      <c r="SKU113"/>
      <c r="SKV113"/>
      <c r="SKW113"/>
      <c r="SKX113"/>
      <c r="SKY113"/>
      <c r="SKZ113"/>
      <c r="SLA113"/>
      <c r="SLB113"/>
      <c r="SLC113"/>
      <c r="SLD113"/>
      <c r="SLE113"/>
      <c r="SLF113"/>
      <c r="SLG113"/>
      <c r="SLH113"/>
      <c r="SLI113"/>
      <c r="SLJ113"/>
      <c r="SLK113"/>
      <c r="SLL113"/>
      <c r="SLM113"/>
      <c r="SLN113"/>
      <c r="SLO113"/>
      <c r="SLP113"/>
      <c r="SLQ113"/>
      <c r="SLR113"/>
      <c r="SLS113"/>
      <c r="SLT113"/>
      <c r="SLU113"/>
      <c r="SLV113"/>
      <c r="SLW113"/>
      <c r="SLX113"/>
      <c r="SLY113"/>
      <c r="SLZ113"/>
      <c r="SMA113"/>
      <c r="SMB113"/>
      <c r="SMC113"/>
      <c r="SMD113"/>
      <c r="SME113"/>
      <c r="SMF113"/>
      <c r="SMG113"/>
      <c r="SMH113"/>
      <c r="SMI113"/>
      <c r="SMJ113"/>
      <c r="SMK113"/>
      <c r="SML113"/>
      <c r="SMM113"/>
      <c r="SMN113"/>
      <c r="SMO113"/>
      <c r="SMP113"/>
      <c r="SMQ113"/>
      <c r="SMR113"/>
      <c r="SMS113"/>
      <c r="SMT113"/>
      <c r="SMU113"/>
      <c r="SMV113"/>
      <c r="SMW113"/>
      <c r="SMX113"/>
      <c r="SMY113"/>
      <c r="SMZ113"/>
      <c r="SNA113"/>
      <c r="SNB113"/>
      <c r="SNC113"/>
      <c r="SND113"/>
      <c r="SNE113"/>
      <c r="SNF113"/>
      <c r="SNG113"/>
      <c r="SNH113"/>
      <c r="SNI113"/>
      <c r="SNJ113"/>
      <c r="SNK113"/>
      <c r="SNL113"/>
      <c r="SNM113"/>
      <c r="SNN113"/>
      <c r="SNO113"/>
      <c r="SNP113"/>
      <c r="SNQ113"/>
      <c r="SNR113"/>
      <c r="SNS113"/>
      <c r="SNT113"/>
      <c r="SNU113"/>
      <c r="SNV113"/>
      <c r="SNW113"/>
      <c r="SNX113"/>
      <c r="SNY113"/>
      <c r="SNZ113"/>
      <c r="SOA113"/>
      <c r="SOB113"/>
      <c r="SOC113"/>
      <c r="SOD113"/>
      <c r="SOE113"/>
      <c r="SOF113"/>
      <c r="SOG113"/>
      <c r="SOH113"/>
      <c r="SOI113"/>
      <c r="SOJ113"/>
      <c r="SOK113"/>
      <c r="SOL113"/>
      <c r="SOM113"/>
      <c r="SON113"/>
      <c r="SOO113"/>
      <c r="SOP113"/>
      <c r="SOQ113"/>
      <c r="SOR113"/>
      <c r="SOS113"/>
      <c r="SOT113"/>
      <c r="SOU113"/>
      <c r="SOV113"/>
      <c r="SOW113"/>
      <c r="SOX113"/>
      <c r="SOY113"/>
      <c r="SOZ113"/>
      <c r="SPA113"/>
      <c r="SPB113"/>
      <c r="SPC113"/>
      <c r="SPD113"/>
      <c r="SPE113"/>
      <c r="SPF113"/>
      <c r="SPG113"/>
      <c r="SPH113"/>
      <c r="SPI113"/>
      <c r="SPJ113"/>
      <c r="SPK113"/>
      <c r="SPL113"/>
      <c r="SPM113"/>
      <c r="SPN113"/>
      <c r="SPO113"/>
      <c r="SPP113"/>
      <c r="SPQ113"/>
      <c r="SPR113"/>
      <c r="SPS113"/>
      <c r="SPT113"/>
      <c r="SPU113"/>
      <c r="SPV113"/>
      <c r="SPW113"/>
      <c r="SPX113"/>
      <c r="SPY113"/>
      <c r="SPZ113"/>
      <c r="SQA113"/>
      <c r="SQB113"/>
      <c r="SQC113"/>
      <c r="SQD113"/>
      <c r="SQE113"/>
      <c r="SQF113"/>
      <c r="SQG113"/>
      <c r="SQH113"/>
      <c r="SQI113"/>
      <c r="SQJ113"/>
      <c r="SQK113"/>
      <c r="SQL113"/>
      <c r="SQM113"/>
      <c r="SQN113"/>
      <c r="SQO113"/>
      <c r="SQP113"/>
      <c r="SQQ113"/>
      <c r="SQR113"/>
      <c r="SQS113"/>
      <c r="SQT113"/>
      <c r="SQU113"/>
      <c r="SQV113"/>
      <c r="SQW113"/>
      <c r="SQX113"/>
      <c r="SQY113"/>
      <c r="SQZ113"/>
      <c r="SRA113"/>
      <c r="SRB113"/>
      <c r="SRC113"/>
      <c r="SRD113"/>
      <c r="SRE113"/>
      <c r="SRF113"/>
      <c r="SRG113"/>
      <c r="SRH113"/>
      <c r="SRI113"/>
      <c r="SRJ113"/>
      <c r="SRK113"/>
      <c r="SRL113"/>
      <c r="SRM113"/>
      <c r="SRN113"/>
      <c r="SRO113"/>
      <c r="SRP113"/>
      <c r="SRQ113"/>
      <c r="SRR113"/>
      <c r="SRS113"/>
      <c r="SRT113"/>
      <c r="SRU113"/>
      <c r="SRV113"/>
      <c r="SRW113"/>
      <c r="SRX113"/>
      <c r="SRY113"/>
      <c r="SRZ113"/>
      <c r="SSA113"/>
      <c r="SSB113"/>
      <c r="SSC113"/>
      <c r="SSD113"/>
      <c r="SSE113"/>
      <c r="SSF113"/>
      <c r="SSG113"/>
      <c r="SSH113"/>
      <c r="SSI113"/>
      <c r="SSJ113"/>
      <c r="SSK113"/>
      <c r="SSL113"/>
      <c r="SSM113"/>
      <c r="SSN113"/>
      <c r="SSO113"/>
      <c r="SSP113"/>
      <c r="SSQ113"/>
      <c r="SSR113"/>
      <c r="SSS113"/>
      <c r="SST113"/>
      <c r="SSU113"/>
      <c r="SSV113"/>
      <c r="SSW113"/>
      <c r="SSX113"/>
      <c r="SSY113"/>
      <c r="SSZ113"/>
      <c r="STA113"/>
      <c r="STB113"/>
      <c r="STC113"/>
      <c r="STD113"/>
      <c r="STE113"/>
      <c r="STF113"/>
      <c r="STG113"/>
      <c r="STH113"/>
      <c r="STI113"/>
      <c r="STJ113"/>
      <c r="STK113"/>
      <c r="STL113"/>
      <c r="STM113"/>
      <c r="STN113"/>
      <c r="STO113"/>
      <c r="STP113"/>
      <c r="STQ113"/>
      <c r="STR113"/>
      <c r="STS113"/>
      <c r="STT113"/>
      <c r="STU113"/>
      <c r="STV113"/>
      <c r="STW113"/>
      <c r="STX113"/>
      <c r="STY113"/>
      <c r="STZ113"/>
      <c r="SUA113"/>
      <c r="SUB113"/>
      <c r="SUC113"/>
      <c r="SUD113"/>
      <c r="SUE113"/>
      <c r="SUF113"/>
      <c r="SUG113"/>
      <c r="SUH113"/>
      <c r="SUI113"/>
      <c r="SUJ113"/>
      <c r="SUK113"/>
      <c r="SUL113"/>
      <c r="SUM113"/>
      <c r="SUN113"/>
      <c r="SUO113"/>
      <c r="SUP113"/>
      <c r="SUQ113"/>
      <c r="SUR113"/>
      <c r="SUS113"/>
      <c r="SUT113"/>
      <c r="SUU113"/>
      <c r="SUV113"/>
      <c r="SUW113"/>
      <c r="SUX113"/>
      <c r="SUY113"/>
      <c r="SUZ113"/>
      <c r="SVA113"/>
      <c r="SVB113"/>
      <c r="SVC113"/>
      <c r="SVD113"/>
      <c r="SVE113"/>
      <c r="SVF113"/>
      <c r="SVG113"/>
      <c r="SVH113"/>
      <c r="SVI113"/>
      <c r="SVJ113"/>
      <c r="SVK113"/>
      <c r="SVL113"/>
      <c r="SVM113"/>
      <c r="SVN113"/>
      <c r="SVO113"/>
      <c r="SVP113"/>
      <c r="SVQ113"/>
      <c r="SVR113"/>
      <c r="SVS113"/>
      <c r="SVT113"/>
      <c r="SVU113"/>
      <c r="SVV113"/>
      <c r="SVW113"/>
      <c r="SVX113"/>
      <c r="SVY113"/>
      <c r="SVZ113"/>
      <c r="SWA113"/>
      <c r="SWB113"/>
      <c r="SWC113"/>
      <c r="SWD113"/>
      <c r="SWE113"/>
      <c r="SWF113"/>
      <c r="SWG113"/>
      <c r="SWH113"/>
      <c r="SWI113"/>
      <c r="SWJ113"/>
      <c r="SWK113"/>
      <c r="SWL113"/>
      <c r="SWM113"/>
      <c r="SWN113"/>
      <c r="SWO113"/>
      <c r="SWP113"/>
      <c r="SWQ113"/>
      <c r="SWR113"/>
      <c r="SWS113"/>
      <c r="SWT113"/>
      <c r="SWU113"/>
      <c r="SWV113"/>
      <c r="SWW113"/>
      <c r="SWX113"/>
      <c r="SWY113"/>
      <c r="SWZ113"/>
      <c r="SXA113"/>
      <c r="SXB113"/>
      <c r="SXC113"/>
      <c r="SXD113"/>
      <c r="SXE113"/>
      <c r="SXF113"/>
      <c r="SXG113"/>
      <c r="SXH113"/>
      <c r="SXI113"/>
      <c r="SXJ113"/>
      <c r="SXK113"/>
      <c r="SXL113"/>
      <c r="SXM113"/>
      <c r="SXN113"/>
      <c r="SXO113"/>
      <c r="SXP113"/>
      <c r="SXQ113"/>
      <c r="SXR113"/>
      <c r="SXS113"/>
      <c r="SXT113"/>
      <c r="SXU113"/>
      <c r="SXV113"/>
      <c r="SXW113"/>
      <c r="SXX113"/>
      <c r="SXY113"/>
      <c r="SXZ113"/>
      <c r="SYA113"/>
      <c r="SYB113"/>
      <c r="SYC113"/>
      <c r="SYD113"/>
      <c r="SYE113"/>
      <c r="SYF113"/>
      <c r="SYG113"/>
      <c r="SYH113"/>
      <c r="SYI113"/>
      <c r="SYJ113"/>
      <c r="SYK113"/>
      <c r="SYL113"/>
      <c r="SYM113"/>
      <c r="SYN113"/>
      <c r="SYO113"/>
      <c r="SYP113"/>
      <c r="SYQ113"/>
      <c r="SYR113"/>
      <c r="SYS113"/>
      <c r="SYT113"/>
      <c r="SYU113"/>
      <c r="SYV113"/>
      <c r="SYW113"/>
      <c r="SYX113"/>
      <c r="SYY113"/>
      <c r="SYZ113"/>
      <c r="SZA113"/>
      <c r="SZB113"/>
      <c r="SZC113"/>
      <c r="SZD113"/>
      <c r="SZE113"/>
      <c r="SZF113"/>
      <c r="SZG113"/>
      <c r="SZH113"/>
      <c r="SZI113"/>
      <c r="SZJ113"/>
      <c r="SZK113"/>
      <c r="SZL113"/>
      <c r="SZM113"/>
      <c r="SZN113"/>
      <c r="SZO113"/>
      <c r="SZP113"/>
      <c r="SZQ113"/>
      <c r="SZR113"/>
      <c r="SZS113"/>
      <c r="SZT113"/>
      <c r="SZU113"/>
      <c r="SZV113"/>
      <c r="SZW113"/>
      <c r="SZX113"/>
      <c r="SZY113"/>
      <c r="SZZ113"/>
      <c r="TAA113"/>
      <c r="TAB113"/>
      <c r="TAC113"/>
      <c r="TAD113"/>
      <c r="TAE113"/>
      <c r="TAF113"/>
      <c r="TAG113"/>
      <c r="TAH113"/>
      <c r="TAI113"/>
      <c r="TAJ113"/>
      <c r="TAK113"/>
      <c r="TAL113"/>
      <c r="TAM113"/>
      <c r="TAN113"/>
      <c r="TAO113"/>
      <c r="TAP113"/>
      <c r="TAQ113"/>
      <c r="TAR113"/>
      <c r="TAS113"/>
      <c r="TAT113"/>
      <c r="TAU113"/>
      <c r="TAV113"/>
      <c r="TAW113"/>
      <c r="TAX113"/>
      <c r="TAY113"/>
      <c r="TAZ113"/>
      <c r="TBA113"/>
      <c r="TBB113"/>
      <c r="TBC113"/>
      <c r="TBD113"/>
      <c r="TBE113"/>
      <c r="TBF113"/>
      <c r="TBG113"/>
      <c r="TBH113"/>
      <c r="TBI113"/>
      <c r="TBJ113"/>
      <c r="TBK113"/>
      <c r="TBL113"/>
      <c r="TBM113"/>
      <c r="TBN113"/>
      <c r="TBO113"/>
      <c r="TBP113"/>
      <c r="TBQ113"/>
      <c r="TBR113"/>
      <c r="TBS113"/>
      <c r="TBT113"/>
      <c r="TBU113"/>
      <c r="TBV113"/>
      <c r="TBW113"/>
      <c r="TBX113"/>
      <c r="TBY113"/>
      <c r="TBZ113"/>
      <c r="TCA113"/>
      <c r="TCB113"/>
      <c r="TCC113"/>
      <c r="TCD113"/>
      <c r="TCE113"/>
      <c r="TCF113"/>
      <c r="TCG113"/>
      <c r="TCH113"/>
      <c r="TCI113"/>
      <c r="TCJ113"/>
      <c r="TCK113"/>
      <c r="TCL113"/>
      <c r="TCM113"/>
      <c r="TCN113"/>
      <c r="TCO113"/>
      <c r="TCP113"/>
      <c r="TCQ113"/>
      <c r="TCR113"/>
      <c r="TCS113"/>
      <c r="TCT113"/>
      <c r="TCU113"/>
      <c r="TCV113"/>
      <c r="TCW113"/>
      <c r="TCX113"/>
      <c r="TCY113"/>
      <c r="TCZ113"/>
      <c r="TDA113"/>
      <c r="TDB113"/>
      <c r="TDC113"/>
      <c r="TDD113"/>
      <c r="TDE113"/>
      <c r="TDF113"/>
      <c r="TDG113"/>
      <c r="TDH113"/>
      <c r="TDI113"/>
      <c r="TDJ113"/>
      <c r="TDK113"/>
      <c r="TDL113"/>
      <c r="TDM113"/>
      <c r="TDN113"/>
      <c r="TDO113"/>
      <c r="TDP113"/>
      <c r="TDQ113"/>
      <c r="TDR113"/>
      <c r="TDS113"/>
      <c r="TDT113"/>
      <c r="TDU113"/>
      <c r="TDV113"/>
      <c r="TDW113"/>
      <c r="TDX113"/>
      <c r="TDY113"/>
      <c r="TDZ113"/>
      <c r="TEA113"/>
      <c r="TEB113"/>
      <c r="TEC113"/>
      <c r="TED113"/>
      <c r="TEE113"/>
      <c r="TEF113"/>
      <c r="TEG113"/>
      <c r="TEH113"/>
      <c r="TEI113"/>
      <c r="TEJ113"/>
      <c r="TEK113"/>
      <c r="TEL113"/>
      <c r="TEM113"/>
      <c r="TEN113"/>
      <c r="TEO113"/>
      <c r="TEP113"/>
      <c r="TEQ113"/>
      <c r="TER113"/>
      <c r="TES113"/>
      <c r="TET113"/>
      <c r="TEU113"/>
      <c r="TEV113"/>
      <c r="TEW113"/>
      <c r="TEX113"/>
      <c r="TEY113"/>
      <c r="TEZ113"/>
      <c r="TFA113"/>
      <c r="TFB113"/>
      <c r="TFC113"/>
      <c r="TFD113"/>
      <c r="TFE113"/>
      <c r="TFF113"/>
      <c r="TFG113"/>
      <c r="TFH113"/>
      <c r="TFI113"/>
      <c r="TFJ113"/>
      <c r="TFK113"/>
      <c r="TFL113"/>
      <c r="TFM113"/>
      <c r="TFN113"/>
      <c r="TFO113"/>
      <c r="TFP113"/>
      <c r="TFQ113"/>
      <c r="TFR113"/>
      <c r="TFS113"/>
      <c r="TFT113"/>
      <c r="TFU113"/>
      <c r="TFV113"/>
      <c r="TFW113"/>
      <c r="TFX113"/>
      <c r="TFY113"/>
      <c r="TFZ113"/>
      <c r="TGA113"/>
      <c r="TGB113"/>
      <c r="TGC113"/>
      <c r="TGD113"/>
      <c r="TGE113"/>
      <c r="TGF113"/>
      <c r="TGG113"/>
      <c r="TGH113"/>
      <c r="TGI113"/>
      <c r="TGJ113"/>
      <c r="TGK113"/>
      <c r="TGL113"/>
      <c r="TGM113"/>
      <c r="TGN113"/>
      <c r="TGO113"/>
      <c r="TGP113"/>
      <c r="TGQ113"/>
      <c r="TGR113"/>
      <c r="TGS113"/>
      <c r="TGT113"/>
      <c r="TGU113"/>
      <c r="TGV113"/>
      <c r="TGW113"/>
      <c r="TGX113"/>
      <c r="TGY113"/>
      <c r="TGZ113"/>
      <c r="THA113"/>
      <c r="THB113"/>
      <c r="THC113"/>
      <c r="THD113"/>
      <c r="THE113"/>
      <c r="THF113"/>
      <c r="THG113"/>
      <c r="THH113"/>
      <c r="THI113"/>
      <c r="THJ113"/>
      <c r="THK113"/>
      <c r="THL113"/>
      <c r="THM113"/>
      <c r="THN113"/>
      <c r="THO113"/>
      <c r="THP113"/>
      <c r="THQ113"/>
      <c r="THR113"/>
      <c r="THS113"/>
      <c r="THT113"/>
      <c r="THU113"/>
      <c r="THV113"/>
      <c r="THW113"/>
      <c r="THX113"/>
      <c r="THY113"/>
      <c r="THZ113"/>
      <c r="TIA113"/>
      <c r="TIB113"/>
      <c r="TIC113"/>
      <c r="TID113"/>
      <c r="TIE113"/>
      <c r="TIF113"/>
      <c r="TIG113"/>
      <c r="TIH113"/>
      <c r="TII113"/>
      <c r="TIJ113"/>
      <c r="TIK113"/>
      <c r="TIL113"/>
      <c r="TIM113"/>
      <c r="TIN113"/>
      <c r="TIO113"/>
      <c r="TIP113"/>
      <c r="TIQ113"/>
      <c r="TIR113"/>
      <c r="TIS113"/>
      <c r="TIT113"/>
      <c r="TIU113"/>
      <c r="TIV113"/>
      <c r="TIW113"/>
      <c r="TIX113"/>
      <c r="TIY113"/>
      <c r="TIZ113"/>
      <c r="TJA113"/>
      <c r="TJB113"/>
      <c r="TJC113"/>
      <c r="TJD113"/>
      <c r="TJE113"/>
      <c r="TJF113"/>
      <c r="TJG113"/>
      <c r="TJH113"/>
      <c r="TJI113"/>
      <c r="TJJ113"/>
      <c r="TJK113"/>
      <c r="TJL113"/>
      <c r="TJM113"/>
      <c r="TJN113"/>
      <c r="TJO113"/>
      <c r="TJP113"/>
      <c r="TJQ113"/>
      <c r="TJR113"/>
      <c r="TJS113"/>
      <c r="TJT113"/>
      <c r="TJU113"/>
      <c r="TJV113"/>
      <c r="TJW113"/>
      <c r="TJX113"/>
      <c r="TJY113"/>
      <c r="TJZ113"/>
      <c r="TKA113"/>
      <c r="TKB113"/>
      <c r="TKC113"/>
      <c r="TKD113"/>
      <c r="TKE113"/>
      <c r="TKF113"/>
      <c r="TKG113"/>
      <c r="TKH113"/>
      <c r="TKI113"/>
      <c r="TKJ113"/>
      <c r="TKK113"/>
      <c r="TKL113"/>
      <c r="TKM113"/>
      <c r="TKN113"/>
      <c r="TKO113"/>
      <c r="TKP113"/>
      <c r="TKQ113"/>
      <c r="TKR113"/>
      <c r="TKS113"/>
      <c r="TKT113"/>
      <c r="TKU113"/>
      <c r="TKV113"/>
      <c r="TKW113"/>
      <c r="TKX113"/>
      <c r="TKY113"/>
      <c r="TKZ113"/>
      <c r="TLA113"/>
      <c r="TLB113"/>
      <c r="TLC113"/>
      <c r="TLD113"/>
      <c r="TLE113"/>
      <c r="TLF113"/>
      <c r="TLG113"/>
      <c r="TLH113"/>
      <c r="TLI113"/>
      <c r="TLJ113"/>
      <c r="TLK113"/>
      <c r="TLL113"/>
      <c r="TLM113"/>
      <c r="TLN113"/>
      <c r="TLO113"/>
      <c r="TLP113"/>
      <c r="TLQ113"/>
      <c r="TLR113"/>
      <c r="TLS113"/>
      <c r="TLT113"/>
      <c r="TLU113"/>
      <c r="TLV113"/>
      <c r="TLW113"/>
      <c r="TLX113"/>
      <c r="TLY113"/>
      <c r="TLZ113"/>
      <c r="TMA113"/>
      <c r="TMB113"/>
      <c r="TMC113"/>
      <c r="TMD113"/>
      <c r="TME113"/>
      <c r="TMF113"/>
      <c r="TMG113"/>
      <c r="TMH113"/>
      <c r="TMI113"/>
      <c r="TMJ113"/>
      <c r="TMK113"/>
      <c r="TML113"/>
      <c r="TMM113"/>
      <c r="TMN113"/>
      <c r="TMO113"/>
      <c r="TMP113"/>
      <c r="TMQ113"/>
      <c r="TMR113"/>
      <c r="TMS113"/>
      <c r="TMT113"/>
      <c r="TMU113"/>
      <c r="TMV113"/>
      <c r="TMW113"/>
      <c r="TMX113"/>
      <c r="TMY113"/>
      <c r="TMZ113"/>
      <c r="TNA113"/>
      <c r="TNB113"/>
      <c r="TNC113"/>
      <c r="TND113"/>
      <c r="TNE113"/>
      <c r="TNF113"/>
      <c r="TNG113"/>
      <c r="TNH113"/>
      <c r="TNI113"/>
      <c r="TNJ113"/>
      <c r="TNK113"/>
      <c r="TNL113"/>
      <c r="TNM113"/>
      <c r="TNN113"/>
      <c r="TNO113"/>
      <c r="TNP113"/>
      <c r="TNQ113"/>
      <c r="TNR113"/>
      <c r="TNS113"/>
      <c r="TNT113"/>
      <c r="TNU113"/>
      <c r="TNV113"/>
      <c r="TNW113"/>
      <c r="TNX113"/>
      <c r="TNY113"/>
      <c r="TNZ113"/>
      <c r="TOA113"/>
      <c r="TOB113"/>
      <c r="TOC113"/>
      <c r="TOD113"/>
      <c r="TOE113"/>
      <c r="TOF113"/>
      <c r="TOG113"/>
      <c r="TOH113"/>
      <c r="TOI113"/>
      <c r="TOJ113"/>
      <c r="TOK113"/>
      <c r="TOL113"/>
      <c r="TOM113"/>
      <c r="TON113"/>
      <c r="TOO113"/>
      <c r="TOP113"/>
      <c r="TOQ113"/>
      <c r="TOR113"/>
      <c r="TOS113"/>
      <c r="TOT113"/>
      <c r="TOU113"/>
      <c r="TOV113"/>
      <c r="TOW113"/>
      <c r="TOX113"/>
      <c r="TOY113"/>
      <c r="TOZ113"/>
      <c r="TPA113"/>
      <c r="TPB113"/>
      <c r="TPC113"/>
      <c r="TPD113"/>
      <c r="TPE113"/>
      <c r="TPF113"/>
      <c r="TPG113"/>
      <c r="TPH113"/>
      <c r="TPI113"/>
      <c r="TPJ113"/>
      <c r="TPK113"/>
      <c r="TPL113"/>
      <c r="TPM113"/>
      <c r="TPN113"/>
      <c r="TPO113"/>
      <c r="TPP113"/>
      <c r="TPQ113"/>
      <c r="TPR113"/>
      <c r="TPS113"/>
      <c r="TPT113"/>
      <c r="TPU113"/>
      <c r="TPV113"/>
      <c r="TPW113"/>
      <c r="TPX113"/>
      <c r="TPY113"/>
      <c r="TPZ113"/>
      <c r="TQA113"/>
      <c r="TQB113"/>
      <c r="TQC113"/>
      <c r="TQD113"/>
      <c r="TQE113"/>
      <c r="TQF113"/>
      <c r="TQG113"/>
      <c r="TQH113"/>
      <c r="TQI113"/>
      <c r="TQJ113"/>
      <c r="TQK113"/>
      <c r="TQL113"/>
      <c r="TQM113"/>
      <c r="TQN113"/>
      <c r="TQO113"/>
      <c r="TQP113"/>
      <c r="TQQ113"/>
      <c r="TQR113"/>
      <c r="TQS113"/>
      <c r="TQT113"/>
      <c r="TQU113"/>
      <c r="TQV113"/>
      <c r="TQW113"/>
      <c r="TQX113"/>
      <c r="TQY113"/>
      <c r="TQZ113"/>
      <c r="TRA113"/>
      <c r="TRB113"/>
      <c r="TRC113"/>
      <c r="TRD113"/>
      <c r="TRE113"/>
      <c r="TRF113"/>
      <c r="TRG113"/>
      <c r="TRH113"/>
      <c r="TRI113"/>
      <c r="TRJ113"/>
      <c r="TRK113"/>
      <c r="TRL113"/>
      <c r="TRM113"/>
      <c r="TRN113"/>
      <c r="TRO113"/>
      <c r="TRP113"/>
      <c r="TRQ113"/>
      <c r="TRR113"/>
      <c r="TRS113"/>
      <c r="TRT113"/>
      <c r="TRU113"/>
      <c r="TRV113"/>
      <c r="TRW113"/>
      <c r="TRX113"/>
      <c r="TRY113"/>
      <c r="TRZ113"/>
      <c r="TSA113"/>
      <c r="TSB113"/>
      <c r="TSC113"/>
      <c r="TSD113"/>
      <c r="TSE113"/>
      <c r="TSF113"/>
      <c r="TSG113"/>
      <c r="TSH113"/>
      <c r="TSI113"/>
      <c r="TSJ113"/>
      <c r="TSK113"/>
      <c r="TSL113"/>
      <c r="TSM113"/>
      <c r="TSN113"/>
      <c r="TSO113"/>
      <c r="TSP113"/>
      <c r="TSQ113"/>
      <c r="TSR113"/>
      <c r="TSS113"/>
      <c r="TST113"/>
      <c r="TSU113"/>
      <c r="TSV113"/>
      <c r="TSW113"/>
      <c r="TSX113"/>
      <c r="TSY113"/>
      <c r="TSZ113"/>
      <c r="TTA113"/>
      <c r="TTB113"/>
      <c r="TTC113"/>
      <c r="TTD113"/>
      <c r="TTE113"/>
      <c r="TTF113"/>
      <c r="TTG113"/>
      <c r="TTH113"/>
      <c r="TTI113"/>
      <c r="TTJ113"/>
      <c r="TTK113"/>
      <c r="TTL113"/>
      <c r="TTM113"/>
      <c r="TTN113"/>
      <c r="TTO113"/>
      <c r="TTP113"/>
      <c r="TTQ113"/>
      <c r="TTR113"/>
      <c r="TTS113"/>
      <c r="TTT113"/>
      <c r="TTU113"/>
      <c r="TTV113"/>
      <c r="TTW113"/>
      <c r="TTX113"/>
      <c r="TTY113"/>
      <c r="TTZ113"/>
      <c r="TUA113"/>
      <c r="TUB113"/>
      <c r="TUC113"/>
      <c r="TUD113"/>
      <c r="TUE113"/>
      <c r="TUF113"/>
      <c r="TUG113"/>
      <c r="TUH113"/>
      <c r="TUI113"/>
      <c r="TUJ113"/>
      <c r="TUK113"/>
      <c r="TUL113"/>
      <c r="TUM113"/>
      <c r="TUN113"/>
      <c r="TUO113"/>
      <c r="TUP113"/>
      <c r="TUQ113"/>
      <c r="TUR113"/>
      <c r="TUS113"/>
      <c r="TUT113"/>
      <c r="TUU113"/>
      <c r="TUV113"/>
      <c r="TUW113"/>
      <c r="TUX113"/>
      <c r="TUY113"/>
      <c r="TUZ113"/>
      <c r="TVA113"/>
      <c r="TVB113"/>
      <c r="TVC113"/>
      <c r="TVD113"/>
      <c r="TVE113"/>
      <c r="TVF113"/>
      <c r="TVG113"/>
      <c r="TVH113"/>
      <c r="TVI113"/>
      <c r="TVJ113"/>
      <c r="TVK113"/>
      <c r="TVL113"/>
      <c r="TVM113"/>
      <c r="TVN113"/>
      <c r="TVO113"/>
      <c r="TVP113"/>
      <c r="TVQ113"/>
      <c r="TVR113"/>
      <c r="TVS113"/>
      <c r="TVT113"/>
      <c r="TVU113"/>
      <c r="TVV113"/>
      <c r="TVW113"/>
      <c r="TVX113"/>
      <c r="TVY113"/>
      <c r="TVZ113"/>
      <c r="TWA113"/>
      <c r="TWB113"/>
      <c r="TWC113"/>
      <c r="TWD113"/>
      <c r="TWE113"/>
      <c r="TWF113"/>
      <c r="TWG113"/>
      <c r="TWH113"/>
      <c r="TWI113"/>
      <c r="TWJ113"/>
      <c r="TWK113"/>
      <c r="TWL113"/>
      <c r="TWM113"/>
      <c r="TWN113"/>
      <c r="TWO113"/>
      <c r="TWP113"/>
      <c r="TWQ113"/>
      <c r="TWR113"/>
      <c r="TWS113"/>
      <c r="TWT113"/>
      <c r="TWU113"/>
      <c r="TWV113"/>
      <c r="TWW113"/>
      <c r="TWX113"/>
      <c r="TWY113"/>
      <c r="TWZ113"/>
      <c r="TXA113"/>
      <c r="TXB113"/>
      <c r="TXC113"/>
      <c r="TXD113"/>
      <c r="TXE113"/>
      <c r="TXF113"/>
      <c r="TXG113"/>
      <c r="TXH113"/>
      <c r="TXI113"/>
      <c r="TXJ113"/>
      <c r="TXK113"/>
      <c r="TXL113"/>
      <c r="TXM113"/>
      <c r="TXN113"/>
      <c r="TXO113"/>
      <c r="TXP113"/>
      <c r="TXQ113"/>
      <c r="TXR113"/>
      <c r="TXS113"/>
      <c r="TXT113"/>
      <c r="TXU113"/>
      <c r="TXV113"/>
      <c r="TXW113"/>
      <c r="TXX113"/>
      <c r="TXY113"/>
      <c r="TXZ113"/>
      <c r="TYA113"/>
      <c r="TYB113"/>
      <c r="TYC113"/>
      <c r="TYD113"/>
      <c r="TYE113"/>
      <c r="TYF113"/>
      <c r="TYG113"/>
      <c r="TYH113"/>
      <c r="TYI113"/>
      <c r="TYJ113"/>
      <c r="TYK113"/>
      <c r="TYL113"/>
      <c r="TYM113"/>
      <c r="TYN113"/>
      <c r="TYO113"/>
      <c r="TYP113"/>
      <c r="TYQ113"/>
      <c r="TYR113"/>
      <c r="TYS113"/>
      <c r="TYT113"/>
      <c r="TYU113"/>
      <c r="TYV113"/>
      <c r="TYW113"/>
      <c r="TYX113"/>
      <c r="TYY113"/>
      <c r="TYZ113"/>
      <c r="TZA113"/>
      <c r="TZB113"/>
      <c r="TZC113"/>
      <c r="TZD113"/>
      <c r="TZE113"/>
      <c r="TZF113"/>
      <c r="TZG113"/>
      <c r="TZH113"/>
      <c r="TZI113"/>
      <c r="TZJ113"/>
      <c r="TZK113"/>
      <c r="TZL113"/>
      <c r="TZM113"/>
      <c r="TZN113"/>
      <c r="TZO113"/>
      <c r="TZP113"/>
      <c r="TZQ113"/>
      <c r="TZR113"/>
      <c r="TZS113"/>
      <c r="TZT113"/>
      <c r="TZU113"/>
      <c r="TZV113"/>
      <c r="TZW113"/>
      <c r="TZX113"/>
      <c r="TZY113"/>
      <c r="TZZ113"/>
      <c r="UAA113"/>
      <c r="UAB113"/>
      <c r="UAC113"/>
      <c r="UAD113"/>
      <c r="UAE113"/>
      <c r="UAF113"/>
      <c r="UAG113"/>
      <c r="UAH113"/>
      <c r="UAI113"/>
      <c r="UAJ113"/>
      <c r="UAK113"/>
      <c r="UAL113"/>
      <c r="UAM113"/>
      <c r="UAN113"/>
      <c r="UAO113"/>
      <c r="UAP113"/>
      <c r="UAQ113"/>
      <c r="UAR113"/>
      <c r="UAS113"/>
      <c r="UAT113"/>
      <c r="UAU113"/>
      <c r="UAV113"/>
      <c r="UAW113"/>
      <c r="UAX113"/>
      <c r="UAY113"/>
      <c r="UAZ113"/>
      <c r="UBA113"/>
      <c r="UBB113"/>
      <c r="UBC113"/>
      <c r="UBD113"/>
      <c r="UBE113"/>
      <c r="UBF113"/>
      <c r="UBG113"/>
      <c r="UBH113"/>
      <c r="UBI113"/>
      <c r="UBJ113"/>
      <c r="UBK113"/>
      <c r="UBL113"/>
      <c r="UBM113"/>
      <c r="UBN113"/>
      <c r="UBO113"/>
      <c r="UBP113"/>
      <c r="UBQ113"/>
      <c r="UBR113"/>
      <c r="UBS113"/>
      <c r="UBT113"/>
      <c r="UBU113"/>
      <c r="UBV113"/>
      <c r="UBW113"/>
      <c r="UBX113"/>
      <c r="UBY113"/>
      <c r="UBZ113"/>
      <c r="UCA113"/>
      <c r="UCB113"/>
      <c r="UCC113"/>
      <c r="UCD113"/>
      <c r="UCE113"/>
      <c r="UCF113"/>
      <c r="UCG113"/>
      <c r="UCH113"/>
      <c r="UCI113"/>
      <c r="UCJ113"/>
      <c r="UCK113"/>
      <c r="UCL113"/>
      <c r="UCM113"/>
      <c r="UCN113"/>
      <c r="UCO113"/>
      <c r="UCP113"/>
      <c r="UCQ113"/>
      <c r="UCR113"/>
      <c r="UCS113"/>
      <c r="UCT113"/>
      <c r="UCU113"/>
      <c r="UCV113"/>
      <c r="UCW113"/>
      <c r="UCX113"/>
      <c r="UCY113"/>
      <c r="UCZ113"/>
      <c r="UDA113"/>
      <c r="UDB113"/>
      <c r="UDC113"/>
      <c r="UDD113"/>
      <c r="UDE113"/>
      <c r="UDF113"/>
      <c r="UDG113"/>
      <c r="UDH113"/>
      <c r="UDI113"/>
      <c r="UDJ113"/>
      <c r="UDK113"/>
      <c r="UDL113"/>
      <c r="UDM113"/>
      <c r="UDN113"/>
      <c r="UDO113"/>
      <c r="UDP113"/>
      <c r="UDQ113"/>
      <c r="UDR113"/>
      <c r="UDS113"/>
      <c r="UDT113"/>
      <c r="UDU113"/>
      <c r="UDV113"/>
      <c r="UDW113"/>
      <c r="UDX113"/>
      <c r="UDY113"/>
      <c r="UDZ113"/>
      <c r="UEA113"/>
      <c r="UEB113"/>
      <c r="UEC113"/>
      <c r="UED113"/>
      <c r="UEE113"/>
      <c r="UEF113"/>
      <c r="UEG113"/>
      <c r="UEH113"/>
      <c r="UEI113"/>
      <c r="UEJ113"/>
      <c r="UEK113"/>
      <c r="UEL113"/>
      <c r="UEM113"/>
      <c r="UEN113"/>
      <c r="UEO113"/>
      <c r="UEP113"/>
      <c r="UEQ113"/>
      <c r="UER113"/>
      <c r="UES113"/>
      <c r="UET113"/>
      <c r="UEU113"/>
      <c r="UEV113"/>
      <c r="UEW113"/>
      <c r="UEX113"/>
      <c r="UEY113"/>
      <c r="UEZ113"/>
      <c r="UFA113"/>
      <c r="UFB113"/>
      <c r="UFC113"/>
      <c r="UFD113"/>
      <c r="UFE113"/>
      <c r="UFF113"/>
      <c r="UFG113"/>
      <c r="UFH113"/>
      <c r="UFI113"/>
      <c r="UFJ113"/>
      <c r="UFK113"/>
      <c r="UFL113"/>
      <c r="UFM113"/>
      <c r="UFN113"/>
      <c r="UFO113"/>
      <c r="UFP113"/>
      <c r="UFQ113"/>
      <c r="UFR113"/>
      <c r="UFS113"/>
      <c r="UFT113"/>
      <c r="UFU113"/>
      <c r="UFV113"/>
      <c r="UFW113"/>
      <c r="UFX113"/>
      <c r="UFY113"/>
      <c r="UFZ113"/>
      <c r="UGA113"/>
      <c r="UGB113"/>
      <c r="UGC113"/>
      <c r="UGD113"/>
      <c r="UGE113"/>
      <c r="UGF113"/>
      <c r="UGG113"/>
      <c r="UGH113"/>
      <c r="UGI113"/>
      <c r="UGJ113"/>
      <c r="UGK113"/>
      <c r="UGL113"/>
      <c r="UGM113"/>
      <c r="UGN113"/>
      <c r="UGO113"/>
      <c r="UGP113"/>
      <c r="UGQ113"/>
      <c r="UGR113"/>
      <c r="UGS113"/>
      <c r="UGT113"/>
      <c r="UGU113"/>
      <c r="UGV113"/>
      <c r="UGW113"/>
      <c r="UGX113"/>
      <c r="UGY113"/>
      <c r="UGZ113"/>
      <c r="UHA113"/>
      <c r="UHB113"/>
      <c r="UHC113"/>
      <c r="UHD113"/>
      <c r="UHE113"/>
      <c r="UHF113"/>
      <c r="UHG113"/>
      <c r="UHH113"/>
      <c r="UHI113"/>
      <c r="UHJ113"/>
      <c r="UHK113"/>
      <c r="UHL113"/>
      <c r="UHM113"/>
      <c r="UHN113"/>
      <c r="UHO113"/>
      <c r="UHP113"/>
      <c r="UHQ113"/>
      <c r="UHR113"/>
      <c r="UHS113"/>
      <c r="UHT113"/>
      <c r="UHU113"/>
      <c r="UHV113"/>
      <c r="UHW113"/>
      <c r="UHX113"/>
      <c r="UHY113"/>
      <c r="UHZ113"/>
      <c r="UIA113"/>
      <c r="UIB113"/>
      <c r="UIC113"/>
      <c r="UID113"/>
      <c r="UIE113"/>
      <c r="UIF113"/>
      <c r="UIG113"/>
      <c r="UIH113"/>
      <c r="UII113"/>
      <c r="UIJ113"/>
      <c r="UIK113"/>
      <c r="UIL113"/>
      <c r="UIM113"/>
      <c r="UIN113"/>
      <c r="UIO113"/>
      <c r="UIP113"/>
      <c r="UIQ113"/>
      <c r="UIR113"/>
      <c r="UIS113"/>
      <c r="UIT113"/>
      <c r="UIU113"/>
      <c r="UIV113"/>
      <c r="UIW113"/>
      <c r="UIX113"/>
      <c r="UIY113"/>
      <c r="UIZ113"/>
      <c r="UJA113"/>
      <c r="UJB113"/>
      <c r="UJC113"/>
      <c r="UJD113"/>
      <c r="UJE113"/>
      <c r="UJF113"/>
      <c r="UJG113"/>
      <c r="UJH113"/>
      <c r="UJI113"/>
      <c r="UJJ113"/>
      <c r="UJK113"/>
      <c r="UJL113"/>
      <c r="UJM113"/>
      <c r="UJN113"/>
      <c r="UJO113"/>
      <c r="UJP113"/>
      <c r="UJQ113"/>
      <c r="UJR113"/>
      <c r="UJS113"/>
      <c r="UJT113"/>
      <c r="UJU113"/>
      <c r="UJV113"/>
      <c r="UJW113"/>
      <c r="UJX113"/>
      <c r="UJY113"/>
      <c r="UJZ113"/>
      <c r="UKA113"/>
      <c r="UKB113"/>
      <c r="UKC113"/>
      <c r="UKD113"/>
      <c r="UKE113"/>
      <c r="UKF113"/>
      <c r="UKG113"/>
      <c r="UKH113"/>
      <c r="UKI113"/>
      <c r="UKJ113"/>
      <c r="UKK113"/>
      <c r="UKL113"/>
      <c r="UKM113"/>
      <c r="UKN113"/>
      <c r="UKO113"/>
      <c r="UKP113"/>
      <c r="UKQ113"/>
      <c r="UKR113"/>
      <c r="UKS113"/>
      <c r="UKT113"/>
      <c r="UKU113"/>
      <c r="UKV113"/>
      <c r="UKW113"/>
      <c r="UKX113"/>
      <c r="UKY113"/>
      <c r="UKZ113"/>
      <c r="ULA113"/>
      <c r="ULB113"/>
      <c r="ULC113"/>
      <c r="ULD113"/>
      <c r="ULE113"/>
      <c r="ULF113"/>
      <c r="ULG113"/>
      <c r="ULH113"/>
      <c r="ULI113"/>
      <c r="ULJ113"/>
      <c r="ULK113"/>
      <c r="ULL113"/>
      <c r="ULM113"/>
      <c r="ULN113"/>
      <c r="ULO113"/>
      <c r="ULP113"/>
      <c r="ULQ113"/>
      <c r="ULR113"/>
      <c r="ULS113"/>
      <c r="ULT113"/>
      <c r="ULU113"/>
      <c r="ULV113"/>
      <c r="ULW113"/>
      <c r="ULX113"/>
      <c r="ULY113"/>
      <c r="ULZ113"/>
      <c r="UMA113"/>
      <c r="UMB113"/>
      <c r="UMC113"/>
      <c r="UMD113"/>
      <c r="UME113"/>
      <c r="UMF113"/>
      <c r="UMG113"/>
      <c r="UMH113"/>
      <c r="UMI113"/>
      <c r="UMJ113"/>
      <c r="UMK113"/>
      <c r="UML113"/>
      <c r="UMM113"/>
      <c r="UMN113"/>
      <c r="UMO113"/>
      <c r="UMP113"/>
      <c r="UMQ113"/>
      <c r="UMR113"/>
      <c r="UMS113"/>
      <c r="UMT113"/>
      <c r="UMU113"/>
      <c r="UMV113"/>
      <c r="UMW113"/>
      <c r="UMX113"/>
      <c r="UMY113"/>
      <c r="UMZ113"/>
      <c r="UNA113"/>
      <c r="UNB113"/>
      <c r="UNC113"/>
      <c r="UND113"/>
      <c r="UNE113"/>
      <c r="UNF113"/>
      <c r="UNG113"/>
      <c r="UNH113"/>
      <c r="UNI113"/>
      <c r="UNJ113"/>
      <c r="UNK113"/>
      <c r="UNL113"/>
      <c r="UNM113"/>
      <c r="UNN113"/>
      <c r="UNO113"/>
      <c r="UNP113"/>
      <c r="UNQ113"/>
      <c r="UNR113"/>
      <c r="UNS113"/>
      <c r="UNT113"/>
      <c r="UNU113"/>
      <c r="UNV113"/>
      <c r="UNW113"/>
      <c r="UNX113"/>
      <c r="UNY113"/>
      <c r="UNZ113"/>
      <c r="UOA113"/>
      <c r="UOB113"/>
      <c r="UOC113"/>
      <c r="UOD113"/>
      <c r="UOE113"/>
      <c r="UOF113"/>
      <c r="UOG113"/>
      <c r="UOH113"/>
      <c r="UOI113"/>
      <c r="UOJ113"/>
      <c r="UOK113"/>
      <c r="UOL113"/>
      <c r="UOM113"/>
      <c r="UON113"/>
      <c r="UOO113"/>
      <c r="UOP113"/>
      <c r="UOQ113"/>
      <c r="UOR113"/>
      <c r="UOS113"/>
      <c r="UOT113"/>
      <c r="UOU113"/>
      <c r="UOV113"/>
      <c r="UOW113"/>
      <c r="UOX113"/>
      <c r="UOY113"/>
      <c r="UOZ113"/>
      <c r="UPA113"/>
      <c r="UPB113"/>
      <c r="UPC113"/>
      <c r="UPD113"/>
      <c r="UPE113"/>
      <c r="UPF113"/>
      <c r="UPG113"/>
      <c r="UPH113"/>
      <c r="UPI113"/>
      <c r="UPJ113"/>
      <c r="UPK113"/>
      <c r="UPL113"/>
      <c r="UPM113"/>
      <c r="UPN113"/>
      <c r="UPO113"/>
      <c r="UPP113"/>
      <c r="UPQ113"/>
      <c r="UPR113"/>
      <c r="UPS113"/>
      <c r="UPT113"/>
      <c r="UPU113"/>
      <c r="UPV113"/>
      <c r="UPW113"/>
      <c r="UPX113"/>
      <c r="UPY113"/>
      <c r="UPZ113"/>
      <c r="UQA113"/>
      <c r="UQB113"/>
      <c r="UQC113"/>
      <c r="UQD113"/>
      <c r="UQE113"/>
      <c r="UQF113"/>
      <c r="UQG113"/>
      <c r="UQH113"/>
      <c r="UQI113"/>
      <c r="UQJ113"/>
      <c r="UQK113"/>
      <c r="UQL113"/>
      <c r="UQM113"/>
      <c r="UQN113"/>
      <c r="UQO113"/>
      <c r="UQP113"/>
      <c r="UQQ113"/>
      <c r="UQR113"/>
      <c r="UQS113"/>
      <c r="UQT113"/>
      <c r="UQU113"/>
      <c r="UQV113"/>
      <c r="UQW113"/>
      <c r="UQX113"/>
      <c r="UQY113"/>
      <c r="UQZ113"/>
      <c r="URA113"/>
      <c r="URB113"/>
      <c r="URC113"/>
      <c r="URD113"/>
      <c r="URE113"/>
      <c r="URF113"/>
      <c r="URG113"/>
      <c r="URH113"/>
      <c r="URI113"/>
      <c r="URJ113"/>
      <c r="URK113"/>
      <c r="URL113"/>
      <c r="URM113"/>
      <c r="URN113"/>
      <c r="URO113"/>
      <c r="URP113"/>
      <c r="URQ113"/>
      <c r="URR113"/>
      <c r="URS113"/>
      <c r="URT113"/>
      <c r="URU113"/>
      <c r="URV113"/>
      <c r="URW113"/>
      <c r="URX113"/>
      <c r="URY113"/>
      <c r="URZ113"/>
      <c r="USA113"/>
      <c r="USB113"/>
      <c r="USC113"/>
      <c r="USD113"/>
      <c r="USE113"/>
      <c r="USF113"/>
      <c r="USG113"/>
      <c r="USH113"/>
      <c r="USI113"/>
      <c r="USJ113"/>
      <c r="USK113"/>
      <c r="USL113"/>
      <c r="USM113"/>
      <c r="USN113"/>
      <c r="USO113"/>
      <c r="USP113"/>
      <c r="USQ113"/>
      <c r="USR113"/>
      <c r="USS113"/>
      <c r="UST113"/>
      <c r="USU113"/>
      <c r="USV113"/>
      <c r="USW113"/>
      <c r="USX113"/>
      <c r="USY113"/>
      <c r="USZ113"/>
      <c r="UTA113"/>
      <c r="UTB113"/>
      <c r="UTC113"/>
      <c r="UTD113"/>
      <c r="UTE113"/>
      <c r="UTF113"/>
      <c r="UTG113"/>
      <c r="UTH113"/>
      <c r="UTI113"/>
      <c r="UTJ113"/>
      <c r="UTK113"/>
      <c r="UTL113"/>
      <c r="UTM113"/>
      <c r="UTN113"/>
      <c r="UTO113"/>
      <c r="UTP113"/>
      <c r="UTQ113"/>
      <c r="UTR113"/>
      <c r="UTS113"/>
      <c r="UTT113"/>
      <c r="UTU113"/>
      <c r="UTV113"/>
      <c r="UTW113"/>
      <c r="UTX113"/>
      <c r="UTY113"/>
      <c r="UTZ113"/>
      <c r="UUA113"/>
      <c r="UUB113"/>
      <c r="UUC113"/>
      <c r="UUD113"/>
      <c r="UUE113"/>
      <c r="UUF113"/>
      <c r="UUG113"/>
      <c r="UUH113"/>
      <c r="UUI113"/>
      <c r="UUJ113"/>
      <c r="UUK113"/>
      <c r="UUL113"/>
      <c r="UUM113"/>
      <c r="UUN113"/>
      <c r="UUO113"/>
      <c r="UUP113"/>
      <c r="UUQ113"/>
      <c r="UUR113"/>
      <c r="UUS113"/>
      <c r="UUT113"/>
      <c r="UUU113"/>
      <c r="UUV113"/>
      <c r="UUW113"/>
      <c r="UUX113"/>
      <c r="UUY113"/>
      <c r="UUZ113"/>
      <c r="UVA113"/>
      <c r="UVB113"/>
      <c r="UVC113"/>
      <c r="UVD113"/>
      <c r="UVE113"/>
      <c r="UVF113"/>
      <c r="UVG113"/>
      <c r="UVH113"/>
      <c r="UVI113"/>
      <c r="UVJ113"/>
      <c r="UVK113"/>
      <c r="UVL113"/>
      <c r="UVM113"/>
      <c r="UVN113"/>
      <c r="UVO113"/>
      <c r="UVP113"/>
      <c r="UVQ113"/>
      <c r="UVR113"/>
      <c r="UVS113"/>
      <c r="UVT113"/>
      <c r="UVU113"/>
      <c r="UVV113"/>
      <c r="UVW113"/>
      <c r="UVX113"/>
      <c r="UVY113"/>
      <c r="UVZ113"/>
      <c r="UWA113"/>
      <c r="UWB113"/>
      <c r="UWC113"/>
      <c r="UWD113"/>
      <c r="UWE113"/>
      <c r="UWF113"/>
      <c r="UWG113"/>
      <c r="UWH113"/>
      <c r="UWI113"/>
      <c r="UWJ113"/>
      <c r="UWK113"/>
      <c r="UWL113"/>
      <c r="UWM113"/>
      <c r="UWN113"/>
      <c r="UWO113"/>
      <c r="UWP113"/>
      <c r="UWQ113"/>
      <c r="UWR113"/>
      <c r="UWS113"/>
      <c r="UWT113"/>
      <c r="UWU113"/>
      <c r="UWV113"/>
      <c r="UWW113"/>
      <c r="UWX113"/>
      <c r="UWY113"/>
      <c r="UWZ113"/>
      <c r="UXA113"/>
      <c r="UXB113"/>
      <c r="UXC113"/>
      <c r="UXD113"/>
      <c r="UXE113"/>
      <c r="UXF113"/>
      <c r="UXG113"/>
      <c r="UXH113"/>
      <c r="UXI113"/>
      <c r="UXJ113"/>
      <c r="UXK113"/>
      <c r="UXL113"/>
      <c r="UXM113"/>
      <c r="UXN113"/>
      <c r="UXO113"/>
      <c r="UXP113"/>
      <c r="UXQ113"/>
      <c r="UXR113"/>
      <c r="UXS113"/>
      <c r="UXT113"/>
      <c r="UXU113"/>
      <c r="UXV113"/>
      <c r="UXW113"/>
      <c r="UXX113"/>
      <c r="UXY113"/>
      <c r="UXZ113"/>
      <c r="UYA113"/>
      <c r="UYB113"/>
      <c r="UYC113"/>
      <c r="UYD113"/>
      <c r="UYE113"/>
      <c r="UYF113"/>
      <c r="UYG113"/>
      <c r="UYH113"/>
      <c r="UYI113"/>
      <c r="UYJ113"/>
      <c r="UYK113"/>
      <c r="UYL113"/>
      <c r="UYM113"/>
      <c r="UYN113"/>
      <c r="UYO113"/>
      <c r="UYP113"/>
      <c r="UYQ113"/>
      <c r="UYR113"/>
      <c r="UYS113"/>
      <c r="UYT113"/>
      <c r="UYU113"/>
      <c r="UYV113"/>
      <c r="UYW113"/>
      <c r="UYX113"/>
      <c r="UYY113"/>
      <c r="UYZ113"/>
      <c r="UZA113"/>
      <c r="UZB113"/>
      <c r="UZC113"/>
      <c r="UZD113"/>
      <c r="UZE113"/>
      <c r="UZF113"/>
      <c r="UZG113"/>
      <c r="UZH113"/>
      <c r="UZI113"/>
      <c r="UZJ113"/>
      <c r="UZK113"/>
      <c r="UZL113"/>
      <c r="UZM113"/>
      <c r="UZN113"/>
      <c r="UZO113"/>
      <c r="UZP113"/>
      <c r="UZQ113"/>
      <c r="UZR113"/>
      <c r="UZS113"/>
      <c r="UZT113"/>
      <c r="UZU113"/>
      <c r="UZV113"/>
      <c r="UZW113"/>
      <c r="UZX113"/>
      <c r="UZY113"/>
      <c r="UZZ113"/>
      <c r="VAA113"/>
      <c r="VAB113"/>
      <c r="VAC113"/>
      <c r="VAD113"/>
      <c r="VAE113"/>
      <c r="VAF113"/>
      <c r="VAG113"/>
      <c r="VAH113"/>
      <c r="VAI113"/>
      <c r="VAJ113"/>
      <c r="VAK113"/>
      <c r="VAL113"/>
      <c r="VAM113"/>
      <c r="VAN113"/>
      <c r="VAO113"/>
      <c r="VAP113"/>
      <c r="VAQ113"/>
      <c r="VAR113"/>
      <c r="VAS113"/>
      <c r="VAT113"/>
      <c r="VAU113"/>
      <c r="VAV113"/>
      <c r="VAW113"/>
      <c r="VAX113"/>
      <c r="VAY113"/>
      <c r="VAZ113"/>
      <c r="VBA113"/>
      <c r="VBB113"/>
      <c r="VBC113"/>
      <c r="VBD113"/>
      <c r="VBE113"/>
      <c r="VBF113"/>
      <c r="VBG113"/>
      <c r="VBH113"/>
      <c r="VBI113"/>
      <c r="VBJ113"/>
      <c r="VBK113"/>
      <c r="VBL113"/>
      <c r="VBM113"/>
      <c r="VBN113"/>
      <c r="VBO113"/>
      <c r="VBP113"/>
      <c r="VBQ113"/>
      <c r="VBR113"/>
      <c r="VBS113"/>
      <c r="VBT113"/>
      <c r="VBU113"/>
      <c r="VBV113"/>
      <c r="VBW113"/>
      <c r="VBX113"/>
      <c r="VBY113"/>
      <c r="VBZ113"/>
      <c r="VCA113"/>
      <c r="VCB113"/>
      <c r="VCC113"/>
      <c r="VCD113"/>
      <c r="VCE113"/>
      <c r="VCF113"/>
      <c r="VCG113"/>
      <c r="VCH113"/>
      <c r="VCI113"/>
      <c r="VCJ113"/>
      <c r="VCK113"/>
      <c r="VCL113"/>
      <c r="VCM113"/>
      <c r="VCN113"/>
      <c r="VCO113"/>
      <c r="VCP113"/>
      <c r="VCQ113"/>
      <c r="VCR113"/>
      <c r="VCS113"/>
      <c r="VCT113"/>
      <c r="VCU113"/>
      <c r="VCV113"/>
      <c r="VCW113"/>
      <c r="VCX113"/>
      <c r="VCY113"/>
      <c r="VCZ113"/>
      <c r="VDA113"/>
      <c r="VDB113"/>
      <c r="VDC113"/>
      <c r="VDD113"/>
      <c r="VDE113"/>
      <c r="VDF113"/>
      <c r="VDG113"/>
      <c r="VDH113"/>
      <c r="VDI113"/>
      <c r="VDJ113"/>
      <c r="VDK113"/>
      <c r="VDL113"/>
      <c r="VDM113"/>
      <c r="VDN113"/>
      <c r="VDO113"/>
      <c r="VDP113"/>
      <c r="VDQ113"/>
      <c r="VDR113"/>
      <c r="VDS113"/>
      <c r="VDT113"/>
      <c r="VDU113"/>
      <c r="VDV113"/>
      <c r="VDW113"/>
      <c r="VDX113"/>
      <c r="VDY113"/>
      <c r="VDZ113"/>
      <c r="VEA113"/>
      <c r="VEB113"/>
      <c r="VEC113"/>
      <c r="VED113"/>
      <c r="VEE113"/>
      <c r="VEF113"/>
      <c r="VEG113"/>
      <c r="VEH113"/>
      <c r="VEI113"/>
      <c r="VEJ113"/>
      <c r="VEK113"/>
      <c r="VEL113"/>
      <c r="VEM113"/>
      <c r="VEN113"/>
      <c r="VEO113"/>
      <c r="VEP113"/>
      <c r="VEQ113"/>
      <c r="VER113"/>
      <c r="VES113"/>
      <c r="VET113"/>
      <c r="VEU113"/>
      <c r="VEV113"/>
      <c r="VEW113"/>
      <c r="VEX113"/>
      <c r="VEY113"/>
      <c r="VEZ113"/>
      <c r="VFA113"/>
      <c r="VFB113"/>
      <c r="VFC113"/>
      <c r="VFD113"/>
      <c r="VFE113"/>
      <c r="VFF113"/>
      <c r="VFG113"/>
      <c r="VFH113"/>
      <c r="VFI113"/>
      <c r="VFJ113"/>
      <c r="VFK113"/>
      <c r="VFL113"/>
      <c r="VFM113"/>
      <c r="VFN113"/>
      <c r="VFO113"/>
      <c r="VFP113"/>
      <c r="VFQ113"/>
      <c r="VFR113"/>
      <c r="VFS113"/>
      <c r="VFT113"/>
      <c r="VFU113"/>
      <c r="VFV113"/>
      <c r="VFW113"/>
      <c r="VFX113"/>
      <c r="VFY113"/>
      <c r="VFZ113"/>
      <c r="VGA113"/>
      <c r="VGB113"/>
      <c r="VGC113"/>
      <c r="VGD113"/>
      <c r="VGE113"/>
      <c r="VGF113"/>
      <c r="VGG113"/>
      <c r="VGH113"/>
      <c r="VGI113"/>
      <c r="VGJ113"/>
      <c r="VGK113"/>
      <c r="VGL113"/>
      <c r="VGM113"/>
      <c r="VGN113"/>
      <c r="VGO113"/>
      <c r="VGP113"/>
      <c r="VGQ113"/>
      <c r="VGR113"/>
      <c r="VGS113"/>
      <c r="VGT113"/>
      <c r="VGU113"/>
      <c r="VGV113"/>
      <c r="VGW113"/>
      <c r="VGX113"/>
      <c r="VGY113"/>
      <c r="VGZ113"/>
      <c r="VHA113"/>
      <c r="VHB113"/>
      <c r="VHC113"/>
      <c r="VHD113"/>
      <c r="VHE113"/>
      <c r="VHF113"/>
      <c r="VHG113"/>
      <c r="VHH113"/>
      <c r="VHI113"/>
      <c r="VHJ113"/>
      <c r="VHK113"/>
      <c r="VHL113"/>
      <c r="VHM113"/>
      <c r="VHN113"/>
      <c r="VHO113"/>
      <c r="VHP113"/>
      <c r="VHQ113"/>
      <c r="VHR113"/>
      <c r="VHS113"/>
      <c r="VHT113"/>
      <c r="VHU113"/>
      <c r="VHV113"/>
      <c r="VHW113"/>
      <c r="VHX113"/>
      <c r="VHY113"/>
      <c r="VHZ113"/>
      <c r="VIA113"/>
      <c r="VIB113"/>
      <c r="VIC113"/>
      <c r="VID113"/>
      <c r="VIE113"/>
      <c r="VIF113"/>
      <c r="VIG113"/>
      <c r="VIH113"/>
      <c r="VII113"/>
      <c r="VIJ113"/>
      <c r="VIK113"/>
      <c r="VIL113"/>
      <c r="VIM113"/>
      <c r="VIN113"/>
      <c r="VIO113"/>
      <c r="VIP113"/>
      <c r="VIQ113"/>
      <c r="VIR113"/>
      <c r="VIS113"/>
      <c r="VIT113"/>
      <c r="VIU113"/>
      <c r="VIV113"/>
      <c r="VIW113"/>
      <c r="VIX113"/>
      <c r="VIY113"/>
      <c r="VIZ113"/>
      <c r="VJA113"/>
      <c r="VJB113"/>
      <c r="VJC113"/>
      <c r="VJD113"/>
      <c r="VJE113"/>
      <c r="VJF113"/>
      <c r="VJG113"/>
      <c r="VJH113"/>
      <c r="VJI113"/>
      <c r="VJJ113"/>
      <c r="VJK113"/>
      <c r="VJL113"/>
      <c r="VJM113"/>
      <c r="VJN113"/>
      <c r="VJO113"/>
      <c r="VJP113"/>
      <c r="VJQ113"/>
      <c r="VJR113"/>
      <c r="VJS113"/>
      <c r="VJT113"/>
      <c r="VJU113"/>
      <c r="VJV113"/>
      <c r="VJW113"/>
      <c r="VJX113"/>
      <c r="VJY113"/>
      <c r="VJZ113"/>
      <c r="VKA113"/>
      <c r="VKB113"/>
      <c r="VKC113"/>
      <c r="VKD113"/>
      <c r="VKE113"/>
      <c r="VKF113"/>
      <c r="VKG113"/>
      <c r="VKH113"/>
      <c r="VKI113"/>
      <c r="VKJ113"/>
      <c r="VKK113"/>
      <c r="VKL113"/>
      <c r="VKM113"/>
      <c r="VKN113"/>
      <c r="VKO113"/>
      <c r="VKP113"/>
      <c r="VKQ113"/>
      <c r="VKR113"/>
      <c r="VKS113"/>
      <c r="VKT113"/>
      <c r="VKU113"/>
      <c r="VKV113"/>
      <c r="VKW113"/>
      <c r="VKX113"/>
      <c r="VKY113"/>
      <c r="VKZ113"/>
      <c r="VLA113"/>
      <c r="VLB113"/>
      <c r="VLC113"/>
      <c r="VLD113"/>
      <c r="VLE113"/>
      <c r="VLF113"/>
      <c r="VLG113"/>
      <c r="VLH113"/>
      <c r="VLI113"/>
      <c r="VLJ113"/>
      <c r="VLK113"/>
      <c r="VLL113"/>
      <c r="VLM113"/>
      <c r="VLN113"/>
      <c r="VLO113"/>
      <c r="VLP113"/>
      <c r="VLQ113"/>
      <c r="VLR113"/>
      <c r="VLS113"/>
      <c r="VLT113"/>
      <c r="VLU113"/>
      <c r="VLV113"/>
      <c r="VLW113"/>
      <c r="VLX113"/>
      <c r="VLY113"/>
      <c r="VLZ113"/>
      <c r="VMA113"/>
      <c r="VMB113"/>
      <c r="VMC113"/>
      <c r="VMD113"/>
      <c r="VME113"/>
      <c r="VMF113"/>
      <c r="VMG113"/>
      <c r="VMH113"/>
      <c r="VMI113"/>
      <c r="VMJ113"/>
      <c r="VMK113"/>
      <c r="VML113"/>
      <c r="VMM113"/>
      <c r="VMN113"/>
      <c r="VMO113"/>
      <c r="VMP113"/>
      <c r="VMQ113"/>
      <c r="VMR113"/>
      <c r="VMS113"/>
      <c r="VMT113"/>
      <c r="VMU113"/>
      <c r="VMV113"/>
      <c r="VMW113"/>
      <c r="VMX113"/>
      <c r="VMY113"/>
      <c r="VMZ113"/>
      <c r="VNA113"/>
      <c r="VNB113"/>
      <c r="VNC113"/>
      <c r="VND113"/>
      <c r="VNE113"/>
      <c r="VNF113"/>
      <c r="VNG113"/>
      <c r="VNH113"/>
      <c r="VNI113"/>
      <c r="VNJ113"/>
      <c r="VNK113"/>
      <c r="VNL113"/>
      <c r="VNM113"/>
      <c r="VNN113"/>
      <c r="VNO113"/>
      <c r="VNP113"/>
      <c r="VNQ113"/>
      <c r="VNR113"/>
      <c r="VNS113"/>
      <c r="VNT113"/>
      <c r="VNU113"/>
      <c r="VNV113"/>
      <c r="VNW113"/>
      <c r="VNX113"/>
      <c r="VNY113"/>
      <c r="VNZ113"/>
      <c r="VOA113"/>
      <c r="VOB113"/>
      <c r="VOC113"/>
      <c r="VOD113"/>
      <c r="VOE113"/>
      <c r="VOF113"/>
      <c r="VOG113"/>
      <c r="VOH113"/>
      <c r="VOI113"/>
      <c r="VOJ113"/>
      <c r="VOK113"/>
      <c r="VOL113"/>
      <c r="VOM113"/>
      <c r="VON113"/>
      <c r="VOO113"/>
      <c r="VOP113"/>
      <c r="VOQ113"/>
      <c r="VOR113"/>
      <c r="VOS113"/>
      <c r="VOT113"/>
      <c r="VOU113"/>
      <c r="VOV113"/>
      <c r="VOW113"/>
      <c r="VOX113"/>
      <c r="VOY113"/>
      <c r="VOZ113"/>
      <c r="VPA113"/>
      <c r="VPB113"/>
      <c r="VPC113"/>
      <c r="VPD113"/>
      <c r="VPE113"/>
      <c r="VPF113"/>
      <c r="VPG113"/>
      <c r="VPH113"/>
      <c r="VPI113"/>
      <c r="VPJ113"/>
      <c r="VPK113"/>
      <c r="VPL113"/>
      <c r="VPM113"/>
      <c r="VPN113"/>
      <c r="VPO113"/>
      <c r="VPP113"/>
      <c r="VPQ113"/>
      <c r="VPR113"/>
      <c r="VPS113"/>
      <c r="VPT113"/>
      <c r="VPU113"/>
      <c r="VPV113"/>
      <c r="VPW113"/>
      <c r="VPX113"/>
      <c r="VPY113"/>
      <c r="VPZ113"/>
      <c r="VQA113"/>
      <c r="VQB113"/>
      <c r="VQC113"/>
      <c r="VQD113"/>
      <c r="VQE113"/>
      <c r="VQF113"/>
      <c r="VQG113"/>
      <c r="VQH113"/>
      <c r="VQI113"/>
      <c r="VQJ113"/>
      <c r="VQK113"/>
      <c r="VQL113"/>
      <c r="VQM113"/>
      <c r="VQN113"/>
      <c r="VQO113"/>
      <c r="VQP113"/>
      <c r="VQQ113"/>
      <c r="VQR113"/>
      <c r="VQS113"/>
      <c r="VQT113"/>
      <c r="VQU113"/>
      <c r="VQV113"/>
      <c r="VQW113"/>
      <c r="VQX113"/>
      <c r="VQY113"/>
      <c r="VQZ113"/>
      <c r="VRA113"/>
      <c r="VRB113"/>
      <c r="VRC113"/>
      <c r="VRD113"/>
      <c r="VRE113"/>
      <c r="VRF113"/>
      <c r="VRG113"/>
      <c r="VRH113"/>
      <c r="VRI113"/>
      <c r="VRJ113"/>
      <c r="VRK113"/>
      <c r="VRL113"/>
      <c r="VRM113"/>
      <c r="VRN113"/>
      <c r="VRO113"/>
      <c r="VRP113"/>
      <c r="VRQ113"/>
      <c r="VRR113"/>
      <c r="VRS113"/>
      <c r="VRT113"/>
      <c r="VRU113"/>
      <c r="VRV113"/>
      <c r="VRW113"/>
      <c r="VRX113"/>
      <c r="VRY113"/>
      <c r="VRZ113"/>
      <c r="VSA113"/>
      <c r="VSB113"/>
      <c r="VSC113"/>
      <c r="VSD113"/>
      <c r="VSE113"/>
      <c r="VSF113"/>
      <c r="VSG113"/>
      <c r="VSH113"/>
      <c r="VSI113"/>
      <c r="VSJ113"/>
      <c r="VSK113"/>
      <c r="VSL113"/>
      <c r="VSM113"/>
      <c r="VSN113"/>
      <c r="VSO113"/>
      <c r="VSP113"/>
      <c r="VSQ113"/>
      <c r="VSR113"/>
      <c r="VSS113"/>
      <c r="VST113"/>
      <c r="VSU113"/>
      <c r="VSV113"/>
      <c r="VSW113"/>
      <c r="VSX113"/>
      <c r="VSY113"/>
      <c r="VSZ113"/>
      <c r="VTA113"/>
      <c r="VTB113"/>
      <c r="VTC113"/>
      <c r="VTD113"/>
      <c r="VTE113"/>
      <c r="VTF113"/>
      <c r="VTG113"/>
      <c r="VTH113"/>
      <c r="VTI113"/>
      <c r="VTJ113"/>
      <c r="VTK113"/>
      <c r="VTL113"/>
      <c r="VTM113"/>
      <c r="VTN113"/>
      <c r="VTO113"/>
      <c r="VTP113"/>
      <c r="VTQ113"/>
      <c r="VTR113"/>
      <c r="VTS113"/>
      <c r="VTT113"/>
      <c r="VTU113"/>
      <c r="VTV113"/>
      <c r="VTW113"/>
      <c r="VTX113"/>
      <c r="VTY113"/>
      <c r="VTZ113"/>
      <c r="VUA113"/>
      <c r="VUB113"/>
      <c r="VUC113"/>
      <c r="VUD113"/>
      <c r="VUE113"/>
      <c r="VUF113"/>
      <c r="VUG113"/>
      <c r="VUH113"/>
      <c r="VUI113"/>
      <c r="VUJ113"/>
      <c r="VUK113"/>
      <c r="VUL113"/>
      <c r="VUM113"/>
      <c r="VUN113"/>
      <c r="VUO113"/>
      <c r="VUP113"/>
      <c r="VUQ113"/>
      <c r="VUR113"/>
      <c r="VUS113"/>
      <c r="VUT113"/>
      <c r="VUU113"/>
      <c r="VUV113"/>
      <c r="VUW113"/>
      <c r="VUX113"/>
      <c r="VUY113"/>
      <c r="VUZ113"/>
      <c r="VVA113"/>
      <c r="VVB113"/>
      <c r="VVC113"/>
      <c r="VVD113"/>
      <c r="VVE113"/>
      <c r="VVF113"/>
      <c r="VVG113"/>
      <c r="VVH113"/>
      <c r="VVI113"/>
      <c r="VVJ113"/>
      <c r="VVK113"/>
      <c r="VVL113"/>
      <c r="VVM113"/>
      <c r="VVN113"/>
      <c r="VVO113"/>
      <c r="VVP113"/>
      <c r="VVQ113"/>
      <c r="VVR113"/>
      <c r="VVS113"/>
      <c r="VVT113"/>
      <c r="VVU113"/>
      <c r="VVV113"/>
      <c r="VVW113"/>
      <c r="VVX113"/>
      <c r="VVY113"/>
      <c r="VVZ113"/>
      <c r="VWA113"/>
      <c r="VWB113"/>
      <c r="VWC113"/>
      <c r="VWD113"/>
      <c r="VWE113"/>
      <c r="VWF113"/>
      <c r="VWG113"/>
      <c r="VWH113"/>
      <c r="VWI113"/>
      <c r="VWJ113"/>
      <c r="VWK113"/>
      <c r="VWL113"/>
      <c r="VWM113"/>
      <c r="VWN113"/>
      <c r="VWO113"/>
      <c r="VWP113"/>
      <c r="VWQ113"/>
      <c r="VWR113"/>
      <c r="VWS113"/>
      <c r="VWT113"/>
      <c r="VWU113"/>
      <c r="VWV113"/>
      <c r="VWW113"/>
      <c r="VWX113"/>
      <c r="VWY113"/>
      <c r="VWZ113"/>
      <c r="VXA113"/>
      <c r="VXB113"/>
      <c r="VXC113"/>
      <c r="VXD113"/>
      <c r="VXE113"/>
      <c r="VXF113"/>
      <c r="VXG113"/>
      <c r="VXH113"/>
      <c r="VXI113"/>
      <c r="VXJ113"/>
      <c r="VXK113"/>
      <c r="VXL113"/>
      <c r="VXM113"/>
      <c r="VXN113"/>
      <c r="VXO113"/>
      <c r="VXP113"/>
      <c r="VXQ113"/>
      <c r="VXR113"/>
      <c r="VXS113"/>
      <c r="VXT113"/>
      <c r="VXU113"/>
      <c r="VXV113"/>
      <c r="VXW113"/>
      <c r="VXX113"/>
      <c r="VXY113"/>
      <c r="VXZ113"/>
      <c r="VYA113"/>
      <c r="VYB113"/>
      <c r="VYC113"/>
      <c r="VYD113"/>
      <c r="VYE113"/>
      <c r="VYF113"/>
      <c r="VYG113"/>
      <c r="VYH113"/>
      <c r="VYI113"/>
      <c r="VYJ113"/>
      <c r="VYK113"/>
      <c r="VYL113"/>
      <c r="VYM113"/>
      <c r="VYN113"/>
      <c r="VYO113"/>
      <c r="VYP113"/>
      <c r="VYQ113"/>
      <c r="VYR113"/>
      <c r="VYS113"/>
      <c r="VYT113"/>
      <c r="VYU113"/>
      <c r="VYV113"/>
      <c r="VYW113"/>
      <c r="VYX113"/>
      <c r="VYY113"/>
      <c r="VYZ113"/>
      <c r="VZA113"/>
      <c r="VZB113"/>
      <c r="VZC113"/>
      <c r="VZD113"/>
      <c r="VZE113"/>
      <c r="VZF113"/>
      <c r="VZG113"/>
      <c r="VZH113"/>
      <c r="VZI113"/>
      <c r="VZJ113"/>
      <c r="VZK113"/>
      <c r="VZL113"/>
      <c r="VZM113"/>
      <c r="VZN113"/>
      <c r="VZO113"/>
      <c r="VZP113"/>
      <c r="VZQ113"/>
      <c r="VZR113"/>
      <c r="VZS113"/>
      <c r="VZT113"/>
      <c r="VZU113"/>
      <c r="VZV113"/>
      <c r="VZW113"/>
      <c r="VZX113"/>
      <c r="VZY113"/>
      <c r="VZZ113"/>
      <c r="WAA113"/>
      <c r="WAB113"/>
      <c r="WAC113"/>
      <c r="WAD113"/>
      <c r="WAE113"/>
      <c r="WAF113"/>
      <c r="WAG113"/>
      <c r="WAH113"/>
      <c r="WAI113"/>
      <c r="WAJ113"/>
      <c r="WAK113"/>
      <c r="WAL113"/>
      <c r="WAM113"/>
      <c r="WAN113"/>
      <c r="WAO113"/>
      <c r="WAP113"/>
      <c r="WAQ113"/>
      <c r="WAR113"/>
      <c r="WAS113"/>
      <c r="WAT113"/>
      <c r="WAU113"/>
      <c r="WAV113"/>
      <c r="WAW113"/>
      <c r="WAX113"/>
      <c r="WAY113"/>
      <c r="WAZ113"/>
      <c r="WBA113"/>
      <c r="WBB113"/>
      <c r="WBC113"/>
      <c r="WBD113"/>
      <c r="WBE113"/>
      <c r="WBF113"/>
      <c r="WBG113"/>
      <c r="WBH113"/>
      <c r="WBI113"/>
      <c r="WBJ113"/>
      <c r="WBK113"/>
      <c r="WBL113"/>
      <c r="WBM113"/>
      <c r="WBN113"/>
      <c r="WBO113"/>
      <c r="WBP113"/>
      <c r="WBQ113"/>
      <c r="WBR113"/>
      <c r="WBS113"/>
      <c r="WBT113"/>
      <c r="WBU113"/>
      <c r="WBV113"/>
      <c r="WBW113"/>
      <c r="WBX113"/>
      <c r="WBY113"/>
      <c r="WBZ113"/>
      <c r="WCA113"/>
      <c r="WCB113"/>
      <c r="WCC113"/>
      <c r="WCD113"/>
      <c r="WCE113"/>
      <c r="WCF113"/>
      <c r="WCG113"/>
      <c r="WCH113"/>
      <c r="WCI113"/>
      <c r="WCJ113"/>
      <c r="WCK113"/>
      <c r="WCL113"/>
      <c r="WCM113"/>
      <c r="WCN113"/>
      <c r="WCO113"/>
      <c r="WCP113"/>
      <c r="WCQ113"/>
      <c r="WCR113"/>
      <c r="WCS113"/>
      <c r="WCT113"/>
      <c r="WCU113"/>
      <c r="WCV113"/>
      <c r="WCW113"/>
      <c r="WCX113"/>
      <c r="WCY113"/>
      <c r="WCZ113"/>
      <c r="WDA113"/>
      <c r="WDB113"/>
      <c r="WDC113"/>
      <c r="WDD113"/>
      <c r="WDE113"/>
      <c r="WDF113"/>
      <c r="WDG113"/>
      <c r="WDH113"/>
      <c r="WDI113"/>
      <c r="WDJ113"/>
      <c r="WDK113"/>
      <c r="WDL113"/>
      <c r="WDM113"/>
      <c r="WDN113"/>
      <c r="WDO113"/>
      <c r="WDP113"/>
      <c r="WDQ113"/>
      <c r="WDR113"/>
      <c r="WDS113"/>
      <c r="WDT113"/>
      <c r="WDU113"/>
      <c r="WDV113"/>
      <c r="WDW113"/>
      <c r="WDX113"/>
      <c r="WDY113"/>
      <c r="WDZ113"/>
      <c r="WEA113"/>
      <c r="WEB113"/>
      <c r="WEC113"/>
      <c r="WED113"/>
      <c r="WEE113"/>
      <c r="WEF113"/>
      <c r="WEG113"/>
      <c r="WEH113"/>
      <c r="WEI113"/>
      <c r="WEJ113"/>
      <c r="WEK113"/>
      <c r="WEL113"/>
      <c r="WEM113"/>
      <c r="WEN113"/>
      <c r="WEO113"/>
      <c r="WEP113"/>
      <c r="WEQ113"/>
      <c r="WER113"/>
      <c r="WES113"/>
      <c r="WET113"/>
      <c r="WEU113"/>
      <c r="WEV113"/>
      <c r="WEW113"/>
      <c r="WEX113"/>
      <c r="WEY113"/>
      <c r="WEZ113"/>
      <c r="WFA113"/>
      <c r="WFB113"/>
      <c r="WFC113"/>
      <c r="WFD113"/>
      <c r="WFE113"/>
      <c r="WFF113"/>
      <c r="WFG113"/>
      <c r="WFH113"/>
      <c r="WFI113"/>
      <c r="WFJ113"/>
      <c r="WFK113"/>
      <c r="WFL113"/>
      <c r="WFM113"/>
      <c r="WFN113"/>
      <c r="WFO113"/>
      <c r="WFP113"/>
      <c r="WFQ113"/>
      <c r="WFR113"/>
      <c r="WFS113"/>
      <c r="WFT113"/>
      <c r="WFU113"/>
      <c r="WFV113"/>
      <c r="WFW113"/>
      <c r="WFX113"/>
      <c r="WFY113"/>
      <c r="WFZ113"/>
      <c r="WGA113"/>
      <c r="WGB113"/>
      <c r="WGC113"/>
      <c r="WGD113"/>
      <c r="WGE113"/>
      <c r="WGF113"/>
      <c r="WGG113"/>
      <c r="WGH113"/>
      <c r="WGI113"/>
      <c r="WGJ113"/>
      <c r="WGK113"/>
      <c r="WGL113"/>
      <c r="WGM113"/>
      <c r="WGN113"/>
      <c r="WGO113"/>
      <c r="WGP113"/>
      <c r="WGQ113"/>
      <c r="WGR113"/>
      <c r="WGS113"/>
      <c r="WGT113"/>
      <c r="WGU113"/>
      <c r="WGV113"/>
      <c r="WGW113"/>
      <c r="WGX113"/>
      <c r="WGY113"/>
      <c r="WGZ113"/>
      <c r="WHA113"/>
      <c r="WHB113"/>
      <c r="WHC113"/>
      <c r="WHD113"/>
      <c r="WHE113"/>
      <c r="WHF113"/>
      <c r="WHG113"/>
      <c r="WHH113"/>
      <c r="WHI113"/>
      <c r="WHJ113"/>
      <c r="WHK113"/>
      <c r="WHL113"/>
      <c r="WHM113"/>
      <c r="WHN113"/>
      <c r="WHO113"/>
      <c r="WHP113"/>
      <c r="WHQ113"/>
      <c r="WHR113"/>
      <c r="WHS113"/>
      <c r="WHT113"/>
      <c r="WHU113"/>
      <c r="WHV113"/>
      <c r="WHW113"/>
      <c r="WHX113"/>
      <c r="WHY113"/>
      <c r="WHZ113"/>
      <c r="WIA113"/>
      <c r="WIB113"/>
      <c r="WIC113"/>
      <c r="WID113"/>
      <c r="WIE113"/>
      <c r="WIF113"/>
      <c r="WIG113"/>
      <c r="WIH113"/>
      <c r="WII113"/>
      <c r="WIJ113"/>
      <c r="WIK113"/>
      <c r="WIL113"/>
      <c r="WIM113"/>
      <c r="WIN113"/>
      <c r="WIO113"/>
      <c r="WIP113"/>
      <c r="WIQ113"/>
      <c r="WIR113"/>
      <c r="WIS113"/>
      <c r="WIT113"/>
      <c r="WIU113"/>
      <c r="WIV113"/>
      <c r="WIW113"/>
      <c r="WIX113"/>
      <c r="WIY113"/>
      <c r="WIZ113"/>
      <c r="WJA113"/>
      <c r="WJB113"/>
      <c r="WJC113"/>
      <c r="WJD113"/>
      <c r="WJE113"/>
      <c r="WJF113"/>
      <c r="WJG113"/>
      <c r="WJH113"/>
      <c r="WJI113"/>
      <c r="WJJ113"/>
      <c r="WJK113"/>
      <c r="WJL113"/>
      <c r="WJM113"/>
      <c r="WJN113"/>
      <c r="WJO113"/>
      <c r="WJP113"/>
      <c r="WJQ113"/>
      <c r="WJR113"/>
      <c r="WJS113"/>
      <c r="WJT113"/>
      <c r="WJU113"/>
      <c r="WJV113"/>
      <c r="WJW113"/>
      <c r="WJX113"/>
      <c r="WJY113"/>
      <c r="WJZ113"/>
      <c r="WKA113"/>
      <c r="WKB113"/>
      <c r="WKC113"/>
      <c r="WKD113"/>
      <c r="WKE113"/>
      <c r="WKF113"/>
      <c r="WKG113"/>
      <c r="WKH113"/>
      <c r="WKI113"/>
      <c r="WKJ113"/>
      <c r="WKK113"/>
      <c r="WKL113"/>
      <c r="WKM113"/>
      <c r="WKN113"/>
      <c r="WKO113"/>
      <c r="WKP113"/>
      <c r="WKQ113"/>
      <c r="WKR113"/>
      <c r="WKS113"/>
      <c r="WKT113"/>
      <c r="WKU113"/>
      <c r="WKV113"/>
      <c r="WKW113"/>
      <c r="WKX113"/>
      <c r="WKY113"/>
      <c r="WKZ113"/>
      <c r="WLA113"/>
      <c r="WLB113"/>
      <c r="WLC113"/>
      <c r="WLD113"/>
      <c r="WLE113"/>
      <c r="WLF113"/>
      <c r="WLG113"/>
      <c r="WLH113"/>
      <c r="WLI113"/>
      <c r="WLJ113"/>
      <c r="WLK113"/>
      <c r="WLL113"/>
      <c r="WLM113"/>
      <c r="WLN113"/>
      <c r="WLO113"/>
      <c r="WLP113"/>
      <c r="WLQ113"/>
      <c r="WLR113"/>
      <c r="WLS113"/>
      <c r="WLT113"/>
      <c r="WLU113"/>
      <c r="WLV113"/>
      <c r="WLW113"/>
      <c r="WLX113"/>
      <c r="WLY113"/>
      <c r="WLZ113"/>
      <c r="WMA113"/>
      <c r="WMB113"/>
      <c r="WMC113"/>
      <c r="WMD113"/>
      <c r="WME113"/>
      <c r="WMF113"/>
      <c r="WMG113"/>
      <c r="WMH113"/>
      <c r="WMI113"/>
      <c r="WMJ113"/>
      <c r="WMK113"/>
      <c r="WML113"/>
      <c r="WMM113"/>
      <c r="WMN113"/>
      <c r="WMO113"/>
      <c r="WMP113"/>
      <c r="WMQ113"/>
      <c r="WMR113"/>
      <c r="WMS113"/>
      <c r="WMT113"/>
      <c r="WMU113"/>
      <c r="WMV113"/>
      <c r="WMW113"/>
      <c r="WMX113"/>
      <c r="WMY113"/>
      <c r="WMZ113"/>
      <c r="WNA113"/>
      <c r="WNB113"/>
      <c r="WNC113"/>
      <c r="WND113"/>
      <c r="WNE113"/>
      <c r="WNF113"/>
      <c r="WNG113"/>
      <c r="WNH113"/>
      <c r="WNI113"/>
      <c r="WNJ113"/>
      <c r="WNK113"/>
      <c r="WNL113"/>
      <c r="WNM113"/>
      <c r="WNN113"/>
      <c r="WNO113"/>
      <c r="WNP113"/>
      <c r="WNQ113"/>
      <c r="WNR113"/>
      <c r="WNS113"/>
      <c r="WNT113"/>
      <c r="WNU113"/>
      <c r="WNV113"/>
      <c r="WNW113"/>
      <c r="WNX113"/>
      <c r="WNY113"/>
      <c r="WNZ113"/>
      <c r="WOA113"/>
      <c r="WOB113"/>
      <c r="WOC113"/>
      <c r="WOD113"/>
      <c r="WOE113"/>
      <c r="WOF113"/>
      <c r="WOG113"/>
      <c r="WOH113"/>
      <c r="WOI113"/>
      <c r="WOJ113"/>
      <c r="WOK113"/>
      <c r="WOL113"/>
      <c r="WOM113"/>
      <c r="WON113"/>
      <c r="WOO113"/>
      <c r="WOP113"/>
      <c r="WOQ113"/>
      <c r="WOR113"/>
      <c r="WOS113"/>
      <c r="WOT113"/>
      <c r="WOU113"/>
      <c r="WOV113"/>
      <c r="WOW113"/>
      <c r="WOX113"/>
      <c r="WOY113"/>
      <c r="WOZ113"/>
      <c r="WPA113"/>
      <c r="WPB113"/>
      <c r="WPC113"/>
      <c r="WPD113"/>
      <c r="WPE113"/>
      <c r="WPF113"/>
      <c r="WPG113"/>
      <c r="WPH113"/>
      <c r="WPI113"/>
      <c r="WPJ113"/>
      <c r="WPK113"/>
      <c r="WPL113"/>
      <c r="WPM113"/>
      <c r="WPN113"/>
      <c r="WPO113"/>
      <c r="WPP113"/>
      <c r="WPQ113"/>
      <c r="WPR113"/>
      <c r="WPS113"/>
      <c r="WPT113"/>
      <c r="WPU113"/>
      <c r="WPV113"/>
      <c r="WPW113"/>
      <c r="WPX113"/>
      <c r="WPY113"/>
      <c r="WPZ113"/>
      <c r="WQA113"/>
      <c r="WQB113"/>
      <c r="WQC113"/>
      <c r="WQD113"/>
      <c r="WQE113"/>
      <c r="WQF113"/>
      <c r="WQG113"/>
      <c r="WQH113"/>
      <c r="WQI113"/>
      <c r="WQJ113"/>
      <c r="WQK113"/>
      <c r="WQL113"/>
      <c r="WQM113"/>
      <c r="WQN113"/>
      <c r="WQO113"/>
      <c r="WQP113"/>
      <c r="WQQ113"/>
      <c r="WQR113"/>
      <c r="WQS113"/>
      <c r="WQT113"/>
      <c r="WQU113"/>
      <c r="WQV113"/>
      <c r="WQW113"/>
      <c r="WQX113"/>
      <c r="WQY113"/>
      <c r="WQZ113"/>
      <c r="WRA113"/>
      <c r="WRB113"/>
      <c r="WRC113"/>
      <c r="WRD113"/>
      <c r="WRE113"/>
      <c r="WRF113"/>
      <c r="WRG113"/>
      <c r="WRH113"/>
      <c r="WRI113"/>
      <c r="WRJ113"/>
      <c r="WRK113"/>
      <c r="WRL113"/>
      <c r="WRM113"/>
      <c r="WRN113"/>
      <c r="WRO113"/>
      <c r="WRP113"/>
      <c r="WRQ113"/>
      <c r="WRR113"/>
      <c r="WRS113"/>
      <c r="WRT113"/>
      <c r="WRU113"/>
      <c r="WRV113"/>
      <c r="WRW113"/>
      <c r="WRX113"/>
      <c r="WRY113"/>
      <c r="WRZ113"/>
      <c r="WSA113"/>
      <c r="WSB113"/>
      <c r="WSC113"/>
      <c r="WSD113"/>
      <c r="WSE113"/>
      <c r="WSF113"/>
      <c r="WSG113"/>
      <c r="WSH113"/>
      <c r="WSI113"/>
      <c r="WSJ113"/>
      <c r="WSK113"/>
      <c r="WSL113"/>
      <c r="WSM113"/>
      <c r="WSN113"/>
      <c r="WSO113"/>
      <c r="WSP113"/>
      <c r="WSQ113"/>
      <c r="WSR113"/>
      <c r="WSS113"/>
      <c r="WST113"/>
      <c r="WSU113"/>
      <c r="WSV113"/>
      <c r="WSW113"/>
      <c r="WSX113"/>
      <c r="WSY113"/>
      <c r="WSZ113"/>
      <c r="WTA113"/>
      <c r="WTB113"/>
      <c r="WTC113"/>
      <c r="WTD113"/>
      <c r="WTE113"/>
      <c r="WTF113"/>
      <c r="WTG113"/>
      <c r="WTH113"/>
      <c r="WTI113"/>
      <c r="WTJ113"/>
      <c r="WTK113"/>
      <c r="WTL113"/>
      <c r="WTM113"/>
      <c r="WTN113"/>
      <c r="WTO113"/>
      <c r="WTP113"/>
      <c r="WTQ113"/>
      <c r="WTR113"/>
      <c r="WTS113"/>
      <c r="WTT113"/>
      <c r="WTU113"/>
      <c r="WTV113"/>
      <c r="WTW113"/>
      <c r="WTX113"/>
      <c r="WTY113"/>
      <c r="WTZ113"/>
      <c r="WUA113"/>
      <c r="WUB113"/>
      <c r="WUC113"/>
      <c r="WUD113"/>
      <c r="WUE113"/>
      <c r="WUF113"/>
      <c r="WUG113"/>
      <c r="WUH113"/>
      <c r="WUI113"/>
      <c r="WUJ113"/>
      <c r="WUK113"/>
      <c r="WUL113"/>
      <c r="WUM113"/>
      <c r="WUN113"/>
      <c r="WUO113"/>
      <c r="WUP113"/>
      <c r="WUQ113"/>
      <c r="WUR113"/>
      <c r="WUS113"/>
      <c r="WUT113"/>
      <c r="WUU113"/>
      <c r="WUV113"/>
      <c r="WUW113"/>
      <c r="WUX113"/>
      <c r="WUY113"/>
      <c r="WUZ113"/>
      <c r="WVA113"/>
      <c r="WVB113"/>
      <c r="WVC113"/>
      <c r="WVD113"/>
      <c r="WVE113"/>
      <c r="WVF113"/>
      <c r="WVG113"/>
      <c r="WVH113"/>
      <c r="WVI113"/>
      <c r="WVJ113"/>
      <c r="WVK113"/>
      <c r="WVL113"/>
      <c r="WVM113"/>
      <c r="WVN113"/>
      <c r="WVO113"/>
      <c r="WVP113"/>
      <c r="WVQ113"/>
      <c r="WVR113"/>
      <c r="WVS113"/>
      <c r="WVT113"/>
      <c r="WVU113"/>
      <c r="WVV113"/>
      <c r="WVW113"/>
      <c r="WVX113"/>
      <c r="WVY113"/>
      <c r="WVZ113"/>
      <c r="WWA113"/>
      <c r="WWB113"/>
      <c r="WWC113"/>
      <c r="WWD113"/>
      <c r="WWE113"/>
      <c r="WWF113"/>
      <c r="WWG113"/>
      <c r="WWH113"/>
      <c r="WWI113"/>
      <c r="WWJ113"/>
      <c r="WWK113"/>
      <c r="WWL113"/>
      <c r="WWM113"/>
      <c r="WWN113"/>
      <c r="WWO113"/>
      <c r="WWP113"/>
      <c r="WWQ113"/>
      <c r="WWR113"/>
      <c r="WWS113"/>
      <c r="WWT113"/>
      <c r="WWU113"/>
      <c r="WWV113"/>
      <c r="WWW113"/>
      <c r="WWX113"/>
      <c r="WWY113"/>
      <c r="WWZ113"/>
      <c r="WXA113"/>
      <c r="WXB113"/>
      <c r="WXC113"/>
      <c r="WXD113"/>
      <c r="WXE113"/>
      <c r="WXF113"/>
      <c r="WXG113"/>
      <c r="WXH113"/>
      <c r="WXI113"/>
      <c r="WXJ113"/>
      <c r="WXK113"/>
      <c r="WXL113"/>
      <c r="WXM113"/>
      <c r="WXN113"/>
      <c r="WXO113"/>
      <c r="WXP113"/>
      <c r="WXQ113"/>
      <c r="WXR113"/>
      <c r="WXS113"/>
      <c r="WXT113"/>
      <c r="WXU113"/>
      <c r="WXV113"/>
      <c r="WXW113"/>
      <c r="WXX113"/>
      <c r="WXY113"/>
      <c r="WXZ113"/>
      <c r="WYA113"/>
      <c r="WYB113"/>
      <c r="WYC113"/>
      <c r="WYD113"/>
      <c r="WYE113"/>
      <c r="WYF113"/>
      <c r="WYG113"/>
      <c r="WYH113"/>
      <c r="WYI113"/>
      <c r="WYJ113"/>
      <c r="WYK113"/>
      <c r="WYL113"/>
      <c r="WYM113"/>
      <c r="WYN113"/>
      <c r="WYO113"/>
      <c r="WYP113"/>
      <c r="WYQ113"/>
      <c r="WYR113"/>
      <c r="WYS113"/>
      <c r="WYT113"/>
      <c r="WYU113"/>
      <c r="WYV113"/>
      <c r="WYW113"/>
      <c r="WYX113"/>
      <c r="WYY113"/>
      <c r="WYZ113"/>
      <c r="WZA113"/>
      <c r="WZB113"/>
      <c r="WZC113"/>
      <c r="WZD113"/>
      <c r="WZE113"/>
      <c r="WZF113"/>
      <c r="WZG113"/>
      <c r="WZH113"/>
      <c r="WZI113"/>
      <c r="WZJ113"/>
      <c r="WZK113"/>
      <c r="WZL113"/>
      <c r="WZM113"/>
      <c r="WZN113"/>
      <c r="WZO113"/>
      <c r="WZP113"/>
      <c r="WZQ113"/>
      <c r="WZR113"/>
      <c r="WZS113"/>
      <c r="WZT113"/>
      <c r="WZU113"/>
      <c r="WZV113"/>
      <c r="WZW113"/>
      <c r="WZX113"/>
      <c r="WZY113"/>
      <c r="WZZ113"/>
      <c r="XAA113"/>
      <c r="XAB113"/>
      <c r="XAC113"/>
      <c r="XAD113"/>
      <c r="XAE113"/>
      <c r="XAF113"/>
      <c r="XAG113"/>
      <c r="XAH113"/>
      <c r="XAI113"/>
      <c r="XAJ113"/>
      <c r="XAK113"/>
      <c r="XAL113"/>
      <c r="XAM113"/>
      <c r="XAN113"/>
      <c r="XAO113"/>
      <c r="XAP113"/>
      <c r="XAQ113"/>
      <c r="XAR113"/>
      <c r="XAS113"/>
      <c r="XAT113"/>
      <c r="XAU113"/>
      <c r="XAV113"/>
      <c r="XAW113"/>
      <c r="XAX113"/>
      <c r="XAY113"/>
      <c r="XAZ113"/>
      <c r="XBA113"/>
      <c r="XBB113"/>
      <c r="XBC113"/>
      <c r="XBD113"/>
      <c r="XBE113"/>
      <c r="XBF113"/>
      <c r="XBG113"/>
      <c r="XBH113"/>
      <c r="XBI113"/>
      <c r="XBJ113"/>
      <c r="XBK113"/>
      <c r="XBL113"/>
      <c r="XBM113"/>
      <c r="XBN113"/>
      <c r="XBO113"/>
      <c r="XBP113"/>
      <c r="XBQ113"/>
      <c r="XBR113"/>
      <c r="XBS113"/>
      <c r="XBT113"/>
      <c r="XBU113"/>
      <c r="XBV113"/>
      <c r="XBW113"/>
      <c r="XBX113"/>
      <c r="XBY113"/>
      <c r="XBZ113"/>
      <c r="XCA113"/>
      <c r="XCB113"/>
      <c r="XCC113"/>
      <c r="XCD113"/>
      <c r="XCE113"/>
      <c r="XCF113"/>
      <c r="XCG113"/>
      <c r="XCH113"/>
      <c r="XCI113"/>
      <c r="XCJ113"/>
      <c r="XCK113"/>
      <c r="XCL113"/>
      <c r="XCM113"/>
      <c r="XCN113"/>
      <c r="XCO113"/>
      <c r="XCP113"/>
      <c r="XCQ113"/>
      <c r="XCR113"/>
      <c r="XCS113"/>
      <c r="XCT113"/>
      <c r="XCU113"/>
      <c r="XCV113"/>
      <c r="XCW113"/>
      <c r="XCX113"/>
      <c r="XCY113"/>
      <c r="XCZ113"/>
      <c r="XDA113"/>
      <c r="XDB113"/>
      <c r="XDC113"/>
      <c r="XDD113"/>
      <c r="XDE113"/>
      <c r="XDF113"/>
      <c r="XDG113"/>
      <c r="XDH113"/>
      <c r="XDI113"/>
      <c r="XDJ113"/>
      <c r="XDK113"/>
      <c r="XDL113"/>
      <c r="XDM113"/>
      <c r="XDN113"/>
      <c r="XDO113"/>
      <c r="XDP113"/>
      <c r="XDQ113"/>
      <c r="XDR113"/>
      <c r="XDS113"/>
      <c r="XDT113"/>
      <c r="XDU113"/>
      <c r="XDV113"/>
      <c r="XDW113"/>
      <c r="XDX113"/>
      <c r="XDY113"/>
      <c r="XDZ113"/>
      <c r="XEA113"/>
      <c r="XEB113"/>
      <c r="XEC113"/>
      <c r="XED113"/>
      <c r="XEE113"/>
      <c r="XEF113"/>
      <c r="XEG113"/>
      <c r="XEH113"/>
      <c r="XEI113"/>
      <c r="XEJ113"/>
      <c r="XEK113"/>
      <c r="XEL113"/>
      <c r="XEM113"/>
      <c r="XEN113"/>
      <c r="XEO113"/>
      <c r="XEP113"/>
      <c r="XEQ113"/>
      <c r="XER113"/>
      <c r="XES113"/>
      <c r="XET113"/>
      <c r="XEU113"/>
      <c r="XEV113"/>
      <c r="XEW113"/>
      <c r="XEX113"/>
      <c r="XEY113"/>
      <c r="XEZ113"/>
      <c r="XFA113"/>
      <c r="XFB113"/>
      <c r="XFC113"/>
      <c r="XFD113"/>
    </row>
    <row r="114" s="64" customFormat="1" ht="27" customHeight="1" spans="1:11">
      <c r="A114" s="75" t="s">
        <v>74</v>
      </c>
      <c r="B114" s="88" t="s">
        <v>249</v>
      </c>
      <c r="C114" s="91" t="s">
        <v>76</v>
      </c>
      <c r="D114" s="174">
        <v>170</v>
      </c>
      <c r="E114" s="116"/>
      <c r="F114" s="117"/>
      <c r="G114" s="117">
        <v>40</v>
      </c>
      <c r="H114" s="117"/>
      <c r="I114" s="123">
        <f t="shared" ref="I114:I125" si="19">D114*(E114+F114+G114+H114)</f>
        <v>6800</v>
      </c>
      <c r="J114" s="101" t="s">
        <v>250</v>
      </c>
      <c r="K114" s="124"/>
    </row>
    <row r="115" s="64" customFormat="1" ht="56" customHeight="1" spans="1:11">
      <c r="A115" s="75" t="s">
        <v>79</v>
      </c>
      <c r="B115" s="88" t="s">
        <v>251</v>
      </c>
      <c r="C115" s="91" t="s">
        <v>76</v>
      </c>
      <c r="D115" s="174">
        <v>170</v>
      </c>
      <c r="E115" s="116"/>
      <c r="F115" s="117"/>
      <c r="G115" s="117">
        <v>44</v>
      </c>
      <c r="H115" s="117"/>
      <c r="I115" s="123">
        <f t="shared" si="19"/>
        <v>7480</v>
      </c>
      <c r="J115" s="101" t="s">
        <v>252</v>
      </c>
      <c r="K115" s="124" t="s">
        <v>253</v>
      </c>
    </row>
    <row r="116" s="64" customFormat="1" ht="141" customHeight="1" spans="1:11">
      <c r="A116" s="75" t="s">
        <v>81</v>
      </c>
      <c r="B116" s="88" t="s">
        <v>254</v>
      </c>
      <c r="C116" s="91" t="s">
        <v>76</v>
      </c>
      <c r="D116" s="174">
        <v>170</v>
      </c>
      <c r="E116" s="116">
        <v>63</v>
      </c>
      <c r="F116" s="117"/>
      <c r="G116" s="117"/>
      <c r="H116" s="117"/>
      <c r="I116" s="123">
        <f t="shared" si="19"/>
        <v>10710</v>
      </c>
      <c r="J116" s="101" t="s">
        <v>255</v>
      </c>
      <c r="K116" s="124" t="s">
        <v>253</v>
      </c>
    </row>
    <row r="117" s="64" customFormat="1" ht="27" customHeight="1" spans="1:11">
      <c r="A117" s="75" t="s">
        <v>85</v>
      </c>
      <c r="B117" s="88" t="s">
        <v>256</v>
      </c>
      <c r="C117" s="91" t="s">
        <v>257</v>
      </c>
      <c r="D117" s="174"/>
      <c r="E117" s="144">
        <v>65</v>
      </c>
      <c r="F117" s="145">
        <v>5</v>
      </c>
      <c r="G117" s="145"/>
      <c r="H117" s="145"/>
      <c r="I117" s="123">
        <f t="shared" si="19"/>
        <v>0</v>
      </c>
      <c r="J117" s="103" t="s">
        <v>258</v>
      </c>
      <c r="K117" s="124"/>
    </row>
    <row r="118" s="64" customFormat="1" ht="27" customHeight="1" spans="1:11">
      <c r="A118" s="75" t="s">
        <v>89</v>
      </c>
      <c r="B118" s="88" t="s">
        <v>259</v>
      </c>
      <c r="C118" s="91" t="s">
        <v>257</v>
      </c>
      <c r="D118" s="174"/>
      <c r="E118" s="144">
        <v>130</v>
      </c>
      <c r="F118" s="145">
        <v>5</v>
      </c>
      <c r="G118" s="145"/>
      <c r="H118" s="145"/>
      <c r="I118" s="123">
        <f t="shared" si="19"/>
        <v>0</v>
      </c>
      <c r="J118" s="103" t="s">
        <v>260</v>
      </c>
      <c r="K118" s="124"/>
    </row>
    <row r="119" s="64" customFormat="1" ht="27" customHeight="1" spans="1:11">
      <c r="A119" s="75" t="s">
        <v>92</v>
      </c>
      <c r="B119" s="88" t="s">
        <v>261</v>
      </c>
      <c r="C119" s="91" t="s">
        <v>257</v>
      </c>
      <c r="D119" s="174"/>
      <c r="E119" s="144">
        <v>100</v>
      </c>
      <c r="F119" s="145">
        <v>5</v>
      </c>
      <c r="G119" s="145"/>
      <c r="H119" s="145"/>
      <c r="I119" s="123">
        <f t="shared" si="19"/>
        <v>0</v>
      </c>
      <c r="J119" s="103" t="s">
        <v>262</v>
      </c>
      <c r="K119" s="124"/>
    </row>
    <row r="120" s="64" customFormat="1" ht="27" customHeight="1" spans="1:11">
      <c r="A120" s="75" t="s">
        <v>96</v>
      </c>
      <c r="B120" s="88" t="s">
        <v>263</v>
      </c>
      <c r="C120" s="91" t="s">
        <v>257</v>
      </c>
      <c r="D120" s="174">
        <v>5</v>
      </c>
      <c r="E120" s="144">
        <v>180</v>
      </c>
      <c r="F120" s="145">
        <v>5</v>
      </c>
      <c r="G120" s="145"/>
      <c r="H120" s="145"/>
      <c r="I120" s="123">
        <f t="shared" si="19"/>
        <v>925</v>
      </c>
      <c r="J120" s="103" t="s">
        <v>264</v>
      </c>
      <c r="K120" s="124"/>
    </row>
    <row r="121" s="163" customFormat="1" ht="37" customHeight="1" spans="1:11">
      <c r="A121" s="207" t="s">
        <v>102</v>
      </c>
      <c r="B121" s="195" t="s">
        <v>265</v>
      </c>
      <c r="C121" s="208" t="s">
        <v>266</v>
      </c>
      <c r="D121" s="177">
        <f t="shared" ref="D121:D123" si="20">10.51+5.02+4.87+5.85+3.5</f>
        <v>29.75</v>
      </c>
      <c r="E121" s="209">
        <v>65</v>
      </c>
      <c r="F121" s="210">
        <v>10</v>
      </c>
      <c r="G121" s="210">
        <v>30</v>
      </c>
      <c r="H121" s="210"/>
      <c r="I121" s="203">
        <f t="shared" si="19"/>
        <v>3123.75</v>
      </c>
      <c r="J121" s="212" t="s">
        <v>267</v>
      </c>
      <c r="K121" s="154" t="s">
        <v>268</v>
      </c>
    </row>
    <row r="122" s="64" customFormat="1" ht="51" customHeight="1" spans="1:11">
      <c r="A122" s="75" t="s">
        <v>105</v>
      </c>
      <c r="B122" s="88" t="s">
        <v>269</v>
      </c>
      <c r="C122" s="80" t="s">
        <v>76</v>
      </c>
      <c r="D122" s="174">
        <f t="shared" si="20"/>
        <v>29.75</v>
      </c>
      <c r="E122" s="116">
        <v>175</v>
      </c>
      <c r="F122" s="117">
        <v>30</v>
      </c>
      <c r="G122" s="117">
        <v>145</v>
      </c>
      <c r="H122" s="136"/>
      <c r="I122" s="123">
        <f t="shared" si="19"/>
        <v>10412.5</v>
      </c>
      <c r="J122" s="142" t="s">
        <v>270</v>
      </c>
      <c r="K122" s="124" t="s">
        <v>268</v>
      </c>
    </row>
    <row r="123" s="64" customFormat="1" ht="20" customHeight="1" spans="1:11">
      <c r="A123" s="75" t="s">
        <v>108</v>
      </c>
      <c r="B123" s="88" t="s">
        <v>271</v>
      </c>
      <c r="C123" s="80" t="s">
        <v>76</v>
      </c>
      <c r="D123" s="174">
        <f t="shared" si="20"/>
        <v>29.75</v>
      </c>
      <c r="E123" s="116">
        <v>25</v>
      </c>
      <c r="F123" s="117">
        <v>5</v>
      </c>
      <c r="G123" s="117">
        <v>10</v>
      </c>
      <c r="H123" s="136"/>
      <c r="I123" s="123">
        <f t="shared" si="19"/>
        <v>1190</v>
      </c>
      <c r="J123" s="142" t="s">
        <v>272</v>
      </c>
      <c r="K123" s="124"/>
    </row>
    <row r="124" s="64" customFormat="1" ht="20" customHeight="1" spans="1:11">
      <c r="A124" s="75" t="s">
        <v>111</v>
      </c>
      <c r="B124" s="88" t="s">
        <v>273</v>
      </c>
      <c r="C124" s="80" t="s">
        <v>257</v>
      </c>
      <c r="D124" s="174">
        <v>1</v>
      </c>
      <c r="E124" s="116">
        <v>350</v>
      </c>
      <c r="F124" s="117"/>
      <c r="G124" s="117">
        <v>120</v>
      </c>
      <c r="H124" s="136"/>
      <c r="I124" s="123">
        <f t="shared" si="19"/>
        <v>470</v>
      </c>
      <c r="J124" s="101" t="s">
        <v>274</v>
      </c>
      <c r="K124" s="124"/>
    </row>
    <row r="125" s="64" customFormat="1" ht="20" customHeight="1" spans="1:11">
      <c r="A125" s="75" t="s">
        <v>114</v>
      </c>
      <c r="B125" s="88" t="s">
        <v>275</v>
      </c>
      <c r="C125" s="80" t="s">
        <v>76</v>
      </c>
      <c r="D125" s="174">
        <v>170</v>
      </c>
      <c r="E125" s="110">
        <v>13.5</v>
      </c>
      <c r="F125" s="117">
        <v>7</v>
      </c>
      <c r="G125" s="111"/>
      <c r="H125" s="111"/>
      <c r="I125" s="123">
        <f t="shared" si="19"/>
        <v>3485</v>
      </c>
      <c r="J125" s="103" t="s">
        <v>276</v>
      </c>
      <c r="K125" s="124"/>
    </row>
    <row r="126" s="64" customFormat="1" ht="27" customHeight="1" spans="1:11">
      <c r="A126" s="75" t="s">
        <v>146</v>
      </c>
      <c r="B126" s="83" t="s">
        <v>277</v>
      </c>
      <c r="C126" s="80" t="s">
        <v>278</v>
      </c>
      <c r="D126" s="174">
        <v>3</v>
      </c>
      <c r="E126" s="116">
        <v>250</v>
      </c>
      <c r="F126" s="117">
        <v>30</v>
      </c>
      <c r="G126" s="117">
        <v>280</v>
      </c>
      <c r="H126" s="117"/>
      <c r="I126" s="123">
        <f t="shared" ref="I126:I131" si="21">D126*(E126+F126+G126+H126)</f>
        <v>1680</v>
      </c>
      <c r="J126" s="101" t="s">
        <v>279</v>
      </c>
      <c r="K126" s="124" t="s">
        <v>280</v>
      </c>
    </row>
    <row r="127" s="64" customFormat="1" ht="27" customHeight="1" spans="1:11">
      <c r="A127" s="75" t="s">
        <v>149</v>
      </c>
      <c r="B127" s="83" t="s">
        <v>281</v>
      </c>
      <c r="C127" s="80" t="s">
        <v>278</v>
      </c>
      <c r="D127" s="174">
        <v>3</v>
      </c>
      <c r="E127" s="116">
        <v>180</v>
      </c>
      <c r="F127" s="117">
        <v>20</v>
      </c>
      <c r="G127" s="117">
        <v>230</v>
      </c>
      <c r="H127" s="117"/>
      <c r="I127" s="123">
        <f t="shared" si="21"/>
        <v>1290</v>
      </c>
      <c r="J127" s="101" t="s">
        <v>282</v>
      </c>
      <c r="K127" s="124" t="s">
        <v>283</v>
      </c>
    </row>
    <row r="128" s="64" customFormat="1" ht="23" customHeight="1" spans="1:11">
      <c r="A128" s="75" t="s">
        <v>152</v>
      </c>
      <c r="B128" s="140" t="s">
        <v>284</v>
      </c>
      <c r="C128" s="80" t="s">
        <v>278</v>
      </c>
      <c r="D128" s="174">
        <v>2</v>
      </c>
      <c r="E128" s="122"/>
      <c r="F128" s="136"/>
      <c r="G128" s="136">
        <v>150</v>
      </c>
      <c r="H128" s="136"/>
      <c r="I128" s="123">
        <f t="shared" si="21"/>
        <v>300</v>
      </c>
      <c r="J128" s="101" t="s">
        <v>285</v>
      </c>
      <c r="K128" s="154"/>
    </row>
    <row r="129" s="63" customFormat="1" ht="20" customHeight="1" spans="1:11">
      <c r="A129" s="75" t="s">
        <v>156</v>
      </c>
      <c r="B129" s="140" t="s">
        <v>286</v>
      </c>
      <c r="C129" s="80" t="s">
        <v>98</v>
      </c>
      <c r="D129" s="174"/>
      <c r="E129" s="122">
        <v>70</v>
      </c>
      <c r="F129" s="136">
        <v>10</v>
      </c>
      <c r="G129" s="136">
        <v>50</v>
      </c>
      <c r="H129" s="136"/>
      <c r="I129" s="123">
        <f t="shared" si="21"/>
        <v>0</v>
      </c>
      <c r="J129" s="101" t="s">
        <v>287</v>
      </c>
      <c r="K129" s="125"/>
    </row>
    <row r="130" s="63" customFormat="1" ht="20" customHeight="1" spans="1:11">
      <c r="A130" s="75" t="s">
        <v>159</v>
      </c>
      <c r="B130" s="140" t="s">
        <v>288</v>
      </c>
      <c r="C130" s="80" t="s">
        <v>98</v>
      </c>
      <c r="D130" s="174"/>
      <c r="E130" s="122">
        <v>30</v>
      </c>
      <c r="F130" s="136">
        <v>10</v>
      </c>
      <c r="G130" s="136">
        <v>50</v>
      </c>
      <c r="H130" s="136"/>
      <c r="I130" s="123">
        <f t="shared" si="21"/>
        <v>0</v>
      </c>
      <c r="J130" s="101" t="s">
        <v>287</v>
      </c>
      <c r="K130" s="125"/>
    </row>
    <row r="131" s="63" customFormat="1" ht="20" customHeight="1" spans="1:11">
      <c r="A131" s="75" t="s">
        <v>209</v>
      </c>
      <c r="B131" s="140" t="s">
        <v>289</v>
      </c>
      <c r="C131" s="80" t="s">
        <v>98</v>
      </c>
      <c r="D131" s="174"/>
      <c r="E131" s="122">
        <v>25</v>
      </c>
      <c r="F131" s="136">
        <v>10</v>
      </c>
      <c r="G131" s="136">
        <v>40</v>
      </c>
      <c r="H131" s="136"/>
      <c r="I131" s="123">
        <f t="shared" si="21"/>
        <v>0</v>
      </c>
      <c r="J131" s="101" t="s">
        <v>287</v>
      </c>
      <c r="K131" s="125"/>
    </row>
    <row r="132" s="63" customFormat="1" ht="20" customHeight="1" spans="1:16384">
      <c r="A132" s="146" t="s">
        <v>290</v>
      </c>
      <c r="B132" s="146"/>
      <c r="C132" s="146"/>
      <c r="D132" s="213"/>
      <c r="E132" s="146"/>
      <c r="F132" s="146"/>
      <c r="G132" s="146"/>
      <c r="H132" s="146"/>
      <c r="I132" s="146"/>
      <c r="J132" s="146"/>
      <c r="K132" s="157"/>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c r="MA132"/>
      <c r="MB132"/>
      <c r="MC132"/>
      <c r="MD132"/>
      <c r="ME132"/>
      <c r="MF132"/>
      <c r="MG132"/>
      <c r="MH132"/>
      <c r="MI132"/>
      <c r="MJ132"/>
      <c r="MK132"/>
      <c r="ML132"/>
      <c r="MM132"/>
      <c r="MN132"/>
      <c r="MO132"/>
      <c r="MP132"/>
      <c r="MQ132"/>
      <c r="MR132"/>
      <c r="MS132"/>
      <c r="MT132"/>
      <c r="MU132"/>
      <c r="MV132"/>
      <c r="MW132"/>
      <c r="MX132"/>
      <c r="MY132"/>
      <c r="MZ132"/>
      <c r="NA132"/>
      <c r="NB132"/>
      <c r="NC132"/>
      <c r="ND132"/>
      <c r="NE132"/>
      <c r="NF132"/>
      <c r="NG132"/>
      <c r="NH132"/>
      <c r="NI132"/>
      <c r="NJ132"/>
      <c r="NK132"/>
      <c r="NL132"/>
      <c r="NM132"/>
      <c r="NN132"/>
      <c r="NO132"/>
      <c r="NP132"/>
      <c r="NQ132"/>
      <c r="NR132"/>
      <c r="NS132"/>
      <c r="NT132"/>
      <c r="NU132"/>
      <c r="NV132"/>
      <c r="NW132"/>
      <c r="NX132"/>
      <c r="NY132"/>
      <c r="NZ132"/>
      <c r="OA132"/>
      <c r="OB132"/>
      <c r="OC132"/>
      <c r="OD132"/>
      <c r="OE132"/>
      <c r="OF132"/>
      <c r="OG132"/>
      <c r="OH132"/>
      <c r="OI132"/>
      <c r="OJ132"/>
      <c r="OK132"/>
      <c r="OL132"/>
      <c r="OM132"/>
      <c r="ON132"/>
      <c r="OO132"/>
      <c r="OP132"/>
      <c r="OQ132"/>
      <c r="OR132"/>
      <c r="OS132"/>
      <c r="OT132"/>
      <c r="OU132"/>
      <c r="OV132"/>
      <c r="OW132"/>
      <c r="OX132"/>
      <c r="OY132"/>
      <c r="OZ132"/>
      <c r="PA132"/>
      <c r="PB132"/>
      <c r="PC132"/>
      <c r="PD132"/>
      <c r="PE132"/>
      <c r="PF132"/>
      <c r="PG132"/>
      <c r="PH132"/>
      <c r="PI132"/>
      <c r="PJ132"/>
      <c r="PK132"/>
      <c r="PL132"/>
      <c r="PM132"/>
      <c r="PN132"/>
      <c r="PO132"/>
      <c r="PP132"/>
      <c r="PQ132"/>
      <c r="PR132"/>
      <c r="PS132"/>
      <c r="PT132"/>
      <c r="PU132"/>
      <c r="PV132"/>
      <c r="PW132"/>
      <c r="PX132"/>
      <c r="PY132"/>
      <c r="PZ132"/>
      <c r="QA132"/>
      <c r="QB132"/>
      <c r="QC132"/>
      <c r="QD132"/>
      <c r="QE132"/>
      <c r="QF132"/>
      <c r="QG132"/>
      <c r="QH132"/>
      <c r="QI132"/>
      <c r="QJ132"/>
      <c r="QK132"/>
      <c r="QL132"/>
      <c r="QM132"/>
      <c r="QN132"/>
      <c r="QO132"/>
      <c r="QP132"/>
      <c r="QQ132"/>
      <c r="QR132"/>
      <c r="QS132"/>
      <c r="QT132"/>
      <c r="QU132"/>
      <c r="QV132"/>
      <c r="QW132"/>
      <c r="QX132"/>
      <c r="QY132"/>
      <c r="QZ132"/>
      <c r="RA132"/>
      <c r="RB132"/>
      <c r="RC132"/>
      <c r="RD132"/>
      <c r="RE132"/>
      <c r="RF132"/>
      <c r="RG132"/>
      <c r="RH132"/>
      <c r="RI132"/>
      <c r="RJ132"/>
      <c r="RK132"/>
      <c r="RL132"/>
      <c r="RM132"/>
      <c r="RN132"/>
      <c r="RO132"/>
      <c r="RP132"/>
      <c r="RQ132"/>
      <c r="RR132"/>
      <c r="RS132"/>
      <c r="RT132"/>
      <c r="RU132"/>
      <c r="RV132"/>
      <c r="RW132"/>
      <c r="RX132"/>
      <c r="RY132"/>
      <c r="RZ132"/>
      <c r="SA132"/>
      <c r="SB132"/>
      <c r="SC132"/>
      <c r="SD132"/>
      <c r="SE132"/>
      <c r="SF132"/>
      <c r="SG132"/>
      <c r="SH132"/>
      <c r="SI132"/>
      <c r="SJ132"/>
      <c r="SK132"/>
      <c r="SL132"/>
      <c r="SM132"/>
      <c r="SN132"/>
      <c r="SO132"/>
      <c r="SP132"/>
      <c r="SQ132"/>
      <c r="SR132"/>
      <c r="SS132"/>
      <c r="ST132"/>
      <c r="SU132"/>
      <c r="SV132"/>
      <c r="SW132"/>
      <c r="SX132"/>
      <c r="SY132"/>
      <c r="SZ132"/>
      <c r="TA132"/>
      <c r="TB132"/>
      <c r="TC132"/>
      <c r="TD132"/>
      <c r="TE132"/>
      <c r="TF132"/>
      <c r="TG132"/>
      <c r="TH132"/>
      <c r="TI132"/>
      <c r="TJ132"/>
      <c r="TK132"/>
      <c r="TL132"/>
      <c r="TM132"/>
      <c r="TN132"/>
      <c r="TO132"/>
      <c r="TP132"/>
      <c r="TQ132"/>
      <c r="TR132"/>
      <c r="TS132"/>
      <c r="TT132"/>
      <c r="TU132"/>
      <c r="TV132"/>
      <c r="TW132"/>
      <c r="TX132"/>
      <c r="TY132"/>
      <c r="TZ132"/>
      <c r="UA132"/>
      <c r="UB132"/>
      <c r="UC132"/>
      <c r="UD132"/>
      <c r="UE132"/>
      <c r="UF132"/>
      <c r="UG132"/>
      <c r="UH132"/>
      <c r="UI132"/>
      <c r="UJ132"/>
      <c r="UK132"/>
      <c r="UL132"/>
      <c r="UM132"/>
      <c r="UN132"/>
      <c r="UO132"/>
      <c r="UP132"/>
      <c r="UQ132"/>
      <c r="UR132"/>
      <c r="US132"/>
      <c r="UT132"/>
      <c r="UU132"/>
      <c r="UV132"/>
      <c r="UW132"/>
      <c r="UX132"/>
      <c r="UY132"/>
      <c r="UZ132"/>
      <c r="VA132"/>
      <c r="VB132"/>
      <c r="VC132"/>
      <c r="VD132"/>
      <c r="VE132"/>
      <c r="VF132"/>
      <c r="VG132"/>
      <c r="VH132"/>
      <c r="VI132"/>
      <c r="VJ132"/>
      <c r="VK132"/>
      <c r="VL132"/>
      <c r="VM132"/>
      <c r="VN132"/>
      <c r="VO132"/>
      <c r="VP132"/>
      <c r="VQ132"/>
      <c r="VR132"/>
      <c r="VS132"/>
      <c r="VT132"/>
      <c r="VU132"/>
      <c r="VV132"/>
      <c r="VW132"/>
      <c r="VX132"/>
      <c r="VY132"/>
      <c r="VZ132"/>
      <c r="WA132"/>
      <c r="WB132"/>
      <c r="WC132"/>
      <c r="WD132"/>
      <c r="WE132"/>
      <c r="WF132"/>
      <c r="WG132"/>
      <c r="WH132"/>
      <c r="WI132"/>
      <c r="WJ132"/>
      <c r="WK132"/>
      <c r="WL132"/>
      <c r="WM132"/>
      <c r="WN132"/>
      <c r="WO132"/>
      <c r="WP132"/>
      <c r="WQ132"/>
      <c r="WR132"/>
      <c r="WS132"/>
      <c r="WT132"/>
      <c r="WU132"/>
      <c r="WV132"/>
      <c r="WW132"/>
      <c r="WX132"/>
      <c r="WY132"/>
      <c r="WZ132"/>
      <c r="XA132"/>
      <c r="XB132"/>
      <c r="XC132"/>
      <c r="XD132"/>
      <c r="XE132"/>
      <c r="XF132"/>
      <c r="XG132"/>
      <c r="XH132"/>
      <c r="XI132"/>
      <c r="XJ132"/>
      <c r="XK132"/>
      <c r="XL132"/>
      <c r="XM132"/>
      <c r="XN132"/>
      <c r="XO132"/>
      <c r="XP132"/>
      <c r="XQ132"/>
      <c r="XR132"/>
      <c r="XS132"/>
      <c r="XT132"/>
      <c r="XU132"/>
      <c r="XV132"/>
      <c r="XW132"/>
      <c r="XX132"/>
      <c r="XY132"/>
      <c r="XZ132"/>
      <c r="YA132"/>
      <c r="YB132"/>
      <c r="YC132"/>
      <c r="YD132"/>
      <c r="YE132"/>
      <c r="YF132"/>
      <c r="YG132"/>
      <c r="YH132"/>
      <c r="YI132"/>
      <c r="YJ132"/>
      <c r="YK132"/>
      <c r="YL132"/>
      <c r="YM132"/>
      <c r="YN132"/>
      <c r="YO132"/>
      <c r="YP132"/>
      <c r="YQ132"/>
      <c r="YR132"/>
      <c r="YS132"/>
      <c r="YT132"/>
      <c r="YU132"/>
      <c r="YV132"/>
      <c r="YW132"/>
      <c r="YX132"/>
      <c r="YY132"/>
      <c r="YZ132"/>
      <c r="ZA132"/>
      <c r="ZB132"/>
      <c r="ZC132"/>
      <c r="ZD132"/>
      <c r="ZE132"/>
      <c r="ZF132"/>
      <c r="ZG132"/>
      <c r="ZH132"/>
      <c r="ZI132"/>
      <c r="ZJ132"/>
      <c r="ZK132"/>
      <c r="ZL132"/>
      <c r="ZM132"/>
      <c r="ZN132"/>
      <c r="ZO132"/>
      <c r="ZP132"/>
      <c r="ZQ132"/>
      <c r="ZR132"/>
      <c r="ZS132"/>
      <c r="ZT132"/>
      <c r="ZU132"/>
      <c r="ZV132"/>
      <c r="ZW132"/>
      <c r="ZX132"/>
      <c r="ZY132"/>
      <c r="ZZ132"/>
      <c r="AAA132"/>
      <c r="AAB132"/>
      <c r="AAC132"/>
      <c r="AAD132"/>
      <c r="AAE132"/>
      <c r="AAF132"/>
      <c r="AAG132"/>
      <c r="AAH132"/>
      <c r="AAI132"/>
      <c r="AAJ132"/>
      <c r="AAK132"/>
      <c r="AAL132"/>
      <c r="AAM132"/>
      <c r="AAN132"/>
      <c r="AAO132"/>
      <c r="AAP132"/>
      <c r="AAQ132"/>
      <c r="AAR132"/>
      <c r="AAS132"/>
      <c r="AAT132"/>
      <c r="AAU132"/>
      <c r="AAV132"/>
      <c r="AAW132"/>
      <c r="AAX132"/>
      <c r="AAY132"/>
      <c r="AAZ132"/>
      <c r="ABA132"/>
      <c r="ABB132"/>
      <c r="ABC132"/>
      <c r="ABD132"/>
      <c r="ABE132"/>
      <c r="ABF132"/>
      <c r="ABG132"/>
      <c r="ABH132"/>
      <c r="ABI132"/>
      <c r="ABJ132"/>
      <c r="ABK132"/>
      <c r="ABL132"/>
      <c r="ABM132"/>
      <c r="ABN132"/>
      <c r="ABO132"/>
      <c r="ABP132"/>
      <c r="ABQ132"/>
      <c r="ABR132"/>
      <c r="ABS132"/>
      <c r="ABT132"/>
      <c r="ABU132"/>
      <c r="ABV132"/>
      <c r="ABW132"/>
      <c r="ABX132"/>
      <c r="ABY132"/>
      <c r="ABZ132"/>
      <c r="ACA132"/>
      <c r="ACB132"/>
      <c r="ACC132"/>
      <c r="ACD132"/>
      <c r="ACE132"/>
      <c r="ACF132"/>
      <c r="ACG132"/>
      <c r="ACH132"/>
      <c r="ACI132"/>
      <c r="ACJ132"/>
      <c r="ACK132"/>
      <c r="ACL132"/>
      <c r="ACM132"/>
      <c r="ACN132"/>
      <c r="ACO132"/>
      <c r="ACP132"/>
      <c r="ACQ132"/>
      <c r="ACR132"/>
      <c r="ACS132"/>
      <c r="ACT132"/>
      <c r="ACU132"/>
      <c r="ACV132"/>
      <c r="ACW132"/>
      <c r="ACX132"/>
      <c r="ACY132"/>
      <c r="ACZ132"/>
      <c r="ADA132"/>
      <c r="ADB132"/>
      <c r="ADC132"/>
      <c r="ADD132"/>
      <c r="ADE132"/>
      <c r="ADF132"/>
      <c r="ADG132"/>
      <c r="ADH132"/>
      <c r="ADI132"/>
      <c r="ADJ132"/>
      <c r="ADK132"/>
      <c r="ADL132"/>
      <c r="ADM132"/>
      <c r="ADN132"/>
      <c r="ADO132"/>
      <c r="ADP132"/>
      <c r="ADQ132"/>
      <c r="ADR132"/>
      <c r="ADS132"/>
      <c r="ADT132"/>
      <c r="ADU132"/>
      <c r="ADV132"/>
      <c r="ADW132"/>
      <c r="ADX132"/>
      <c r="ADY132"/>
      <c r="ADZ132"/>
      <c r="AEA132"/>
      <c r="AEB132"/>
      <c r="AEC132"/>
      <c r="AED132"/>
      <c r="AEE132"/>
      <c r="AEF132"/>
      <c r="AEG132"/>
      <c r="AEH132"/>
      <c r="AEI132"/>
      <c r="AEJ132"/>
      <c r="AEK132"/>
      <c r="AEL132"/>
      <c r="AEM132"/>
      <c r="AEN132"/>
      <c r="AEO132"/>
      <c r="AEP132"/>
      <c r="AEQ132"/>
      <c r="AER132"/>
      <c r="AES132"/>
      <c r="AET132"/>
      <c r="AEU132"/>
      <c r="AEV132"/>
      <c r="AEW132"/>
      <c r="AEX132"/>
      <c r="AEY132"/>
      <c r="AEZ132"/>
      <c r="AFA132"/>
      <c r="AFB132"/>
      <c r="AFC132"/>
      <c r="AFD132"/>
      <c r="AFE132"/>
      <c r="AFF132"/>
      <c r="AFG132"/>
      <c r="AFH132"/>
      <c r="AFI132"/>
      <c r="AFJ132"/>
      <c r="AFK132"/>
      <c r="AFL132"/>
      <c r="AFM132"/>
      <c r="AFN132"/>
      <c r="AFO132"/>
      <c r="AFP132"/>
      <c r="AFQ132"/>
      <c r="AFR132"/>
      <c r="AFS132"/>
      <c r="AFT132"/>
      <c r="AFU132"/>
      <c r="AFV132"/>
      <c r="AFW132"/>
      <c r="AFX132"/>
      <c r="AFY132"/>
      <c r="AFZ132"/>
      <c r="AGA132"/>
      <c r="AGB132"/>
      <c r="AGC132"/>
      <c r="AGD132"/>
      <c r="AGE132"/>
      <c r="AGF132"/>
      <c r="AGG132"/>
      <c r="AGH132"/>
      <c r="AGI132"/>
      <c r="AGJ132"/>
      <c r="AGK132"/>
      <c r="AGL132"/>
      <c r="AGM132"/>
      <c r="AGN132"/>
      <c r="AGO132"/>
      <c r="AGP132"/>
      <c r="AGQ132"/>
      <c r="AGR132"/>
      <c r="AGS132"/>
      <c r="AGT132"/>
      <c r="AGU132"/>
      <c r="AGV132"/>
      <c r="AGW132"/>
      <c r="AGX132"/>
      <c r="AGY132"/>
      <c r="AGZ132"/>
      <c r="AHA132"/>
      <c r="AHB132"/>
      <c r="AHC132"/>
      <c r="AHD132"/>
      <c r="AHE132"/>
      <c r="AHF132"/>
      <c r="AHG132"/>
      <c r="AHH132"/>
      <c r="AHI132"/>
      <c r="AHJ132"/>
      <c r="AHK132"/>
      <c r="AHL132"/>
      <c r="AHM132"/>
      <c r="AHN132"/>
      <c r="AHO132"/>
      <c r="AHP132"/>
      <c r="AHQ132"/>
      <c r="AHR132"/>
      <c r="AHS132"/>
      <c r="AHT132"/>
      <c r="AHU132"/>
      <c r="AHV132"/>
      <c r="AHW132"/>
      <c r="AHX132"/>
      <c r="AHY132"/>
      <c r="AHZ132"/>
      <c r="AIA132"/>
      <c r="AIB132"/>
      <c r="AIC132"/>
      <c r="AID132"/>
      <c r="AIE132"/>
      <c r="AIF132"/>
      <c r="AIG132"/>
      <c r="AIH132"/>
      <c r="AII132"/>
      <c r="AIJ132"/>
      <c r="AIK132"/>
      <c r="AIL132"/>
      <c r="AIM132"/>
      <c r="AIN132"/>
      <c r="AIO132"/>
      <c r="AIP132"/>
      <c r="AIQ132"/>
      <c r="AIR132"/>
      <c r="AIS132"/>
      <c r="AIT132"/>
      <c r="AIU132"/>
      <c r="AIV132"/>
      <c r="AIW132"/>
      <c r="AIX132"/>
      <c r="AIY132"/>
      <c r="AIZ132"/>
      <c r="AJA132"/>
      <c r="AJB132"/>
      <c r="AJC132"/>
      <c r="AJD132"/>
      <c r="AJE132"/>
      <c r="AJF132"/>
      <c r="AJG132"/>
      <c r="AJH132"/>
      <c r="AJI132"/>
      <c r="AJJ132"/>
      <c r="AJK132"/>
      <c r="AJL132"/>
      <c r="AJM132"/>
      <c r="AJN132"/>
      <c r="AJO132"/>
      <c r="AJP132"/>
      <c r="AJQ132"/>
      <c r="AJR132"/>
      <c r="AJS132"/>
      <c r="AJT132"/>
      <c r="AJU132"/>
      <c r="AJV132"/>
      <c r="AJW132"/>
      <c r="AJX132"/>
      <c r="AJY132"/>
      <c r="AJZ132"/>
      <c r="AKA132"/>
      <c r="AKB132"/>
      <c r="AKC132"/>
      <c r="AKD132"/>
      <c r="AKE132"/>
      <c r="AKF132"/>
      <c r="AKG132"/>
      <c r="AKH132"/>
      <c r="AKI132"/>
      <c r="AKJ132"/>
      <c r="AKK132"/>
      <c r="AKL132"/>
      <c r="AKM132"/>
      <c r="AKN132"/>
      <c r="AKO132"/>
      <c r="AKP132"/>
      <c r="AKQ132"/>
      <c r="AKR132"/>
      <c r="AKS132"/>
      <c r="AKT132"/>
      <c r="AKU132"/>
      <c r="AKV132"/>
      <c r="AKW132"/>
      <c r="AKX132"/>
      <c r="AKY132"/>
      <c r="AKZ132"/>
      <c r="ALA132"/>
      <c r="ALB132"/>
      <c r="ALC132"/>
      <c r="ALD132"/>
      <c r="ALE132"/>
      <c r="ALF132"/>
      <c r="ALG132"/>
      <c r="ALH132"/>
      <c r="ALI132"/>
      <c r="ALJ132"/>
      <c r="ALK132"/>
      <c r="ALL132"/>
      <c r="ALM132"/>
      <c r="ALN132"/>
      <c r="ALO132"/>
      <c r="ALP132"/>
      <c r="ALQ132"/>
      <c r="ALR132"/>
      <c r="ALS132"/>
      <c r="ALT132"/>
      <c r="ALU132"/>
      <c r="ALV132"/>
      <c r="ALW132"/>
      <c r="ALX132"/>
      <c r="ALY132"/>
      <c r="ALZ132"/>
      <c r="AMA132"/>
      <c r="AMB132"/>
      <c r="AMC132"/>
      <c r="AMD132"/>
      <c r="AME132"/>
      <c r="AMF132"/>
      <c r="AMG132"/>
      <c r="AMH132"/>
      <c r="AMI132"/>
      <c r="AMJ132"/>
      <c r="AMK132"/>
      <c r="AML132"/>
      <c r="AMM132"/>
      <c r="AMN132"/>
      <c r="AMO132"/>
      <c r="AMP132"/>
      <c r="AMQ132"/>
      <c r="AMR132"/>
      <c r="AMS132"/>
      <c r="AMT132"/>
      <c r="AMU132"/>
      <c r="AMV132"/>
      <c r="AMW132"/>
      <c r="AMX132"/>
      <c r="AMY132"/>
      <c r="AMZ132"/>
      <c r="ANA132"/>
      <c r="ANB132"/>
      <c r="ANC132"/>
      <c r="AND132"/>
      <c r="ANE132"/>
      <c r="ANF132"/>
      <c r="ANG132"/>
      <c r="ANH132"/>
      <c r="ANI132"/>
      <c r="ANJ132"/>
      <c r="ANK132"/>
      <c r="ANL132"/>
      <c r="ANM132"/>
      <c r="ANN132"/>
      <c r="ANO132"/>
      <c r="ANP132"/>
      <c r="ANQ132"/>
      <c r="ANR132"/>
      <c r="ANS132"/>
      <c r="ANT132"/>
      <c r="ANU132"/>
      <c r="ANV132"/>
      <c r="ANW132"/>
      <c r="ANX132"/>
      <c r="ANY132"/>
      <c r="ANZ132"/>
      <c r="AOA132"/>
      <c r="AOB132"/>
      <c r="AOC132"/>
      <c r="AOD132"/>
      <c r="AOE132"/>
      <c r="AOF132"/>
      <c r="AOG132"/>
      <c r="AOH132"/>
      <c r="AOI132"/>
      <c r="AOJ132"/>
      <c r="AOK132"/>
      <c r="AOL132"/>
      <c r="AOM132"/>
      <c r="AON132"/>
      <c r="AOO132"/>
      <c r="AOP132"/>
      <c r="AOQ132"/>
      <c r="AOR132"/>
      <c r="AOS132"/>
      <c r="AOT132"/>
      <c r="AOU132"/>
      <c r="AOV132"/>
      <c r="AOW132"/>
      <c r="AOX132"/>
      <c r="AOY132"/>
      <c r="AOZ132"/>
      <c r="APA132"/>
      <c r="APB132"/>
      <c r="APC132"/>
      <c r="APD132"/>
      <c r="APE132"/>
      <c r="APF132"/>
      <c r="APG132"/>
      <c r="APH132"/>
      <c r="API132"/>
      <c r="APJ132"/>
      <c r="APK132"/>
      <c r="APL132"/>
      <c r="APM132"/>
      <c r="APN132"/>
      <c r="APO132"/>
      <c r="APP132"/>
      <c r="APQ132"/>
      <c r="APR132"/>
      <c r="APS132"/>
      <c r="APT132"/>
      <c r="APU132"/>
      <c r="APV132"/>
      <c r="APW132"/>
      <c r="APX132"/>
      <c r="APY132"/>
      <c r="APZ132"/>
      <c r="AQA132"/>
      <c r="AQB132"/>
      <c r="AQC132"/>
      <c r="AQD132"/>
      <c r="AQE132"/>
      <c r="AQF132"/>
      <c r="AQG132"/>
      <c r="AQH132"/>
      <c r="AQI132"/>
      <c r="AQJ132"/>
      <c r="AQK132"/>
      <c r="AQL132"/>
      <c r="AQM132"/>
      <c r="AQN132"/>
      <c r="AQO132"/>
      <c r="AQP132"/>
      <c r="AQQ132"/>
      <c r="AQR132"/>
      <c r="AQS132"/>
      <c r="AQT132"/>
      <c r="AQU132"/>
      <c r="AQV132"/>
      <c r="AQW132"/>
      <c r="AQX132"/>
      <c r="AQY132"/>
      <c r="AQZ132"/>
      <c r="ARA132"/>
      <c r="ARB132"/>
      <c r="ARC132"/>
      <c r="ARD132"/>
      <c r="ARE132"/>
      <c r="ARF132"/>
      <c r="ARG132"/>
      <c r="ARH132"/>
      <c r="ARI132"/>
      <c r="ARJ132"/>
      <c r="ARK132"/>
      <c r="ARL132"/>
      <c r="ARM132"/>
      <c r="ARN132"/>
      <c r="ARO132"/>
      <c r="ARP132"/>
      <c r="ARQ132"/>
      <c r="ARR132"/>
      <c r="ARS132"/>
      <c r="ART132"/>
      <c r="ARU132"/>
      <c r="ARV132"/>
      <c r="ARW132"/>
      <c r="ARX132"/>
      <c r="ARY132"/>
      <c r="ARZ132"/>
      <c r="ASA132"/>
      <c r="ASB132"/>
      <c r="ASC132"/>
      <c r="ASD132"/>
      <c r="ASE132"/>
      <c r="ASF132"/>
      <c r="ASG132"/>
      <c r="ASH132"/>
      <c r="ASI132"/>
      <c r="ASJ132"/>
      <c r="ASK132"/>
      <c r="ASL132"/>
      <c r="ASM132"/>
      <c r="ASN132"/>
      <c r="ASO132"/>
      <c r="ASP132"/>
      <c r="ASQ132"/>
      <c r="ASR132"/>
      <c r="ASS132"/>
      <c r="AST132"/>
      <c r="ASU132"/>
      <c r="ASV132"/>
      <c r="ASW132"/>
      <c r="ASX132"/>
      <c r="ASY132"/>
      <c r="ASZ132"/>
      <c r="ATA132"/>
      <c r="ATB132"/>
      <c r="ATC132"/>
      <c r="ATD132"/>
      <c r="ATE132"/>
      <c r="ATF132"/>
      <c r="ATG132"/>
      <c r="ATH132"/>
      <c r="ATI132"/>
      <c r="ATJ132"/>
      <c r="ATK132"/>
      <c r="ATL132"/>
      <c r="ATM132"/>
      <c r="ATN132"/>
      <c r="ATO132"/>
      <c r="ATP132"/>
      <c r="ATQ132"/>
      <c r="ATR132"/>
      <c r="ATS132"/>
      <c r="ATT132"/>
      <c r="ATU132"/>
      <c r="ATV132"/>
      <c r="ATW132"/>
      <c r="ATX132"/>
      <c r="ATY132"/>
      <c r="ATZ132"/>
      <c r="AUA132"/>
      <c r="AUB132"/>
      <c r="AUC132"/>
      <c r="AUD132"/>
      <c r="AUE132"/>
      <c r="AUF132"/>
      <c r="AUG132"/>
      <c r="AUH132"/>
      <c r="AUI132"/>
      <c r="AUJ132"/>
      <c r="AUK132"/>
      <c r="AUL132"/>
      <c r="AUM132"/>
      <c r="AUN132"/>
      <c r="AUO132"/>
      <c r="AUP132"/>
      <c r="AUQ132"/>
      <c r="AUR132"/>
      <c r="AUS132"/>
      <c r="AUT132"/>
      <c r="AUU132"/>
      <c r="AUV132"/>
      <c r="AUW132"/>
      <c r="AUX132"/>
      <c r="AUY132"/>
      <c r="AUZ132"/>
      <c r="AVA132"/>
      <c r="AVB132"/>
      <c r="AVC132"/>
      <c r="AVD132"/>
      <c r="AVE132"/>
      <c r="AVF132"/>
      <c r="AVG132"/>
      <c r="AVH132"/>
      <c r="AVI132"/>
      <c r="AVJ132"/>
      <c r="AVK132"/>
      <c r="AVL132"/>
      <c r="AVM132"/>
      <c r="AVN132"/>
      <c r="AVO132"/>
      <c r="AVP132"/>
      <c r="AVQ132"/>
      <c r="AVR132"/>
      <c r="AVS132"/>
      <c r="AVT132"/>
      <c r="AVU132"/>
      <c r="AVV132"/>
      <c r="AVW132"/>
      <c r="AVX132"/>
      <c r="AVY132"/>
      <c r="AVZ132"/>
      <c r="AWA132"/>
      <c r="AWB132"/>
      <c r="AWC132"/>
      <c r="AWD132"/>
      <c r="AWE132"/>
      <c r="AWF132"/>
      <c r="AWG132"/>
      <c r="AWH132"/>
      <c r="AWI132"/>
      <c r="AWJ132"/>
      <c r="AWK132"/>
      <c r="AWL132"/>
      <c r="AWM132"/>
      <c r="AWN132"/>
      <c r="AWO132"/>
      <c r="AWP132"/>
      <c r="AWQ132"/>
      <c r="AWR132"/>
      <c r="AWS132"/>
      <c r="AWT132"/>
      <c r="AWU132"/>
      <c r="AWV132"/>
      <c r="AWW132"/>
      <c r="AWX132"/>
      <c r="AWY132"/>
      <c r="AWZ132"/>
      <c r="AXA132"/>
      <c r="AXB132"/>
      <c r="AXC132"/>
      <c r="AXD132"/>
      <c r="AXE132"/>
      <c r="AXF132"/>
      <c r="AXG132"/>
      <c r="AXH132"/>
      <c r="AXI132"/>
      <c r="AXJ132"/>
      <c r="AXK132"/>
      <c r="AXL132"/>
      <c r="AXM132"/>
      <c r="AXN132"/>
      <c r="AXO132"/>
      <c r="AXP132"/>
      <c r="AXQ132"/>
      <c r="AXR132"/>
      <c r="AXS132"/>
      <c r="AXT132"/>
      <c r="AXU132"/>
      <c r="AXV132"/>
      <c r="AXW132"/>
      <c r="AXX132"/>
      <c r="AXY132"/>
      <c r="AXZ132"/>
      <c r="AYA132"/>
      <c r="AYB132"/>
      <c r="AYC132"/>
      <c r="AYD132"/>
      <c r="AYE132"/>
      <c r="AYF132"/>
      <c r="AYG132"/>
      <c r="AYH132"/>
      <c r="AYI132"/>
      <c r="AYJ132"/>
      <c r="AYK132"/>
      <c r="AYL132"/>
      <c r="AYM132"/>
      <c r="AYN132"/>
      <c r="AYO132"/>
      <c r="AYP132"/>
      <c r="AYQ132"/>
      <c r="AYR132"/>
      <c r="AYS132"/>
      <c r="AYT132"/>
      <c r="AYU132"/>
      <c r="AYV132"/>
      <c r="AYW132"/>
      <c r="AYX132"/>
      <c r="AYY132"/>
      <c r="AYZ132"/>
      <c r="AZA132"/>
      <c r="AZB132"/>
      <c r="AZC132"/>
      <c r="AZD132"/>
      <c r="AZE132"/>
      <c r="AZF132"/>
      <c r="AZG132"/>
      <c r="AZH132"/>
      <c r="AZI132"/>
      <c r="AZJ132"/>
      <c r="AZK132"/>
      <c r="AZL132"/>
      <c r="AZM132"/>
      <c r="AZN132"/>
      <c r="AZO132"/>
      <c r="AZP132"/>
      <c r="AZQ132"/>
      <c r="AZR132"/>
      <c r="AZS132"/>
      <c r="AZT132"/>
      <c r="AZU132"/>
      <c r="AZV132"/>
      <c r="AZW132"/>
      <c r="AZX132"/>
      <c r="AZY132"/>
      <c r="AZZ132"/>
      <c r="BAA132"/>
      <c r="BAB132"/>
      <c r="BAC132"/>
      <c r="BAD132"/>
      <c r="BAE132"/>
      <c r="BAF132"/>
      <c r="BAG132"/>
      <c r="BAH132"/>
      <c r="BAI132"/>
      <c r="BAJ132"/>
      <c r="BAK132"/>
      <c r="BAL132"/>
      <c r="BAM132"/>
      <c r="BAN132"/>
      <c r="BAO132"/>
      <c r="BAP132"/>
      <c r="BAQ132"/>
      <c r="BAR132"/>
      <c r="BAS132"/>
      <c r="BAT132"/>
      <c r="BAU132"/>
      <c r="BAV132"/>
      <c r="BAW132"/>
      <c r="BAX132"/>
      <c r="BAY132"/>
      <c r="BAZ132"/>
      <c r="BBA132"/>
      <c r="BBB132"/>
      <c r="BBC132"/>
      <c r="BBD132"/>
      <c r="BBE132"/>
      <c r="BBF132"/>
      <c r="BBG132"/>
      <c r="BBH132"/>
      <c r="BBI132"/>
      <c r="BBJ132"/>
      <c r="BBK132"/>
      <c r="BBL132"/>
      <c r="BBM132"/>
      <c r="BBN132"/>
      <c r="BBO132"/>
      <c r="BBP132"/>
      <c r="BBQ132"/>
      <c r="BBR132"/>
      <c r="BBS132"/>
      <c r="BBT132"/>
      <c r="BBU132"/>
      <c r="BBV132"/>
      <c r="BBW132"/>
      <c r="BBX132"/>
      <c r="BBY132"/>
      <c r="BBZ132"/>
      <c r="BCA132"/>
      <c r="BCB132"/>
      <c r="BCC132"/>
      <c r="BCD132"/>
      <c r="BCE132"/>
      <c r="BCF132"/>
      <c r="BCG132"/>
      <c r="BCH132"/>
      <c r="BCI132"/>
      <c r="BCJ132"/>
      <c r="BCK132"/>
      <c r="BCL132"/>
      <c r="BCM132"/>
      <c r="BCN132"/>
      <c r="BCO132"/>
      <c r="BCP132"/>
      <c r="BCQ132"/>
      <c r="BCR132"/>
      <c r="BCS132"/>
      <c r="BCT132"/>
      <c r="BCU132"/>
      <c r="BCV132"/>
      <c r="BCW132"/>
      <c r="BCX132"/>
      <c r="BCY132"/>
      <c r="BCZ132"/>
      <c r="BDA132"/>
      <c r="BDB132"/>
      <c r="BDC132"/>
      <c r="BDD132"/>
      <c r="BDE132"/>
      <c r="BDF132"/>
      <c r="BDG132"/>
      <c r="BDH132"/>
      <c r="BDI132"/>
      <c r="BDJ132"/>
      <c r="BDK132"/>
      <c r="BDL132"/>
      <c r="BDM132"/>
      <c r="BDN132"/>
      <c r="BDO132"/>
      <c r="BDP132"/>
      <c r="BDQ132"/>
      <c r="BDR132"/>
      <c r="BDS132"/>
      <c r="BDT132"/>
      <c r="BDU132"/>
      <c r="BDV132"/>
      <c r="BDW132"/>
      <c r="BDX132"/>
      <c r="BDY132"/>
      <c r="BDZ132"/>
      <c r="BEA132"/>
      <c r="BEB132"/>
      <c r="BEC132"/>
      <c r="BED132"/>
      <c r="BEE132"/>
      <c r="BEF132"/>
      <c r="BEG132"/>
      <c r="BEH132"/>
      <c r="BEI132"/>
      <c r="BEJ132"/>
      <c r="BEK132"/>
      <c r="BEL132"/>
      <c r="BEM132"/>
      <c r="BEN132"/>
      <c r="BEO132"/>
      <c r="BEP132"/>
      <c r="BEQ132"/>
      <c r="BER132"/>
      <c r="BES132"/>
      <c r="BET132"/>
      <c r="BEU132"/>
      <c r="BEV132"/>
      <c r="BEW132"/>
      <c r="BEX132"/>
      <c r="BEY132"/>
      <c r="BEZ132"/>
      <c r="BFA132"/>
      <c r="BFB132"/>
      <c r="BFC132"/>
      <c r="BFD132"/>
      <c r="BFE132"/>
      <c r="BFF132"/>
      <c r="BFG132"/>
      <c r="BFH132"/>
      <c r="BFI132"/>
      <c r="BFJ132"/>
      <c r="BFK132"/>
      <c r="BFL132"/>
      <c r="BFM132"/>
      <c r="BFN132"/>
      <c r="BFO132"/>
      <c r="BFP132"/>
      <c r="BFQ132"/>
      <c r="BFR132"/>
      <c r="BFS132"/>
      <c r="BFT132"/>
      <c r="BFU132"/>
      <c r="BFV132"/>
      <c r="BFW132"/>
      <c r="BFX132"/>
      <c r="BFY132"/>
      <c r="BFZ132"/>
      <c r="BGA132"/>
      <c r="BGB132"/>
      <c r="BGC132"/>
      <c r="BGD132"/>
      <c r="BGE132"/>
      <c r="BGF132"/>
      <c r="BGG132"/>
      <c r="BGH132"/>
      <c r="BGI132"/>
      <c r="BGJ132"/>
      <c r="BGK132"/>
      <c r="BGL132"/>
      <c r="BGM132"/>
      <c r="BGN132"/>
      <c r="BGO132"/>
      <c r="BGP132"/>
      <c r="BGQ132"/>
      <c r="BGR132"/>
      <c r="BGS132"/>
      <c r="BGT132"/>
      <c r="BGU132"/>
      <c r="BGV132"/>
      <c r="BGW132"/>
      <c r="BGX132"/>
      <c r="BGY132"/>
      <c r="BGZ132"/>
      <c r="BHA132"/>
      <c r="BHB132"/>
      <c r="BHC132"/>
      <c r="BHD132"/>
      <c r="BHE132"/>
      <c r="BHF132"/>
      <c r="BHG132"/>
      <c r="BHH132"/>
      <c r="BHI132"/>
      <c r="BHJ132"/>
      <c r="BHK132"/>
      <c r="BHL132"/>
      <c r="BHM132"/>
      <c r="BHN132"/>
      <c r="BHO132"/>
      <c r="BHP132"/>
      <c r="BHQ132"/>
      <c r="BHR132"/>
      <c r="BHS132"/>
      <c r="BHT132"/>
      <c r="BHU132"/>
      <c r="BHV132"/>
      <c r="BHW132"/>
      <c r="BHX132"/>
      <c r="BHY132"/>
      <c r="BHZ132"/>
      <c r="BIA132"/>
      <c r="BIB132"/>
      <c r="BIC132"/>
      <c r="BID132"/>
      <c r="BIE132"/>
      <c r="BIF132"/>
      <c r="BIG132"/>
      <c r="BIH132"/>
      <c r="BII132"/>
      <c r="BIJ132"/>
      <c r="BIK132"/>
      <c r="BIL132"/>
      <c r="BIM132"/>
      <c r="BIN132"/>
      <c r="BIO132"/>
      <c r="BIP132"/>
      <c r="BIQ132"/>
      <c r="BIR132"/>
      <c r="BIS132"/>
      <c r="BIT132"/>
      <c r="BIU132"/>
      <c r="BIV132"/>
      <c r="BIW132"/>
      <c r="BIX132"/>
      <c r="BIY132"/>
      <c r="BIZ132"/>
      <c r="BJA132"/>
      <c r="BJB132"/>
      <c r="BJC132"/>
      <c r="BJD132"/>
      <c r="BJE132"/>
      <c r="BJF132"/>
      <c r="BJG132"/>
      <c r="BJH132"/>
      <c r="BJI132"/>
      <c r="BJJ132"/>
      <c r="BJK132"/>
      <c r="BJL132"/>
      <c r="BJM132"/>
      <c r="BJN132"/>
      <c r="BJO132"/>
      <c r="BJP132"/>
      <c r="BJQ132"/>
      <c r="BJR132"/>
      <c r="BJS132"/>
      <c r="BJT132"/>
      <c r="BJU132"/>
      <c r="BJV132"/>
      <c r="BJW132"/>
      <c r="BJX132"/>
      <c r="BJY132"/>
      <c r="BJZ132"/>
      <c r="BKA132"/>
      <c r="BKB132"/>
      <c r="BKC132"/>
      <c r="BKD132"/>
      <c r="BKE132"/>
      <c r="BKF132"/>
      <c r="BKG132"/>
      <c r="BKH132"/>
      <c r="BKI132"/>
      <c r="BKJ132"/>
      <c r="BKK132"/>
      <c r="BKL132"/>
      <c r="BKM132"/>
      <c r="BKN132"/>
      <c r="BKO132"/>
      <c r="BKP132"/>
      <c r="BKQ132"/>
      <c r="BKR132"/>
      <c r="BKS132"/>
      <c r="BKT132"/>
      <c r="BKU132"/>
      <c r="BKV132"/>
      <c r="BKW132"/>
      <c r="BKX132"/>
      <c r="BKY132"/>
      <c r="BKZ132"/>
      <c r="BLA132"/>
      <c r="BLB132"/>
      <c r="BLC132"/>
      <c r="BLD132"/>
      <c r="BLE132"/>
      <c r="BLF132"/>
      <c r="BLG132"/>
      <c r="BLH132"/>
      <c r="BLI132"/>
      <c r="BLJ132"/>
      <c r="BLK132"/>
      <c r="BLL132"/>
      <c r="BLM132"/>
      <c r="BLN132"/>
      <c r="BLO132"/>
      <c r="BLP132"/>
      <c r="BLQ132"/>
      <c r="BLR132"/>
      <c r="BLS132"/>
      <c r="BLT132"/>
      <c r="BLU132"/>
      <c r="BLV132"/>
      <c r="BLW132"/>
      <c r="BLX132"/>
      <c r="BLY132"/>
      <c r="BLZ132"/>
      <c r="BMA132"/>
      <c r="BMB132"/>
      <c r="BMC132"/>
      <c r="BMD132"/>
      <c r="BME132"/>
      <c r="BMF132"/>
      <c r="BMG132"/>
      <c r="BMH132"/>
      <c r="BMI132"/>
      <c r="BMJ132"/>
      <c r="BMK132"/>
      <c r="BML132"/>
      <c r="BMM132"/>
      <c r="BMN132"/>
      <c r="BMO132"/>
      <c r="BMP132"/>
      <c r="BMQ132"/>
      <c r="BMR132"/>
      <c r="BMS132"/>
      <c r="BMT132"/>
      <c r="BMU132"/>
      <c r="BMV132"/>
      <c r="BMW132"/>
      <c r="BMX132"/>
      <c r="BMY132"/>
      <c r="BMZ132"/>
      <c r="BNA132"/>
      <c r="BNB132"/>
      <c r="BNC132"/>
      <c r="BND132"/>
      <c r="BNE132"/>
      <c r="BNF132"/>
      <c r="BNG132"/>
      <c r="BNH132"/>
      <c r="BNI132"/>
      <c r="BNJ132"/>
      <c r="BNK132"/>
      <c r="BNL132"/>
      <c r="BNM132"/>
      <c r="BNN132"/>
      <c r="BNO132"/>
      <c r="BNP132"/>
      <c r="BNQ132"/>
      <c r="BNR132"/>
      <c r="BNS132"/>
      <c r="BNT132"/>
      <c r="BNU132"/>
      <c r="BNV132"/>
      <c r="BNW132"/>
      <c r="BNX132"/>
      <c r="BNY132"/>
      <c r="BNZ132"/>
      <c r="BOA132"/>
      <c r="BOB132"/>
      <c r="BOC132"/>
      <c r="BOD132"/>
      <c r="BOE132"/>
      <c r="BOF132"/>
      <c r="BOG132"/>
      <c r="BOH132"/>
      <c r="BOI132"/>
      <c r="BOJ132"/>
      <c r="BOK132"/>
      <c r="BOL132"/>
      <c r="BOM132"/>
      <c r="BON132"/>
      <c r="BOO132"/>
      <c r="BOP132"/>
      <c r="BOQ132"/>
      <c r="BOR132"/>
      <c r="BOS132"/>
      <c r="BOT132"/>
      <c r="BOU132"/>
      <c r="BOV132"/>
      <c r="BOW132"/>
      <c r="BOX132"/>
      <c r="BOY132"/>
      <c r="BOZ132"/>
      <c r="BPA132"/>
      <c r="BPB132"/>
      <c r="BPC132"/>
      <c r="BPD132"/>
      <c r="BPE132"/>
      <c r="BPF132"/>
      <c r="BPG132"/>
      <c r="BPH132"/>
      <c r="BPI132"/>
      <c r="BPJ132"/>
      <c r="BPK132"/>
      <c r="BPL132"/>
      <c r="BPM132"/>
      <c r="BPN132"/>
      <c r="BPO132"/>
      <c r="BPP132"/>
      <c r="BPQ132"/>
      <c r="BPR132"/>
      <c r="BPS132"/>
      <c r="BPT132"/>
      <c r="BPU132"/>
      <c r="BPV132"/>
      <c r="BPW132"/>
      <c r="BPX132"/>
      <c r="BPY132"/>
      <c r="BPZ132"/>
      <c r="BQA132"/>
      <c r="BQB132"/>
      <c r="BQC132"/>
      <c r="BQD132"/>
      <c r="BQE132"/>
      <c r="BQF132"/>
      <c r="BQG132"/>
      <c r="BQH132"/>
      <c r="BQI132"/>
      <c r="BQJ132"/>
      <c r="BQK132"/>
      <c r="BQL132"/>
      <c r="BQM132"/>
      <c r="BQN132"/>
      <c r="BQO132"/>
      <c r="BQP132"/>
      <c r="BQQ132"/>
      <c r="BQR132"/>
      <c r="BQS132"/>
      <c r="BQT132"/>
      <c r="BQU132"/>
      <c r="BQV132"/>
      <c r="BQW132"/>
      <c r="BQX132"/>
      <c r="BQY132"/>
      <c r="BQZ132"/>
      <c r="BRA132"/>
      <c r="BRB132"/>
      <c r="BRC132"/>
      <c r="BRD132"/>
      <c r="BRE132"/>
      <c r="BRF132"/>
      <c r="BRG132"/>
      <c r="BRH132"/>
      <c r="BRI132"/>
      <c r="BRJ132"/>
      <c r="BRK132"/>
      <c r="BRL132"/>
      <c r="BRM132"/>
      <c r="BRN132"/>
      <c r="BRO132"/>
      <c r="BRP132"/>
      <c r="BRQ132"/>
      <c r="BRR132"/>
      <c r="BRS132"/>
      <c r="BRT132"/>
      <c r="BRU132"/>
      <c r="BRV132"/>
      <c r="BRW132"/>
      <c r="BRX132"/>
      <c r="BRY132"/>
      <c r="BRZ132"/>
      <c r="BSA132"/>
      <c r="BSB132"/>
      <c r="BSC132"/>
      <c r="BSD132"/>
      <c r="BSE132"/>
      <c r="BSF132"/>
      <c r="BSG132"/>
      <c r="BSH132"/>
      <c r="BSI132"/>
      <c r="BSJ132"/>
      <c r="BSK132"/>
      <c r="BSL132"/>
      <c r="BSM132"/>
      <c r="BSN132"/>
      <c r="BSO132"/>
      <c r="BSP132"/>
      <c r="BSQ132"/>
      <c r="BSR132"/>
      <c r="BSS132"/>
      <c r="BST132"/>
      <c r="BSU132"/>
      <c r="BSV132"/>
      <c r="BSW132"/>
      <c r="BSX132"/>
      <c r="BSY132"/>
      <c r="BSZ132"/>
      <c r="BTA132"/>
      <c r="BTB132"/>
      <c r="BTC132"/>
      <c r="BTD132"/>
      <c r="BTE132"/>
      <c r="BTF132"/>
      <c r="BTG132"/>
      <c r="BTH132"/>
      <c r="BTI132"/>
      <c r="BTJ132"/>
      <c r="BTK132"/>
      <c r="BTL132"/>
      <c r="BTM132"/>
      <c r="BTN132"/>
      <c r="BTO132"/>
      <c r="BTP132"/>
      <c r="BTQ132"/>
      <c r="BTR132"/>
      <c r="BTS132"/>
      <c r="BTT132"/>
      <c r="BTU132"/>
      <c r="BTV132"/>
      <c r="BTW132"/>
      <c r="BTX132"/>
      <c r="BTY132"/>
      <c r="BTZ132"/>
      <c r="BUA132"/>
      <c r="BUB132"/>
      <c r="BUC132"/>
      <c r="BUD132"/>
      <c r="BUE132"/>
      <c r="BUF132"/>
      <c r="BUG132"/>
      <c r="BUH132"/>
      <c r="BUI132"/>
      <c r="BUJ132"/>
      <c r="BUK132"/>
      <c r="BUL132"/>
      <c r="BUM132"/>
      <c r="BUN132"/>
      <c r="BUO132"/>
      <c r="BUP132"/>
      <c r="BUQ132"/>
      <c r="BUR132"/>
      <c r="BUS132"/>
      <c r="BUT132"/>
      <c r="BUU132"/>
      <c r="BUV132"/>
      <c r="BUW132"/>
      <c r="BUX132"/>
      <c r="BUY132"/>
      <c r="BUZ132"/>
      <c r="BVA132"/>
      <c r="BVB132"/>
      <c r="BVC132"/>
      <c r="BVD132"/>
      <c r="BVE132"/>
      <c r="BVF132"/>
      <c r="BVG132"/>
      <c r="BVH132"/>
      <c r="BVI132"/>
      <c r="BVJ132"/>
      <c r="BVK132"/>
      <c r="BVL132"/>
      <c r="BVM132"/>
      <c r="BVN132"/>
      <c r="BVO132"/>
      <c r="BVP132"/>
      <c r="BVQ132"/>
      <c r="BVR132"/>
      <c r="BVS132"/>
      <c r="BVT132"/>
      <c r="BVU132"/>
      <c r="BVV132"/>
      <c r="BVW132"/>
      <c r="BVX132"/>
      <c r="BVY132"/>
      <c r="BVZ132"/>
      <c r="BWA132"/>
      <c r="BWB132"/>
      <c r="BWC132"/>
      <c r="BWD132"/>
      <c r="BWE132"/>
      <c r="BWF132"/>
      <c r="BWG132"/>
      <c r="BWH132"/>
      <c r="BWI132"/>
      <c r="BWJ132"/>
      <c r="BWK132"/>
      <c r="BWL132"/>
      <c r="BWM132"/>
      <c r="BWN132"/>
      <c r="BWO132"/>
      <c r="BWP132"/>
      <c r="BWQ132"/>
      <c r="BWR132"/>
      <c r="BWS132"/>
      <c r="BWT132"/>
      <c r="BWU132"/>
      <c r="BWV132"/>
      <c r="BWW132"/>
      <c r="BWX132"/>
      <c r="BWY132"/>
      <c r="BWZ132"/>
      <c r="BXA132"/>
      <c r="BXB132"/>
      <c r="BXC132"/>
      <c r="BXD132"/>
      <c r="BXE132"/>
      <c r="BXF132"/>
      <c r="BXG132"/>
      <c r="BXH132"/>
      <c r="BXI132"/>
      <c r="BXJ132"/>
      <c r="BXK132"/>
      <c r="BXL132"/>
      <c r="BXM132"/>
      <c r="BXN132"/>
      <c r="BXO132"/>
      <c r="BXP132"/>
      <c r="BXQ132"/>
      <c r="BXR132"/>
      <c r="BXS132"/>
      <c r="BXT132"/>
      <c r="BXU132"/>
      <c r="BXV132"/>
      <c r="BXW132"/>
      <c r="BXX132"/>
      <c r="BXY132"/>
      <c r="BXZ132"/>
      <c r="BYA132"/>
      <c r="BYB132"/>
      <c r="BYC132"/>
      <c r="BYD132"/>
      <c r="BYE132"/>
      <c r="BYF132"/>
      <c r="BYG132"/>
      <c r="BYH132"/>
      <c r="BYI132"/>
      <c r="BYJ132"/>
      <c r="BYK132"/>
      <c r="BYL132"/>
      <c r="BYM132"/>
      <c r="BYN132"/>
      <c r="BYO132"/>
      <c r="BYP132"/>
      <c r="BYQ132"/>
      <c r="BYR132"/>
      <c r="BYS132"/>
      <c r="BYT132"/>
      <c r="BYU132"/>
      <c r="BYV132"/>
      <c r="BYW132"/>
      <c r="BYX132"/>
      <c r="BYY132"/>
      <c r="BYZ132"/>
      <c r="BZA132"/>
      <c r="BZB132"/>
      <c r="BZC132"/>
      <c r="BZD132"/>
      <c r="BZE132"/>
      <c r="BZF132"/>
      <c r="BZG132"/>
      <c r="BZH132"/>
      <c r="BZI132"/>
      <c r="BZJ132"/>
      <c r="BZK132"/>
      <c r="BZL132"/>
      <c r="BZM132"/>
      <c r="BZN132"/>
      <c r="BZO132"/>
      <c r="BZP132"/>
      <c r="BZQ132"/>
      <c r="BZR132"/>
      <c r="BZS132"/>
      <c r="BZT132"/>
      <c r="BZU132"/>
      <c r="BZV132"/>
      <c r="BZW132"/>
      <c r="BZX132"/>
      <c r="BZY132"/>
      <c r="BZZ132"/>
      <c r="CAA132"/>
      <c r="CAB132"/>
      <c r="CAC132"/>
      <c r="CAD132"/>
      <c r="CAE132"/>
      <c r="CAF132"/>
      <c r="CAG132"/>
      <c r="CAH132"/>
      <c r="CAI132"/>
      <c r="CAJ132"/>
      <c r="CAK132"/>
      <c r="CAL132"/>
      <c r="CAM132"/>
      <c r="CAN132"/>
      <c r="CAO132"/>
      <c r="CAP132"/>
      <c r="CAQ132"/>
      <c r="CAR132"/>
      <c r="CAS132"/>
      <c r="CAT132"/>
      <c r="CAU132"/>
      <c r="CAV132"/>
      <c r="CAW132"/>
      <c r="CAX132"/>
      <c r="CAY132"/>
      <c r="CAZ132"/>
      <c r="CBA132"/>
      <c r="CBB132"/>
      <c r="CBC132"/>
      <c r="CBD132"/>
      <c r="CBE132"/>
      <c r="CBF132"/>
      <c r="CBG132"/>
      <c r="CBH132"/>
      <c r="CBI132"/>
      <c r="CBJ132"/>
      <c r="CBK132"/>
      <c r="CBL132"/>
      <c r="CBM132"/>
      <c r="CBN132"/>
      <c r="CBO132"/>
      <c r="CBP132"/>
      <c r="CBQ132"/>
      <c r="CBR132"/>
      <c r="CBS132"/>
      <c r="CBT132"/>
      <c r="CBU132"/>
      <c r="CBV132"/>
      <c r="CBW132"/>
      <c r="CBX132"/>
      <c r="CBY132"/>
      <c r="CBZ132"/>
      <c r="CCA132"/>
      <c r="CCB132"/>
      <c r="CCC132"/>
      <c r="CCD132"/>
      <c r="CCE132"/>
      <c r="CCF132"/>
      <c r="CCG132"/>
      <c r="CCH132"/>
      <c r="CCI132"/>
      <c r="CCJ132"/>
      <c r="CCK132"/>
      <c r="CCL132"/>
      <c r="CCM132"/>
      <c r="CCN132"/>
      <c r="CCO132"/>
      <c r="CCP132"/>
      <c r="CCQ132"/>
      <c r="CCR132"/>
      <c r="CCS132"/>
      <c r="CCT132"/>
      <c r="CCU132"/>
      <c r="CCV132"/>
      <c r="CCW132"/>
      <c r="CCX132"/>
      <c r="CCY132"/>
      <c r="CCZ132"/>
      <c r="CDA132"/>
      <c r="CDB132"/>
      <c r="CDC132"/>
      <c r="CDD132"/>
      <c r="CDE132"/>
      <c r="CDF132"/>
      <c r="CDG132"/>
      <c r="CDH132"/>
      <c r="CDI132"/>
      <c r="CDJ132"/>
      <c r="CDK132"/>
      <c r="CDL132"/>
      <c r="CDM132"/>
      <c r="CDN132"/>
      <c r="CDO132"/>
      <c r="CDP132"/>
      <c r="CDQ132"/>
      <c r="CDR132"/>
      <c r="CDS132"/>
      <c r="CDT132"/>
      <c r="CDU132"/>
      <c r="CDV132"/>
      <c r="CDW132"/>
      <c r="CDX132"/>
      <c r="CDY132"/>
      <c r="CDZ132"/>
      <c r="CEA132"/>
      <c r="CEB132"/>
      <c r="CEC132"/>
      <c r="CED132"/>
      <c r="CEE132"/>
      <c r="CEF132"/>
      <c r="CEG132"/>
      <c r="CEH132"/>
      <c r="CEI132"/>
      <c r="CEJ132"/>
      <c r="CEK132"/>
      <c r="CEL132"/>
      <c r="CEM132"/>
      <c r="CEN132"/>
      <c r="CEO132"/>
      <c r="CEP132"/>
      <c r="CEQ132"/>
      <c r="CER132"/>
      <c r="CES132"/>
      <c r="CET132"/>
      <c r="CEU132"/>
      <c r="CEV132"/>
      <c r="CEW132"/>
      <c r="CEX132"/>
      <c r="CEY132"/>
      <c r="CEZ132"/>
      <c r="CFA132"/>
      <c r="CFB132"/>
      <c r="CFC132"/>
      <c r="CFD132"/>
      <c r="CFE132"/>
      <c r="CFF132"/>
      <c r="CFG132"/>
      <c r="CFH132"/>
      <c r="CFI132"/>
      <c r="CFJ132"/>
      <c r="CFK132"/>
      <c r="CFL132"/>
      <c r="CFM132"/>
      <c r="CFN132"/>
      <c r="CFO132"/>
      <c r="CFP132"/>
      <c r="CFQ132"/>
      <c r="CFR132"/>
      <c r="CFS132"/>
      <c r="CFT132"/>
      <c r="CFU132"/>
      <c r="CFV132"/>
      <c r="CFW132"/>
      <c r="CFX132"/>
      <c r="CFY132"/>
      <c r="CFZ132"/>
      <c r="CGA132"/>
      <c r="CGB132"/>
      <c r="CGC132"/>
      <c r="CGD132"/>
      <c r="CGE132"/>
      <c r="CGF132"/>
      <c r="CGG132"/>
      <c r="CGH132"/>
      <c r="CGI132"/>
      <c r="CGJ132"/>
      <c r="CGK132"/>
      <c r="CGL132"/>
      <c r="CGM132"/>
      <c r="CGN132"/>
      <c r="CGO132"/>
      <c r="CGP132"/>
      <c r="CGQ132"/>
      <c r="CGR132"/>
      <c r="CGS132"/>
      <c r="CGT132"/>
      <c r="CGU132"/>
      <c r="CGV132"/>
      <c r="CGW132"/>
      <c r="CGX132"/>
      <c r="CGY132"/>
      <c r="CGZ132"/>
      <c r="CHA132"/>
      <c r="CHB132"/>
      <c r="CHC132"/>
      <c r="CHD132"/>
      <c r="CHE132"/>
      <c r="CHF132"/>
      <c r="CHG132"/>
      <c r="CHH132"/>
      <c r="CHI132"/>
      <c r="CHJ132"/>
      <c r="CHK132"/>
      <c r="CHL132"/>
      <c r="CHM132"/>
      <c r="CHN132"/>
      <c r="CHO132"/>
      <c r="CHP132"/>
      <c r="CHQ132"/>
      <c r="CHR132"/>
      <c r="CHS132"/>
      <c r="CHT132"/>
      <c r="CHU132"/>
      <c r="CHV132"/>
      <c r="CHW132"/>
      <c r="CHX132"/>
      <c r="CHY132"/>
      <c r="CHZ132"/>
      <c r="CIA132"/>
      <c r="CIB132"/>
      <c r="CIC132"/>
      <c r="CID132"/>
      <c r="CIE132"/>
      <c r="CIF132"/>
      <c r="CIG132"/>
      <c r="CIH132"/>
      <c r="CII132"/>
      <c r="CIJ132"/>
      <c r="CIK132"/>
      <c r="CIL132"/>
      <c r="CIM132"/>
      <c r="CIN132"/>
      <c r="CIO132"/>
      <c r="CIP132"/>
      <c r="CIQ132"/>
      <c r="CIR132"/>
      <c r="CIS132"/>
      <c r="CIT132"/>
      <c r="CIU132"/>
      <c r="CIV132"/>
      <c r="CIW132"/>
      <c r="CIX132"/>
      <c r="CIY132"/>
      <c r="CIZ132"/>
      <c r="CJA132"/>
      <c r="CJB132"/>
      <c r="CJC132"/>
      <c r="CJD132"/>
      <c r="CJE132"/>
      <c r="CJF132"/>
      <c r="CJG132"/>
      <c r="CJH132"/>
      <c r="CJI132"/>
      <c r="CJJ132"/>
      <c r="CJK132"/>
      <c r="CJL132"/>
      <c r="CJM132"/>
      <c r="CJN132"/>
      <c r="CJO132"/>
      <c r="CJP132"/>
      <c r="CJQ132"/>
      <c r="CJR132"/>
      <c r="CJS132"/>
      <c r="CJT132"/>
      <c r="CJU132"/>
      <c r="CJV132"/>
      <c r="CJW132"/>
      <c r="CJX132"/>
      <c r="CJY132"/>
      <c r="CJZ132"/>
      <c r="CKA132"/>
      <c r="CKB132"/>
      <c r="CKC132"/>
      <c r="CKD132"/>
      <c r="CKE132"/>
      <c r="CKF132"/>
      <c r="CKG132"/>
      <c r="CKH132"/>
      <c r="CKI132"/>
      <c r="CKJ132"/>
      <c r="CKK132"/>
      <c r="CKL132"/>
      <c r="CKM132"/>
      <c r="CKN132"/>
      <c r="CKO132"/>
      <c r="CKP132"/>
      <c r="CKQ132"/>
      <c r="CKR132"/>
      <c r="CKS132"/>
      <c r="CKT132"/>
      <c r="CKU132"/>
      <c r="CKV132"/>
      <c r="CKW132"/>
      <c r="CKX132"/>
      <c r="CKY132"/>
      <c r="CKZ132"/>
      <c r="CLA132"/>
      <c r="CLB132"/>
      <c r="CLC132"/>
      <c r="CLD132"/>
      <c r="CLE132"/>
      <c r="CLF132"/>
      <c r="CLG132"/>
      <c r="CLH132"/>
      <c r="CLI132"/>
      <c r="CLJ132"/>
      <c r="CLK132"/>
      <c r="CLL132"/>
      <c r="CLM132"/>
      <c r="CLN132"/>
      <c r="CLO132"/>
      <c r="CLP132"/>
      <c r="CLQ132"/>
      <c r="CLR132"/>
      <c r="CLS132"/>
      <c r="CLT132"/>
      <c r="CLU132"/>
      <c r="CLV132"/>
      <c r="CLW132"/>
      <c r="CLX132"/>
      <c r="CLY132"/>
      <c r="CLZ132"/>
      <c r="CMA132"/>
      <c r="CMB132"/>
      <c r="CMC132"/>
      <c r="CMD132"/>
      <c r="CME132"/>
      <c r="CMF132"/>
      <c r="CMG132"/>
      <c r="CMH132"/>
      <c r="CMI132"/>
      <c r="CMJ132"/>
      <c r="CMK132"/>
      <c r="CML132"/>
      <c r="CMM132"/>
      <c r="CMN132"/>
      <c r="CMO132"/>
      <c r="CMP132"/>
      <c r="CMQ132"/>
      <c r="CMR132"/>
      <c r="CMS132"/>
      <c r="CMT132"/>
      <c r="CMU132"/>
      <c r="CMV132"/>
      <c r="CMW132"/>
      <c r="CMX132"/>
      <c r="CMY132"/>
      <c r="CMZ132"/>
      <c r="CNA132"/>
      <c r="CNB132"/>
      <c r="CNC132"/>
      <c r="CND132"/>
      <c r="CNE132"/>
      <c r="CNF132"/>
      <c r="CNG132"/>
      <c r="CNH132"/>
      <c r="CNI132"/>
      <c r="CNJ132"/>
      <c r="CNK132"/>
      <c r="CNL132"/>
      <c r="CNM132"/>
      <c r="CNN132"/>
      <c r="CNO132"/>
      <c r="CNP132"/>
      <c r="CNQ132"/>
      <c r="CNR132"/>
      <c r="CNS132"/>
      <c r="CNT132"/>
      <c r="CNU132"/>
      <c r="CNV132"/>
      <c r="CNW132"/>
      <c r="CNX132"/>
      <c r="CNY132"/>
      <c r="CNZ132"/>
      <c r="COA132"/>
      <c r="COB132"/>
      <c r="COC132"/>
      <c r="COD132"/>
      <c r="COE132"/>
      <c r="COF132"/>
      <c r="COG132"/>
      <c r="COH132"/>
      <c r="COI132"/>
      <c r="COJ132"/>
      <c r="COK132"/>
      <c r="COL132"/>
      <c r="COM132"/>
      <c r="CON132"/>
      <c r="COO132"/>
      <c r="COP132"/>
      <c r="COQ132"/>
      <c r="COR132"/>
      <c r="COS132"/>
      <c r="COT132"/>
      <c r="COU132"/>
      <c r="COV132"/>
      <c r="COW132"/>
      <c r="COX132"/>
      <c r="COY132"/>
      <c r="COZ132"/>
      <c r="CPA132"/>
      <c r="CPB132"/>
      <c r="CPC132"/>
      <c r="CPD132"/>
      <c r="CPE132"/>
      <c r="CPF132"/>
      <c r="CPG132"/>
      <c r="CPH132"/>
      <c r="CPI132"/>
      <c r="CPJ132"/>
      <c r="CPK132"/>
      <c r="CPL132"/>
      <c r="CPM132"/>
      <c r="CPN132"/>
      <c r="CPO132"/>
      <c r="CPP132"/>
      <c r="CPQ132"/>
      <c r="CPR132"/>
      <c r="CPS132"/>
      <c r="CPT132"/>
      <c r="CPU132"/>
      <c r="CPV132"/>
      <c r="CPW132"/>
      <c r="CPX132"/>
      <c r="CPY132"/>
      <c r="CPZ132"/>
      <c r="CQA132"/>
      <c r="CQB132"/>
      <c r="CQC132"/>
      <c r="CQD132"/>
      <c r="CQE132"/>
      <c r="CQF132"/>
      <c r="CQG132"/>
      <c r="CQH132"/>
      <c r="CQI132"/>
      <c r="CQJ132"/>
      <c r="CQK132"/>
      <c r="CQL132"/>
      <c r="CQM132"/>
      <c r="CQN132"/>
      <c r="CQO132"/>
      <c r="CQP132"/>
      <c r="CQQ132"/>
      <c r="CQR132"/>
      <c r="CQS132"/>
      <c r="CQT132"/>
      <c r="CQU132"/>
      <c r="CQV132"/>
      <c r="CQW132"/>
      <c r="CQX132"/>
      <c r="CQY132"/>
      <c r="CQZ132"/>
      <c r="CRA132"/>
      <c r="CRB132"/>
      <c r="CRC132"/>
      <c r="CRD132"/>
      <c r="CRE132"/>
      <c r="CRF132"/>
      <c r="CRG132"/>
      <c r="CRH132"/>
      <c r="CRI132"/>
      <c r="CRJ132"/>
      <c r="CRK132"/>
      <c r="CRL132"/>
      <c r="CRM132"/>
      <c r="CRN132"/>
      <c r="CRO132"/>
      <c r="CRP132"/>
      <c r="CRQ132"/>
      <c r="CRR132"/>
      <c r="CRS132"/>
      <c r="CRT132"/>
      <c r="CRU132"/>
      <c r="CRV132"/>
      <c r="CRW132"/>
      <c r="CRX132"/>
      <c r="CRY132"/>
      <c r="CRZ132"/>
      <c r="CSA132"/>
      <c r="CSB132"/>
      <c r="CSC132"/>
      <c r="CSD132"/>
      <c r="CSE132"/>
      <c r="CSF132"/>
      <c r="CSG132"/>
      <c r="CSH132"/>
      <c r="CSI132"/>
      <c r="CSJ132"/>
      <c r="CSK132"/>
      <c r="CSL132"/>
      <c r="CSM132"/>
      <c r="CSN132"/>
      <c r="CSO132"/>
      <c r="CSP132"/>
      <c r="CSQ132"/>
      <c r="CSR132"/>
      <c r="CSS132"/>
      <c r="CST132"/>
      <c r="CSU132"/>
      <c r="CSV132"/>
      <c r="CSW132"/>
      <c r="CSX132"/>
      <c r="CSY132"/>
      <c r="CSZ132"/>
      <c r="CTA132"/>
      <c r="CTB132"/>
      <c r="CTC132"/>
      <c r="CTD132"/>
      <c r="CTE132"/>
      <c r="CTF132"/>
      <c r="CTG132"/>
      <c r="CTH132"/>
      <c r="CTI132"/>
      <c r="CTJ132"/>
      <c r="CTK132"/>
      <c r="CTL132"/>
      <c r="CTM132"/>
      <c r="CTN132"/>
      <c r="CTO132"/>
      <c r="CTP132"/>
      <c r="CTQ132"/>
      <c r="CTR132"/>
      <c r="CTS132"/>
      <c r="CTT132"/>
      <c r="CTU132"/>
      <c r="CTV132"/>
      <c r="CTW132"/>
      <c r="CTX132"/>
      <c r="CTY132"/>
      <c r="CTZ132"/>
      <c r="CUA132"/>
      <c r="CUB132"/>
      <c r="CUC132"/>
      <c r="CUD132"/>
      <c r="CUE132"/>
      <c r="CUF132"/>
      <c r="CUG132"/>
      <c r="CUH132"/>
      <c r="CUI132"/>
      <c r="CUJ132"/>
      <c r="CUK132"/>
      <c r="CUL132"/>
      <c r="CUM132"/>
      <c r="CUN132"/>
      <c r="CUO132"/>
      <c r="CUP132"/>
      <c r="CUQ132"/>
      <c r="CUR132"/>
      <c r="CUS132"/>
      <c r="CUT132"/>
      <c r="CUU132"/>
      <c r="CUV132"/>
      <c r="CUW132"/>
      <c r="CUX132"/>
      <c r="CUY132"/>
      <c r="CUZ132"/>
      <c r="CVA132"/>
      <c r="CVB132"/>
      <c r="CVC132"/>
      <c r="CVD132"/>
      <c r="CVE132"/>
      <c r="CVF132"/>
      <c r="CVG132"/>
      <c r="CVH132"/>
      <c r="CVI132"/>
      <c r="CVJ132"/>
      <c r="CVK132"/>
      <c r="CVL132"/>
      <c r="CVM132"/>
      <c r="CVN132"/>
      <c r="CVO132"/>
      <c r="CVP132"/>
      <c r="CVQ132"/>
      <c r="CVR132"/>
      <c r="CVS132"/>
      <c r="CVT132"/>
      <c r="CVU132"/>
      <c r="CVV132"/>
      <c r="CVW132"/>
      <c r="CVX132"/>
      <c r="CVY132"/>
      <c r="CVZ132"/>
      <c r="CWA132"/>
      <c r="CWB132"/>
      <c r="CWC132"/>
      <c r="CWD132"/>
      <c r="CWE132"/>
      <c r="CWF132"/>
      <c r="CWG132"/>
      <c r="CWH132"/>
      <c r="CWI132"/>
      <c r="CWJ132"/>
      <c r="CWK132"/>
      <c r="CWL132"/>
      <c r="CWM132"/>
      <c r="CWN132"/>
      <c r="CWO132"/>
      <c r="CWP132"/>
      <c r="CWQ132"/>
      <c r="CWR132"/>
      <c r="CWS132"/>
      <c r="CWT132"/>
      <c r="CWU132"/>
      <c r="CWV132"/>
      <c r="CWW132"/>
      <c r="CWX132"/>
      <c r="CWY132"/>
      <c r="CWZ132"/>
      <c r="CXA132"/>
      <c r="CXB132"/>
      <c r="CXC132"/>
      <c r="CXD132"/>
      <c r="CXE132"/>
      <c r="CXF132"/>
      <c r="CXG132"/>
      <c r="CXH132"/>
      <c r="CXI132"/>
      <c r="CXJ132"/>
      <c r="CXK132"/>
      <c r="CXL132"/>
      <c r="CXM132"/>
      <c r="CXN132"/>
      <c r="CXO132"/>
      <c r="CXP132"/>
      <c r="CXQ132"/>
      <c r="CXR132"/>
      <c r="CXS132"/>
      <c r="CXT132"/>
      <c r="CXU132"/>
      <c r="CXV132"/>
      <c r="CXW132"/>
      <c r="CXX132"/>
      <c r="CXY132"/>
      <c r="CXZ132"/>
      <c r="CYA132"/>
      <c r="CYB132"/>
      <c r="CYC132"/>
      <c r="CYD132"/>
      <c r="CYE132"/>
      <c r="CYF132"/>
      <c r="CYG132"/>
      <c r="CYH132"/>
      <c r="CYI132"/>
      <c r="CYJ132"/>
      <c r="CYK132"/>
      <c r="CYL132"/>
      <c r="CYM132"/>
      <c r="CYN132"/>
      <c r="CYO132"/>
      <c r="CYP132"/>
      <c r="CYQ132"/>
      <c r="CYR132"/>
      <c r="CYS132"/>
      <c r="CYT132"/>
      <c r="CYU132"/>
      <c r="CYV132"/>
      <c r="CYW132"/>
      <c r="CYX132"/>
      <c r="CYY132"/>
      <c r="CYZ132"/>
      <c r="CZA132"/>
      <c r="CZB132"/>
      <c r="CZC132"/>
      <c r="CZD132"/>
      <c r="CZE132"/>
      <c r="CZF132"/>
      <c r="CZG132"/>
      <c r="CZH132"/>
      <c r="CZI132"/>
      <c r="CZJ132"/>
      <c r="CZK132"/>
      <c r="CZL132"/>
      <c r="CZM132"/>
      <c r="CZN132"/>
      <c r="CZO132"/>
      <c r="CZP132"/>
      <c r="CZQ132"/>
      <c r="CZR132"/>
      <c r="CZS132"/>
      <c r="CZT132"/>
      <c r="CZU132"/>
      <c r="CZV132"/>
      <c r="CZW132"/>
      <c r="CZX132"/>
      <c r="CZY132"/>
      <c r="CZZ132"/>
      <c r="DAA132"/>
      <c r="DAB132"/>
      <c r="DAC132"/>
      <c r="DAD132"/>
      <c r="DAE132"/>
      <c r="DAF132"/>
      <c r="DAG132"/>
      <c r="DAH132"/>
      <c r="DAI132"/>
      <c r="DAJ132"/>
      <c r="DAK132"/>
      <c r="DAL132"/>
      <c r="DAM132"/>
      <c r="DAN132"/>
      <c r="DAO132"/>
      <c r="DAP132"/>
      <c r="DAQ132"/>
      <c r="DAR132"/>
      <c r="DAS132"/>
      <c r="DAT132"/>
      <c r="DAU132"/>
      <c r="DAV132"/>
      <c r="DAW132"/>
      <c r="DAX132"/>
      <c r="DAY132"/>
      <c r="DAZ132"/>
      <c r="DBA132"/>
      <c r="DBB132"/>
      <c r="DBC132"/>
      <c r="DBD132"/>
      <c r="DBE132"/>
      <c r="DBF132"/>
      <c r="DBG132"/>
      <c r="DBH132"/>
      <c r="DBI132"/>
      <c r="DBJ132"/>
      <c r="DBK132"/>
      <c r="DBL132"/>
      <c r="DBM132"/>
      <c r="DBN132"/>
      <c r="DBO132"/>
      <c r="DBP132"/>
      <c r="DBQ132"/>
      <c r="DBR132"/>
      <c r="DBS132"/>
      <c r="DBT132"/>
      <c r="DBU132"/>
      <c r="DBV132"/>
      <c r="DBW132"/>
      <c r="DBX132"/>
      <c r="DBY132"/>
      <c r="DBZ132"/>
      <c r="DCA132"/>
      <c r="DCB132"/>
      <c r="DCC132"/>
      <c r="DCD132"/>
      <c r="DCE132"/>
      <c r="DCF132"/>
      <c r="DCG132"/>
      <c r="DCH132"/>
      <c r="DCI132"/>
      <c r="DCJ132"/>
      <c r="DCK132"/>
      <c r="DCL132"/>
      <c r="DCM132"/>
      <c r="DCN132"/>
      <c r="DCO132"/>
      <c r="DCP132"/>
      <c r="DCQ132"/>
      <c r="DCR132"/>
      <c r="DCS132"/>
      <c r="DCT132"/>
      <c r="DCU132"/>
      <c r="DCV132"/>
      <c r="DCW132"/>
      <c r="DCX132"/>
      <c r="DCY132"/>
      <c r="DCZ132"/>
      <c r="DDA132"/>
      <c r="DDB132"/>
      <c r="DDC132"/>
      <c r="DDD132"/>
      <c r="DDE132"/>
      <c r="DDF132"/>
      <c r="DDG132"/>
      <c r="DDH132"/>
      <c r="DDI132"/>
      <c r="DDJ132"/>
      <c r="DDK132"/>
      <c r="DDL132"/>
      <c r="DDM132"/>
      <c r="DDN132"/>
      <c r="DDO132"/>
      <c r="DDP132"/>
      <c r="DDQ132"/>
      <c r="DDR132"/>
      <c r="DDS132"/>
      <c r="DDT132"/>
      <c r="DDU132"/>
      <c r="DDV132"/>
      <c r="DDW132"/>
      <c r="DDX132"/>
      <c r="DDY132"/>
      <c r="DDZ132"/>
      <c r="DEA132"/>
      <c r="DEB132"/>
      <c r="DEC132"/>
      <c r="DED132"/>
      <c r="DEE132"/>
      <c r="DEF132"/>
      <c r="DEG132"/>
      <c r="DEH132"/>
      <c r="DEI132"/>
      <c r="DEJ132"/>
      <c r="DEK132"/>
      <c r="DEL132"/>
      <c r="DEM132"/>
      <c r="DEN132"/>
      <c r="DEO132"/>
      <c r="DEP132"/>
      <c r="DEQ132"/>
      <c r="DER132"/>
      <c r="DES132"/>
      <c r="DET132"/>
      <c r="DEU132"/>
      <c r="DEV132"/>
      <c r="DEW132"/>
      <c r="DEX132"/>
      <c r="DEY132"/>
      <c r="DEZ132"/>
      <c r="DFA132"/>
      <c r="DFB132"/>
      <c r="DFC132"/>
      <c r="DFD132"/>
      <c r="DFE132"/>
      <c r="DFF132"/>
      <c r="DFG132"/>
      <c r="DFH132"/>
      <c r="DFI132"/>
      <c r="DFJ132"/>
      <c r="DFK132"/>
      <c r="DFL132"/>
      <c r="DFM132"/>
      <c r="DFN132"/>
      <c r="DFO132"/>
      <c r="DFP132"/>
      <c r="DFQ132"/>
      <c r="DFR132"/>
      <c r="DFS132"/>
      <c r="DFT132"/>
      <c r="DFU132"/>
      <c r="DFV132"/>
      <c r="DFW132"/>
      <c r="DFX132"/>
      <c r="DFY132"/>
      <c r="DFZ132"/>
      <c r="DGA132"/>
      <c r="DGB132"/>
      <c r="DGC132"/>
      <c r="DGD132"/>
      <c r="DGE132"/>
      <c r="DGF132"/>
      <c r="DGG132"/>
      <c r="DGH132"/>
      <c r="DGI132"/>
      <c r="DGJ132"/>
      <c r="DGK132"/>
      <c r="DGL132"/>
      <c r="DGM132"/>
      <c r="DGN132"/>
      <c r="DGO132"/>
      <c r="DGP132"/>
      <c r="DGQ132"/>
      <c r="DGR132"/>
      <c r="DGS132"/>
      <c r="DGT132"/>
      <c r="DGU132"/>
      <c r="DGV132"/>
      <c r="DGW132"/>
      <c r="DGX132"/>
      <c r="DGY132"/>
      <c r="DGZ132"/>
      <c r="DHA132"/>
      <c r="DHB132"/>
      <c r="DHC132"/>
      <c r="DHD132"/>
      <c r="DHE132"/>
      <c r="DHF132"/>
      <c r="DHG132"/>
      <c r="DHH132"/>
      <c r="DHI132"/>
      <c r="DHJ132"/>
      <c r="DHK132"/>
      <c r="DHL132"/>
      <c r="DHM132"/>
      <c r="DHN132"/>
      <c r="DHO132"/>
      <c r="DHP132"/>
      <c r="DHQ132"/>
      <c r="DHR132"/>
      <c r="DHS132"/>
      <c r="DHT132"/>
      <c r="DHU132"/>
      <c r="DHV132"/>
      <c r="DHW132"/>
      <c r="DHX132"/>
      <c r="DHY132"/>
      <c r="DHZ132"/>
      <c r="DIA132"/>
      <c r="DIB132"/>
      <c r="DIC132"/>
      <c r="DID132"/>
      <c r="DIE132"/>
      <c r="DIF132"/>
      <c r="DIG132"/>
      <c r="DIH132"/>
      <c r="DII132"/>
      <c r="DIJ132"/>
      <c r="DIK132"/>
      <c r="DIL132"/>
      <c r="DIM132"/>
      <c r="DIN132"/>
      <c r="DIO132"/>
      <c r="DIP132"/>
      <c r="DIQ132"/>
      <c r="DIR132"/>
      <c r="DIS132"/>
      <c r="DIT132"/>
      <c r="DIU132"/>
      <c r="DIV132"/>
      <c r="DIW132"/>
      <c r="DIX132"/>
      <c r="DIY132"/>
      <c r="DIZ132"/>
      <c r="DJA132"/>
      <c r="DJB132"/>
      <c r="DJC132"/>
      <c r="DJD132"/>
      <c r="DJE132"/>
      <c r="DJF132"/>
      <c r="DJG132"/>
      <c r="DJH132"/>
      <c r="DJI132"/>
      <c r="DJJ132"/>
      <c r="DJK132"/>
      <c r="DJL132"/>
      <c r="DJM132"/>
      <c r="DJN132"/>
      <c r="DJO132"/>
      <c r="DJP132"/>
      <c r="DJQ132"/>
      <c r="DJR132"/>
      <c r="DJS132"/>
      <c r="DJT132"/>
      <c r="DJU132"/>
      <c r="DJV132"/>
      <c r="DJW132"/>
      <c r="DJX132"/>
      <c r="DJY132"/>
      <c r="DJZ132"/>
      <c r="DKA132"/>
      <c r="DKB132"/>
      <c r="DKC132"/>
      <c r="DKD132"/>
      <c r="DKE132"/>
      <c r="DKF132"/>
      <c r="DKG132"/>
      <c r="DKH132"/>
      <c r="DKI132"/>
      <c r="DKJ132"/>
      <c r="DKK132"/>
      <c r="DKL132"/>
      <c r="DKM132"/>
      <c r="DKN132"/>
      <c r="DKO132"/>
      <c r="DKP132"/>
      <c r="DKQ132"/>
      <c r="DKR132"/>
      <c r="DKS132"/>
      <c r="DKT132"/>
      <c r="DKU132"/>
      <c r="DKV132"/>
      <c r="DKW132"/>
      <c r="DKX132"/>
      <c r="DKY132"/>
      <c r="DKZ132"/>
      <c r="DLA132"/>
      <c r="DLB132"/>
      <c r="DLC132"/>
      <c r="DLD132"/>
      <c r="DLE132"/>
      <c r="DLF132"/>
      <c r="DLG132"/>
      <c r="DLH132"/>
      <c r="DLI132"/>
      <c r="DLJ132"/>
      <c r="DLK132"/>
      <c r="DLL132"/>
      <c r="DLM132"/>
      <c r="DLN132"/>
      <c r="DLO132"/>
      <c r="DLP132"/>
      <c r="DLQ132"/>
      <c r="DLR132"/>
      <c r="DLS132"/>
      <c r="DLT132"/>
      <c r="DLU132"/>
      <c r="DLV132"/>
      <c r="DLW132"/>
      <c r="DLX132"/>
      <c r="DLY132"/>
      <c r="DLZ132"/>
      <c r="DMA132"/>
      <c r="DMB132"/>
      <c r="DMC132"/>
      <c r="DMD132"/>
      <c r="DME132"/>
      <c r="DMF132"/>
      <c r="DMG132"/>
      <c r="DMH132"/>
      <c r="DMI132"/>
      <c r="DMJ132"/>
      <c r="DMK132"/>
      <c r="DML132"/>
      <c r="DMM132"/>
      <c r="DMN132"/>
      <c r="DMO132"/>
      <c r="DMP132"/>
      <c r="DMQ132"/>
      <c r="DMR132"/>
      <c r="DMS132"/>
      <c r="DMT132"/>
      <c r="DMU132"/>
      <c r="DMV132"/>
      <c r="DMW132"/>
      <c r="DMX132"/>
      <c r="DMY132"/>
      <c r="DMZ132"/>
      <c r="DNA132"/>
      <c r="DNB132"/>
      <c r="DNC132"/>
      <c r="DND132"/>
      <c r="DNE132"/>
      <c r="DNF132"/>
      <c r="DNG132"/>
      <c r="DNH132"/>
      <c r="DNI132"/>
      <c r="DNJ132"/>
      <c r="DNK132"/>
      <c r="DNL132"/>
      <c r="DNM132"/>
      <c r="DNN132"/>
      <c r="DNO132"/>
      <c r="DNP132"/>
      <c r="DNQ132"/>
      <c r="DNR132"/>
      <c r="DNS132"/>
      <c r="DNT132"/>
      <c r="DNU132"/>
      <c r="DNV132"/>
      <c r="DNW132"/>
      <c r="DNX132"/>
      <c r="DNY132"/>
      <c r="DNZ132"/>
      <c r="DOA132"/>
      <c r="DOB132"/>
      <c r="DOC132"/>
      <c r="DOD132"/>
      <c r="DOE132"/>
      <c r="DOF132"/>
      <c r="DOG132"/>
      <c r="DOH132"/>
      <c r="DOI132"/>
      <c r="DOJ132"/>
      <c r="DOK132"/>
      <c r="DOL132"/>
      <c r="DOM132"/>
      <c r="DON132"/>
      <c r="DOO132"/>
      <c r="DOP132"/>
      <c r="DOQ132"/>
      <c r="DOR132"/>
      <c r="DOS132"/>
      <c r="DOT132"/>
      <c r="DOU132"/>
      <c r="DOV132"/>
      <c r="DOW132"/>
      <c r="DOX132"/>
      <c r="DOY132"/>
      <c r="DOZ132"/>
      <c r="DPA132"/>
      <c r="DPB132"/>
      <c r="DPC132"/>
      <c r="DPD132"/>
      <c r="DPE132"/>
      <c r="DPF132"/>
      <c r="DPG132"/>
      <c r="DPH132"/>
      <c r="DPI132"/>
      <c r="DPJ132"/>
      <c r="DPK132"/>
      <c r="DPL132"/>
      <c r="DPM132"/>
      <c r="DPN132"/>
      <c r="DPO132"/>
      <c r="DPP132"/>
      <c r="DPQ132"/>
      <c r="DPR132"/>
      <c r="DPS132"/>
      <c r="DPT132"/>
      <c r="DPU132"/>
      <c r="DPV132"/>
      <c r="DPW132"/>
      <c r="DPX132"/>
      <c r="DPY132"/>
      <c r="DPZ132"/>
      <c r="DQA132"/>
      <c r="DQB132"/>
      <c r="DQC132"/>
      <c r="DQD132"/>
      <c r="DQE132"/>
      <c r="DQF132"/>
      <c r="DQG132"/>
      <c r="DQH132"/>
      <c r="DQI132"/>
      <c r="DQJ132"/>
      <c r="DQK132"/>
      <c r="DQL132"/>
      <c r="DQM132"/>
      <c r="DQN132"/>
      <c r="DQO132"/>
      <c r="DQP132"/>
      <c r="DQQ132"/>
      <c r="DQR132"/>
      <c r="DQS132"/>
      <c r="DQT132"/>
      <c r="DQU132"/>
      <c r="DQV132"/>
      <c r="DQW132"/>
      <c r="DQX132"/>
      <c r="DQY132"/>
      <c r="DQZ132"/>
      <c r="DRA132"/>
      <c r="DRB132"/>
      <c r="DRC132"/>
      <c r="DRD132"/>
      <c r="DRE132"/>
      <c r="DRF132"/>
      <c r="DRG132"/>
      <c r="DRH132"/>
      <c r="DRI132"/>
      <c r="DRJ132"/>
      <c r="DRK132"/>
      <c r="DRL132"/>
      <c r="DRM132"/>
      <c r="DRN132"/>
      <c r="DRO132"/>
      <c r="DRP132"/>
      <c r="DRQ132"/>
      <c r="DRR132"/>
      <c r="DRS132"/>
      <c r="DRT132"/>
      <c r="DRU132"/>
      <c r="DRV132"/>
      <c r="DRW132"/>
      <c r="DRX132"/>
      <c r="DRY132"/>
      <c r="DRZ132"/>
      <c r="DSA132"/>
      <c r="DSB132"/>
      <c r="DSC132"/>
      <c r="DSD132"/>
      <c r="DSE132"/>
      <c r="DSF132"/>
      <c r="DSG132"/>
      <c r="DSH132"/>
      <c r="DSI132"/>
      <c r="DSJ132"/>
      <c r="DSK132"/>
      <c r="DSL132"/>
      <c r="DSM132"/>
      <c r="DSN132"/>
      <c r="DSO132"/>
      <c r="DSP132"/>
      <c r="DSQ132"/>
      <c r="DSR132"/>
      <c r="DSS132"/>
      <c r="DST132"/>
      <c r="DSU132"/>
      <c r="DSV132"/>
      <c r="DSW132"/>
      <c r="DSX132"/>
      <c r="DSY132"/>
      <c r="DSZ132"/>
      <c r="DTA132"/>
      <c r="DTB132"/>
      <c r="DTC132"/>
      <c r="DTD132"/>
      <c r="DTE132"/>
      <c r="DTF132"/>
      <c r="DTG132"/>
      <c r="DTH132"/>
      <c r="DTI132"/>
      <c r="DTJ132"/>
      <c r="DTK132"/>
      <c r="DTL132"/>
      <c r="DTM132"/>
      <c r="DTN132"/>
      <c r="DTO132"/>
      <c r="DTP132"/>
      <c r="DTQ132"/>
      <c r="DTR132"/>
      <c r="DTS132"/>
      <c r="DTT132"/>
      <c r="DTU132"/>
      <c r="DTV132"/>
      <c r="DTW132"/>
      <c r="DTX132"/>
      <c r="DTY132"/>
      <c r="DTZ132"/>
      <c r="DUA132"/>
      <c r="DUB132"/>
      <c r="DUC132"/>
      <c r="DUD132"/>
      <c r="DUE132"/>
      <c r="DUF132"/>
      <c r="DUG132"/>
      <c r="DUH132"/>
      <c r="DUI132"/>
      <c r="DUJ132"/>
      <c r="DUK132"/>
      <c r="DUL132"/>
      <c r="DUM132"/>
      <c r="DUN132"/>
      <c r="DUO132"/>
      <c r="DUP132"/>
      <c r="DUQ132"/>
      <c r="DUR132"/>
      <c r="DUS132"/>
      <c r="DUT132"/>
      <c r="DUU132"/>
      <c r="DUV132"/>
      <c r="DUW132"/>
      <c r="DUX132"/>
      <c r="DUY132"/>
      <c r="DUZ132"/>
      <c r="DVA132"/>
      <c r="DVB132"/>
      <c r="DVC132"/>
      <c r="DVD132"/>
      <c r="DVE132"/>
      <c r="DVF132"/>
      <c r="DVG132"/>
      <c r="DVH132"/>
      <c r="DVI132"/>
      <c r="DVJ132"/>
      <c r="DVK132"/>
      <c r="DVL132"/>
      <c r="DVM132"/>
      <c r="DVN132"/>
      <c r="DVO132"/>
      <c r="DVP132"/>
      <c r="DVQ132"/>
      <c r="DVR132"/>
      <c r="DVS132"/>
      <c r="DVT132"/>
      <c r="DVU132"/>
      <c r="DVV132"/>
      <c r="DVW132"/>
      <c r="DVX132"/>
      <c r="DVY132"/>
      <c r="DVZ132"/>
      <c r="DWA132"/>
      <c r="DWB132"/>
      <c r="DWC132"/>
      <c r="DWD132"/>
      <c r="DWE132"/>
      <c r="DWF132"/>
      <c r="DWG132"/>
      <c r="DWH132"/>
      <c r="DWI132"/>
      <c r="DWJ132"/>
      <c r="DWK132"/>
      <c r="DWL132"/>
      <c r="DWM132"/>
      <c r="DWN132"/>
      <c r="DWO132"/>
      <c r="DWP132"/>
      <c r="DWQ132"/>
      <c r="DWR132"/>
      <c r="DWS132"/>
      <c r="DWT132"/>
      <c r="DWU132"/>
      <c r="DWV132"/>
      <c r="DWW132"/>
      <c r="DWX132"/>
      <c r="DWY132"/>
      <c r="DWZ132"/>
      <c r="DXA132"/>
      <c r="DXB132"/>
      <c r="DXC132"/>
      <c r="DXD132"/>
      <c r="DXE132"/>
      <c r="DXF132"/>
      <c r="DXG132"/>
      <c r="DXH132"/>
      <c r="DXI132"/>
      <c r="DXJ132"/>
      <c r="DXK132"/>
      <c r="DXL132"/>
      <c r="DXM132"/>
      <c r="DXN132"/>
      <c r="DXO132"/>
      <c r="DXP132"/>
      <c r="DXQ132"/>
      <c r="DXR132"/>
      <c r="DXS132"/>
      <c r="DXT132"/>
      <c r="DXU132"/>
      <c r="DXV132"/>
      <c r="DXW132"/>
      <c r="DXX132"/>
      <c r="DXY132"/>
      <c r="DXZ132"/>
      <c r="DYA132"/>
      <c r="DYB132"/>
      <c r="DYC132"/>
      <c r="DYD132"/>
      <c r="DYE132"/>
      <c r="DYF132"/>
      <c r="DYG132"/>
      <c r="DYH132"/>
      <c r="DYI132"/>
      <c r="DYJ132"/>
      <c r="DYK132"/>
      <c r="DYL132"/>
      <c r="DYM132"/>
      <c r="DYN132"/>
      <c r="DYO132"/>
      <c r="DYP132"/>
      <c r="DYQ132"/>
      <c r="DYR132"/>
      <c r="DYS132"/>
      <c r="DYT132"/>
      <c r="DYU132"/>
      <c r="DYV132"/>
      <c r="DYW132"/>
      <c r="DYX132"/>
      <c r="DYY132"/>
      <c r="DYZ132"/>
      <c r="DZA132"/>
      <c r="DZB132"/>
      <c r="DZC132"/>
      <c r="DZD132"/>
      <c r="DZE132"/>
      <c r="DZF132"/>
      <c r="DZG132"/>
      <c r="DZH132"/>
      <c r="DZI132"/>
      <c r="DZJ132"/>
      <c r="DZK132"/>
      <c r="DZL132"/>
      <c r="DZM132"/>
      <c r="DZN132"/>
      <c r="DZO132"/>
      <c r="DZP132"/>
      <c r="DZQ132"/>
      <c r="DZR132"/>
      <c r="DZS132"/>
      <c r="DZT132"/>
      <c r="DZU132"/>
      <c r="DZV132"/>
      <c r="DZW132"/>
      <c r="DZX132"/>
      <c r="DZY132"/>
      <c r="DZZ132"/>
      <c r="EAA132"/>
      <c r="EAB132"/>
      <c r="EAC132"/>
      <c r="EAD132"/>
      <c r="EAE132"/>
      <c r="EAF132"/>
      <c r="EAG132"/>
      <c r="EAH132"/>
      <c r="EAI132"/>
      <c r="EAJ132"/>
      <c r="EAK132"/>
      <c r="EAL132"/>
      <c r="EAM132"/>
      <c r="EAN132"/>
      <c r="EAO132"/>
      <c r="EAP132"/>
      <c r="EAQ132"/>
      <c r="EAR132"/>
      <c r="EAS132"/>
      <c r="EAT132"/>
      <c r="EAU132"/>
      <c r="EAV132"/>
      <c r="EAW132"/>
      <c r="EAX132"/>
      <c r="EAY132"/>
      <c r="EAZ132"/>
      <c r="EBA132"/>
      <c r="EBB132"/>
      <c r="EBC132"/>
      <c r="EBD132"/>
      <c r="EBE132"/>
      <c r="EBF132"/>
      <c r="EBG132"/>
      <c r="EBH132"/>
      <c r="EBI132"/>
      <c r="EBJ132"/>
      <c r="EBK132"/>
      <c r="EBL132"/>
      <c r="EBM132"/>
      <c r="EBN132"/>
      <c r="EBO132"/>
      <c r="EBP132"/>
      <c r="EBQ132"/>
      <c r="EBR132"/>
      <c r="EBS132"/>
      <c r="EBT132"/>
      <c r="EBU132"/>
      <c r="EBV132"/>
      <c r="EBW132"/>
      <c r="EBX132"/>
      <c r="EBY132"/>
      <c r="EBZ132"/>
      <c r="ECA132"/>
      <c r="ECB132"/>
      <c r="ECC132"/>
      <c r="ECD132"/>
      <c r="ECE132"/>
      <c r="ECF132"/>
      <c r="ECG132"/>
      <c r="ECH132"/>
      <c r="ECI132"/>
      <c r="ECJ132"/>
      <c r="ECK132"/>
      <c r="ECL132"/>
      <c r="ECM132"/>
      <c r="ECN132"/>
      <c r="ECO132"/>
      <c r="ECP132"/>
      <c r="ECQ132"/>
      <c r="ECR132"/>
      <c r="ECS132"/>
      <c r="ECT132"/>
      <c r="ECU132"/>
      <c r="ECV132"/>
      <c r="ECW132"/>
      <c r="ECX132"/>
      <c r="ECY132"/>
      <c r="ECZ132"/>
      <c r="EDA132"/>
      <c r="EDB132"/>
      <c r="EDC132"/>
      <c r="EDD132"/>
      <c r="EDE132"/>
      <c r="EDF132"/>
      <c r="EDG132"/>
      <c r="EDH132"/>
      <c r="EDI132"/>
      <c r="EDJ132"/>
      <c r="EDK132"/>
      <c r="EDL132"/>
      <c r="EDM132"/>
      <c r="EDN132"/>
      <c r="EDO132"/>
      <c r="EDP132"/>
      <c r="EDQ132"/>
      <c r="EDR132"/>
      <c r="EDS132"/>
      <c r="EDT132"/>
      <c r="EDU132"/>
      <c r="EDV132"/>
      <c r="EDW132"/>
      <c r="EDX132"/>
      <c r="EDY132"/>
      <c r="EDZ132"/>
      <c r="EEA132"/>
      <c r="EEB132"/>
      <c r="EEC132"/>
      <c r="EED132"/>
      <c r="EEE132"/>
      <c r="EEF132"/>
      <c r="EEG132"/>
      <c r="EEH132"/>
      <c r="EEI132"/>
      <c r="EEJ132"/>
      <c r="EEK132"/>
      <c r="EEL132"/>
      <c r="EEM132"/>
      <c r="EEN132"/>
      <c r="EEO132"/>
      <c r="EEP132"/>
      <c r="EEQ132"/>
      <c r="EER132"/>
      <c r="EES132"/>
      <c r="EET132"/>
      <c r="EEU132"/>
      <c r="EEV132"/>
      <c r="EEW132"/>
      <c r="EEX132"/>
      <c r="EEY132"/>
      <c r="EEZ132"/>
      <c r="EFA132"/>
      <c r="EFB132"/>
      <c r="EFC132"/>
      <c r="EFD132"/>
      <c r="EFE132"/>
      <c r="EFF132"/>
      <c r="EFG132"/>
      <c r="EFH132"/>
      <c r="EFI132"/>
      <c r="EFJ132"/>
      <c r="EFK132"/>
      <c r="EFL132"/>
      <c r="EFM132"/>
      <c r="EFN132"/>
      <c r="EFO132"/>
      <c r="EFP132"/>
      <c r="EFQ132"/>
      <c r="EFR132"/>
      <c r="EFS132"/>
      <c r="EFT132"/>
      <c r="EFU132"/>
      <c r="EFV132"/>
      <c r="EFW132"/>
      <c r="EFX132"/>
      <c r="EFY132"/>
      <c r="EFZ132"/>
      <c r="EGA132"/>
      <c r="EGB132"/>
      <c r="EGC132"/>
      <c r="EGD132"/>
      <c r="EGE132"/>
      <c r="EGF132"/>
      <c r="EGG132"/>
      <c r="EGH132"/>
      <c r="EGI132"/>
      <c r="EGJ132"/>
      <c r="EGK132"/>
      <c r="EGL132"/>
      <c r="EGM132"/>
      <c r="EGN132"/>
      <c r="EGO132"/>
      <c r="EGP132"/>
      <c r="EGQ132"/>
      <c r="EGR132"/>
      <c r="EGS132"/>
      <c r="EGT132"/>
      <c r="EGU132"/>
      <c r="EGV132"/>
      <c r="EGW132"/>
      <c r="EGX132"/>
      <c r="EGY132"/>
      <c r="EGZ132"/>
      <c r="EHA132"/>
      <c r="EHB132"/>
      <c r="EHC132"/>
      <c r="EHD132"/>
      <c r="EHE132"/>
      <c r="EHF132"/>
      <c r="EHG132"/>
      <c r="EHH132"/>
      <c r="EHI132"/>
      <c r="EHJ132"/>
      <c r="EHK132"/>
      <c r="EHL132"/>
      <c r="EHM132"/>
      <c r="EHN132"/>
      <c r="EHO132"/>
      <c r="EHP132"/>
      <c r="EHQ132"/>
      <c r="EHR132"/>
      <c r="EHS132"/>
      <c r="EHT132"/>
      <c r="EHU132"/>
      <c r="EHV132"/>
      <c r="EHW132"/>
      <c r="EHX132"/>
      <c r="EHY132"/>
      <c r="EHZ132"/>
      <c r="EIA132"/>
      <c r="EIB132"/>
      <c r="EIC132"/>
      <c r="EID132"/>
      <c r="EIE132"/>
      <c r="EIF132"/>
      <c r="EIG132"/>
      <c r="EIH132"/>
      <c r="EII132"/>
      <c r="EIJ132"/>
      <c r="EIK132"/>
      <c r="EIL132"/>
      <c r="EIM132"/>
      <c r="EIN132"/>
      <c r="EIO132"/>
      <c r="EIP132"/>
      <c r="EIQ132"/>
      <c r="EIR132"/>
      <c r="EIS132"/>
      <c r="EIT132"/>
      <c r="EIU132"/>
      <c r="EIV132"/>
      <c r="EIW132"/>
      <c r="EIX132"/>
      <c r="EIY132"/>
      <c r="EIZ132"/>
      <c r="EJA132"/>
      <c r="EJB132"/>
      <c r="EJC132"/>
      <c r="EJD132"/>
      <c r="EJE132"/>
      <c r="EJF132"/>
      <c r="EJG132"/>
      <c r="EJH132"/>
      <c r="EJI132"/>
      <c r="EJJ132"/>
      <c r="EJK132"/>
      <c r="EJL132"/>
      <c r="EJM132"/>
      <c r="EJN132"/>
      <c r="EJO132"/>
      <c r="EJP132"/>
      <c r="EJQ132"/>
      <c r="EJR132"/>
      <c r="EJS132"/>
      <c r="EJT132"/>
      <c r="EJU132"/>
      <c r="EJV132"/>
      <c r="EJW132"/>
      <c r="EJX132"/>
      <c r="EJY132"/>
      <c r="EJZ132"/>
      <c r="EKA132"/>
      <c r="EKB132"/>
      <c r="EKC132"/>
      <c r="EKD132"/>
      <c r="EKE132"/>
      <c r="EKF132"/>
      <c r="EKG132"/>
      <c r="EKH132"/>
      <c r="EKI132"/>
      <c r="EKJ132"/>
      <c r="EKK132"/>
      <c r="EKL132"/>
      <c r="EKM132"/>
      <c r="EKN132"/>
      <c r="EKO132"/>
      <c r="EKP132"/>
      <c r="EKQ132"/>
      <c r="EKR132"/>
      <c r="EKS132"/>
      <c r="EKT132"/>
      <c r="EKU132"/>
      <c r="EKV132"/>
      <c r="EKW132"/>
      <c r="EKX132"/>
      <c r="EKY132"/>
      <c r="EKZ132"/>
      <c r="ELA132"/>
      <c r="ELB132"/>
      <c r="ELC132"/>
      <c r="ELD132"/>
      <c r="ELE132"/>
      <c r="ELF132"/>
      <c r="ELG132"/>
      <c r="ELH132"/>
      <c r="ELI132"/>
      <c r="ELJ132"/>
      <c r="ELK132"/>
      <c r="ELL132"/>
      <c r="ELM132"/>
      <c r="ELN132"/>
      <c r="ELO132"/>
      <c r="ELP132"/>
      <c r="ELQ132"/>
      <c r="ELR132"/>
      <c r="ELS132"/>
      <c r="ELT132"/>
      <c r="ELU132"/>
      <c r="ELV132"/>
      <c r="ELW132"/>
      <c r="ELX132"/>
      <c r="ELY132"/>
      <c r="ELZ132"/>
      <c r="EMA132"/>
      <c r="EMB132"/>
      <c r="EMC132"/>
      <c r="EMD132"/>
      <c r="EME132"/>
      <c r="EMF132"/>
      <c r="EMG132"/>
      <c r="EMH132"/>
      <c r="EMI132"/>
      <c r="EMJ132"/>
      <c r="EMK132"/>
      <c r="EML132"/>
      <c r="EMM132"/>
      <c r="EMN132"/>
      <c r="EMO132"/>
      <c r="EMP132"/>
      <c r="EMQ132"/>
      <c r="EMR132"/>
      <c r="EMS132"/>
      <c r="EMT132"/>
      <c r="EMU132"/>
      <c r="EMV132"/>
      <c r="EMW132"/>
      <c r="EMX132"/>
      <c r="EMY132"/>
      <c r="EMZ132"/>
      <c r="ENA132"/>
      <c r="ENB132"/>
      <c r="ENC132"/>
      <c r="END132"/>
      <c r="ENE132"/>
      <c r="ENF132"/>
      <c r="ENG132"/>
      <c r="ENH132"/>
      <c r="ENI132"/>
      <c r="ENJ132"/>
      <c r="ENK132"/>
      <c r="ENL132"/>
      <c r="ENM132"/>
      <c r="ENN132"/>
      <c r="ENO132"/>
      <c r="ENP132"/>
      <c r="ENQ132"/>
      <c r="ENR132"/>
      <c r="ENS132"/>
      <c r="ENT132"/>
      <c r="ENU132"/>
      <c r="ENV132"/>
      <c r="ENW132"/>
      <c r="ENX132"/>
      <c r="ENY132"/>
      <c r="ENZ132"/>
      <c r="EOA132"/>
      <c r="EOB132"/>
      <c r="EOC132"/>
      <c r="EOD132"/>
      <c r="EOE132"/>
      <c r="EOF132"/>
      <c r="EOG132"/>
      <c r="EOH132"/>
      <c r="EOI132"/>
      <c r="EOJ132"/>
      <c r="EOK132"/>
      <c r="EOL132"/>
      <c r="EOM132"/>
      <c r="EON132"/>
      <c r="EOO132"/>
      <c r="EOP132"/>
      <c r="EOQ132"/>
      <c r="EOR132"/>
      <c r="EOS132"/>
      <c r="EOT132"/>
      <c r="EOU132"/>
      <c r="EOV132"/>
      <c r="EOW132"/>
      <c r="EOX132"/>
      <c r="EOY132"/>
      <c r="EOZ132"/>
      <c r="EPA132"/>
      <c r="EPB132"/>
      <c r="EPC132"/>
      <c r="EPD132"/>
      <c r="EPE132"/>
      <c r="EPF132"/>
      <c r="EPG132"/>
      <c r="EPH132"/>
      <c r="EPI132"/>
      <c r="EPJ132"/>
      <c r="EPK132"/>
      <c r="EPL132"/>
      <c r="EPM132"/>
      <c r="EPN132"/>
      <c r="EPO132"/>
      <c r="EPP132"/>
      <c r="EPQ132"/>
      <c r="EPR132"/>
      <c r="EPS132"/>
      <c r="EPT132"/>
      <c r="EPU132"/>
      <c r="EPV132"/>
      <c r="EPW132"/>
      <c r="EPX132"/>
      <c r="EPY132"/>
      <c r="EPZ132"/>
      <c r="EQA132"/>
      <c r="EQB132"/>
      <c r="EQC132"/>
      <c r="EQD132"/>
      <c r="EQE132"/>
      <c r="EQF132"/>
      <c r="EQG132"/>
      <c r="EQH132"/>
      <c r="EQI132"/>
      <c r="EQJ132"/>
      <c r="EQK132"/>
      <c r="EQL132"/>
      <c r="EQM132"/>
      <c r="EQN132"/>
      <c r="EQO132"/>
      <c r="EQP132"/>
      <c r="EQQ132"/>
      <c r="EQR132"/>
      <c r="EQS132"/>
      <c r="EQT132"/>
      <c r="EQU132"/>
      <c r="EQV132"/>
      <c r="EQW132"/>
      <c r="EQX132"/>
      <c r="EQY132"/>
      <c r="EQZ132"/>
      <c r="ERA132"/>
      <c r="ERB132"/>
      <c r="ERC132"/>
      <c r="ERD132"/>
      <c r="ERE132"/>
      <c r="ERF132"/>
      <c r="ERG132"/>
      <c r="ERH132"/>
      <c r="ERI132"/>
      <c r="ERJ132"/>
      <c r="ERK132"/>
      <c r="ERL132"/>
      <c r="ERM132"/>
      <c r="ERN132"/>
      <c r="ERO132"/>
      <c r="ERP132"/>
      <c r="ERQ132"/>
      <c r="ERR132"/>
      <c r="ERS132"/>
      <c r="ERT132"/>
      <c r="ERU132"/>
      <c r="ERV132"/>
      <c r="ERW132"/>
      <c r="ERX132"/>
      <c r="ERY132"/>
      <c r="ERZ132"/>
      <c r="ESA132"/>
      <c r="ESB132"/>
      <c r="ESC132"/>
      <c r="ESD132"/>
      <c r="ESE132"/>
      <c r="ESF132"/>
      <c r="ESG132"/>
      <c r="ESH132"/>
      <c r="ESI132"/>
      <c r="ESJ132"/>
      <c r="ESK132"/>
      <c r="ESL132"/>
      <c r="ESM132"/>
      <c r="ESN132"/>
      <c r="ESO132"/>
      <c r="ESP132"/>
      <c r="ESQ132"/>
      <c r="ESR132"/>
      <c r="ESS132"/>
      <c r="EST132"/>
      <c r="ESU132"/>
      <c r="ESV132"/>
      <c r="ESW132"/>
      <c r="ESX132"/>
      <c r="ESY132"/>
      <c r="ESZ132"/>
      <c r="ETA132"/>
      <c r="ETB132"/>
      <c r="ETC132"/>
      <c r="ETD132"/>
      <c r="ETE132"/>
      <c r="ETF132"/>
      <c r="ETG132"/>
      <c r="ETH132"/>
      <c r="ETI132"/>
      <c r="ETJ132"/>
      <c r="ETK132"/>
      <c r="ETL132"/>
      <c r="ETM132"/>
      <c r="ETN132"/>
      <c r="ETO132"/>
      <c r="ETP132"/>
      <c r="ETQ132"/>
      <c r="ETR132"/>
      <c r="ETS132"/>
      <c r="ETT132"/>
      <c r="ETU132"/>
      <c r="ETV132"/>
      <c r="ETW132"/>
      <c r="ETX132"/>
      <c r="ETY132"/>
      <c r="ETZ132"/>
      <c r="EUA132"/>
      <c r="EUB132"/>
      <c r="EUC132"/>
      <c r="EUD132"/>
      <c r="EUE132"/>
      <c r="EUF132"/>
      <c r="EUG132"/>
      <c r="EUH132"/>
      <c r="EUI132"/>
      <c r="EUJ132"/>
      <c r="EUK132"/>
      <c r="EUL132"/>
      <c r="EUM132"/>
      <c r="EUN132"/>
      <c r="EUO132"/>
      <c r="EUP132"/>
      <c r="EUQ132"/>
      <c r="EUR132"/>
      <c r="EUS132"/>
      <c r="EUT132"/>
      <c r="EUU132"/>
      <c r="EUV132"/>
      <c r="EUW132"/>
      <c r="EUX132"/>
      <c r="EUY132"/>
      <c r="EUZ132"/>
      <c r="EVA132"/>
      <c r="EVB132"/>
      <c r="EVC132"/>
      <c r="EVD132"/>
      <c r="EVE132"/>
      <c r="EVF132"/>
      <c r="EVG132"/>
      <c r="EVH132"/>
      <c r="EVI132"/>
      <c r="EVJ132"/>
      <c r="EVK132"/>
      <c r="EVL132"/>
      <c r="EVM132"/>
      <c r="EVN132"/>
      <c r="EVO132"/>
      <c r="EVP132"/>
      <c r="EVQ132"/>
      <c r="EVR132"/>
      <c r="EVS132"/>
      <c r="EVT132"/>
      <c r="EVU132"/>
      <c r="EVV132"/>
      <c r="EVW132"/>
      <c r="EVX132"/>
      <c r="EVY132"/>
      <c r="EVZ132"/>
      <c r="EWA132"/>
      <c r="EWB132"/>
      <c r="EWC132"/>
      <c r="EWD132"/>
      <c r="EWE132"/>
      <c r="EWF132"/>
      <c r="EWG132"/>
      <c r="EWH132"/>
      <c r="EWI132"/>
      <c r="EWJ132"/>
      <c r="EWK132"/>
      <c r="EWL132"/>
      <c r="EWM132"/>
      <c r="EWN132"/>
      <c r="EWO132"/>
      <c r="EWP132"/>
      <c r="EWQ132"/>
      <c r="EWR132"/>
      <c r="EWS132"/>
      <c r="EWT132"/>
      <c r="EWU132"/>
      <c r="EWV132"/>
      <c r="EWW132"/>
      <c r="EWX132"/>
      <c r="EWY132"/>
      <c r="EWZ132"/>
      <c r="EXA132"/>
      <c r="EXB132"/>
      <c r="EXC132"/>
      <c r="EXD132"/>
      <c r="EXE132"/>
      <c r="EXF132"/>
      <c r="EXG132"/>
      <c r="EXH132"/>
      <c r="EXI132"/>
      <c r="EXJ132"/>
      <c r="EXK132"/>
      <c r="EXL132"/>
      <c r="EXM132"/>
      <c r="EXN132"/>
      <c r="EXO132"/>
      <c r="EXP132"/>
      <c r="EXQ132"/>
      <c r="EXR132"/>
      <c r="EXS132"/>
      <c r="EXT132"/>
      <c r="EXU132"/>
      <c r="EXV132"/>
      <c r="EXW132"/>
      <c r="EXX132"/>
      <c r="EXY132"/>
      <c r="EXZ132"/>
      <c r="EYA132"/>
      <c r="EYB132"/>
      <c r="EYC132"/>
      <c r="EYD132"/>
      <c r="EYE132"/>
      <c r="EYF132"/>
      <c r="EYG132"/>
      <c r="EYH132"/>
      <c r="EYI132"/>
      <c r="EYJ132"/>
      <c r="EYK132"/>
      <c r="EYL132"/>
      <c r="EYM132"/>
      <c r="EYN132"/>
      <c r="EYO132"/>
      <c r="EYP132"/>
      <c r="EYQ132"/>
      <c r="EYR132"/>
      <c r="EYS132"/>
      <c r="EYT132"/>
      <c r="EYU132"/>
      <c r="EYV132"/>
      <c r="EYW132"/>
      <c r="EYX132"/>
      <c r="EYY132"/>
      <c r="EYZ132"/>
      <c r="EZA132"/>
      <c r="EZB132"/>
      <c r="EZC132"/>
      <c r="EZD132"/>
      <c r="EZE132"/>
      <c r="EZF132"/>
      <c r="EZG132"/>
      <c r="EZH132"/>
      <c r="EZI132"/>
      <c r="EZJ132"/>
      <c r="EZK132"/>
      <c r="EZL132"/>
      <c r="EZM132"/>
      <c r="EZN132"/>
      <c r="EZO132"/>
      <c r="EZP132"/>
      <c r="EZQ132"/>
      <c r="EZR132"/>
      <c r="EZS132"/>
      <c r="EZT132"/>
      <c r="EZU132"/>
      <c r="EZV132"/>
      <c r="EZW132"/>
      <c r="EZX132"/>
      <c r="EZY132"/>
      <c r="EZZ132"/>
      <c r="FAA132"/>
      <c r="FAB132"/>
      <c r="FAC132"/>
      <c r="FAD132"/>
      <c r="FAE132"/>
      <c r="FAF132"/>
      <c r="FAG132"/>
      <c r="FAH132"/>
      <c r="FAI132"/>
      <c r="FAJ132"/>
      <c r="FAK132"/>
      <c r="FAL132"/>
      <c r="FAM132"/>
      <c r="FAN132"/>
      <c r="FAO132"/>
      <c r="FAP132"/>
      <c r="FAQ132"/>
      <c r="FAR132"/>
      <c r="FAS132"/>
      <c r="FAT132"/>
      <c r="FAU132"/>
      <c r="FAV132"/>
      <c r="FAW132"/>
      <c r="FAX132"/>
      <c r="FAY132"/>
      <c r="FAZ132"/>
      <c r="FBA132"/>
      <c r="FBB132"/>
      <c r="FBC132"/>
      <c r="FBD132"/>
      <c r="FBE132"/>
      <c r="FBF132"/>
      <c r="FBG132"/>
      <c r="FBH132"/>
      <c r="FBI132"/>
      <c r="FBJ132"/>
      <c r="FBK132"/>
      <c r="FBL132"/>
      <c r="FBM132"/>
      <c r="FBN132"/>
      <c r="FBO132"/>
      <c r="FBP132"/>
      <c r="FBQ132"/>
      <c r="FBR132"/>
      <c r="FBS132"/>
      <c r="FBT132"/>
      <c r="FBU132"/>
      <c r="FBV132"/>
      <c r="FBW132"/>
      <c r="FBX132"/>
      <c r="FBY132"/>
      <c r="FBZ132"/>
      <c r="FCA132"/>
      <c r="FCB132"/>
      <c r="FCC132"/>
      <c r="FCD132"/>
      <c r="FCE132"/>
      <c r="FCF132"/>
      <c r="FCG132"/>
      <c r="FCH132"/>
      <c r="FCI132"/>
      <c r="FCJ132"/>
      <c r="FCK132"/>
      <c r="FCL132"/>
      <c r="FCM132"/>
      <c r="FCN132"/>
      <c r="FCO132"/>
      <c r="FCP132"/>
      <c r="FCQ132"/>
      <c r="FCR132"/>
      <c r="FCS132"/>
      <c r="FCT132"/>
      <c r="FCU132"/>
      <c r="FCV132"/>
      <c r="FCW132"/>
      <c r="FCX132"/>
      <c r="FCY132"/>
      <c r="FCZ132"/>
      <c r="FDA132"/>
      <c r="FDB132"/>
      <c r="FDC132"/>
      <c r="FDD132"/>
      <c r="FDE132"/>
      <c r="FDF132"/>
      <c r="FDG132"/>
      <c r="FDH132"/>
      <c r="FDI132"/>
      <c r="FDJ132"/>
      <c r="FDK132"/>
      <c r="FDL132"/>
      <c r="FDM132"/>
      <c r="FDN132"/>
      <c r="FDO132"/>
      <c r="FDP132"/>
      <c r="FDQ132"/>
      <c r="FDR132"/>
      <c r="FDS132"/>
      <c r="FDT132"/>
      <c r="FDU132"/>
      <c r="FDV132"/>
      <c r="FDW132"/>
      <c r="FDX132"/>
      <c r="FDY132"/>
      <c r="FDZ132"/>
      <c r="FEA132"/>
      <c r="FEB132"/>
      <c r="FEC132"/>
      <c r="FED132"/>
      <c r="FEE132"/>
      <c r="FEF132"/>
      <c r="FEG132"/>
      <c r="FEH132"/>
      <c r="FEI132"/>
      <c r="FEJ132"/>
      <c r="FEK132"/>
      <c r="FEL132"/>
      <c r="FEM132"/>
      <c r="FEN132"/>
      <c r="FEO132"/>
      <c r="FEP132"/>
      <c r="FEQ132"/>
      <c r="FER132"/>
      <c r="FES132"/>
      <c r="FET132"/>
      <c r="FEU132"/>
      <c r="FEV132"/>
      <c r="FEW132"/>
      <c r="FEX132"/>
      <c r="FEY132"/>
      <c r="FEZ132"/>
      <c r="FFA132"/>
      <c r="FFB132"/>
      <c r="FFC132"/>
      <c r="FFD132"/>
      <c r="FFE132"/>
      <c r="FFF132"/>
      <c r="FFG132"/>
      <c r="FFH132"/>
      <c r="FFI132"/>
      <c r="FFJ132"/>
      <c r="FFK132"/>
      <c r="FFL132"/>
      <c r="FFM132"/>
      <c r="FFN132"/>
      <c r="FFO132"/>
      <c r="FFP132"/>
      <c r="FFQ132"/>
      <c r="FFR132"/>
      <c r="FFS132"/>
      <c r="FFT132"/>
      <c r="FFU132"/>
      <c r="FFV132"/>
      <c r="FFW132"/>
      <c r="FFX132"/>
      <c r="FFY132"/>
      <c r="FFZ132"/>
      <c r="FGA132"/>
      <c r="FGB132"/>
      <c r="FGC132"/>
      <c r="FGD132"/>
      <c r="FGE132"/>
      <c r="FGF132"/>
      <c r="FGG132"/>
      <c r="FGH132"/>
      <c r="FGI132"/>
      <c r="FGJ132"/>
      <c r="FGK132"/>
      <c r="FGL132"/>
      <c r="FGM132"/>
      <c r="FGN132"/>
      <c r="FGO132"/>
      <c r="FGP132"/>
      <c r="FGQ132"/>
      <c r="FGR132"/>
      <c r="FGS132"/>
      <c r="FGT132"/>
      <c r="FGU132"/>
      <c r="FGV132"/>
      <c r="FGW132"/>
      <c r="FGX132"/>
      <c r="FGY132"/>
      <c r="FGZ132"/>
      <c r="FHA132"/>
      <c r="FHB132"/>
      <c r="FHC132"/>
      <c r="FHD132"/>
      <c r="FHE132"/>
      <c r="FHF132"/>
      <c r="FHG132"/>
      <c r="FHH132"/>
      <c r="FHI132"/>
      <c r="FHJ132"/>
      <c r="FHK132"/>
      <c r="FHL132"/>
      <c r="FHM132"/>
      <c r="FHN132"/>
      <c r="FHO132"/>
      <c r="FHP132"/>
      <c r="FHQ132"/>
      <c r="FHR132"/>
      <c r="FHS132"/>
      <c r="FHT132"/>
      <c r="FHU132"/>
      <c r="FHV132"/>
      <c r="FHW132"/>
      <c r="FHX132"/>
      <c r="FHY132"/>
      <c r="FHZ132"/>
      <c r="FIA132"/>
      <c r="FIB132"/>
      <c r="FIC132"/>
      <c r="FID132"/>
      <c r="FIE132"/>
      <c r="FIF132"/>
      <c r="FIG132"/>
      <c r="FIH132"/>
      <c r="FII132"/>
      <c r="FIJ132"/>
      <c r="FIK132"/>
      <c r="FIL132"/>
      <c r="FIM132"/>
      <c r="FIN132"/>
      <c r="FIO132"/>
      <c r="FIP132"/>
      <c r="FIQ132"/>
      <c r="FIR132"/>
      <c r="FIS132"/>
      <c r="FIT132"/>
      <c r="FIU132"/>
      <c r="FIV132"/>
      <c r="FIW132"/>
      <c r="FIX132"/>
      <c r="FIY132"/>
      <c r="FIZ132"/>
      <c r="FJA132"/>
      <c r="FJB132"/>
      <c r="FJC132"/>
      <c r="FJD132"/>
      <c r="FJE132"/>
      <c r="FJF132"/>
      <c r="FJG132"/>
      <c r="FJH132"/>
      <c r="FJI132"/>
      <c r="FJJ132"/>
      <c r="FJK132"/>
      <c r="FJL132"/>
      <c r="FJM132"/>
      <c r="FJN132"/>
      <c r="FJO132"/>
      <c r="FJP132"/>
      <c r="FJQ132"/>
      <c r="FJR132"/>
      <c r="FJS132"/>
      <c r="FJT132"/>
      <c r="FJU132"/>
      <c r="FJV132"/>
      <c r="FJW132"/>
      <c r="FJX132"/>
      <c r="FJY132"/>
      <c r="FJZ132"/>
      <c r="FKA132"/>
      <c r="FKB132"/>
      <c r="FKC132"/>
      <c r="FKD132"/>
      <c r="FKE132"/>
      <c r="FKF132"/>
      <c r="FKG132"/>
      <c r="FKH132"/>
      <c r="FKI132"/>
      <c r="FKJ132"/>
      <c r="FKK132"/>
      <c r="FKL132"/>
      <c r="FKM132"/>
      <c r="FKN132"/>
      <c r="FKO132"/>
      <c r="FKP132"/>
      <c r="FKQ132"/>
      <c r="FKR132"/>
      <c r="FKS132"/>
      <c r="FKT132"/>
      <c r="FKU132"/>
      <c r="FKV132"/>
      <c r="FKW132"/>
      <c r="FKX132"/>
      <c r="FKY132"/>
      <c r="FKZ132"/>
      <c r="FLA132"/>
      <c r="FLB132"/>
      <c r="FLC132"/>
      <c r="FLD132"/>
      <c r="FLE132"/>
      <c r="FLF132"/>
      <c r="FLG132"/>
      <c r="FLH132"/>
      <c r="FLI132"/>
      <c r="FLJ132"/>
      <c r="FLK132"/>
      <c r="FLL132"/>
      <c r="FLM132"/>
      <c r="FLN132"/>
      <c r="FLO132"/>
      <c r="FLP132"/>
      <c r="FLQ132"/>
      <c r="FLR132"/>
      <c r="FLS132"/>
      <c r="FLT132"/>
      <c r="FLU132"/>
      <c r="FLV132"/>
      <c r="FLW132"/>
      <c r="FLX132"/>
      <c r="FLY132"/>
      <c r="FLZ132"/>
      <c r="FMA132"/>
      <c r="FMB132"/>
      <c r="FMC132"/>
      <c r="FMD132"/>
      <c r="FME132"/>
      <c r="FMF132"/>
      <c r="FMG132"/>
      <c r="FMH132"/>
      <c r="FMI132"/>
      <c r="FMJ132"/>
      <c r="FMK132"/>
      <c r="FML132"/>
      <c r="FMM132"/>
      <c r="FMN132"/>
      <c r="FMO132"/>
      <c r="FMP132"/>
      <c r="FMQ132"/>
      <c r="FMR132"/>
      <c r="FMS132"/>
      <c r="FMT132"/>
      <c r="FMU132"/>
      <c r="FMV132"/>
      <c r="FMW132"/>
      <c r="FMX132"/>
      <c r="FMY132"/>
      <c r="FMZ132"/>
      <c r="FNA132"/>
      <c r="FNB132"/>
      <c r="FNC132"/>
      <c r="FND132"/>
      <c r="FNE132"/>
      <c r="FNF132"/>
      <c r="FNG132"/>
      <c r="FNH132"/>
      <c r="FNI132"/>
      <c r="FNJ132"/>
      <c r="FNK132"/>
      <c r="FNL132"/>
      <c r="FNM132"/>
      <c r="FNN132"/>
      <c r="FNO132"/>
      <c r="FNP132"/>
      <c r="FNQ132"/>
      <c r="FNR132"/>
      <c r="FNS132"/>
      <c r="FNT132"/>
      <c r="FNU132"/>
      <c r="FNV132"/>
      <c r="FNW132"/>
      <c r="FNX132"/>
      <c r="FNY132"/>
      <c r="FNZ132"/>
      <c r="FOA132"/>
      <c r="FOB132"/>
      <c r="FOC132"/>
      <c r="FOD132"/>
      <c r="FOE132"/>
      <c r="FOF132"/>
      <c r="FOG132"/>
      <c r="FOH132"/>
      <c r="FOI132"/>
      <c r="FOJ132"/>
      <c r="FOK132"/>
      <c r="FOL132"/>
      <c r="FOM132"/>
      <c r="FON132"/>
      <c r="FOO132"/>
      <c r="FOP132"/>
      <c r="FOQ132"/>
      <c r="FOR132"/>
      <c r="FOS132"/>
      <c r="FOT132"/>
      <c r="FOU132"/>
      <c r="FOV132"/>
      <c r="FOW132"/>
      <c r="FOX132"/>
      <c r="FOY132"/>
      <c r="FOZ132"/>
      <c r="FPA132"/>
      <c r="FPB132"/>
      <c r="FPC132"/>
      <c r="FPD132"/>
      <c r="FPE132"/>
      <c r="FPF132"/>
      <c r="FPG132"/>
      <c r="FPH132"/>
      <c r="FPI132"/>
      <c r="FPJ132"/>
      <c r="FPK132"/>
      <c r="FPL132"/>
      <c r="FPM132"/>
      <c r="FPN132"/>
      <c r="FPO132"/>
      <c r="FPP132"/>
      <c r="FPQ132"/>
      <c r="FPR132"/>
      <c r="FPS132"/>
      <c r="FPT132"/>
      <c r="FPU132"/>
      <c r="FPV132"/>
      <c r="FPW132"/>
      <c r="FPX132"/>
      <c r="FPY132"/>
      <c r="FPZ132"/>
      <c r="FQA132"/>
      <c r="FQB132"/>
      <c r="FQC132"/>
      <c r="FQD132"/>
      <c r="FQE132"/>
      <c r="FQF132"/>
      <c r="FQG132"/>
      <c r="FQH132"/>
      <c r="FQI132"/>
      <c r="FQJ132"/>
      <c r="FQK132"/>
      <c r="FQL132"/>
      <c r="FQM132"/>
      <c r="FQN132"/>
      <c r="FQO132"/>
      <c r="FQP132"/>
      <c r="FQQ132"/>
      <c r="FQR132"/>
      <c r="FQS132"/>
      <c r="FQT132"/>
      <c r="FQU132"/>
      <c r="FQV132"/>
      <c r="FQW132"/>
      <c r="FQX132"/>
      <c r="FQY132"/>
      <c r="FQZ132"/>
      <c r="FRA132"/>
      <c r="FRB132"/>
      <c r="FRC132"/>
      <c r="FRD132"/>
      <c r="FRE132"/>
      <c r="FRF132"/>
      <c r="FRG132"/>
      <c r="FRH132"/>
      <c r="FRI132"/>
      <c r="FRJ132"/>
      <c r="FRK132"/>
      <c r="FRL132"/>
      <c r="FRM132"/>
      <c r="FRN132"/>
      <c r="FRO132"/>
      <c r="FRP132"/>
      <c r="FRQ132"/>
      <c r="FRR132"/>
      <c r="FRS132"/>
      <c r="FRT132"/>
      <c r="FRU132"/>
      <c r="FRV132"/>
      <c r="FRW132"/>
      <c r="FRX132"/>
      <c r="FRY132"/>
      <c r="FRZ132"/>
      <c r="FSA132"/>
      <c r="FSB132"/>
      <c r="FSC132"/>
      <c r="FSD132"/>
      <c r="FSE132"/>
      <c r="FSF132"/>
      <c r="FSG132"/>
      <c r="FSH132"/>
      <c r="FSI132"/>
      <c r="FSJ132"/>
      <c r="FSK132"/>
      <c r="FSL132"/>
      <c r="FSM132"/>
      <c r="FSN132"/>
      <c r="FSO132"/>
      <c r="FSP132"/>
      <c r="FSQ132"/>
      <c r="FSR132"/>
      <c r="FSS132"/>
      <c r="FST132"/>
      <c r="FSU132"/>
      <c r="FSV132"/>
      <c r="FSW132"/>
      <c r="FSX132"/>
      <c r="FSY132"/>
      <c r="FSZ132"/>
      <c r="FTA132"/>
      <c r="FTB132"/>
      <c r="FTC132"/>
      <c r="FTD132"/>
      <c r="FTE132"/>
      <c r="FTF132"/>
      <c r="FTG132"/>
      <c r="FTH132"/>
      <c r="FTI132"/>
      <c r="FTJ132"/>
      <c r="FTK132"/>
      <c r="FTL132"/>
      <c r="FTM132"/>
      <c r="FTN132"/>
      <c r="FTO132"/>
      <c r="FTP132"/>
      <c r="FTQ132"/>
      <c r="FTR132"/>
      <c r="FTS132"/>
      <c r="FTT132"/>
      <c r="FTU132"/>
      <c r="FTV132"/>
      <c r="FTW132"/>
      <c r="FTX132"/>
      <c r="FTY132"/>
      <c r="FTZ132"/>
      <c r="FUA132"/>
      <c r="FUB132"/>
      <c r="FUC132"/>
      <c r="FUD132"/>
      <c r="FUE132"/>
      <c r="FUF132"/>
      <c r="FUG132"/>
      <c r="FUH132"/>
      <c r="FUI132"/>
      <c r="FUJ132"/>
      <c r="FUK132"/>
      <c r="FUL132"/>
      <c r="FUM132"/>
      <c r="FUN132"/>
      <c r="FUO132"/>
      <c r="FUP132"/>
      <c r="FUQ132"/>
      <c r="FUR132"/>
      <c r="FUS132"/>
      <c r="FUT132"/>
      <c r="FUU132"/>
      <c r="FUV132"/>
      <c r="FUW132"/>
      <c r="FUX132"/>
      <c r="FUY132"/>
      <c r="FUZ132"/>
      <c r="FVA132"/>
      <c r="FVB132"/>
      <c r="FVC132"/>
      <c r="FVD132"/>
      <c r="FVE132"/>
      <c r="FVF132"/>
      <c r="FVG132"/>
      <c r="FVH132"/>
      <c r="FVI132"/>
      <c r="FVJ132"/>
      <c r="FVK132"/>
      <c r="FVL132"/>
      <c r="FVM132"/>
      <c r="FVN132"/>
      <c r="FVO132"/>
      <c r="FVP132"/>
      <c r="FVQ132"/>
      <c r="FVR132"/>
      <c r="FVS132"/>
      <c r="FVT132"/>
      <c r="FVU132"/>
      <c r="FVV132"/>
      <c r="FVW132"/>
      <c r="FVX132"/>
      <c r="FVY132"/>
      <c r="FVZ132"/>
      <c r="FWA132"/>
      <c r="FWB132"/>
      <c r="FWC132"/>
      <c r="FWD132"/>
      <c r="FWE132"/>
      <c r="FWF132"/>
      <c r="FWG132"/>
      <c r="FWH132"/>
      <c r="FWI132"/>
      <c r="FWJ132"/>
      <c r="FWK132"/>
      <c r="FWL132"/>
      <c r="FWM132"/>
      <c r="FWN132"/>
      <c r="FWO132"/>
      <c r="FWP132"/>
      <c r="FWQ132"/>
      <c r="FWR132"/>
      <c r="FWS132"/>
      <c r="FWT132"/>
      <c r="FWU132"/>
      <c r="FWV132"/>
      <c r="FWW132"/>
      <c r="FWX132"/>
      <c r="FWY132"/>
      <c r="FWZ132"/>
      <c r="FXA132"/>
      <c r="FXB132"/>
      <c r="FXC132"/>
      <c r="FXD132"/>
      <c r="FXE132"/>
      <c r="FXF132"/>
      <c r="FXG132"/>
      <c r="FXH132"/>
      <c r="FXI132"/>
      <c r="FXJ132"/>
      <c r="FXK132"/>
      <c r="FXL132"/>
      <c r="FXM132"/>
      <c r="FXN132"/>
      <c r="FXO132"/>
      <c r="FXP132"/>
      <c r="FXQ132"/>
      <c r="FXR132"/>
      <c r="FXS132"/>
      <c r="FXT132"/>
      <c r="FXU132"/>
      <c r="FXV132"/>
      <c r="FXW132"/>
      <c r="FXX132"/>
      <c r="FXY132"/>
      <c r="FXZ132"/>
      <c r="FYA132"/>
      <c r="FYB132"/>
      <c r="FYC132"/>
      <c r="FYD132"/>
      <c r="FYE132"/>
      <c r="FYF132"/>
      <c r="FYG132"/>
      <c r="FYH132"/>
      <c r="FYI132"/>
      <c r="FYJ132"/>
      <c r="FYK132"/>
      <c r="FYL132"/>
      <c r="FYM132"/>
      <c r="FYN132"/>
      <c r="FYO132"/>
      <c r="FYP132"/>
      <c r="FYQ132"/>
      <c r="FYR132"/>
      <c r="FYS132"/>
      <c r="FYT132"/>
      <c r="FYU132"/>
      <c r="FYV132"/>
      <c r="FYW132"/>
      <c r="FYX132"/>
      <c r="FYY132"/>
      <c r="FYZ132"/>
      <c r="FZA132"/>
      <c r="FZB132"/>
      <c r="FZC132"/>
      <c r="FZD132"/>
      <c r="FZE132"/>
      <c r="FZF132"/>
      <c r="FZG132"/>
      <c r="FZH132"/>
      <c r="FZI132"/>
      <c r="FZJ132"/>
      <c r="FZK132"/>
      <c r="FZL132"/>
      <c r="FZM132"/>
      <c r="FZN132"/>
      <c r="FZO132"/>
      <c r="FZP132"/>
      <c r="FZQ132"/>
      <c r="FZR132"/>
      <c r="FZS132"/>
      <c r="FZT132"/>
      <c r="FZU132"/>
      <c r="FZV132"/>
      <c r="FZW132"/>
      <c r="FZX132"/>
      <c r="FZY132"/>
      <c r="FZZ132"/>
      <c r="GAA132"/>
      <c r="GAB132"/>
      <c r="GAC132"/>
      <c r="GAD132"/>
      <c r="GAE132"/>
      <c r="GAF132"/>
      <c r="GAG132"/>
      <c r="GAH132"/>
      <c r="GAI132"/>
      <c r="GAJ132"/>
      <c r="GAK132"/>
      <c r="GAL132"/>
      <c r="GAM132"/>
      <c r="GAN132"/>
      <c r="GAO132"/>
      <c r="GAP132"/>
      <c r="GAQ132"/>
      <c r="GAR132"/>
      <c r="GAS132"/>
      <c r="GAT132"/>
      <c r="GAU132"/>
      <c r="GAV132"/>
      <c r="GAW132"/>
      <c r="GAX132"/>
      <c r="GAY132"/>
      <c r="GAZ132"/>
      <c r="GBA132"/>
      <c r="GBB132"/>
      <c r="GBC132"/>
      <c r="GBD132"/>
      <c r="GBE132"/>
      <c r="GBF132"/>
      <c r="GBG132"/>
      <c r="GBH132"/>
      <c r="GBI132"/>
      <c r="GBJ132"/>
      <c r="GBK132"/>
      <c r="GBL132"/>
      <c r="GBM132"/>
      <c r="GBN132"/>
      <c r="GBO132"/>
      <c r="GBP132"/>
      <c r="GBQ132"/>
      <c r="GBR132"/>
      <c r="GBS132"/>
      <c r="GBT132"/>
      <c r="GBU132"/>
      <c r="GBV132"/>
      <c r="GBW132"/>
      <c r="GBX132"/>
      <c r="GBY132"/>
      <c r="GBZ132"/>
      <c r="GCA132"/>
      <c r="GCB132"/>
      <c r="GCC132"/>
      <c r="GCD132"/>
      <c r="GCE132"/>
      <c r="GCF132"/>
      <c r="GCG132"/>
      <c r="GCH132"/>
      <c r="GCI132"/>
      <c r="GCJ132"/>
      <c r="GCK132"/>
      <c r="GCL132"/>
      <c r="GCM132"/>
      <c r="GCN132"/>
      <c r="GCO132"/>
      <c r="GCP132"/>
      <c r="GCQ132"/>
      <c r="GCR132"/>
      <c r="GCS132"/>
      <c r="GCT132"/>
      <c r="GCU132"/>
      <c r="GCV132"/>
      <c r="GCW132"/>
      <c r="GCX132"/>
      <c r="GCY132"/>
      <c r="GCZ132"/>
      <c r="GDA132"/>
      <c r="GDB132"/>
      <c r="GDC132"/>
      <c r="GDD132"/>
      <c r="GDE132"/>
      <c r="GDF132"/>
      <c r="GDG132"/>
      <c r="GDH132"/>
      <c r="GDI132"/>
      <c r="GDJ132"/>
      <c r="GDK132"/>
      <c r="GDL132"/>
      <c r="GDM132"/>
      <c r="GDN132"/>
      <c r="GDO132"/>
      <c r="GDP132"/>
      <c r="GDQ132"/>
      <c r="GDR132"/>
      <c r="GDS132"/>
      <c r="GDT132"/>
      <c r="GDU132"/>
      <c r="GDV132"/>
      <c r="GDW132"/>
      <c r="GDX132"/>
      <c r="GDY132"/>
      <c r="GDZ132"/>
      <c r="GEA132"/>
      <c r="GEB132"/>
      <c r="GEC132"/>
      <c r="GED132"/>
      <c r="GEE132"/>
      <c r="GEF132"/>
      <c r="GEG132"/>
      <c r="GEH132"/>
      <c r="GEI132"/>
      <c r="GEJ132"/>
      <c r="GEK132"/>
      <c r="GEL132"/>
      <c r="GEM132"/>
      <c r="GEN132"/>
      <c r="GEO132"/>
      <c r="GEP132"/>
      <c r="GEQ132"/>
      <c r="GER132"/>
      <c r="GES132"/>
      <c r="GET132"/>
      <c r="GEU132"/>
      <c r="GEV132"/>
      <c r="GEW132"/>
      <c r="GEX132"/>
      <c r="GEY132"/>
      <c r="GEZ132"/>
      <c r="GFA132"/>
      <c r="GFB132"/>
      <c r="GFC132"/>
      <c r="GFD132"/>
      <c r="GFE132"/>
      <c r="GFF132"/>
      <c r="GFG132"/>
      <c r="GFH132"/>
      <c r="GFI132"/>
      <c r="GFJ132"/>
      <c r="GFK132"/>
      <c r="GFL132"/>
      <c r="GFM132"/>
      <c r="GFN132"/>
      <c r="GFO132"/>
      <c r="GFP132"/>
      <c r="GFQ132"/>
      <c r="GFR132"/>
      <c r="GFS132"/>
      <c r="GFT132"/>
      <c r="GFU132"/>
      <c r="GFV132"/>
      <c r="GFW132"/>
      <c r="GFX132"/>
      <c r="GFY132"/>
      <c r="GFZ132"/>
      <c r="GGA132"/>
      <c r="GGB132"/>
      <c r="GGC132"/>
      <c r="GGD132"/>
      <c r="GGE132"/>
      <c r="GGF132"/>
      <c r="GGG132"/>
      <c r="GGH132"/>
      <c r="GGI132"/>
      <c r="GGJ132"/>
      <c r="GGK132"/>
      <c r="GGL132"/>
      <c r="GGM132"/>
      <c r="GGN132"/>
      <c r="GGO132"/>
      <c r="GGP132"/>
      <c r="GGQ132"/>
      <c r="GGR132"/>
      <c r="GGS132"/>
      <c r="GGT132"/>
      <c r="GGU132"/>
      <c r="GGV132"/>
      <c r="GGW132"/>
      <c r="GGX132"/>
      <c r="GGY132"/>
      <c r="GGZ132"/>
      <c r="GHA132"/>
      <c r="GHB132"/>
      <c r="GHC132"/>
      <c r="GHD132"/>
      <c r="GHE132"/>
      <c r="GHF132"/>
      <c r="GHG132"/>
      <c r="GHH132"/>
      <c r="GHI132"/>
      <c r="GHJ132"/>
      <c r="GHK132"/>
      <c r="GHL132"/>
      <c r="GHM132"/>
      <c r="GHN132"/>
      <c r="GHO132"/>
      <c r="GHP132"/>
      <c r="GHQ132"/>
      <c r="GHR132"/>
      <c r="GHS132"/>
      <c r="GHT132"/>
      <c r="GHU132"/>
      <c r="GHV132"/>
      <c r="GHW132"/>
      <c r="GHX132"/>
      <c r="GHY132"/>
      <c r="GHZ132"/>
      <c r="GIA132"/>
      <c r="GIB132"/>
      <c r="GIC132"/>
      <c r="GID132"/>
      <c r="GIE132"/>
      <c r="GIF132"/>
      <c r="GIG132"/>
      <c r="GIH132"/>
      <c r="GII132"/>
      <c r="GIJ132"/>
      <c r="GIK132"/>
      <c r="GIL132"/>
      <c r="GIM132"/>
      <c r="GIN132"/>
      <c r="GIO132"/>
      <c r="GIP132"/>
      <c r="GIQ132"/>
      <c r="GIR132"/>
      <c r="GIS132"/>
      <c r="GIT132"/>
      <c r="GIU132"/>
      <c r="GIV132"/>
      <c r="GIW132"/>
      <c r="GIX132"/>
      <c r="GIY132"/>
      <c r="GIZ132"/>
      <c r="GJA132"/>
      <c r="GJB132"/>
      <c r="GJC132"/>
      <c r="GJD132"/>
      <c r="GJE132"/>
      <c r="GJF132"/>
      <c r="GJG132"/>
      <c r="GJH132"/>
      <c r="GJI132"/>
      <c r="GJJ132"/>
      <c r="GJK132"/>
      <c r="GJL132"/>
      <c r="GJM132"/>
      <c r="GJN132"/>
      <c r="GJO132"/>
      <c r="GJP132"/>
      <c r="GJQ132"/>
      <c r="GJR132"/>
      <c r="GJS132"/>
      <c r="GJT132"/>
      <c r="GJU132"/>
      <c r="GJV132"/>
      <c r="GJW132"/>
      <c r="GJX132"/>
      <c r="GJY132"/>
      <c r="GJZ132"/>
      <c r="GKA132"/>
      <c r="GKB132"/>
      <c r="GKC132"/>
      <c r="GKD132"/>
      <c r="GKE132"/>
      <c r="GKF132"/>
      <c r="GKG132"/>
      <c r="GKH132"/>
      <c r="GKI132"/>
      <c r="GKJ132"/>
      <c r="GKK132"/>
      <c r="GKL132"/>
      <c r="GKM132"/>
      <c r="GKN132"/>
      <c r="GKO132"/>
      <c r="GKP132"/>
      <c r="GKQ132"/>
      <c r="GKR132"/>
      <c r="GKS132"/>
      <c r="GKT132"/>
      <c r="GKU132"/>
      <c r="GKV132"/>
      <c r="GKW132"/>
      <c r="GKX132"/>
      <c r="GKY132"/>
      <c r="GKZ132"/>
      <c r="GLA132"/>
      <c r="GLB132"/>
      <c r="GLC132"/>
      <c r="GLD132"/>
      <c r="GLE132"/>
      <c r="GLF132"/>
      <c r="GLG132"/>
      <c r="GLH132"/>
      <c r="GLI132"/>
      <c r="GLJ132"/>
      <c r="GLK132"/>
      <c r="GLL132"/>
      <c r="GLM132"/>
      <c r="GLN132"/>
      <c r="GLO132"/>
      <c r="GLP132"/>
      <c r="GLQ132"/>
      <c r="GLR132"/>
      <c r="GLS132"/>
      <c r="GLT132"/>
      <c r="GLU132"/>
      <c r="GLV132"/>
      <c r="GLW132"/>
      <c r="GLX132"/>
      <c r="GLY132"/>
      <c r="GLZ132"/>
      <c r="GMA132"/>
      <c r="GMB132"/>
      <c r="GMC132"/>
      <c r="GMD132"/>
      <c r="GME132"/>
      <c r="GMF132"/>
      <c r="GMG132"/>
      <c r="GMH132"/>
      <c r="GMI132"/>
      <c r="GMJ132"/>
      <c r="GMK132"/>
      <c r="GML132"/>
      <c r="GMM132"/>
      <c r="GMN132"/>
      <c r="GMO132"/>
      <c r="GMP132"/>
      <c r="GMQ132"/>
      <c r="GMR132"/>
      <c r="GMS132"/>
      <c r="GMT132"/>
      <c r="GMU132"/>
      <c r="GMV132"/>
      <c r="GMW132"/>
      <c r="GMX132"/>
      <c r="GMY132"/>
      <c r="GMZ132"/>
      <c r="GNA132"/>
      <c r="GNB132"/>
      <c r="GNC132"/>
      <c r="GND132"/>
      <c r="GNE132"/>
      <c r="GNF132"/>
      <c r="GNG132"/>
      <c r="GNH132"/>
      <c r="GNI132"/>
      <c r="GNJ132"/>
      <c r="GNK132"/>
      <c r="GNL132"/>
      <c r="GNM132"/>
      <c r="GNN132"/>
      <c r="GNO132"/>
      <c r="GNP132"/>
      <c r="GNQ132"/>
      <c r="GNR132"/>
      <c r="GNS132"/>
      <c r="GNT132"/>
      <c r="GNU132"/>
      <c r="GNV132"/>
      <c r="GNW132"/>
      <c r="GNX132"/>
      <c r="GNY132"/>
      <c r="GNZ132"/>
      <c r="GOA132"/>
      <c r="GOB132"/>
      <c r="GOC132"/>
      <c r="GOD132"/>
      <c r="GOE132"/>
      <c r="GOF132"/>
      <c r="GOG132"/>
      <c r="GOH132"/>
      <c r="GOI132"/>
      <c r="GOJ132"/>
      <c r="GOK132"/>
      <c r="GOL132"/>
      <c r="GOM132"/>
      <c r="GON132"/>
      <c r="GOO132"/>
      <c r="GOP132"/>
      <c r="GOQ132"/>
      <c r="GOR132"/>
      <c r="GOS132"/>
      <c r="GOT132"/>
      <c r="GOU132"/>
      <c r="GOV132"/>
      <c r="GOW132"/>
      <c r="GOX132"/>
      <c r="GOY132"/>
      <c r="GOZ132"/>
      <c r="GPA132"/>
      <c r="GPB132"/>
      <c r="GPC132"/>
      <c r="GPD132"/>
      <c r="GPE132"/>
      <c r="GPF132"/>
      <c r="GPG132"/>
      <c r="GPH132"/>
      <c r="GPI132"/>
      <c r="GPJ132"/>
      <c r="GPK132"/>
      <c r="GPL132"/>
      <c r="GPM132"/>
      <c r="GPN132"/>
      <c r="GPO132"/>
      <c r="GPP132"/>
      <c r="GPQ132"/>
      <c r="GPR132"/>
      <c r="GPS132"/>
      <c r="GPT132"/>
      <c r="GPU132"/>
      <c r="GPV132"/>
      <c r="GPW132"/>
      <c r="GPX132"/>
      <c r="GPY132"/>
      <c r="GPZ132"/>
      <c r="GQA132"/>
      <c r="GQB132"/>
      <c r="GQC132"/>
      <c r="GQD132"/>
      <c r="GQE132"/>
      <c r="GQF132"/>
      <c r="GQG132"/>
      <c r="GQH132"/>
      <c r="GQI132"/>
      <c r="GQJ132"/>
      <c r="GQK132"/>
      <c r="GQL132"/>
      <c r="GQM132"/>
      <c r="GQN132"/>
      <c r="GQO132"/>
      <c r="GQP132"/>
      <c r="GQQ132"/>
      <c r="GQR132"/>
      <c r="GQS132"/>
      <c r="GQT132"/>
      <c r="GQU132"/>
      <c r="GQV132"/>
      <c r="GQW132"/>
      <c r="GQX132"/>
      <c r="GQY132"/>
      <c r="GQZ132"/>
      <c r="GRA132"/>
      <c r="GRB132"/>
      <c r="GRC132"/>
      <c r="GRD132"/>
      <c r="GRE132"/>
      <c r="GRF132"/>
      <c r="GRG132"/>
      <c r="GRH132"/>
      <c r="GRI132"/>
      <c r="GRJ132"/>
      <c r="GRK132"/>
      <c r="GRL132"/>
      <c r="GRM132"/>
      <c r="GRN132"/>
      <c r="GRO132"/>
      <c r="GRP132"/>
      <c r="GRQ132"/>
      <c r="GRR132"/>
      <c r="GRS132"/>
      <c r="GRT132"/>
      <c r="GRU132"/>
      <c r="GRV132"/>
      <c r="GRW132"/>
      <c r="GRX132"/>
      <c r="GRY132"/>
      <c r="GRZ132"/>
      <c r="GSA132"/>
      <c r="GSB132"/>
      <c r="GSC132"/>
      <c r="GSD132"/>
      <c r="GSE132"/>
      <c r="GSF132"/>
      <c r="GSG132"/>
      <c r="GSH132"/>
      <c r="GSI132"/>
      <c r="GSJ132"/>
      <c r="GSK132"/>
      <c r="GSL132"/>
      <c r="GSM132"/>
      <c r="GSN132"/>
      <c r="GSO132"/>
      <c r="GSP132"/>
      <c r="GSQ132"/>
      <c r="GSR132"/>
      <c r="GSS132"/>
      <c r="GST132"/>
      <c r="GSU132"/>
      <c r="GSV132"/>
      <c r="GSW132"/>
      <c r="GSX132"/>
      <c r="GSY132"/>
      <c r="GSZ132"/>
      <c r="GTA132"/>
      <c r="GTB132"/>
      <c r="GTC132"/>
      <c r="GTD132"/>
      <c r="GTE132"/>
      <c r="GTF132"/>
      <c r="GTG132"/>
      <c r="GTH132"/>
      <c r="GTI132"/>
      <c r="GTJ132"/>
      <c r="GTK132"/>
      <c r="GTL132"/>
      <c r="GTM132"/>
      <c r="GTN132"/>
      <c r="GTO132"/>
      <c r="GTP132"/>
      <c r="GTQ132"/>
      <c r="GTR132"/>
      <c r="GTS132"/>
      <c r="GTT132"/>
      <c r="GTU132"/>
      <c r="GTV132"/>
      <c r="GTW132"/>
      <c r="GTX132"/>
      <c r="GTY132"/>
      <c r="GTZ132"/>
      <c r="GUA132"/>
      <c r="GUB132"/>
      <c r="GUC132"/>
      <c r="GUD132"/>
      <c r="GUE132"/>
      <c r="GUF132"/>
      <c r="GUG132"/>
      <c r="GUH132"/>
      <c r="GUI132"/>
      <c r="GUJ132"/>
      <c r="GUK132"/>
      <c r="GUL132"/>
      <c r="GUM132"/>
      <c r="GUN132"/>
      <c r="GUO132"/>
      <c r="GUP132"/>
      <c r="GUQ132"/>
      <c r="GUR132"/>
      <c r="GUS132"/>
      <c r="GUT132"/>
      <c r="GUU132"/>
      <c r="GUV132"/>
      <c r="GUW132"/>
      <c r="GUX132"/>
      <c r="GUY132"/>
      <c r="GUZ132"/>
      <c r="GVA132"/>
      <c r="GVB132"/>
      <c r="GVC132"/>
      <c r="GVD132"/>
      <c r="GVE132"/>
      <c r="GVF132"/>
      <c r="GVG132"/>
      <c r="GVH132"/>
      <c r="GVI132"/>
      <c r="GVJ132"/>
      <c r="GVK132"/>
      <c r="GVL132"/>
      <c r="GVM132"/>
      <c r="GVN132"/>
      <c r="GVO132"/>
      <c r="GVP132"/>
      <c r="GVQ132"/>
      <c r="GVR132"/>
      <c r="GVS132"/>
      <c r="GVT132"/>
      <c r="GVU132"/>
      <c r="GVV132"/>
      <c r="GVW132"/>
      <c r="GVX132"/>
      <c r="GVY132"/>
      <c r="GVZ132"/>
      <c r="GWA132"/>
      <c r="GWB132"/>
      <c r="GWC132"/>
      <c r="GWD132"/>
      <c r="GWE132"/>
      <c r="GWF132"/>
      <c r="GWG132"/>
      <c r="GWH132"/>
      <c r="GWI132"/>
      <c r="GWJ132"/>
      <c r="GWK132"/>
      <c r="GWL132"/>
      <c r="GWM132"/>
      <c r="GWN132"/>
      <c r="GWO132"/>
      <c r="GWP132"/>
      <c r="GWQ132"/>
      <c r="GWR132"/>
      <c r="GWS132"/>
      <c r="GWT132"/>
      <c r="GWU132"/>
      <c r="GWV132"/>
      <c r="GWW132"/>
      <c r="GWX132"/>
      <c r="GWY132"/>
      <c r="GWZ132"/>
      <c r="GXA132"/>
      <c r="GXB132"/>
      <c r="GXC132"/>
      <c r="GXD132"/>
      <c r="GXE132"/>
      <c r="GXF132"/>
      <c r="GXG132"/>
      <c r="GXH132"/>
      <c r="GXI132"/>
      <c r="GXJ132"/>
      <c r="GXK132"/>
      <c r="GXL132"/>
      <c r="GXM132"/>
      <c r="GXN132"/>
      <c r="GXO132"/>
      <c r="GXP132"/>
      <c r="GXQ132"/>
      <c r="GXR132"/>
      <c r="GXS132"/>
      <c r="GXT132"/>
      <c r="GXU132"/>
      <c r="GXV132"/>
      <c r="GXW132"/>
      <c r="GXX132"/>
      <c r="GXY132"/>
      <c r="GXZ132"/>
      <c r="GYA132"/>
      <c r="GYB132"/>
      <c r="GYC132"/>
      <c r="GYD132"/>
      <c r="GYE132"/>
      <c r="GYF132"/>
      <c r="GYG132"/>
      <c r="GYH132"/>
      <c r="GYI132"/>
      <c r="GYJ132"/>
      <c r="GYK132"/>
      <c r="GYL132"/>
      <c r="GYM132"/>
      <c r="GYN132"/>
      <c r="GYO132"/>
      <c r="GYP132"/>
      <c r="GYQ132"/>
      <c r="GYR132"/>
      <c r="GYS132"/>
      <c r="GYT132"/>
      <c r="GYU132"/>
      <c r="GYV132"/>
      <c r="GYW132"/>
      <c r="GYX132"/>
      <c r="GYY132"/>
      <c r="GYZ132"/>
      <c r="GZA132"/>
      <c r="GZB132"/>
      <c r="GZC132"/>
      <c r="GZD132"/>
      <c r="GZE132"/>
      <c r="GZF132"/>
      <c r="GZG132"/>
      <c r="GZH132"/>
      <c r="GZI132"/>
      <c r="GZJ132"/>
      <c r="GZK132"/>
      <c r="GZL132"/>
      <c r="GZM132"/>
      <c r="GZN132"/>
      <c r="GZO132"/>
      <c r="GZP132"/>
      <c r="GZQ132"/>
      <c r="GZR132"/>
      <c r="GZS132"/>
      <c r="GZT132"/>
      <c r="GZU132"/>
      <c r="GZV132"/>
      <c r="GZW132"/>
      <c r="GZX132"/>
      <c r="GZY132"/>
      <c r="GZZ132"/>
      <c r="HAA132"/>
      <c r="HAB132"/>
      <c r="HAC132"/>
      <c r="HAD132"/>
      <c r="HAE132"/>
      <c r="HAF132"/>
      <c r="HAG132"/>
      <c r="HAH132"/>
      <c r="HAI132"/>
      <c r="HAJ132"/>
      <c r="HAK132"/>
      <c r="HAL132"/>
      <c r="HAM132"/>
      <c r="HAN132"/>
      <c r="HAO132"/>
      <c r="HAP132"/>
      <c r="HAQ132"/>
      <c r="HAR132"/>
      <c r="HAS132"/>
      <c r="HAT132"/>
      <c r="HAU132"/>
      <c r="HAV132"/>
      <c r="HAW132"/>
      <c r="HAX132"/>
      <c r="HAY132"/>
      <c r="HAZ132"/>
      <c r="HBA132"/>
      <c r="HBB132"/>
      <c r="HBC132"/>
      <c r="HBD132"/>
      <c r="HBE132"/>
      <c r="HBF132"/>
      <c r="HBG132"/>
      <c r="HBH132"/>
      <c r="HBI132"/>
      <c r="HBJ132"/>
      <c r="HBK132"/>
      <c r="HBL132"/>
      <c r="HBM132"/>
      <c r="HBN132"/>
      <c r="HBO132"/>
      <c r="HBP132"/>
      <c r="HBQ132"/>
      <c r="HBR132"/>
      <c r="HBS132"/>
      <c r="HBT132"/>
      <c r="HBU132"/>
      <c r="HBV132"/>
      <c r="HBW132"/>
      <c r="HBX132"/>
      <c r="HBY132"/>
      <c r="HBZ132"/>
      <c r="HCA132"/>
      <c r="HCB132"/>
      <c r="HCC132"/>
      <c r="HCD132"/>
      <c r="HCE132"/>
      <c r="HCF132"/>
      <c r="HCG132"/>
      <c r="HCH132"/>
      <c r="HCI132"/>
      <c r="HCJ132"/>
      <c r="HCK132"/>
      <c r="HCL132"/>
      <c r="HCM132"/>
      <c r="HCN132"/>
      <c r="HCO132"/>
      <c r="HCP132"/>
      <c r="HCQ132"/>
      <c r="HCR132"/>
      <c r="HCS132"/>
      <c r="HCT132"/>
      <c r="HCU132"/>
      <c r="HCV132"/>
      <c r="HCW132"/>
      <c r="HCX132"/>
      <c r="HCY132"/>
      <c r="HCZ132"/>
      <c r="HDA132"/>
      <c r="HDB132"/>
      <c r="HDC132"/>
      <c r="HDD132"/>
      <c r="HDE132"/>
      <c r="HDF132"/>
      <c r="HDG132"/>
      <c r="HDH132"/>
      <c r="HDI132"/>
      <c r="HDJ132"/>
      <c r="HDK132"/>
      <c r="HDL132"/>
      <c r="HDM132"/>
      <c r="HDN132"/>
      <c r="HDO132"/>
      <c r="HDP132"/>
      <c r="HDQ132"/>
      <c r="HDR132"/>
      <c r="HDS132"/>
      <c r="HDT132"/>
      <c r="HDU132"/>
      <c r="HDV132"/>
      <c r="HDW132"/>
      <c r="HDX132"/>
      <c r="HDY132"/>
      <c r="HDZ132"/>
      <c r="HEA132"/>
      <c r="HEB132"/>
      <c r="HEC132"/>
      <c r="HED132"/>
      <c r="HEE132"/>
      <c r="HEF132"/>
      <c r="HEG132"/>
      <c r="HEH132"/>
      <c r="HEI132"/>
      <c r="HEJ132"/>
      <c r="HEK132"/>
      <c r="HEL132"/>
      <c r="HEM132"/>
      <c r="HEN132"/>
      <c r="HEO132"/>
      <c r="HEP132"/>
      <c r="HEQ132"/>
      <c r="HER132"/>
      <c r="HES132"/>
      <c r="HET132"/>
      <c r="HEU132"/>
      <c r="HEV132"/>
      <c r="HEW132"/>
      <c r="HEX132"/>
      <c r="HEY132"/>
      <c r="HEZ132"/>
      <c r="HFA132"/>
      <c r="HFB132"/>
      <c r="HFC132"/>
      <c r="HFD132"/>
      <c r="HFE132"/>
      <c r="HFF132"/>
      <c r="HFG132"/>
      <c r="HFH132"/>
      <c r="HFI132"/>
      <c r="HFJ132"/>
      <c r="HFK132"/>
      <c r="HFL132"/>
      <c r="HFM132"/>
      <c r="HFN132"/>
      <c r="HFO132"/>
      <c r="HFP132"/>
      <c r="HFQ132"/>
      <c r="HFR132"/>
      <c r="HFS132"/>
      <c r="HFT132"/>
      <c r="HFU132"/>
      <c r="HFV132"/>
      <c r="HFW132"/>
      <c r="HFX132"/>
      <c r="HFY132"/>
      <c r="HFZ132"/>
      <c r="HGA132"/>
      <c r="HGB132"/>
      <c r="HGC132"/>
      <c r="HGD132"/>
      <c r="HGE132"/>
      <c r="HGF132"/>
      <c r="HGG132"/>
      <c r="HGH132"/>
      <c r="HGI132"/>
      <c r="HGJ132"/>
      <c r="HGK132"/>
      <c r="HGL132"/>
      <c r="HGM132"/>
      <c r="HGN132"/>
      <c r="HGO132"/>
      <c r="HGP132"/>
      <c r="HGQ132"/>
      <c r="HGR132"/>
      <c r="HGS132"/>
      <c r="HGT132"/>
      <c r="HGU132"/>
      <c r="HGV132"/>
      <c r="HGW132"/>
      <c r="HGX132"/>
      <c r="HGY132"/>
      <c r="HGZ132"/>
      <c r="HHA132"/>
      <c r="HHB132"/>
      <c r="HHC132"/>
      <c r="HHD132"/>
      <c r="HHE132"/>
      <c r="HHF132"/>
      <c r="HHG132"/>
      <c r="HHH132"/>
      <c r="HHI132"/>
      <c r="HHJ132"/>
      <c r="HHK132"/>
      <c r="HHL132"/>
      <c r="HHM132"/>
      <c r="HHN132"/>
      <c r="HHO132"/>
      <c r="HHP132"/>
      <c r="HHQ132"/>
      <c r="HHR132"/>
      <c r="HHS132"/>
      <c r="HHT132"/>
      <c r="HHU132"/>
      <c r="HHV132"/>
      <c r="HHW132"/>
      <c r="HHX132"/>
      <c r="HHY132"/>
      <c r="HHZ132"/>
      <c r="HIA132"/>
      <c r="HIB132"/>
      <c r="HIC132"/>
      <c r="HID132"/>
      <c r="HIE132"/>
      <c r="HIF132"/>
      <c r="HIG132"/>
      <c r="HIH132"/>
      <c r="HII132"/>
      <c r="HIJ132"/>
      <c r="HIK132"/>
      <c r="HIL132"/>
      <c r="HIM132"/>
      <c r="HIN132"/>
      <c r="HIO132"/>
      <c r="HIP132"/>
      <c r="HIQ132"/>
      <c r="HIR132"/>
      <c r="HIS132"/>
      <c r="HIT132"/>
      <c r="HIU132"/>
      <c r="HIV132"/>
      <c r="HIW132"/>
      <c r="HIX132"/>
      <c r="HIY132"/>
      <c r="HIZ132"/>
      <c r="HJA132"/>
      <c r="HJB132"/>
      <c r="HJC132"/>
      <c r="HJD132"/>
      <c r="HJE132"/>
      <c r="HJF132"/>
      <c r="HJG132"/>
      <c r="HJH132"/>
      <c r="HJI132"/>
      <c r="HJJ132"/>
      <c r="HJK132"/>
      <c r="HJL132"/>
      <c r="HJM132"/>
      <c r="HJN132"/>
      <c r="HJO132"/>
      <c r="HJP132"/>
      <c r="HJQ132"/>
      <c r="HJR132"/>
      <c r="HJS132"/>
      <c r="HJT132"/>
      <c r="HJU132"/>
      <c r="HJV132"/>
      <c r="HJW132"/>
      <c r="HJX132"/>
      <c r="HJY132"/>
      <c r="HJZ132"/>
      <c r="HKA132"/>
      <c r="HKB132"/>
      <c r="HKC132"/>
      <c r="HKD132"/>
      <c r="HKE132"/>
      <c r="HKF132"/>
      <c r="HKG132"/>
      <c r="HKH132"/>
      <c r="HKI132"/>
      <c r="HKJ132"/>
      <c r="HKK132"/>
      <c r="HKL132"/>
      <c r="HKM132"/>
      <c r="HKN132"/>
      <c r="HKO132"/>
      <c r="HKP132"/>
      <c r="HKQ132"/>
      <c r="HKR132"/>
      <c r="HKS132"/>
      <c r="HKT132"/>
      <c r="HKU132"/>
      <c r="HKV132"/>
      <c r="HKW132"/>
      <c r="HKX132"/>
      <c r="HKY132"/>
      <c r="HKZ132"/>
      <c r="HLA132"/>
      <c r="HLB132"/>
      <c r="HLC132"/>
      <c r="HLD132"/>
      <c r="HLE132"/>
      <c r="HLF132"/>
      <c r="HLG132"/>
      <c r="HLH132"/>
      <c r="HLI132"/>
      <c r="HLJ132"/>
      <c r="HLK132"/>
      <c r="HLL132"/>
      <c r="HLM132"/>
      <c r="HLN132"/>
      <c r="HLO132"/>
      <c r="HLP132"/>
      <c r="HLQ132"/>
      <c r="HLR132"/>
      <c r="HLS132"/>
      <c r="HLT132"/>
      <c r="HLU132"/>
      <c r="HLV132"/>
      <c r="HLW132"/>
      <c r="HLX132"/>
      <c r="HLY132"/>
      <c r="HLZ132"/>
      <c r="HMA132"/>
      <c r="HMB132"/>
      <c r="HMC132"/>
      <c r="HMD132"/>
      <c r="HME132"/>
      <c r="HMF132"/>
      <c r="HMG132"/>
      <c r="HMH132"/>
      <c r="HMI132"/>
      <c r="HMJ132"/>
      <c r="HMK132"/>
      <c r="HML132"/>
      <c r="HMM132"/>
      <c r="HMN132"/>
      <c r="HMO132"/>
      <c r="HMP132"/>
      <c r="HMQ132"/>
      <c r="HMR132"/>
      <c r="HMS132"/>
      <c r="HMT132"/>
      <c r="HMU132"/>
      <c r="HMV132"/>
      <c r="HMW132"/>
      <c r="HMX132"/>
      <c r="HMY132"/>
      <c r="HMZ132"/>
      <c r="HNA132"/>
      <c r="HNB132"/>
      <c r="HNC132"/>
      <c r="HND132"/>
      <c r="HNE132"/>
      <c r="HNF132"/>
      <c r="HNG132"/>
      <c r="HNH132"/>
      <c r="HNI132"/>
      <c r="HNJ132"/>
      <c r="HNK132"/>
      <c r="HNL132"/>
      <c r="HNM132"/>
      <c r="HNN132"/>
      <c r="HNO132"/>
      <c r="HNP132"/>
      <c r="HNQ132"/>
      <c r="HNR132"/>
      <c r="HNS132"/>
      <c r="HNT132"/>
      <c r="HNU132"/>
      <c r="HNV132"/>
      <c r="HNW132"/>
      <c r="HNX132"/>
      <c r="HNY132"/>
      <c r="HNZ132"/>
      <c r="HOA132"/>
      <c r="HOB132"/>
      <c r="HOC132"/>
      <c r="HOD132"/>
      <c r="HOE132"/>
      <c r="HOF132"/>
      <c r="HOG132"/>
      <c r="HOH132"/>
      <c r="HOI132"/>
      <c r="HOJ132"/>
      <c r="HOK132"/>
      <c r="HOL132"/>
      <c r="HOM132"/>
      <c r="HON132"/>
      <c r="HOO132"/>
      <c r="HOP132"/>
      <c r="HOQ132"/>
      <c r="HOR132"/>
      <c r="HOS132"/>
      <c r="HOT132"/>
      <c r="HOU132"/>
      <c r="HOV132"/>
      <c r="HOW132"/>
      <c r="HOX132"/>
      <c r="HOY132"/>
      <c r="HOZ132"/>
      <c r="HPA132"/>
      <c r="HPB132"/>
      <c r="HPC132"/>
      <c r="HPD132"/>
      <c r="HPE132"/>
      <c r="HPF132"/>
      <c r="HPG132"/>
      <c r="HPH132"/>
      <c r="HPI132"/>
      <c r="HPJ132"/>
      <c r="HPK132"/>
      <c r="HPL132"/>
      <c r="HPM132"/>
      <c r="HPN132"/>
      <c r="HPO132"/>
      <c r="HPP132"/>
      <c r="HPQ132"/>
      <c r="HPR132"/>
      <c r="HPS132"/>
      <c r="HPT132"/>
      <c r="HPU132"/>
      <c r="HPV132"/>
      <c r="HPW132"/>
      <c r="HPX132"/>
      <c r="HPY132"/>
      <c r="HPZ132"/>
      <c r="HQA132"/>
      <c r="HQB132"/>
      <c r="HQC132"/>
      <c r="HQD132"/>
      <c r="HQE132"/>
      <c r="HQF132"/>
      <c r="HQG132"/>
      <c r="HQH132"/>
      <c r="HQI132"/>
      <c r="HQJ132"/>
      <c r="HQK132"/>
      <c r="HQL132"/>
      <c r="HQM132"/>
      <c r="HQN132"/>
      <c r="HQO132"/>
      <c r="HQP132"/>
      <c r="HQQ132"/>
      <c r="HQR132"/>
      <c r="HQS132"/>
      <c r="HQT132"/>
      <c r="HQU132"/>
      <c r="HQV132"/>
      <c r="HQW132"/>
      <c r="HQX132"/>
      <c r="HQY132"/>
      <c r="HQZ132"/>
      <c r="HRA132"/>
      <c r="HRB132"/>
      <c r="HRC132"/>
      <c r="HRD132"/>
      <c r="HRE132"/>
      <c r="HRF132"/>
      <c r="HRG132"/>
      <c r="HRH132"/>
      <c r="HRI132"/>
      <c r="HRJ132"/>
      <c r="HRK132"/>
      <c r="HRL132"/>
      <c r="HRM132"/>
      <c r="HRN132"/>
      <c r="HRO132"/>
      <c r="HRP132"/>
      <c r="HRQ132"/>
      <c r="HRR132"/>
      <c r="HRS132"/>
      <c r="HRT132"/>
      <c r="HRU132"/>
      <c r="HRV132"/>
      <c r="HRW132"/>
      <c r="HRX132"/>
      <c r="HRY132"/>
      <c r="HRZ132"/>
      <c r="HSA132"/>
      <c r="HSB132"/>
      <c r="HSC132"/>
      <c r="HSD132"/>
      <c r="HSE132"/>
      <c r="HSF132"/>
      <c r="HSG132"/>
      <c r="HSH132"/>
      <c r="HSI132"/>
      <c r="HSJ132"/>
      <c r="HSK132"/>
      <c r="HSL132"/>
      <c r="HSM132"/>
      <c r="HSN132"/>
      <c r="HSO132"/>
      <c r="HSP132"/>
      <c r="HSQ132"/>
      <c r="HSR132"/>
      <c r="HSS132"/>
      <c r="HST132"/>
      <c r="HSU132"/>
      <c r="HSV132"/>
      <c r="HSW132"/>
      <c r="HSX132"/>
      <c r="HSY132"/>
      <c r="HSZ132"/>
      <c r="HTA132"/>
      <c r="HTB132"/>
      <c r="HTC132"/>
      <c r="HTD132"/>
      <c r="HTE132"/>
      <c r="HTF132"/>
      <c r="HTG132"/>
      <c r="HTH132"/>
      <c r="HTI132"/>
      <c r="HTJ132"/>
      <c r="HTK132"/>
      <c r="HTL132"/>
      <c r="HTM132"/>
      <c r="HTN132"/>
      <c r="HTO132"/>
      <c r="HTP132"/>
      <c r="HTQ132"/>
      <c r="HTR132"/>
      <c r="HTS132"/>
      <c r="HTT132"/>
      <c r="HTU132"/>
      <c r="HTV132"/>
      <c r="HTW132"/>
      <c r="HTX132"/>
      <c r="HTY132"/>
      <c r="HTZ132"/>
      <c r="HUA132"/>
      <c r="HUB132"/>
      <c r="HUC132"/>
      <c r="HUD132"/>
      <c r="HUE132"/>
      <c r="HUF132"/>
      <c r="HUG132"/>
      <c r="HUH132"/>
      <c r="HUI132"/>
      <c r="HUJ132"/>
      <c r="HUK132"/>
      <c r="HUL132"/>
      <c r="HUM132"/>
      <c r="HUN132"/>
      <c r="HUO132"/>
      <c r="HUP132"/>
      <c r="HUQ132"/>
      <c r="HUR132"/>
      <c r="HUS132"/>
      <c r="HUT132"/>
      <c r="HUU132"/>
      <c r="HUV132"/>
      <c r="HUW132"/>
      <c r="HUX132"/>
      <c r="HUY132"/>
      <c r="HUZ132"/>
      <c r="HVA132"/>
      <c r="HVB132"/>
      <c r="HVC132"/>
      <c r="HVD132"/>
      <c r="HVE132"/>
      <c r="HVF132"/>
      <c r="HVG132"/>
      <c r="HVH132"/>
      <c r="HVI132"/>
      <c r="HVJ132"/>
      <c r="HVK132"/>
      <c r="HVL132"/>
      <c r="HVM132"/>
      <c r="HVN132"/>
      <c r="HVO132"/>
      <c r="HVP132"/>
      <c r="HVQ132"/>
      <c r="HVR132"/>
      <c r="HVS132"/>
      <c r="HVT132"/>
      <c r="HVU132"/>
      <c r="HVV132"/>
      <c r="HVW132"/>
      <c r="HVX132"/>
      <c r="HVY132"/>
      <c r="HVZ132"/>
      <c r="HWA132"/>
      <c r="HWB132"/>
      <c r="HWC132"/>
      <c r="HWD132"/>
      <c r="HWE132"/>
      <c r="HWF132"/>
      <c r="HWG132"/>
      <c r="HWH132"/>
      <c r="HWI132"/>
      <c r="HWJ132"/>
      <c r="HWK132"/>
      <c r="HWL132"/>
      <c r="HWM132"/>
      <c r="HWN132"/>
      <c r="HWO132"/>
      <c r="HWP132"/>
      <c r="HWQ132"/>
      <c r="HWR132"/>
      <c r="HWS132"/>
      <c r="HWT132"/>
      <c r="HWU132"/>
      <c r="HWV132"/>
      <c r="HWW132"/>
      <c r="HWX132"/>
      <c r="HWY132"/>
      <c r="HWZ132"/>
      <c r="HXA132"/>
      <c r="HXB132"/>
      <c r="HXC132"/>
      <c r="HXD132"/>
      <c r="HXE132"/>
      <c r="HXF132"/>
      <c r="HXG132"/>
      <c r="HXH132"/>
      <c r="HXI132"/>
      <c r="HXJ132"/>
      <c r="HXK132"/>
      <c r="HXL132"/>
      <c r="HXM132"/>
      <c r="HXN132"/>
      <c r="HXO132"/>
      <c r="HXP132"/>
      <c r="HXQ132"/>
      <c r="HXR132"/>
      <c r="HXS132"/>
      <c r="HXT132"/>
      <c r="HXU132"/>
      <c r="HXV132"/>
      <c r="HXW132"/>
      <c r="HXX132"/>
      <c r="HXY132"/>
      <c r="HXZ132"/>
      <c r="HYA132"/>
      <c r="HYB132"/>
      <c r="HYC132"/>
      <c r="HYD132"/>
      <c r="HYE132"/>
      <c r="HYF132"/>
      <c r="HYG132"/>
      <c r="HYH132"/>
      <c r="HYI132"/>
      <c r="HYJ132"/>
      <c r="HYK132"/>
      <c r="HYL132"/>
      <c r="HYM132"/>
      <c r="HYN132"/>
      <c r="HYO132"/>
      <c r="HYP132"/>
      <c r="HYQ132"/>
      <c r="HYR132"/>
      <c r="HYS132"/>
      <c r="HYT132"/>
      <c r="HYU132"/>
      <c r="HYV132"/>
      <c r="HYW132"/>
      <c r="HYX132"/>
      <c r="HYY132"/>
      <c r="HYZ132"/>
      <c r="HZA132"/>
      <c r="HZB132"/>
      <c r="HZC132"/>
      <c r="HZD132"/>
      <c r="HZE132"/>
      <c r="HZF132"/>
      <c r="HZG132"/>
      <c r="HZH132"/>
      <c r="HZI132"/>
      <c r="HZJ132"/>
      <c r="HZK132"/>
      <c r="HZL132"/>
      <c r="HZM132"/>
      <c r="HZN132"/>
      <c r="HZO132"/>
      <c r="HZP132"/>
      <c r="HZQ132"/>
      <c r="HZR132"/>
      <c r="HZS132"/>
      <c r="HZT132"/>
      <c r="HZU132"/>
      <c r="HZV132"/>
      <c r="HZW132"/>
      <c r="HZX132"/>
      <c r="HZY132"/>
      <c r="HZZ132"/>
      <c r="IAA132"/>
      <c r="IAB132"/>
      <c r="IAC132"/>
      <c r="IAD132"/>
      <c r="IAE132"/>
      <c r="IAF132"/>
      <c r="IAG132"/>
      <c r="IAH132"/>
      <c r="IAI132"/>
      <c r="IAJ132"/>
      <c r="IAK132"/>
      <c r="IAL132"/>
      <c r="IAM132"/>
      <c r="IAN132"/>
      <c r="IAO132"/>
      <c r="IAP132"/>
      <c r="IAQ132"/>
      <c r="IAR132"/>
      <c r="IAS132"/>
      <c r="IAT132"/>
      <c r="IAU132"/>
      <c r="IAV132"/>
      <c r="IAW132"/>
      <c r="IAX132"/>
      <c r="IAY132"/>
      <c r="IAZ132"/>
      <c r="IBA132"/>
      <c r="IBB132"/>
      <c r="IBC132"/>
      <c r="IBD132"/>
      <c r="IBE132"/>
      <c r="IBF132"/>
      <c r="IBG132"/>
      <c r="IBH132"/>
      <c r="IBI132"/>
      <c r="IBJ132"/>
      <c r="IBK132"/>
      <c r="IBL132"/>
      <c r="IBM132"/>
      <c r="IBN132"/>
      <c r="IBO132"/>
      <c r="IBP132"/>
      <c r="IBQ132"/>
      <c r="IBR132"/>
      <c r="IBS132"/>
      <c r="IBT132"/>
      <c r="IBU132"/>
      <c r="IBV132"/>
      <c r="IBW132"/>
      <c r="IBX132"/>
      <c r="IBY132"/>
      <c r="IBZ132"/>
      <c r="ICA132"/>
      <c r="ICB132"/>
      <c r="ICC132"/>
      <c r="ICD132"/>
      <c r="ICE132"/>
      <c r="ICF132"/>
      <c r="ICG132"/>
      <c r="ICH132"/>
      <c r="ICI132"/>
      <c r="ICJ132"/>
      <c r="ICK132"/>
      <c r="ICL132"/>
      <c r="ICM132"/>
      <c r="ICN132"/>
      <c r="ICO132"/>
      <c r="ICP132"/>
      <c r="ICQ132"/>
      <c r="ICR132"/>
      <c r="ICS132"/>
      <c r="ICT132"/>
      <c r="ICU132"/>
      <c r="ICV132"/>
      <c r="ICW132"/>
      <c r="ICX132"/>
      <c r="ICY132"/>
      <c r="ICZ132"/>
      <c r="IDA132"/>
      <c r="IDB132"/>
      <c r="IDC132"/>
      <c r="IDD132"/>
      <c r="IDE132"/>
      <c r="IDF132"/>
      <c r="IDG132"/>
      <c r="IDH132"/>
      <c r="IDI132"/>
      <c r="IDJ132"/>
      <c r="IDK132"/>
      <c r="IDL132"/>
      <c r="IDM132"/>
      <c r="IDN132"/>
      <c r="IDO132"/>
      <c r="IDP132"/>
      <c r="IDQ132"/>
      <c r="IDR132"/>
      <c r="IDS132"/>
      <c r="IDT132"/>
      <c r="IDU132"/>
      <c r="IDV132"/>
      <c r="IDW132"/>
      <c r="IDX132"/>
      <c r="IDY132"/>
      <c r="IDZ132"/>
      <c r="IEA132"/>
      <c r="IEB132"/>
      <c r="IEC132"/>
      <c r="IED132"/>
      <c r="IEE132"/>
      <c r="IEF132"/>
      <c r="IEG132"/>
      <c r="IEH132"/>
      <c r="IEI132"/>
      <c r="IEJ132"/>
      <c r="IEK132"/>
      <c r="IEL132"/>
      <c r="IEM132"/>
      <c r="IEN132"/>
      <c r="IEO132"/>
      <c r="IEP132"/>
      <c r="IEQ132"/>
      <c r="IER132"/>
      <c r="IES132"/>
      <c r="IET132"/>
      <c r="IEU132"/>
      <c r="IEV132"/>
      <c r="IEW132"/>
      <c r="IEX132"/>
      <c r="IEY132"/>
      <c r="IEZ132"/>
      <c r="IFA132"/>
      <c r="IFB132"/>
      <c r="IFC132"/>
      <c r="IFD132"/>
      <c r="IFE132"/>
      <c r="IFF132"/>
      <c r="IFG132"/>
      <c r="IFH132"/>
      <c r="IFI132"/>
      <c r="IFJ132"/>
      <c r="IFK132"/>
      <c r="IFL132"/>
      <c r="IFM132"/>
      <c r="IFN132"/>
      <c r="IFO132"/>
      <c r="IFP132"/>
      <c r="IFQ132"/>
      <c r="IFR132"/>
      <c r="IFS132"/>
      <c r="IFT132"/>
      <c r="IFU132"/>
      <c r="IFV132"/>
      <c r="IFW132"/>
      <c r="IFX132"/>
      <c r="IFY132"/>
      <c r="IFZ132"/>
      <c r="IGA132"/>
      <c r="IGB132"/>
      <c r="IGC132"/>
      <c r="IGD132"/>
      <c r="IGE132"/>
      <c r="IGF132"/>
      <c r="IGG132"/>
      <c r="IGH132"/>
      <c r="IGI132"/>
      <c r="IGJ132"/>
      <c r="IGK132"/>
      <c r="IGL132"/>
      <c r="IGM132"/>
      <c r="IGN132"/>
      <c r="IGO132"/>
      <c r="IGP132"/>
      <c r="IGQ132"/>
      <c r="IGR132"/>
      <c r="IGS132"/>
      <c r="IGT132"/>
      <c r="IGU132"/>
      <c r="IGV132"/>
      <c r="IGW132"/>
      <c r="IGX132"/>
      <c r="IGY132"/>
      <c r="IGZ132"/>
      <c r="IHA132"/>
      <c r="IHB132"/>
      <c r="IHC132"/>
      <c r="IHD132"/>
      <c r="IHE132"/>
      <c r="IHF132"/>
      <c r="IHG132"/>
      <c r="IHH132"/>
      <c r="IHI132"/>
      <c r="IHJ132"/>
      <c r="IHK132"/>
      <c r="IHL132"/>
      <c r="IHM132"/>
      <c r="IHN132"/>
      <c r="IHO132"/>
      <c r="IHP132"/>
      <c r="IHQ132"/>
      <c r="IHR132"/>
      <c r="IHS132"/>
      <c r="IHT132"/>
      <c r="IHU132"/>
      <c r="IHV132"/>
      <c r="IHW132"/>
      <c r="IHX132"/>
      <c r="IHY132"/>
      <c r="IHZ132"/>
      <c r="IIA132"/>
      <c r="IIB132"/>
      <c r="IIC132"/>
      <c r="IID132"/>
      <c r="IIE132"/>
      <c r="IIF132"/>
      <c r="IIG132"/>
      <c r="IIH132"/>
      <c r="III132"/>
      <c r="IIJ132"/>
      <c r="IIK132"/>
      <c r="IIL132"/>
      <c r="IIM132"/>
      <c r="IIN132"/>
      <c r="IIO132"/>
      <c r="IIP132"/>
      <c r="IIQ132"/>
      <c r="IIR132"/>
      <c r="IIS132"/>
      <c r="IIT132"/>
      <c r="IIU132"/>
      <c r="IIV132"/>
      <c r="IIW132"/>
      <c r="IIX132"/>
      <c r="IIY132"/>
      <c r="IIZ132"/>
      <c r="IJA132"/>
      <c r="IJB132"/>
      <c r="IJC132"/>
      <c r="IJD132"/>
      <c r="IJE132"/>
      <c r="IJF132"/>
      <c r="IJG132"/>
      <c r="IJH132"/>
      <c r="IJI132"/>
      <c r="IJJ132"/>
      <c r="IJK132"/>
      <c r="IJL132"/>
      <c r="IJM132"/>
      <c r="IJN132"/>
      <c r="IJO132"/>
      <c r="IJP132"/>
      <c r="IJQ132"/>
      <c r="IJR132"/>
      <c r="IJS132"/>
      <c r="IJT132"/>
      <c r="IJU132"/>
      <c r="IJV132"/>
      <c r="IJW132"/>
      <c r="IJX132"/>
      <c r="IJY132"/>
      <c r="IJZ132"/>
      <c r="IKA132"/>
      <c r="IKB132"/>
      <c r="IKC132"/>
      <c r="IKD132"/>
      <c r="IKE132"/>
      <c r="IKF132"/>
      <c r="IKG132"/>
      <c r="IKH132"/>
      <c r="IKI132"/>
      <c r="IKJ132"/>
      <c r="IKK132"/>
      <c r="IKL132"/>
      <c r="IKM132"/>
      <c r="IKN132"/>
      <c r="IKO132"/>
      <c r="IKP132"/>
      <c r="IKQ132"/>
      <c r="IKR132"/>
      <c r="IKS132"/>
      <c r="IKT132"/>
      <c r="IKU132"/>
      <c r="IKV132"/>
      <c r="IKW132"/>
      <c r="IKX132"/>
      <c r="IKY132"/>
      <c r="IKZ132"/>
      <c r="ILA132"/>
      <c r="ILB132"/>
      <c r="ILC132"/>
      <c r="ILD132"/>
      <c r="ILE132"/>
      <c r="ILF132"/>
      <c r="ILG132"/>
      <c r="ILH132"/>
      <c r="ILI132"/>
      <c r="ILJ132"/>
      <c r="ILK132"/>
      <c r="ILL132"/>
      <c r="ILM132"/>
      <c r="ILN132"/>
      <c r="ILO132"/>
      <c r="ILP132"/>
      <c r="ILQ132"/>
      <c r="ILR132"/>
      <c r="ILS132"/>
      <c r="ILT132"/>
      <c r="ILU132"/>
      <c r="ILV132"/>
      <c r="ILW132"/>
      <c r="ILX132"/>
      <c r="ILY132"/>
      <c r="ILZ132"/>
      <c r="IMA132"/>
      <c r="IMB132"/>
      <c r="IMC132"/>
      <c r="IMD132"/>
      <c r="IME132"/>
      <c r="IMF132"/>
      <c r="IMG132"/>
      <c r="IMH132"/>
      <c r="IMI132"/>
      <c r="IMJ132"/>
      <c r="IMK132"/>
      <c r="IML132"/>
      <c r="IMM132"/>
      <c r="IMN132"/>
      <c r="IMO132"/>
      <c r="IMP132"/>
      <c r="IMQ132"/>
      <c r="IMR132"/>
      <c r="IMS132"/>
      <c r="IMT132"/>
      <c r="IMU132"/>
      <c r="IMV132"/>
      <c r="IMW132"/>
      <c r="IMX132"/>
      <c r="IMY132"/>
      <c r="IMZ132"/>
      <c r="INA132"/>
      <c r="INB132"/>
      <c r="INC132"/>
      <c r="IND132"/>
      <c r="INE132"/>
      <c r="INF132"/>
      <c r="ING132"/>
      <c r="INH132"/>
      <c r="INI132"/>
      <c r="INJ132"/>
      <c r="INK132"/>
      <c r="INL132"/>
      <c r="INM132"/>
      <c r="INN132"/>
      <c r="INO132"/>
      <c r="INP132"/>
      <c r="INQ132"/>
      <c r="INR132"/>
      <c r="INS132"/>
      <c r="INT132"/>
      <c r="INU132"/>
      <c r="INV132"/>
      <c r="INW132"/>
      <c r="INX132"/>
      <c r="INY132"/>
      <c r="INZ132"/>
      <c r="IOA132"/>
      <c r="IOB132"/>
      <c r="IOC132"/>
      <c r="IOD132"/>
      <c r="IOE132"/>
      <c r="IOF132"/>
      <c r="IOG132"/>
      <c r="IOH132"/>
      <c r="IOI132"/>
      <c r="IOJ132"/>
      <c r="IOK132"/>
      <c r="IOL132"/>
      <c r="IOM132"/>
      <c r="ION132"/>
      <c r="IOO132"/>
      <c r="IOP132"/>
      <c r="IOQ132"/>
      <c r="IOR132"/>
      <c r="IOS132"/>
      <c r="IOT132"/>
      <c r="IOU132"/>
      <c r="IOV132"/>
      <c r="IOW132"/>
      <c r="IOX132"/>
      <c r="IOY132"/>
      <c r="IOZ132"/>
      <c r="IPA132"/>
      <c r="IPB132"/>
      <c r="IPC132"/>
      <c r="IPD132"/>
      <c r="IPE132"/>
      <c r="IPF132"/>
      <c r="IPG132"/>
      <c r="IPH132"/>
      <c r="IPI132"/>
      <c r="IPJ132"/>
      <c r="IPK132"/>
      <c r="IPL132"/>
      <c r="IPM132"/>
      <c r="IPN132"/>
      <c r="IPO132"/>
      <c r="IPP132"/>
      <c r="IPQ132"/>
      <c r="IPR132"/>
      <c r="IPS132"/>
      <c r="IPT132"/>
      <c r="IPU132"/>
      <c r="IPV132"/>
      <c r="IPW132"/>
      <c r="IPX132"/>
      <c r="IPY132"/>
      <c r="IPZ132"/>
      <c r="IQA132"/>
      <c r="IQB132"/>
      <c r="IQC132"/>
      <c r="IQD132"/>
      <c r="IQE132"/>
      <c r="IQF132"/>
      <c r="IQG132"/>
      <c r="IQH132"/>
      <c r="IQI132"/>
      <c r="IQJ132"/>
      <c r="IQK132"/>
      <c r="IQL132"/>
      <c r="IQM132"/>
      <c r="IQN132"/>
      <c r="IQO132"/>
      <c r="IQP132"/>
      <c r="IQQ132"/>
      <c r="IQR132"/>
      <c r="IQS132"/>
      <c r="IQT132"/>
      <c r="IQU132"/>
      <c r="IQV132"/>
      <c r="IQW132"/>
      <c r="IQX132"/>
      <c r="IQY132"/>
      <c r="IQZ132"/>
      <c r="IRA132"/>
      <c r="IRB132"/>
      <c r="IRC132"/>
      <c r="IRD132"/>
      <c r="IRE132"/>
      <c r="IRF132"/>
      <c r="IRG132"/>
      <c r="IRH132"/>
      <c r="IRI132"/>
      <c r="IRJ132"/>
      <c r="IRK132"/>
      <c r="IRL132"/>
      <c r="IRM132"/>
      <c r="IRN132"/>
      <c r="IRO132"/>
      <c r="IRP132"/>
      <c r="IRQ132"/>
      <c r="IRR132"/>
      <c r="IRS132"/>
      <c r="IRT132"/>
      <c r="IRU132"/>
      <c r="IRV132"/>
      <c r="IRW132"/>
      <c r="IRX132"/>
      <c r="IRY132"/>
      <c r="IRZ132"/>
      <c r="ISA132"/>
      <c r="ISB132"/>
      <c r="ISC132"/>
      <c r="ISD132"/>
      <c r="ISE132"/>
      <c r="ISF132"/>
      <c r="ISG132"/>
      <c r="ISH132"/>
      <c r="ISI132"/>
      <c r="ISJ132"/>
      <c r="ISK132"/>
      <c r="ISL132"/>
      <c r="ISM132"/>
      <c r="ISN132"/>
      <c r="ISO132"/>
      <c r="ISP132"/>
      <c r="ISQ132"/>
      <c r="ISR132"/>
      <c r="ISS132"/>
      <c r="IST132"/>
      <c r="ISU132"/>
      <c r="ISV132"/>
      <c r="ISW132"/>
      <c r="ISX132"/>
      <c r="ISY132"/>
      <c r="ISZ132"/>
      <c r="ITA132"/>
      <c r="ITB132"/>
      <c r="ITC132"/>
      <c r="ITD132"/>
      <c r="ITE132"/>
      <c r="ITF132"/>
      <c r="ITG132"/>
      <c r="ITH132"/>
      <c r="ITI132"/>
      <c r="ITJ132"/>
      <c r="ITK132"/>
      <c r="ITL132"/>
      <c r="ITM132"/>
      <c r="ITN132"/>
      <c r="ITO132"/>
      <c r="ITP132"/>
      <c r="ITQ132"/>
      <c r="ITR132"/>
      <c r="ITS132"/>
      <c r="ITT132"/>
      <c r="ITU132"/>
      <c r="ITV132"/>
      <c r="ITW132"/>
      <c r="ITX132"/>
      <c r="ITY132"/>
      <c r="ITZ132"/>
      <c r="IUA132"/>
      <c r="IUB132"/>
      <c r="IUC132"/>
      <c r="IUD132"/>
      <c r="IUE132"/>
      <c r="IUF132"/>
      <c r="IUG132"/>
      <c r="IUH132"/>
      <c r="IUI132"/>
      <c r="IUJ132"/>
      <c r="IUK132"/>
      <c r="IUL132"/>
      <c r="IUM132"/>
      <c r="IUN132"/>
      <c r="IUO132"/>
      <c r="IUP132"/>
      <c r="IUQ132"/>
      <c r="IUR132"/>
      <c r="IUS132"/>
      <c r="IUT132"/>
      <c r="IUU132"/>
      <c r="IUV132"/>
      <c r="IUW132"/>
      <c r="IUX132"/>
      <c r="IUY132"/>
      <c r="IUZ132"/>
      <c r="IVA132"/>
      <c r="IVB132"/>
      <c r="IVC132"/>
      <c r="IVD132"/>
      <c r="IVE132"/>
      <c r="IVF132"/>
      <c r="IVG132"/>
      <c r="IVH132"/>
      <c r="IVI132"/>
      <c r="IVJ132"/>
      <c r="IVK132"/>
      <c r="IVL132"/>
      <c r="IVM132"/>
      <c r="IVN132"/>
      <c r="IVO132"/>
      <c r="IVP132"/>
      <c r="IVQ132"/>
      <c r="IVR132"/>
      <c r="IVS132"/>
      <c r="IVT132"/>
      <c r="IVU132"/>
      <c r="IVV132"/>
      <c r="IVW132"/>
      <c r="IVX132"/>
      <c r="IVY132"/>
      <c r="IVZ132"/>
      <c r="IWA132"/>
      <c r="IWB132"/>
      <c r="IWC132"/>
      <c r="IWD132"/>
      <c r="IWE132"/>
      <c r="IWF132"/>
      <c r="IWG132"/>
      <c r="IWH132"/>
      <c r="IWI132"/>
      <c r="IWJ132"/>
      <c r="IWK132"/>
      <c r="IWL132"/>
      <c r="IWM132"/>
      <c r="IWN132"/>
      <c r="IWO132"/>
      <c r="IWP132"/>
      <c r="IWQ132"/>
      <c r="IWR132"/>
      <c r="IWS132"/>
      <c r="IWT132"/>
      <c r="IWU132"/>
      <c r="IWV132"/>
      <c r="IWW132"/>
      <c r="IWX132"/>
      <c r="IWY132"/>
      <c r="IWZ132"/>
      <c r="IXA132"/>
      <c r="IXB132"/>
      <c r="IXC132"/>
      <c r="IXD132"/>
      <c r="IXE132"/>
      <c r="IXF132"/>
      <c r="IXG132"/>
      <c r="IXH132"/>
      <c r="IXI132"/>
      <c r="IXJ132"/>
      <c r="IXK132"/>
      <c r="IXL132"/>
      <c r="IXM132"/>
      <c r="IXN132"/>
      <c r="IXO132"/>
      <c r="IXP132"/>
      <c r="IXQ132"/>
      <c r="IXR132"/>
      <c r="IXS132"/>
      <c r="IXT132"/>
      <c r="IXU132"/>
      <c r="IXV132"/>
      <c r="IXW132"/>
      <c r="IXX132"/>
      <c r="IXY132"/>
      <c r="IXZ132"/>
      <c r="IYA132"/>
      <c r="IYB132"/>
      <c r="IYC132"/>
      <c r="IYD132"/>
      <c r="IYE132"/>
      <c r="IYF132"/>
      <c r="IYG132"/>
      <c r="IYH132"/>
      <c r="IYI132"/>
      <c r="IYJ132"/>
      <c r="IYK132"/>
      <c r="IYL132"/>
      <c r="IYM132"/>
      <c r="IYN132"/>
      <c r="IYO132"/>
      <c r="IYP132"/>
      <c r="IYQ132"/>
      <c r="IYR132"/>
      <c r="IYS132"/>
      <c r="IYT132"/>
      <c r="IYU132"/>
      <c r="IYV132"/>
      <c r="IYW132"/>
      <c r="IYX132"/>
      <c r="IYY132"/>
      <c r="IYZ132"/>
      <c r="IZA132"/>
      <c r="IZB132"/>
      <c r="IZC132"/>
      <c r="IZD132"/>
      <c r="IZE132"/>
      <c r="IZF132"/>
      <c r="IZG132"/>
      <c r="IZH132"/>
      <c r="IZI132"/>
      <c r="IZJ132"/>
      <c r="IZK132"/>
      <c r="IZL132"/>
      <c r="IZM132"/>
      <c r="IZN132"/>
      <c r="IZO132"/>
      <c r="IZP132"/>
      <c r="IZQ132"/>
      <c r="IZR132"/>
      <c r="IZS132"/>
      <c r="IZT132"/>
      <c r="IZU132"/>
      <c r="IZV132"/>
      <c r="IZW132"/>
      <c r="IZX132"/>
      <c r="IZY132"/>
      <c r="IZZ132"/>
      <c r="JAA132"/>
      <c r="JAB132"/>
      <c r="JAC132"/>
      <c r="JAD132"/>
      <c r="JAE132"/>
      <c r="JAF132"/>
      <c r="JAG132"/>
      <c r="JAH132"/>
      <c r="JAI132"/>
      <c r="JAJ132"/>
      <c r="JAK132"/>
      <c r="JAL132"/>
      <c r="JAM132"/>
      <c r="JAN132"/>
      <c r="JAO132"/>
      <c r="JAP132"/>
      <c r="JAQ132"/>
      <c r="JAR132"/>
      <c r="JAS132"/>
      <c r="JAT132"/>
      <c r="JAU132"/>
      <c r="JAV132"/>
      <c r="JAW132"/>
      <c r="JAX132"/>
      <c r="JAY132"/>
      <c r="JAZ132"/>
      <c r="JBA132"/>
      <c r="JBB132"/>
      <c r="JBC132"/>
      <c r="JBD132"/>
      <c r="JBE132"/>
      <c r="JBF132"/>
      <c r="JBG132"/>
      <c r="JBH132"/>
      <c r="JBI132"/>
      <c r="JBJ132"/>
      <c r="JBK132"/>
      <c r="JBL132"/>
      <c r="JBM132"/>
      <c r="JBN132"/>
      <c r="JBO132"/>
      <c r="JBP132"/>
      <c r="JBQ132"/>
      <c r="JBR132"/>
      <c r="JBS132"/>
      <c r="JBT132"/>
      <c r="JBU132"/>
      <c r="JBV132"/>
      <c r="JBW132"/>
      <c r="JBX132"/>
      <c r="JBY132"/>
      <c r="JBZ132"/>
      <c r="JCA132"/>
      <c r="JCB132"/>
      <c r="JCC132"/>
      <c r="JCD132"/>
      <c r="JCE132"/>
      <c r="JCF132"/>
      <c r="JCG132"/>
      <c r="JCH132"/>
      <c r="JCI132"/>
      <c r="JCJ132"/>
      <c r="JCK132"/>
      <c r="JCL132"/>
      <c r="JCM132"/>
      <c r="JCN132"/>
      <c r="JCO132"/>
      <c r="JCP132"/>
      <c r="JCQ132"/>
      <c r="JCR132"/>
      <c r="JCS132"/>
      <c r="JCT132"/>
      <c r="JCU132"/>
      <c r="JCV132"/>
      <c r="JCW132"/>
      <c r="JCX132"/>
      <c r="JCY132"/>
      <c r="JCZ132"/>
      <c r="JDA132"/>
      <c r="JDB132"/>
      <c r="JDC132"/>
      <c r="JDD132"/>
      <c r="JDE132"/>
      <c r="JDF132"/>
      <c r="JDG132"/>
      <c r="JDH132"/>
      <c r="JDI132"/>
      <c r="JDJ132"/>
      <c r="JDK132"/>
      <c r="JDL132"/>
      <c r="JDM132"/>
      <c r="JDN132"/>
      <c r="JDO132"/>
      <c r="JDP132"/>
      <c r="JDQ132"/>
      <c r="JDR132"/>
      <c r="JDS132"/>
      <c r="JDT132"/>
      <c r="JDU132"/>
      <c r="JDV132"/>
      <c r="JDW132"/>
      <c r="JDX132"/>
      <c r="JDY132"/>
      <c r="JDZ132"/>
      <c r="JEA132"/>
      <c r="JEB132"/>
      <c r="JEC132"/>
      <c r="JED132"/>
      <c r="JEE132"/>
      <c r="JEF132"/>
      <c r="JEG132"/>
      <c r="JEH132"/>
      <c r="JEI132"/>
      <c r="JEJ132"/>
      <c r="JEK132"/>
      <c r="JEL132"/>
      <c r="JEM132"/>
      <c r="JEN132"/>
      <c r="JEO132"/>
      <c r="JEP132"/>
      <c r="JEQ132"/>
      <c r="JER132"/>
      <c r="JES132"/>
      <c r="JET132"/>
      <c r="JEU132"/>
      <c r="JEV132"/>
      <c r="JEW132"/>
      <c r="JEX132"/>
      <c r="JEY132"/>
      <c r="JEZ132"/>
      <c r="JFA132"/>
      <c r="JFB132"/>
      <c r="JFC132"/>
      <c r="JFD132"/>
      <c r="JFE132"/>
      <c r="JFF132"/>
      <c r="JFG132"/>
      <c r="JFH132"/>
      <c r="JFI132"/>
      <c r="JFJ132"/>
      <c r="JFK132"/>
      <c r="JFL132"/>
      <c r="JFM132"/>
      <c r="JFN132"/>
      <c r="JFO132"/>
      <c r="JFP132"/>
      <c r="JFQ132"/>
      <c r="JFR132"/>
      <c r="JFS132"/>
      <c r="JFT132"/>
      <c r="JFU132"/>
      <c r="JFV132"/>
      <c r="JFW132"/>
      <c r="JFX132"/>
      <c r="JFY132"/>
      <c r="JFZ132"/>
      <c r="JGA132"/>
      <c r="JGB132"/>
      <c r="JGC132"/>
      <c r="JGD132"/>
      <c r="JGE132"/>
      <c r="JGF132"/>
      <c r="JGG132"/>
      <c r="JGH132"/>
      <c r="JGI132"/>
      <c r="JGJ132"/>
      <c r="JGK132"/>
      <c r="JGL132"/>
      <c r="JGM132"/>
      <c r="JGN132"/>
      <c r="JGO132"/>
      <c r="JGP132"/>
      <c r="JGQ132"/>
      <c r="JGR132"/>
      <c r="JGS132"/>
      <c r="JGT132"/>
      <c r="JGU132"/>
      <c r="JGV132"/>
      <c r="JGW132"/>
      <c r="JGX132"/>
      <c r="JGY132"/>
      <c r="JGZ132"/>
      <c r="JHA132"/>
      <c r="JHB132"/>
      <c r="JHC132"/>
      <c r="JHD132"/>
      <c r="JHE132"/>
      <c r="JHF132"/>
      <c r="JHG132"/>
      <c r="JHH132"/>
      <c r="JHI132"/>
      <c r="JHJ132"/>
      <c r="JHK132"/>
      <c r="JHL132"/>
      <c r="JHM132"/>
      <c r="JHN132"/>
      <c r="JHO132"/>
      <c r="JHP132"/>
      <c r="JHQ132"/>
      <c r="JHR132"/>
      <c r="JHS132"/>
      <c r="JHT132"/>
      <c r="JHU132"/>
      <c r="JHV132"/>
      <c r="JHW132"/>
      <c r="JHX132"/>
      <c r="JHY132"/>
      <c r="JHZ132"/>
      <c r="JIA132"/>
      <c r="JIB132"/>
      <c r="JIC132"/>
      <c r="JID132"/>
      <c r="JIE132"/>
      <c r="JIF132"/>
      <c r="JIG132"/>
      <c r="JIH132"/>
      <c r="JII132"/>
      <c r="JIJ132"/>
      <c r="JIK132"/>
      <c r="JIL132"/>
      <c r="JIM132"/>
      <c r="JIN132"/>
      <c r="JIO132"/>
      <c r="JIP132"/>
      <c r="JIQ132"/>
      <c r="JIR132"/>
      <c r="JIS132"/>
      <c r="JIT132"/>
      <c r="JIU132"/>
      <c r="JIV132"/>
      <c r="JIW132"/>
      <c r="JIX132"/>
      <c r="JIY132"/>
      <c r="JIZ132"/>
      <c r="JJA132"/>
      <c r="JJB132"/>
      <c r="JJC132"/>
      <c r="JJD132"/>
      <c r="JJE132"/>
      <c r="JJF132"/>
      <c r="JJG132"/>
      <c r="JJH132"/>
      <c r="JJI132"/>
      <c r="JJJ132"/>
      <c r="JJK132"/>
      <c r="JJL132"/>
      <c r="JJM132"/>
      <c r="JJN132"/>
      <c r="JJO132"/>
      <c r="JJP132"/>
      <c r="JJQ132"/>
      <c r="JJR132"/>
      <c r="JJS132"/>
      <c r="JJT132"/>
      <c r="JJU132"/>
      <c r="JJV132"/>
      <c r="JJW132"/>
      <c r="JJX132"/>
      <c r="JJY132"/>
      <c r="JJZ132"/>
      <c r="JKA132"/>
      <c r="JKB132"/>
      <c r="JKC132"/>
      <c r="JKD132"/>
      <c r="JKE132"/>
      <c r="JKF132"/>
      <c r="JKG132"/>
      <c r="JKH132"/>
      <c r="JKI132"/>
      <c r="JKJ132"/>
      <c r="JKK132"/>
      <c r="JKL132"/>
      <c r="JKM132"/>
      <c r="JKN132"/>
      <c r="JKO132"/>
      <c r="JKP132"/>
      <c r="JKQ132"/>
      <c r="JKR132"/>
      <c r="JKS132"/>
      <c r="JKT132"/>
      <c r="JKU132"/>
      <c r="JKV132"/>
      <c r="JKW132"/>
      <c r="JKX132"/>
      <c r="JKY132"/>
      <c r="JKZ132"/>
      <c r="JLA132"/>
      <c r="JLB132"/>
      <c r="JLC132"/>
      <c r="JLD132"/>
      <c r="JLE132"/>
      <c r="JLF132"/>
      <c r="JLG132"/>
      <c r="JLH132"/>
      <c r="JLI132"/>
      <c r="JLJ132"/>
      <c r="JLK132"/>
      <c r="JLL132"/>
      <c r="JLM132"/>
      <c r="JLN132"/>
      <c r="JLO132"/>
      <c r="JLP132"/>
      <c r="JLQ132"/>
      <c r="JLR132"/>
      <c r="JLS132"/>
      <c r="JLT132"/>
      <c r="JLU132"/>
      <c r="JLV132"/>
      <c r="JLW132"/>
      <c r="JLX132"/>
      <c r="JLY132"/>
      <c r="JLZ132"/>
      <c r="JMA132"/>
      <c r="JMB132"/>
      <c r="JMC132"/>
      <c r="JMD132"/>
      <c r="JME132"/>
      <c r="JMF132"/>
      <c r="JMG132"/>
      <c r="JMH132"/>
      <c r="JMI132"/>
      <c r="JMJ132"/>
      <c r="JMK132"/>
      <c r="JML132"/>
      <c r="JMM132"/>
      <c r="JMN132"/>
      <c r="JMO132"/>
      <c r="JMP132"/>
      <c r="JMQ132"/>
      <c r="JMR132"/>
      <c r="JMS132"/>
      <c r="JMT132"/>
      <c r="JMU132"/>
      <c r="JMV132"/>
      <c r="JMW132"/>
      <c r="JMX132"/>
      <c r="JMY132"/>
      <c r="JMZ132"/>
      <c r="JNA132"/>
      <c r="JNB132"/>
      <c r="JNC132"/>
      <c r="JND132"/>
      <c r="JNE132"/>
      <c r="JNF132"/>
      <c r="JNG132"/>
      <c r="JNH132"/>
      <c r="JNI132"/>
      <c r="JNJ132"/>
      <c r="JNK132"/>
      <c r="JNL132"/>
      <c r="JNM132"/>
      <c r="JNN132"/>
      <c r="JNO132"/>
      <c r="JNP132"/>
      <c r="JNQ132"/>
      <c r="JNR132"/>
      <c r="JNS132"/>
      <c r="JNT132"/>
      <c r="JNU132"/>
      <c r="JNV132"/>
      <c r="JNW132"/>
      <c r="JNX132"/>
      <c r="JNY132"/>
      <c r="JNZ132"/>
      <c r="JOA132"/>
      <c r="JOB132"/>
      <c r="JOC132"/>
      <c r="JOD132"/>
      <c r="JOE132"/>
      <c r="JOF132"/>
      <c r="JOG132"/>
      <c r="JOH132"/>
      <c r="JOI132"/>
      <c r="JOJ132"/>
      <c r="JOK132"/>
      <c r="JOL132"/>
      <c r="JOM132"/>
      <c r="JON132"/>
      <c r="JOO132"/>
      <c r="JOP132"/>
      <c r="JOQ132"/>
      <c r="JOR132"/>
      <c r="JOS132"/>
      <c r="JOT132"/>
      <c r="JOU132"/>
      <c r="JOV132"/>
      <c r="JOW132"/>
      <c r="JOX132"/>
      <c r="JOY132"/>
      <c r="JOZ132"/>
      <c r="JPA132"/>
      <c r="JPB132"/>
      <c r="JPC132"/>
      <c r="JPD132"/>
      <c r="JPE132"/>
      <c r="JPF132"/>
      <c r="JPG132"/>
      <c r="JPH132"/>
      <c r="JPI132"/>
      <c r="JPJ132"/>
      <c r="JPK132"/>
      <c r="JPL132"/>
      <c r="JPM132"/>
      <c r="JPN132"/>
      <c r="JPO132"/>
      <c r="JPP132"/>
      <c r="JPQ132"/>
      <c r="JPR132"/>
      <c r="JPS132"/>
      <c r="JPT132"/>
      <c r="JPU132"/>
      <c r="JPV132"/>
      <c r="JPW132"/>
      <c r="JPX132"/>
      <c r="JPY132"/>
      <c r="JPZ132"/>
      <c r="JQA132"/>
      <c r="JQB132"/>
      <c r="JQC132"/>
      <c r="JQD132"/>
      <c r="JQE132"/>
      <c r="JQF132"/>
      <c r="JQG132"/>
      <c r="JQH132"/>
      <c r="JQI132"/>
      <c r="JQJ132"/>
      <c r="JQK132"/>
      <c r="JQL132"/>
      <c r="JQM132"/>
      <c r="JQN132"/>
      <c r="JQO132"/>
      <c r="JQP132"/>
      <c r="JQQ132"/>
      <c r="JQR132"/>
      <c r="JQS132"/>
      <c r="JQT132"/>
      <c r="JQU132"/>
      <c r="JQV132"/>
      <c r="JQW132"/>
      <c r="JQX132"/>
      <c r="JQY132"/>
      <c r="JQZ132"/>
      <c r="JRA132"/>
      <c r="JRB132"/>
      <c r="JRC132"/>
      <c r="JRD132"/>
      <c r="JRE132"/>
      <c r="JRF132"/>
      <c r="JRG132"/>
      <c r="JRH132"/>
      <c r="JRI132"/>
      <c r="JRJ132"/>
      <c r="JRK132"/>
      <c r="JRL132"/>
      <c r="JRM132"/>
      <c r="JRN132"/>
      <c r="JRO132"/>
      <c r="JRP132"/>
      <c r="JRQ132"/>
      <c r="JRR132"/>
      <c r="JRS132"/>
      <c r="JRT132"/>
      <c r="JRU132"/>
      <c r="JRV132"/>
      <c r="JRW132"/>
      <c r="JRX132"/>
      <c r="JRY132"/>
      <c r="JRZ132"/>
      <c r="JSA132"/>
      <c r="JSB132"/>
      <c r="JSC132"/>
      <c r="JSD132"/>
      <c r="JSE132"/>
      <c r="JSF132"/>
      <c r="JSG132"/>
      <c r="JSH132"/>
      <c r="JSI132"/>
      <c r="JSJ132"/>
      <c r="JSK132"/>
      <c r="JSL132"/>
      <c r="JSM132"/>
      <c r="JSN132"/>
      <c r="JSO132"/>
      <c r="JSP132"/>
      <c r="JSQ132"/>
      <c r="JSR132"/>
      <c r="JSS132"/>
      <c r="JST132"/>
      <c r="JSU132"/>
      <c r="JSV132"/>
      <c r="JSW132"/>
      <c r="JSX132"/>
      <c r="JSY132"/>
      <c r="JSZ132"/>
      <c r="JTA132"/>
      <c r="JTB132"/>
      <c r="JTC132"/>
      <c r="JTD132"/>
      <c r="JTE132"/>
      <c r="JTF132"/>
      <c r="JTG132"/>
      <c r="JTH132"/>
      <c r="JTI132"/>
      <c r="JTJ132"/>
      <c r="JTK132"/>
      <c r="JTL132"/>
      <c r="JTM132"/>
      <c r="JTN132"/>
      <c r="JTO132"/>
      <c r="JTP132"/>
      <c r="JTQ132"/>
      <c r="JTR132"/>
      <c r="JTS132"/>
      <c r="JTT132"/>
      <c r="JTU132"/>
      <c r="JTV132"/>
      <c r="JTW132"/>
      <c r="JTX132"/>
      <c r="JTY132"/>
      <c r="JTZ132"/>
      <c r="JUA132"/>
      <c r="JUB132"/>
      <c r="JUC132"/>
      <c r="JUD132"/>
      <c r="JUE132"/>
      <c r="JUF132"/>
      <c r="JUG132"/>
      <c r="JUH132"/>
      <c r="JUI132"/>
      <c r="JUJ132"/>
      <c r="JUK132"/>
      <c r="JUL132"/>
      <c r="JUM132"/>
      <c r="JUN132"/>
      <c r="JUO132"/>
      <c r="JUP132"/>
      <c r="JUQ132"/>
      <c r="JUR132"/>
      <c r="JUS132"/>
      <c r="JUT132"/>
      <c r="JUU132"/>
      <c r="JUV132"/>
      <c r="JUW132"/>
      <c r="JUX132"/>
      <c r="JUY132"/>
      <c r="JUZ132"/>
      <c r="JVA132"/>
      <c r="JVB132"/>
      <c r="JVC132"/>
      <c r="JVD132"/>
      <c r="JVE132"/>
      <c r="JVF132"/>
      <c r="JVG132"/>
      <c r="JVH132"/>
      <c r="JVI132"/>
      <c r="JVJ132"/>
      <c r="JVK132"/>
      <c r="JVL132"/>
      <c r="JVM132"/>
      <c r="JVN132"/>
      <c r="JVO132"/>
      <c r="JVP132"/>
      <c r="JVQ132"/>
      <c r="JVR132"/>
      <c r="JVS132"/>
      <c r="JVT132"/>
      <c r="JVU132"/>
      <c r="JVV132"/>
      <c r="JVW132"/>
      <c r="JVX132"/>
      <c r="JVY132"/>
      <c r="JVZ132"/>
      <c r="JWA132"/>
      <c r="JWB132"/>
      <c r="JWC132"/>
      <c r="JWD132"/>
      <c r="JWE132"/>
      <c r="JWF132"/>
      <c r="JWG132"/>
      <c r="JWH132"/>
      <c r="JWI132"/>
      <c r="JWJ132"/>
      <c r="JWK132"/>
      <c r="JWL132"/>
      <c r="JWM132"/>
      <c r="JWN132"/>
      <c r="JWO132"/>
      <c r="JWP132"/>
      <c r="JWQ132"/>
      <c r="JWR132"/>
      <c r="JWS132"/>
      <c r="JWT132"/>
      <c r="JWU132"/>
      <c r="JWV132"/>
      <c r="JWW132"/>
      <c r="JWX132"/>
      <c r="JWY132"/>
      <c r="JWZ132"/>
      <c r="JXA132"/>
      <c r="JXB132"/>
      <c r="JXC132"/>
      <c r="JXD132"/>
      <c r="JXE132"/>
      <c r="JXF132"/>
      <c r="JXG132"/>
      <c r="JXH132"/>
      <c r="JXI132"/>
      <c r="JXJ132"/>
      <c r="JXK132"/>
      <c r="JXL132"/>
      <c r="JXM132"/>
      <c r="JXN132"/>
      <c r="JXO132"/>
      <c r="JXP132"/>
      <c r="JXQ132"/>
      <c r="JXR132"/>
      <c r="JXS132"/>
      <c r="JXT132"/>
      <c r="JXU132"/>
      <c r="JXV132"/>
      <c r="JXW132"/>
      <c r="JXX132"/>
      <c r="JXY132"/>
      <c r="JXZ132"/>
      <c r="JYA132"/>
      <c r="JYB132"/>
      <c r="JYC132"/>
      <c r="JYD132"/>
      <c r="JYE132"/>
      <c r="JYF132"/>
      <c r="JYG132"/>
      <c r="JYH132"/>
      <c r="JYI132"/>
      <c r="JYJ132"/>
      <c r="JYK132"/>
      <c r="JYL132"/>
      <c r="JYM132"/>
      <c r="JYN132"/>
      <c r="JYO132"/>
      <c r="JYP132"/>
      <c r="JYQ132"/>
      <c r="JYR132"/>
      <c r="JYS132"/>
      <c r="JYT132"/>
      <c r="JYU132"/>
      <c r="JYV132"/>
      <c r="JYW132"/>
      <c r="JYX132"/>
      <c r="JYY132"/>
      <c r="JYZ132"/>
      <c r="JZA132"/>
      <c r="JZB132"/>
      <c r="JZC132"/>
      <c r="JZD132"/>
      <c r="JZE132"/>
      <c r="JZF132"/>
      <c r="JZG132"/>
      <c r="JZH132"/>
      <c r="JZI132"/>
      <c r="JZJ132"/>
      <c r="JZK132"/>
      <c r="JZL132"/>
      <c r="JZM132"/>
      <c r="JZN132"/>
      <c r="JZO132"/>
      <c r="JZP132"/>
      <c r="JZQ132"/>
      <c r="JZR132"/>
      <c r="JZS132"/>
      <c r="JZT132"/>
      <c r="JZU132"/>
      <c r="JZV132"/>
      <c r="JZW132"/>
      <c r="JZX132"/>
      <c r="JZY132"/>
      <c r="JZZ132"/>
      <c r="KAA132"/>
      <c r="KAB132"/>
      <c r="KAC132"/>
      <c r="KAD132"/>
      <c r="KAE132"/>
      <c r="KAF132"/>
      <c r="KAG132"/>
      <c r="KAH132"/>
      <c r="KAI132"/>
      <c r="KAJ132"/>
      <c r="KAK132"/>
      <c r="KAL132"/>
      <c r="KAM132"/>
      <c r="KAN132"/>
      <c r="KAO132"/>
      <c r="KAP132"/>
      <c r="KAQ132"/>
      <c r="KAR132"/>
      <c r="KAS132"/>
      <c r="KAT132"/>
      <c r="KAU132"/>
      <c r="KAV132"/>
      <c r="KAW132"/>
      <c r="KAX132"/>
      <c r="KAY132"/>
      <c r="KAZ132"/>
      <c r="KBA132"/>
      <c r="KBB132"/>
      <c r="KBC132"/>
      <c r="KBD132"/>
      <c r="KBE132"/>
      <c r="KBF132"/>
      <c r="KBG132"/>
      <c r="KBH132"/>
      <c r="KBI132"/>
      <c r="KBJ132"/>
      <c r="KBK132"/>
      <c r="KBL132"/>
      <c r="KBM132"/>
      <c r="KBN132"/>
      <c r="KBO132"/>
      <c r="KBP132"/>
      <c r="KBQ132"/>
      <c r="KBR132"/>
      <c r="KBS132"/>
      <c r="KBT132"/>
      <c r="KBU132"/>
      <c r="KBV132"/>
      <c r="KBW132"/>
      <c r="KBX132"/>
      <c r="KBY132"/>
      <c r="KBZ132"/>
      <c r="KCA132"/>
      <c r="KCB132"/>
      <c r="KCC132"/>
      <c r="KCD132"/>
      <c r="KCE132"/>
      <c r="KCF132"/>
      <c r="KCG132"/>
      <c r="KCH132"/>
      <c r="KCI132"/>
      <c r="KCJ132"/>
      <c r="KCK132"/>
      <c r="KCL132"/>
      <c r="KCM132"/>
      <c r="KCN132"/>
      <c r="KCO132"/>
      <c r="KCP132"/>
      <c r="KCQ132"/>
      <c r="KCR132"/>
      <c r="KCS132"/>
      <c r="KCT132"/>
      <c r="KCU132"/>
      <c r="KCV132"/>
      <c r="KCW132"/>
      <c r="KCX132"/>
      <c r="KCY132"/>
      <c r="KCZ132"/>
      <c r="KDA132"/>
      <c r="KDB132"/>
      <c r="KDC132"/>
      <c r="KDD132"/>
      <c r="KDE132"/>
      <c r="KDF132"/>
      <c r="KDG132"/>
      <c r="KDH132"/>
      <c r="KDI132"/>
      <c r="KDJ132"/>
      <c r="KDK132"/>
      <c r="KDL132"/>
      <c r="KDM132"/>
      <c r="KDN132"/>
      <c r="KDO132"/>
      <c r="KDP132"/>
      <c r="KDQ132"/>
      <c r="KDR132"/>
      <c r="KDS132"/>
      <c r="KDT132"/>
      <c r="KDU132"/>
      <c r="KDV132"/>
      <c r="KDW132"/>
      <c r="KDX132"/>
      <c r="KDY132"/>
      <c r="KDZ132"/>
      <c r="KEA132"/>
      <c r="KEB132"/>
      <c r="KEC132"/>
      <c r="KED132"/>
      <c r="KEE132"/>
      <c r="KEF132"/>
      <c r="KEG132"/>
      <c r="KEH132"/>
      <c r="KEI132"/>
      <c r="KEJ132"/>
      <c r="KEK132"/>
      <c r="KEL132"/>
      <c r="KEM132"/>
      <c r="KEN132"/>
      <c r="KEO132"/>
      <c r="KEP132"/>
      <c r="KEQ132"/>
      <c r="KER132"/>
      <c r="KES132"/>
      <c r="KET132"/>
      <c r="KEU132"/>
      <c r="KEV132"/>
      <c r="KEW132"/>
      <c r="KEX132"/>
      <c r="KEY132"/>
      <c r="KEZ132"/>
      <c r="KFA132"/>
      <c r="KFB132"/>
      <c r="KFC132"/>
      <c r="KFD132"/>
      <c r="KFE132"/>
      <c r="KFF132"/>
      <c r="KFG132"/>
      <c r="KFH132"/>
      <c r="KFI132"/>
      <c r="KFJ132"/>
      <c r="KFK132"/>
      <c r="KFL132"/>
      <c r="KFM132"/>
      <c r="KFN132"/>
      <c r="KFO132"/>
      <c r="KFP132"/>
      <c r="KFQ132"/>
      <c r="KFR132"/>
      <c r="KFS132"/>
      <c r="KFT132"/>
      <c r="KFU132"/>
      <c r="KFV132"/>
      <c r="KFW132"/>
      <c r="KFX132"/>
      <c r="KFY132"/>
      <c r="KFZ132"/>
      <c r="KGA132"/>
      <c r="KGB132"/>
      <c r="KGC132"/>
      <c r="KGD132"/>
      <c r="KGE132"/>
      <c r="KGF132"/>
      <c r="KGG132"/>
      <c r="KGH132"/>
      <c r="KGI132"/>
      <c r="KGJ132"/>
      <c r="KGK132"/>
      <c r="KGL132"/>
      <c r="KGM132"/>
      <c r="KGN132"/>
      <c r="KGO132"/>
      <c r="KGP132"/>
      <c r="KGQ132"/>
      <c r="KGR132"/>
      <c r="KGS132"/>
      <c r="KGT132"/>
      <c r="KGU132"/>
      <c r="KGV132"/>
      <c r="KGW132"/>
      <c r="KGX132"/>
      <c r="KGY132"/>
      <c r="KGZ132"/>
      <c r="KHA132"/>
      <c r="KHB132"/>
      <c r="KHC132"/>
      <c r="KHD132"/>
      <c r="KHE132"/>
      <c r="KHF132"/>
      <c r="KHG132"/>
      <c r="KHH132"/>
      <c r="KHI132"/>
      <c r="KHJ132"/>
      <c r="KHK132"/>
      <c r="KHL132"/>
      <c r="KHM132"/>
      <c r="KHN132"/>
      <c r="KHO132"/>
      <c r="KHP132"/>
      <c r="KHQ132"/>
      <c r="KHR132"/>
      <c r="KHS132"/>
      <c r="KHT132"/>
      <c r="KHU132"/>
      <c r="KHV132"/>
      <c r="KHW132"/>
      <c r="KHX132"/>
      <c r="KHY132"/>
      <c r="KHZ132"/>
      <c r="KIA132"/>
      <c r="KIB132"/>
      <c r="KIC132"/>
      <c r="KID132"/>
      <c r="KIE132"/>
      <c r="KIF132"/>
      <c r="KIG132"/>
      <c r="KIH132"/>
      <c r="KII132"/>
      <c r="KIJ132"/>
      <c r="KIK132"/>
      <c r="KIL132"/>
      <c r="KIM132"/>
      <c r="KIN132"/>
      <c r="KIO132"/>
      <c r="KIP132"/>
      <c r="KIQ132"/>
      <c r="KIR132"/>
      <c r="KIS132"/>
      <c r="KIT132"/>
      <c r="KIU132"/>
      <c r="KIV132"/>
      <c r="KIW132"/>
      <c r="KIX132"/>
      <c r="KIY132"/>
      <c r="KIZ132"/>
      <c r="KJA132"/>
      <c r="KJB132"/>
      <c r="KJC132"/>
      <c r="KJD132"/>
      <c r="KJE132"/>
      <c r="KJF132"/>
      <c r="KJG132"/>
      <c r="KJH132"/>
      <c r="KJI132"/>
      <c r="KJJ132"/>
      <c r="KJK132"/>
      <c r="KJL132"/>
      <c r="KJM132"/>
      <c r="KJN132"/>
      <c r="KJO132"/>
      <c r="KJP132"/>
      <c r="KJQ132"/>
      <c r="KJR132"/>
      <c r="KJS132"/>
      <c r="KJT132"/>
      <c r="KJU132"/>
      <c r="KJV132"/>
      <c r="KJW132"/>
      <c r="KJX132"/>
      <c r="KJY132"/>
      <c r="KJZ132"/>
      <c r="KKA132"/>
      <c r="KKB132"/>
      <c r="KKC132"/>
      <c r="KKD132"/>
      <c r="KKE132"/>
      <c r="KKF132"/>
      <c r="KKG132"/>
      <c r="KKH132"/>
      <c r="KKI132"/>
      <c r="KKJ132"/>
      <c r="KKK132"/>
      <c r="KKL132"/>
      <c r="KKM132"/>
      <c r="KKN132"/>
      <c r="KKO132"/>
      <c r="KKP132"/>
      <c r="KKQ132"/>
      <c r="KKR132"/>
      <c r="KKS132"/>
      <c r="KKT132"/>
      <c r="KKU132"/>
      <c r="KKV132"/>
      <c r="KKW132"/>
      <c r="KKX132"/>
      <c r="KKY132"/>
      <c r="KKZ132"/>
      <c r="KLA132"/>
      <c r="KLB132"/>
      <c r="KLC132"/>
      <c r="KLD132"/>
      <c r="KLE132"/>
      <c r="KLF132"/>
      <c r="KLG132"/>
      <c r="KLH132"/>
      <c r="KLI132"/>
      <c r="KLJ132"/>
      <c r="KLK132"/>
      <c r="KLL132"/>
      <c r="KLM132"/>
      <c r="KLN132"/>
      <c r="KLO132"/>
      <c r="KLP132"/>
      <c r="KLQ132"/>
      <c r="KLR132"/>
      <c r="KLS132"/>
      <c r="KLT132"/>
      <c r="KLU132"/>
      <c r="KLV132"/>
      <c r="KLW132"/>
      <c r="KLX132"/>
      <c r="KLY132"/>
      <c r="KLZ132"/>
      <c r="KMA132"/>
      <c r="KMB132"/>
      <c r="KMC132"/>
      <c r="KMD132"/>
      <c r="KME132"/>
      <c r="KMF132"/>
      <c r="KMG132"/>
      <c r="KMH132"/>
      <c r="KMI132"/>
      <c r="KMJ132"/>
      <c r="KMK132"/>
      <c r="KML132"/>
      <c r="KMM132"/>
      <c r="KMN132"/>
      <c r="KMO132"/>
      <c r="KMP132"/>
      <c r="KMQ132"/>
      <c r="KMR132"/>
      <c r="KMS132"/>
      <c r="KMT132"/>
      <c r="KMU132"/>
      <c r="KMV132"/>
      <c r="KMW132"/>
      <c r="KMX132"/>
      <c r="KMY132"/>
      <c r="KMZ132"/>
      <c r="KNA132"/>
      <c r="KNB132"/>
      <c r="KNC132"/>
      <c r="KND132"/>
      <c r="KNE132"/>
      <c r="KNF132"/>
      <c r="KNG132"/>
      <c r="KNH132"/>
      <c r="KNI132"/>
      <c r="KNJ132"/>
      <c r="KNK132"/>
      <c r="KNL132"/>
      <c r="KNM132"/>
      <c r="KNN132"/>
      <c r="KNO132"/>
      <c r="KNP132"/>
      <c r="KNQ132"/>
      <c r="KNR132"/>
      <c r="KNS132"/>
      <c r="KNT132"/>
      <c r="KNU132"/>
      <c r="KNV132"/>
      <c r="KNW132"/>
      <c r="KNX132"/>
      <c r="KNY132"/>
      <c r="KNZ132"/>
      <c r="KOA132"/>
      <c r="KOB132"/>
      <c r="KOC132"/>
      <c r="KOD132"/>
      <c r="KOE132"/>
      <c r="KOF132"/>
      <c r="KOG132"/>
      <c r="KOH132"/>
      <c r="KOI132"/>
      <c r="KOJ132"/>
      <c r="KOK132"/>
      <c r="KOL132"/>
      <c r="KOM132"/>
      <c r="KON132"/>
      <c r="KOO132"/>
      <c r="KOP132"/>
      <c r="KOQ132"/>
      <c r="KOR132"/>
      <c r="KOS132"/>
      <c r="KOT132"/>
      <c r="KOU132"/>
      <c r="KOV132"/>
      <c r="KOW132"/>
      <c r="KOX132"/>
      <c r="KOY132"/>
      <c r="KOZ132"/>
      <c r="KPA132"/>
      <c r="KPB132"/>
      <c r="KPC132"/>
      <c r="KPD132"/>
      <c r="KPE132"/>
      <c r="KPF132"/>
      <c r="KPG132"/>
      <c r="KPH132"/>
      <c r="KPI132"/>
      <c r="KPJ132"/>
      <c r="KPK132"/>
      <c r="KPL132"/>
      <c r="KPM132"/>
      <c r="KPN132"/>
      <c r="KPO132"/>
      <c r="KPP132"/>
      <c r="KPQ132"/>
      <c r="KPR132"/>
      <c r="KPS132"/>
      <c r="KPT132"/>
      <c r="KPU132"/>
      <c r="KPV132"/>
      <c r="KPW132"/>
      <c r="KPX132"/>
      <c r="KPY132"/>
      <c r="KPZ132"/>
      <c r="KQA132"/>
      <c r="KQB132"/>
      <c r="KQC132"/>
      <c r="KQD132"/>
      <c r="KQE132"/>
      <c r="KQF132"/>
      <c r="KQG132"/>
      <c r="KQH132"/>
      <c r="KQI132"/>
      <c r="KQJ132"/>
      <c r="KQK132"/>
      <c r="KQL132"/>
      <c r="KQM132"/>
      <c r="KQN132"/>
      <c r="KQO132"/>
      <c r="KQP132"/>
      <c r="KQQ132"/>
      <c r="KQR132"/>
      <c r="KQS132"/>
      <c r="KQT132"/>
      <c r="KQU132"/>
      <c r="KQV132"/>
      <c r="KQW132"/>
      <c r="KQX132"/>
      <c r="KQY132"/>
      <c r="KQZ132"/>
      <c r="KRA132"/>
      <c r="KRB132"/>
      <c r="KRC132"/>
      <c r="KRD132"/>
      <c r="KRE132"/>
      <c r="KRF132"/>
      <c r="KRG132"/>
      <c r="KRH132"/>
      <c r="KRI132"/>
      <c r="KRJ132"/>
      <c r="KRK132"/>
      <c r="KRL132"/>
      <c r="KRM132"/>
      <c r="KRN132"/>
      <c r="KRO132"/>
      <c r="KRP132"/>
      <c r="KRQ132"/>
      <c r="KRR132"/>
      <c r="KRS132"/>
      <c r="KRT132"/>
      <c r="KRU132"/>
      <c r="KRV132"/>
      <c r="KRW132"/>
      <c r="KRX132"/>
      <c r="KRY132"/>
      <c r="KRZ132"/>
      <c r="KSA132"/>
      <c r="KSB132"/>
      <c r="KSC132"/>
      <c r="KSD132"/>
      <c r="KSE132"/>
      <c r="KSF132"/>
      <c r="KSG132"/>
      <c r="KSH132"/>
      <c r="KSI132"/>
      <c r="KSJ132"/>
      <c r="KSK132"/>
      <c r="KSL132"/>
      <c r="KSM132"/>
      <c r="KSN132"/>
      <c r="KSO132"/>
      <c r="KSP132"/>
      <c r="KSQ132"/>
      <c r="KSR132"/>
      <c r="KSS132"/>
      <c r="KST132"/>
      <c r="KSU132"/>
      <c r="KSV132"/>
      <c r="KSW132"/>
      <c r="KSX132"/>
      <c r="KSY132"/>
      <c r="KSZ132"/>
      <c r="KTA132"/>
      <c r="KTB132"/>
      <c r="KTC132"/>
      <c r="KTD132"/>
      <c r="KTE132"/>
      <c r="KTF132"/>
      <c r="KTG132"/>
      <c r="KTH132"/>
      <c r="KTI132"/>
      <c r="KTJ132"/>
      <c r="KTK132"/>
      <c r="KTL132"/>
      <c r="KTM132"/>
      <c r="KTN132"/>
      <c r="KTO132"/>
      <c r="KTP132"/>
      <c r="KTQ132"/>
      <c r="KTR132"/>
      <c r="KTS132"/>
      <c r="KTT132"/>
      <c r="KTU132"/>
      <c r="KTV132"/>
      <c r="KTW132"/>
      <c r="KTX132"/>
      <c r="KTY132"/>
      <c r="KTZ132"/>
      <c r="KUA132"/>
      <c r="KUB132"/>
      <c r="KUC132"/>
      <c r="KUD132"/>
      <c r="KUE132"/>
      <c r="KUF132"/>
      <c r="KUG132"/>
      <c r="KUH132"/>
      <c r="KUI132"/>
      <c r="KUJ132"/>
      <c r="KUK132"/>
      <c r="KUL132"/>
      <c r="KUM132"/>
      <c r="KUN132"/>
      <c r="KUO132"/>
      <c r="KUP132"/>
      <c r="KUQ132"/>
      <c r="KUR132"/>
      <c r="KUS132"/>
      <c r="KUT132"/>
      <c r="KUU132"/>
      <c r="KUV132"/>
      <c r="KUW132"/>
      <c r="KUX132"/>
      <c r="KUY132"/>
      <c r="KUZ132"/>
      <c r="KVA132"/>
      <c r="KVB132"/>
      <c r="KVC132"/>
      <c r="KVD132"/>
      <c r="KVE132"/>
      <c r="KVF132"/>
      <c r="KVG132"/>
      <c r="KVH132"/>
      <c r="KVI132"/>
      <c r="KVJ132"/>
      <c r="KVK132"/>
      <c r="KVL132"/>
      <c r="KVM132"/>
      <c r="KVN132"/>
      <c r="KVO132"/>
      <c r="KVP132"/>
      <c r="KVQ132"/>
      <c r="KVR132"/>
      <c r="KVS132"/>
      <c r="KVT132"/>
      <c r="KVU132"/>
      <c r="KVV132"/>
      <c r="KVW132"/>
      <c r="KVX132"/>
      <c r="KVY132"/>
      <c r="KVZ132"/>
      <c r="KWA132"/>
      <c r="KWB132"/>
      <c r="KWC132"/>
      <c r="KWD132"/>
      <c r="KWE132"/>
      <c r="KWF132"/>
      <c r="KWG132"/>
      <c r="KWH132"/>
      <c r="KWI132"/>
      <c r="KWJ132"/>
      <c r="KWK132"/>
      <c r="KWL132"/>
      <c r="KWM132"/>
      <c r="KWN132"/>
      <c r="KWO132"/>
      <c r="KWP132"/>
      <c r="KWQ132"/>
      <c r="KWR132"/>
      <c r="KWS132"/>
      <c r="KWT132"/>
      <c r="KWU132"/>
      <c r="KWV132"/>
      <c r="KWW132"/>
      <c r="KWX132"/>
      <c r="KWY132"/>
      <c r="KWZ132"/>
      <c r="KXA132"/>
      <c r="KXB132"/>
      <c r="KXC132"/>
      <c r="KXD132"/>
      <c r="KXE132"/>
      <c r="KXF132"/>
      <c r="KXG132"/>
      <c r="KXH132"/>
      <c r="KXI132"/>
      <c r="KXJ132"/>
      <c r="KXK132"/>
      <c r="KXL132"/>
      <c r="KXM132"/>
      <c r="KXN132"/>
      <c r="KXO132"/>
      <c r="KXP132"/>
      <c r="KXQ132"/>
      <c r="KXR132"/>
      <c r="KXS132"/>
      <c r="KXT132"/>
      <c r="KXU132"/>
      <c r="KXV132"/>
      <c r="KXW132"/>
      <c r="KXX132"/>
      <c r="KXY132"/>
      <c r="KXZ132"/>
      <c r="KYA132"/>
      <c r="KYB132"/>
      <c r="KYC132"/>
      <c r="KYD132"/>
      <c r="KYE132"/>
      <c r="KYF132"/>
      <c r="KYG132"/>
      <c r="KYH132"/>
      <c r="KYI132"/>
      <c r="KYJ132"/>
      <c r="KYK132"/>
      <c r="KYL132"/>
      <c r="KYM132"/>
      <c r="KYN132"/>
      <c r="KYO132"/>
      <c r="KYP132"/>
      <c r="KYQ132"/>
      <c r="KYR132"/>
      <c r="KYS132"/>
      <c r="KYT132"/>
      <c r="KYU132"/>
      <c r="KYV132"/>
      <c r="KYW132"/>
      <c r="KYX132"/>
      <c r="KYY132"/>
      <c r="KYZ132"/>
      <c r="KZA132"/>
      <c r="KZB132"/>
      <c r="KZC132"/>
      <c r="KZD132"/>
      <c r="KZE132"/>
      <c r="KZF132"/>
      <c r="KZG132"/>
      <c r="KZH132"/>
      <c r="KZI132"/>
      <c r="KZJ132"/>
      <c r="KZK132"/>
      <c r="KZL132"/>
      <c r="KZM132"/>
      <c r="KZN132"/>
      <c r="KZO132"/>
      <c r="KZP132"/>
      <c r="KZQ132"/>
      <c r="KZR132"/>
      <c r="KZS132"/>
      <c r="KZT132"/>
      <c r="KZU132"/>
      <c r="KZV132"/>
      <c r="KZW132"/>
      <c r="KZX132"/>
      <c r="KZY132"/>
      <c r="KZZ132"/>
      <c r="LAA132"/>
      <c r="LAB132"/>
      <c r="LAC132"/>
      <c r="LAD132"/>
      <c r="LAE132"/>
      <c r="LAF132"/>
      <c r="LAG132"/>
      <c r="LAH132"/>
      <c r="LAI132"/>
      <c r="LAJ132"/>
      <c r="LAK132"/>
      <c r="LAL132"/>
      <c r="LAM132"/>
      <c r="LAN132"/>
      <c r="LAO132"/>
      <c r="LAP132"/>
      <c r="LAQ132"/>
      <c r="LAR132"/>
      <c r="LAS132"/>
      <c r="LAT132"/>
      <c r="LAU132"/>
      <c r="LAV132"/>
      <c r="LAW132"/>
      <c r="LAX132"/>
      <c r="LAY132"/>
      <c r="LAZ132"/>
      <c r="LBA132"/>
      <c r="LBB132"/>
      <c r="LBC132"/>
      <c r="LBD132"/>
      <c r="LBE132"/>
      <c r="LBF132"/>
      <c r="LBG132"/>
      <c r="LBH132"/>
      <c r="LBI132"/>
      <c r="LBJ132"/>
      <c r="LBK132"/>
      <c r="LBL132"/>
      <c r="LBM132"/>
      <c r="LBN132"/>
      <c r="LBO132"/>
      <c r="LBP132"/>
      <c r="LBQ132"/>
      <c r="LBR132"/>
      <c r="LBS132"/>
      <c r="LBT132"/>
      <c r="LBU132"/>
      <c r="LBV132"/>
      <c r="LBW132"/>
      <c r="LBX132"/>
      <c r="LBY132"/>
      <c r="LBZ132"/>
      <c r="LCA132"/>
      <c r="LCB132"/>
      <c r="LCC132"/>
      <c r="LCD132"/>
      <c r="LCE132"/>
      <c r="LCF132"/>
      <c r="LCG132"/>
      <c r="LCH132"/>
      <c r="LCI132"/>
      <c r="LCJ132"/>
      <c r="LCK132"/>
      <c r="LCL132"/>
      <c r="LCM132"/>
      <c r="LCN132"/>
      <c r="LCO132"/>
      <c r="LCP132"/>
      <c r="LCQ132"/>
      <c r="LCR132"/>
      <c r="LCS132"/>
      <c r="LCT132"/>
      <c r="LCU132"/>
      <c r="LCV132"/>
      <c r="LCW132"/>
      <c r="LCX132"/>
      <c r="LCY132"/>
      <c r="LCZ132"/>
      <c r="LDA132"/>
      <c r="LDB132"/>
      <c r="LDC132"/>
      <c r="LDD132"/>
      <c r="LDE132"/>
      <c r="LDF132"/>
      <c r="LDG132"/>
      <c r="LDH132"/>
      <c r="LDI132"/>
      <c r="LDJ132"/>
      <c r="LDK132"/>
      <c r="LDL132"/>
      <c r="LDM132"/>
      <c r="LDN132"/>
      <c r="LDO132"/>
      <c r="LDP132"/>
      <c r="LDQ132"/>
      <c r="LDR132"/>
      <c r="LDS132"/>
      <c r="LDT132"/>
      <c r="LDU132"/>
      <c r="LDV132"/>
      <c r="LDW132"/>
      <c r="LDX132"/>
      <c r="LDY132"/>
      <c r="LDZ132"/>
      <c r="LEA132"/>
      <c r="LEB132"/>
      <c r="LEC132"/>
      <c r="LED132"/>
      <c r="LEE132"/>
      <c r="LEF132"/>
      <c r="LEG132"/>
      <c r="LEH132"/>
      <c r="LEI132"/>
      <c r="LEJ132"/>
      <c r="LEK132"/>
      <c r="LEL132"/>
      <c r="LEM132"/>
      <c r="LEN132"/>
      <c r="LEO132"/>
      <c r="LEP132"/>
      <c r="LEQ132"/>
      <c r="LER132"/>
      <c r="LES132"/>
      <c r="LET132"/>
      <c r="LEU132"/>
      <c r="LEV132"/>
      <c r="LEW132"/>
      <c r="LEX132"/>
      <c r="LEY132"/>
      <c r="LEZ132"/>
      <c r="LFA132"/>
      <c r="LFB132"/>
      <c r="LFC132"/>
      <c r="LFD132"/>
      <c r="LFE132"/>
      <c r="LFF132"/>
      <c r="LFG132"/>
      <c r="LFH132"/>
      <c r="LFI132"/>
      <c r="LFJ132"/>
      <c r="LFK132"/>
      <c r="LFL132"/>
      <c r="LFM132"/>
      <c r="LFN132"/>
      <c r="LFO132"/>
      <c r="LFP132"/>
      <c r="LFQ132"/>
      <c r="LFR132"/>
      <c r="LFS132"/>
      <c r="LFT132"/>
      <c r="LFU132"/>
      <c r="LFV132"/>
      <c r="LFW132"/>
      <c r="LFX132"/>
      <c r="LFY132"/>
      <c r="LFZ132"/>
      <c r="LGA132"/>
      <c r="LGB132"/>
      <c r="LGC132"/>
      <c r="LGD132"/>
      <c r="LGE132"/>
      <c r="LGF132"/>
      <c r="LGG132"/>
      <c r="LGH132"/>
      <c r="LGI132"/>
      <c r="LGJ132"/>
      <c r="LGK132"/>
      <c r="LGL132"/>
      <c r="LGM132"/>
      <c r="LGN132"/>
      <c r="LGO132"/>
      <c r="LGP132"/>
      <c r="LGQ132"/>
      <c r="LGR132"/>
      <c r="LGS132"/>
      <c r="LGT132"/>
      <c r="LGU132"/>
      <c r="LGV132"/>
      <c r="LGW132"/>
      <c r="LGX132"/>
      <c r="LGY132"/>
      <c r="LGZ132"/>
      <c r="LHA132"/>
      <c r="LHB132"/>
      <c r="LHC132"/>
      <c r="LHD132"/>
      <c r="LHE132"/>
      <c r="LHF132"/>
      <c r="LHG132"/>
      <c r="LHH132"/>
      <c r="LHI132"/>
      <c r="LHJ132"/>
      <c r="LHK132"/>
      <c r="LHL132"/>
      <c r="LHM132"/>
      <c r="LHN132"/>
      <c r="LHO132"/>
      <c r="LHP132"/>
      <c r="LHQ132"/>
      <c r="LHR132"/>
      <c r="LHS132"/>
      <c r="LHT132"/>
      <c r="LHU132"/>
      <c r="LHV132"/>
      <c r="LHW132"/>
      <c r="LHX132"/>
      <c r="LHY132"/>
      <c r="LHZ132"/>
      <c r="LIA132"/>
      <c r="LIB132"/>
      <c r="LIC132"/>
      <c r="LID132"/>
      <c r="LIE132"/>
      <c r="LIF132"/>
      <c r="LIG132"/>
      <c r="LIH132"/>
      <c r="LII132"/>
      <c r="LIJ132"/>
      <c r="LIK132"/>
      <c r="LIL132"/>
      <c r="LIM132"/>
      <c r="LIN132"/>
      <c r="LIO132"/>
      <c r="LIP132"/>
      <c r="LIQ132"/>
      <c r="LIR132"/>
      <c r="LIS132"/>
      <c r="LIT132"/>
      <c r="LIU132"/>
      <c r="LIV132"/>
      <c r="LIW132"/>
      <c r="LIX132"/>
      <c r="LIY132"/>
      <c r="LIZ132"/>
      <c r="LJA132"/>
      <c r="LJB132"/>
      <c r="LJC132"/>
      <c r="LJD132"/>
      <c r="LJE132"/>
      <c r="LJF132"/>
      <c r="LJG132"/>
      <c r="LJH132"/>
      <c r="LJI132"/>
      <c r="LJJ132"/>
      <c r="LJK132"/>
      <c r="LJL132"/>
      <c r="LJM132"/>
      <c r="LJN132"/>
      <c r="LJO132"/>
      <c r="LJP132"/>
      <c r="LJQ132"/>
      <c r="LJR132"/>
      <c r="LJS132"/>
      <c r="LJT132"/>
      <c r="LJU132"/>
      <c r="LJV132"/>
      <c r="LJW132"/>
      <c r="LJX132"/>
      <c r="LJY132"/>
      <c r="LJZ132"/>
      <c r="LKA132"/>
      <c r="LKB132"/>
      <c r="LKC132"/>
      <c r="LKD132"/>
      <c r="LKE132"/>
      <c r="LKF132"/>
      <c r="LKG132"/>
      <c r="LKH132"/>
      <c r="LKI132"/>
      <c r="LKJ132"/>
      <c r="LKK132"/>
      <c r="LKL132"/>
      <c r="LKM132"/>
      <c r="LKN132"/>
      <c r="LKO132"/>
      <c r="LKP132"/>
      <c r="LKQ132"/>
      <c r="LKR132"/>
      <c r="LKS132"/>
      <c r="LKT132"/>
      <c r="LKU132"/>
      <c r="LKV132"/>
      <c r="LKW132"/>
      <c r="LKX132"/>
      <c r="LKY132"/>
      <c r="LKZ132"/>
      <c r="LLA132"/>
      <c r="LLB132"/>
      <c r="LLC132"/>
      <c r="LLD132"/>
      <c r="LLE132"/>
      <c r="LLF132"/>
      <c r="LLG132"/>
      <c r="LLH132"/>
      <c r="LLI132"/>
      <c r="LLJ132"/>
      <c r="LLK132"/>
      <c r="LLL132"/>
      <c r="LLM132"/>
      <c r="LLN132"/>
      <c r="LLO132"/>
      <c r="LLP132"/>
      <c r="LLQ132"/>
      <c r="LLR132"/>
      <c r="LLS132"/>
      <c r="LLT132"/>
      <c r="LLU132"/>
      <c r="LLV132"/>
      <c r="LLW132"/>
      <c r="LLX132"/>
      <c r="LLY132"/>
      <c r="LLZ132"/>
      <c r="LMA132"/>
      <c r="LMB132"/>
      <c r="LMC132"/>
      <c r="LMD132"/>
      <c r="LME132"/>
      <c r="LMF132"/>
      <c r="LMG132"/>
      <c r="LMH132"/>
      <c r="LMI132"/>
      <c r="LMJ132"/>
      <c r="LMK132"/>
      <c r="LML132"/>
      <c r="LMM132"/>
      <c r="LMN132"/>
      <c r="LMO132"/>
      <c r="LMP132"/>
      <c r="LMQ132"/>
      <c r="LMR132"/>
      <c r="LMS132"/>
      <c r="LMT132"/>
      <c r="LMU132"/>
      <c r="LMV132"/>
      <c r="LMW132"/>
      <c r="LMX132"/>
      <c r="LMY132"/>
      <c r="LMZ132"/>
      <c r="LNA132"/>
      <c r="LNB132"/>
      <c r="LNC132"/>
      <c r="LND132"/>
      <c r="LNE132"/>
      <c r="LNF132"/>
      <c r="LNG132"/>
      <c r="LNH132"/>
      <c r="LNI132"/>
      <c r="LNJ132"/>
      <c r="LNK132"/>
      <c r="LNL132"/>
      <c r="LNM132"/>
      <c r="LNN132"/>
      <c r="LNO132"/>
      <c r="LNP132"/>
      <c r="LNQ132"/>
      <c r="LNR132"/>
      <c r="LNS132"/>
      <c r="LNT132"/>
      <c r="LNU132"/>
      <c r="LNV132"/>
      <c r="LNW132"/>
      <c r="LNX132"/>
      <c r="LNY132"/>
      <c r="LNZ132"/>
      <c r="LOA132"/>
      <c r="LOB132"/>
      <c r="LOC132"/>
      <c r="LOD132"/>
      <c r="LOE132"/>
      <c r="LOF132"/>
      <c r="LOG132"/>
      <c r="LOH132"/>
      <c r="LOI132"/>
      <c r="LOJ132"/>
      <c r="LOK132"/>
      <c r="LOL132"/>
      <c r="LOM132"/>
      <c r="LON132"/>
      <c r="LOO132"/>
      <c r="LOP132"/>
      <c r="LOQ132"/>
      <c r="LOR132"/>
      <c r="LOS132"/>
      <c r="LOT132"/>
      <c r="LOU132"/>
      <c r="LOV132"/>
      <c r="LOW132"/>
      <c r="LOX132"/>
      <c r="LOY132"/>
      <c r="LOZ132"/>
      <c r="LPA132"/>
      <c r="LPB132"/>
      <c r="LPC132"/>
      <c r="LPD132"/>
      <c r="LPE132"/>
      <c r="LPF132"/>
      <c r="LPG132"/>
      <c r="LPH132"/>
      <c r="LPI132"/>
      <c r="LPJ132"/>
      <c r="LPK132"/>
      <c r="LPL132"/>
      <c r="LPM132"/>
      <c r="LPN132"/>
      <c r="LPO132"/>
      <c r="LPP132"/>
      <c r="LPQ132"/>
      <c r="LPR132"/>
      <c r="LPS132"/>
      <c r="LPT132"/>
      <c r="LPU132"/>
      <c r="LPV132"/>
      <c r="LPW132"/>
      <c r="LPX132"/>
      <c r="LPY132"/>
      <c r="LPZ132"/>
      <c r="LQA132"/>
      <c r="LQB132"/>
      <c r="LQC132"/>
      <c r="LQD132"/>
      <c r="LQE132"/>
      <c r="LQF132"/>
      <c r="LQG132"/>
      <c r="LQH132"/>
      <c r="LQI132"/>
      <c r="LQJ132"/>
      <c r="LQK132"/>
      <c r="LQL132"/>
      <c r="LQM132"/>
      <c r="LQN132"/>
      <c r="LQO132"/>
      <c r="LQP132"/>
      <c r="LQQ132"/>
      <c r="LQR132"/>
      <c r="LQS132"/>
      <c r="LQT132"/>
      <c r="LQU132"/>
      <c r="LQV132"/>
      <c r="LQW132"/>
      <c r="LQX132"/>
      <c r="LQY132"/>
      <c r="LQZ132"/>
      <c r="LRA132"/>
      <c r="LRB132"/>
      <c r="LRC132"/>
      <c r="LRD132"/>
      <c r="LRE132"/>
      <c r="LRF132"/>
      <c r="LRG132"/>
      <c r="LRH132"/>
      <c r="LRI132"/>
      <c r="LRJ132"/>
      <c r="LRK132"/>
      <c r="LRL132"/>
      <c r="LRM132"/>
      <c r="LRN132"/>
      <c r="LRO132"/>
      <c r="LRP132"/>
      <c r="LRQ132"/>
      <c r="LRR132"/>
      <c r="LRS132"/>
      <c r="LRT132"/>
      <c r="LRU132"/>
      <c r="LRV132"/>
      <c r="LRW132"/>
      <c r="LRX132"/>
      <c r="LRY132"/>
      <c r="LRZ132"/>
      <c r="LSA132"/>
      <c r="LSB132"/>
      <c r="LSC132"/>
      <c r="LSD132"/>
      <c r="LSE132"/>
      <c r="LSF132"/>
      <c r="LSG132"/>
      <c r="LSH132"/>
      <c r="LSI132"/>
      <c r="LSJ132"/>
      <c r="LSK132"/>
      <c r="LSL132"/>
      <c r="LSM132"/>
      <c r="LSN132"/>
      <c r="LSO132"/>
      <c r="LSP132"/>
      <c r="LSQ132"/>
      <c r="LSR132"/>
      <c r="LSS132"/>
      <c r="LST132"/>
      <c r="LSU132"/>
      <c r="LSV132"/>
      <c r="LSW132"/>
      <c r="LSX132"/>
      <c r="LSY132"/>
      <c r="LSZ132"/>
      <c r="LTA132"/>
      <c r="LTB132"/>
      <c r="LTC132"/>
      <c r="LTD132"/>
      <c r="LTE132"/>
      <c r="LTF132"/>
      <c r="LTG132"/>
      <c r="LTH132"/>
      <c r="LTI132"/>
      <c r="LTJ132"/>
      <c r="LTK132"/>
      <c r="LTL132"/>
      <c r="LTM132"/>
      <c r="LTN132"/>
      <c r="LTO132"/>
      <c r="LTP132"/>
      <c r="LTQ132"/>
      <c r="LTR132"/>
      <c r="LTS132"/>
      <c r="LTT132"/>
      <c r="LTU132"/>
      <c r="LTV132"/>
      <c r="LTW132"/>
      <c r="LTX132"/>
      <c r="LTY132"/>
      <c r="LTZ132"/>
      <c r="LUA132"/>
      <c r="LUB132"/>
      <c r="LUC132"/>
      <c r="LUD132"/>
      <c r="LUE132"/>
      <c r="LUF132"/>
      <c r="LUG132"/>
      <c r="LUH132"/>
      <c r="LUI132"/>
      <c r="LUJ132"/>
      <c r="LUK132"/>
      <c r="LUL132"/>
      <c r="LUM132"/>
      <c r="LUN132"/>
      <c r="LUO132"/>
      <c r="LUP132"/>
      <c r="LUQ132"/>
      <c r="LUR132"/>
      <c r="LUS132"/>
      <c r="LUT132"/>
      <c r="LUU132"/>
      <c r="LUV132"/>
      <c r="LUW132"/>
      <c r="LUX132"/>
      <c r="LUY132"/>
      <c r="LUZ132"/>
      <c r="LVA132"/>
      <c r="LVB132"/>
      <c r="LVC132"/>
      <c r="LVD132"/>
      <c r="LVE132"/>
      <c r="LVF132"/>
      <c r="LVG132"/>
      <c r="LVH132"/>
      <c r="LVI132"/>
      <c r="LVJ132"/>
      <c r="LVK132"/>
      <c r="LVL132"/>
      <c r="LVM132"/>
      <c r="LVN132"/>
      <c r="LVO132"/>
      <c r="LVP132"/>
      <c r="LVQ132"/>
      <c r="LVR132"/>
      <c r="LVS132"/>
      <c r="LVT132"/>
      <c r="LVU132"/>
      <c r="LVV132"/>
      <c r="LVW132"/>
      <c r="LVX132"/>
      <c r="LVY132"/>
      <c r="LVZ132"/>
      <c r="LWA132"/>
      <c r="LWB132"/>
      <c r="LWC132"/>
      <c r="LWD132"/>
      <c r="LWE132"/>
      <c r="LWF132"/>
      <c r="LWG132"/>
      <c r="LWH132"/>
      <c r="LWI132"/>
      <c r="LWJ132"/>
      <c r="LWK132"/>
      <c r="LWL132"/>
      <c r="LWM132"/>
      <c r="LWN132"/>
      <c r="LWO132"/>
      <c r="LWP132"/>
      <c r="LWQ132"/>
      <c r="LWR132"/>
      <c r="LWS132"/>
      <c r="LWT132"/>
      <c r="LWU132"/>
      <c r="LWV132"/>
      <c r="LWW132"/>
      <c r="LWX132"/>
      <c r="LWY132"/>
      <c r="LWZ132"/>
      <c r="LXA132"/>
      <c r="LXB132"/>
      <c r="LXC132"/>
      <c r="LXD132"/>
      <c r="LXE132"/>
      <c r="LXF132"/>
      <c r="LXG132"/>
      <c r="LXH132"/>
      <c r="LXI132"/>
      <c r="LXJ132"/>
      <c r="LXK132"/>
      <c r="LXL132"/>
      <c r="LXM132"/>
      <c r="LXN132"/>
      <c r="LXO132"/>
      <c r="LXP132"/>
      <c r="LXQ132"/>
      <c r="LXR132"/>
      <c r="LXS132"/>
      <c r="LXT132"/>
      <c r="LXU132"/>
      <c r="LXV132"/>
      <c r="LXW132"/>
      <c r="LXX132"/>
      <c r="LXY132"/>
      <c r="LXZ132"/>
      <c r="LYA132"/>
      <c r="LYB132"/>
      <c r="LYC132"/>
      <c r="LYD132"/>
      <c r="LYE132"/>
      <c r="LYF132"/>
      <c r="LYG132"/>
      <c r="LYH132"/>
      <c r="LYI132"/>
      <c r="LYJ132"/>
      <c r="LYK132"/>
      <c r="LYL132"/>
      <c r="LYM132"/>
      <c r="LYN132"/>
      <c r="LYO132"/>
      <c r="LYP132"/>
      <c r="LYQ132"/>
      <c r="LYR132"/>
      <c r="LYS132"/>
      <c r="LYT132"/>
      <c r="LYU132"/>
      <c r="LYV132"/>
      <c r="LYW132"/>
      <c r="LYX132"/>
      <c r="LYY132"/>
      <c r="LYZ132"/>
      <c r="LZA132"/>
      <c r="LZB132"/>
      <c r="LZC132"/>
      <c r="LZD132"/>
      <c r="LZE132"/>
      <c r="LZF132"/>
      <c r="LZG132"/>
      <c r="LZH132"/>
      <c r="LZI132"/>
      <c r="LZJ132"/>
      <c r="LZK132"/>
      <c r="LZL132"/>
      <c r="LZM132"/>
      <c r="LZN132"/>
      <c r="LZO132"/>
      <c r="LZP132"/>
      <c r="LZQ132"/>
      <c r="LZR132"/>
      <c r="LZS132"/>
      <c r="LZT132"/>
      <c r="LZU132"/>
      <c r="LZV132"/>
      <c r="LZW132"/>
      <c r="LZX132"/>
      <c r="LZY132"/>
      <c r="LZZ132"/>
      <c r="MAA132"/>
      <c r="MAB132"/>
      <c r="MAC132"/>
      <c r="MAD132"/>
      <c r="MAE132"/>
      <c r="MAF132"/>
      <c r="MAG132"/>
      <c r="MAH132"/>
      <c r="MAI132"/>
      <c r="MAJ132"/>
      <c r="MAK132"/>
      <c r="MAL132"/>
      <c r="MAM132"/>
      <c r="MAN132"/>
      <c r="MAO132"/>
      <c r="MAP132"/>
      <c r="MAQ132"/>
      <c r="MAR132"/>
      <c r="MAS132"/>
      <c r="MAT132"/>
      <c r="MAU132"/>
      <c r="MAV132"/>
      <c r="MAW132"/>
      <c r="MAX132"/>
      <c r="MAY132"/>
      <c r="MAZ132"/>
      <c r="MBA132"/>
      <c r="MBB132"/>
      <c r="MBC132"/>
      <c r="MBD132"/>
      <c r="MBE132"/>
      <c r="MBF132"/>
      <c r="MBG132"/>
      <c r="MBH132"/>
      <c r="MBI132"/>
      <c r="MBJ132"/>
      <c r="MBK132"/>
      <c r="MBL132"/>
      <c r="MBM132"/>
      <c r="MBN132"/>
      <c r="MBO132"/>
      <c r="MBP132"/>
      <c r="MBQ132"/>
      <c r="MBR132"/>
      <c r="MBS132"/>
      <c r="MBT132"/>
      <c r="MBU132"/>
      <c r="MBV132"/>
      <c r="MBW132"/>
      <c r="MBX132"/>
      <c r="MBY132"/>
      <c r="MBZ132"/>
      <c r="MCA132"/>
      <c r="MCB132"/>
      <c r="MCC132"/>
      <c r="MCD132"/>
      <c r="MCE132"/>
      <c r="MCF132"/>
      <c r="MCG132"/>
      <c r="MCH132"/>
      <c r="MCI132"/>
      <c r="MCJ132"/>
      <c r="MCK132"/>
      <c r="MCL132"/>
      <c r="MCM132"/>
      <c r="MCN132"/>
      <c r="MCO132"/>
      <c r="MCP132"/>
      <c r="MCQ132"/>
      <c r="MCR132"/>
      <c r="MCS132"/>
      <c r="MCT132"/>
      <c r="MCU132"/>
      <c r="MCV132"/>
      <c r="MCW132"/>
      <c r="MCX132"/>
      <c r="MCY132"/>
      <c r="MCZ132"/>
      <c r="MDA132"/>
      <c r="MDB132"/>
      <c r="MDC132"/>
      <c r="MDD132"/>
      <c r="MDE132"/>
      <c r="MDF132"/>
      <c r="MDG132"/>
      <c r="MDH132"/>
      <c r="MDI132"/>
      <c r="MDJ132"/>
      <c r="MDK132"/>
      <c r="MDL132"/>
      <c r="MDM132"/>
      <c r="MDN132"/>
      <c r="MDO132"/>
      <c r="MDP132"/>
      <c r="MDQ132"/>
      <c r="MDR132"/>
      <c r="MDS132"/>
      <c r="MDT132"/>
      <c r="MDU132"/>
      <c r="MDV132"/>
      <c r="MDW132"/>
      <c r="MDX132"/>
      <c r="MDY132"/>
      <c r="MDZ132"/>
      <c r="MEA132"/>
      <c r="MEB132"/>
      <c r="MEC132"/>
      <c r="MED132"/>
      <c r="MEE132"/>
      <c r="MEF132"/>
      <c r="MEG132"/>
      <c r="MEH132"/>
      <c r="MEI132"/>
      <c r="MEJ132"/>
      <c r="MEK132"/>
      <c r="MEL132"/>
      <c r="MEM132"/>
      <c r="MEN132"/>
      <c r="MEO132"/>
      <c r="MEP132"/>
      <c r="MEQ132"/>
      <c r="MER132"/>
      <c r="MES132"/>
      <c r="MET132"/>
      <c r="MEU132"/>
      <c r="MEV132"/>
      <c r="MEW132"/>
      <c r="MEX132"/>
      <c r="MEY132"/>
      <c r="MEZ132"/>
      <c r="MFA132"/>
      <c r="MFB132"/>
      <c r="MFC132"/>
      <c r="MFD132"/>
      <c r="MFE132"/>
      <c r="MFF132"/>
      <c r="MFG132"/>
      <c r="MFH132"/>
      <c r="MFI132"/>
      <c r="MFJ132"/>
      <c r="MFK132"/>
      <c r="MFL132"/>
      <c r="MFM132"/>
      <c r="MFN132"/>
      <c r="MFO132"/>
      <c r="MFP132"/>
      <c r="MFQ132"/>
      <c r="MFR132"/>
      <c r="MFS132"/>
      <c r="MFT132"/>
      <c r="MFU132"/>
      <c r="MFV132"/>
      <c r="MFW132"/>
      <c r="MFX132"/>
      <c r="MFY132"/>
      <c r="MFZ132"/>
      <c r="MGA132"/>
      <c r="MGB132"/>
      <c r="MGC132"/>
      <c r="MGD132"/>
      <c r="MGE132"/>
      <c r="MGF132"/>
      <c r="MGG132"/>
      <c r="MGH132"/>
      <c r="MGI132"/>
      <c r="MGJ132"/>
      <c r="MGK132"/>
      <c r="MGL132"/>
      <c r="MGM132"/>
      <c r="MGN132"/>
      <c r="MGO132"/>
      <c r="MGP132"/>
      <c r="MGQ132"/>
      <c r="MGR132"/>
      <c r="MGS132"/>
      <c r="MGT132"/>
      <c r="MGU132"/>
      <c r="MGV132"/>
      <c r="MGW132"/>
      <c r="MGX132"/>
      <c r="MGY132"/>
      <c r="MGZ132"/>
      <c r="MHA132"/>
      <c r="MHB132"/>
      <c r="MHC132"/>
      <c r="MHD132"/>
      <c r="MHE132"/>
      <c r="MHF132"/>
      <c r="MHG132"/>
      <c r="MHH132"/>
      <c r="MHI132"/>
      <c r="MHJ132"/>
      <c r="MHK132"/>
      <c r="MHL132"/>
      <c r="MHM132"/>
      <c r="MHN132"/>
      <c r="MHO132"/>
      <c r="MHP132"/>
      <c r="MHQ132"/>
      <c r="MHR132"/>
      <c r="MHS132"/>
      <c r="MHT132"/>
      <c r="MHU132"/>
      <c r="MHV132"/>
      <c r="MHW132"/>
      <c r="MHX132"/>
      <c r="MHY132"/>
      <c r="MHZ132"/>
      <c r="MIA132"/>
      <c r="MIB132"/>
      <c r="MIC132"/>
      <c r="MID132"/>
      <c r="MIE132"/>
      <c r="MIF132"/>
      <c r="MIG132"/>
      <c r="MIH132"/>
      <c r="MII132"/>
      <c r="MIJ132"/>
      <c r="MIK132"/>
      <c r="MIL132"/>
      <c r="MIM132"/>
      <c r="MIN132"/>
      <c r="MIO132"/>
      <c r="MIP132"/>
      <c r="MIQ132"/>
      <c r="MIR132"/>
      <c r="MIS132"/>
      <c r="MIT132"/>
      <c r="MIU132"/>
      <c r="MIV132"/>
      <c r="MIW132"/>
      <c r="MIX132"/>
      <c r="MIY132"/>
      <c r="MIZ132"/>
      <c r="MJA132"/>
      <c r="MJB132"/>
      <c r="MJC132"/>
      <c r="MJD132"/>
      <c r="MJE132"/>
      <c r="MJF132"/>
      <c r="MJG132"/>
      <c r="MJH132"/>
      <c r="MJI132"/>
      <c r="MJJ132"/>
      <c r="MJK132"/>
      <c r="MJL132"/>
      <c r="MJM132"/>
      <c r="MJN132"/>
      <c r="MJO132"/>
      <c r="MJP132"/>
      <c r="MJQ132"/>
      <c r="MJR132"/>
      <c r="MJS132"/>
      <c r="MJT132"/>
      <c r="MJU132"/>
      <c r="MJV132"/>
      <c r="MJW132"/>
      <c r="MJX132"/>
      <c r="MJY132"/>
      <c r="MJZ132"/>
      <c r="MKA132"/>
      <c r="MKB132"/>
      <c r="MKC132"/>
      <c r="MKD132"/>
      <c r="MKE132"/>
      <c r="MKF132"/>
      <c r="MKG132"/>
      <c r="MKH132"/>
      <c r="MKI132"/>
      <c r="MKJ132"/>
      <c r="MKK132"/>
      <c r="MKL132"/>
      <c r="MKM132"/>
      <c r="MKN132"/>
      <c r="MKO132"/>
      <c r="MKP132"/>
      <c r="MKQ132"/>
      <c r="MKR132"/>
      <c r="MKS132"/>
      <c r="MKT132"/>
      <c r="MKU132"/>
      <c r="MKV132"/>
      <c r="MKW132"/>
      <c r="MKX132"/>
      <c r="MKY132"/>
      <c r="MKZ132"/>
      <c r="MLA132"/>
      <c r="MLB132"/>
      <c r="MLC132"/>
      <c r="MLD132"/>
      <c r="MLE132"/>
      <c r="MLF132"/>
      <c r="MLG132"/>
      <c r="MLH132"/>
      <c r="MLI132"/>
      <c r="MLJ132"/>
      <c r="MLK132"/>
      <c r="MLL132"/>
      <c r="MLM132"/>
      <c r="MLN132"/>
      <c r="MLO132"/>
      <c r="MLP132"/>
      <c r="MLQ132"/>
      <c r="MLR132"/>
      <c r="MLS132"/>
      <c r="MLT132"/>
      <c r="MLU132"/>
      <c r="MLV132"/>
      <c r="MLW132"/>
      <c r="MLX132"/>
      <c r="MLY132"/>
      <c r="MLZ132"/>
      <c r="MMA132"/>
      <c r="MMB132"/>
      <c r="MMC132"/>
      <c r="MMD132"/>
      <c r="MME132"/>
      <c r="MMF132"/>
      <c r="MMG132"/>
      <c r="MMH132"/>
      <c r="MMI132"/>
      <c r="MMJ132"/>
      <c r="MMK132"/>
      <c r="MML132"/>
      <c r="MMM132"/>
      <c r="MMN132"/>
      <c r="MMO132"/>
      <c r="MMP132"/>
      <c r="MMQ132"/>
      <c r="MMR132"/>
      <c r="MMS132"/>
      <c r="MMT132"/>
      <c r="MMU132"/>
      <c r="MMV132"/>
      <c r="MMW132"/>
      <c r="MMX132"/>
      <c r="MMY132"/>
      <c r="MMZ132"/>
      <c r="MNA132"/>
      <c r="MNB132"/>
      <c r="MNC132"/>
      <c r="MND132"/>
      <c r="MNE132"/>
      <c r="MNF132"/>
      <c r="MNG132"/>
      <c r="MNH132"/>
      <c r="MNI132"/>
      <c r="MNJ132"/>
      <c r="MNK132"/>
      <c r="MNL132"/>
      <c r="MNM132"/>
      <c r="MNN132"/>
      <c r="MNO132"/>
      <c r="MNP132"/>
      <c r="MNQ132"/>
      <c r="MNR132"/>
      <c r="MNS132"/>
      <c r="MNT132"/>
      <c r="MNU132"/>
      <c r="MNV132"/>
      <c r="MNW132"/>
      <c r="MNX132"/>
      <c r="MNY132"/>
      <c r="MNZ132"/>
      <c r="MOA132"/>
      <c r="MOB132"/>
      <c r="MOC132"/>
      <c r="MOD132"/>
      <c r="MOE132"/>
      <c r="MOF132"/>
      <c r="MOG132"/>
      <c r="MOH132"/>
      <c r="MOI132"/>
      <c r="MOJ132"/>
      <c r="MOK132"/>
      <c r="MOL132"/>
      <c r="MOM132"/>
      <c r="MON132"/>
      <c r="MOO132"/>
      <c r="MOP132"/>
      <c r="MOQ132"/>
      <c r="MOR132"/>
      <c r="MOS132"/>
      <c r="MOT132"/>
      <c r="MOU132"/>
      <c r="MOV132"/>
      <c r="MOW132"/>
      <c r="MOX132"/>
      <c r="MOY132"/>
      <c r="MOZ132"/>
      <c r="MPA132"/>
      <c r="MPB132"/>
      <c r="MPC132"/>
      <c r="MPD132"/>
      <c r="MPE132"/>
      <c r="MPF132"/>
      <c r="MPG132"/>
      <c r="MPH132"/>
      <c r="MPI132"/>
      <c r="MPJ132"/>
      <c r="MPK132"/>
      <c r="MPL132"/>
      <c r="MPM132"/>
      <c r="MPN132"/>
      <c r="MPO132"/>
      <c r="MPP132"/>
      <c r="MPQ132"/>
      <c r="MPR132"/>
      <c r="MPS132"/>
      <c r="MPT132"/>
      <c r="MPU132"/>
      <c r="MPV132"/>
      <c r="MPW132"/>
      <c r="MPX132"/>
      <c r="MPY132"/>
      <c r="MPZ132"/>
      <c r="MQA132"/>
      <c r="MQB132"/>
      <c r="MQC132"/>
      <c r="MQD132"/>
      <c r="MQE132"/>
      <c r="MQF132"/>
      <c r="MQG132"/>
      <c r="MQH132"/>
      <c r="MQI132"/>
      <c r="MQJ132"/>
      <c r="MQK132"/>
      <c r="MQL132"/>
      <c r="MQM132"/>
      <c r="MQN132"/>
      <c r="MQO132"/>
      <c r="MQP132"/>
      <c r="MQQ132"/>
      <c r="MQR132"/>
      <c r="MQS132"/>
      <c r="MQT132"/>
      <c r="MQU132"/>
      <c r="MQV132"/>
      <c r="MQW132"/>
      <c r="MQX132"/>
      <c r="MQY132"/>
      <c r="MQZ132"/>
      <c r="MRA132"/>
      <c r="MRB132"/>
      <c r="MRC132"/>
      <c r="MRD132"/>
      <c r="MRE132"/>
      <c r="MRF132"/>
      <c r="MRG132"/>
      <c r="MRH132"/>
      <c r="MRI132"/>
      <c r="MRJ132"/>
      <c r="MRK132"/>
      <c r="MRL132"/>
      <c r="MRM132"/>
      <c r="MRN132"/>
      <c r="MRO132"/>
      <c r="MRP132"/>
      <c r="MRQ132"/>
      <c r="MRR132"/>
      <c r="MRS132"/>
      <c r="MRT132"/>
      <c r="MRU132"/>
      <c r="MRV132"/>
      <c r="MRW132"/>
      <c r="MRX132"/>
      <c r="MRY132"/>
      <c r="MRZ132"/>
      <c r="MSA132"/>
      <c r="MSB132"/>
      <c r="MSC132"/>
      <c r="MSD132"/>
      <c r="MSE132"/>
      <c r="MSF132"/>
      <c r="MSG132"/>
      <c r="MSH132"/>
      <c r="MSI132"/>
      <c r="MSJ132"/>
      <c r="MSK132"/>
      <c r="MSL132"/>
      <c r="MSM132"/>
      <c r="MSN132"/>
      <c r="MSO132"/>
      <c r="MSP132"/>
      <c r="MSQ132"/>
      <c r="MSR132"/>
      <c r="MSS132"/>
      <c r="MST132"/>
      <c r="MSU132"/>
      <c r="MSV132"/>
      <c r="MSW132"/>
      <c r="MSX132"/>
      <c r="MSY132"/>
      <c r="MSZ132"/>
      <c r="MTA132"/>
      <c r="MTB132"/>
      <c r="MTC132"/>
      <c r="MTD132"/>
      <c r="MTE132"/>
      <c r="MTF132"/>
      <c r="MTG132"/>
      <c r="MTH132"/>
      <c r="MTI132"/>
      <c r="MTJ132"/>
      <c r="MTK132"/>
      <c r="MTL132"/>
      <c r="MTM132"/>
      <c r="MTN132"/>
      <c r="MTO132"/>
      <c r="MTP132"/>
      <c r="MTQ132"/>
      <c r="MTR132"/>
      <c r="MTS132"/>
      <c r="MTT132"/>
      <c r="MTU132"/>
      <c r="MTV132"/>
      <c r="MTW132"/>
      <c r="MTX132"/>
      <c r="MTY132"/>
      <c r="MTZ132"/>
      <c r="MUA132"/>
      <c r="MUB132"/>
      <c r="MUC132"/>
      <c r="MUD132"/>
      <c r="MUE132"/>
      <c r="MUF132"/>
      <c r="MUG132"/>
      <c r="MUH132"/>
      <c r="MUI132"/>
      <c r="MUJ132"/>
      <c r="MUK132"/>
      <c r="MUL132"/>
      <c r="MUM132"/>
      <c r="MUN132"/>
      <c r="MUO132"/>
      <c r="MUP132"/>
      <c r="MUQ132"/>
      <c r="MUR132"/>
      <c r="MUS132"/>
      <c r="MUT132"/>
      <c r="MUU132"/>
      <c r="MUV132"/>
      <c r="MUW132"/>
      <c r="MUX132"/>
      <c r="MUY132"/>
      <c r="MUZ132"/>
      <c r="MVA132"/>
      <c r="MVB132"/>
      <c r="MVC132"/>
      <c r="MVD132"/>
      <c r="MVE132"/>
      <c r="MVF132"/>
      <c r="MVG132"/>
      <c r="MVH132"/>
      <c r="MVI132"/>
      <c r="MVJ132"/>
      <c r="MVK132"/>
      <c r="MVL132"/>
      <c r="MVM132"/>
      <c r="MVN132"/>
      <c r="MVO132"/>
      <c r="MVP132"/>
      <c r="MVQ132"/>
      <c r="MVR132"/>
      <c r="MVS132"/>
      <c r="MVT132"/>
      <c r="MVU132"/>
      <c r="MVV132"/>
      <c r="MVW132"/>
      <c r="MVX132"/>
      <c r="MVY132"/>
      <c r="MVZ132"/>
      <c r="MWA132"/>
      <c r="MWB132"/>
      <c r="MWC132"/>
      <c r="MWD132"/>
      <c r="MWE132"/>
      <c r="MWF132"/>
      <c r="MWG132"/>
      <c r="MWH132"/>
      <c r="MWI132"/>
      <c r="MWJ132"/>
      <c r="MWK132"/>
      <c r="MWL132"/>
      <c r="MWM132"/>
      <c r="MWN132"/>
      <c r="MWO132"/>
      <c r="MWP132"/>
      <c r="MWQ132"/>
      <c r="MWR132"/>
      <c r="MWS132"/>
      <c r="MWT132"/>
      <c r="MWU132"/>
      <c r="MWV132"/>
      <c r="MWW132"/>
      <c r="MWX132"/>
      <c r="MWY132"/>
      <c r="MWZ132"/>
      <c r="MXA132"/>
      <c r="MXB132"/>
      <c r="MXC132"/>
      <c r="MXD132"/>
      <c r="MXE132"/>
      <c r="MXF132"/>
      <c r="MXG132"/>
      <c r="MXH132"/>
      <c r="MXI132"/>
      <c r="MXJ132"/>
      <c r="MXK132"/>
      <c r="MXL132"/>
      <c r="MXM132"/>
      <c r="MXN132"/>
      <c r="MXO132"/>
      <c r="MXP132"/>
      <c r="MXQ132"/>
      <c r="MXR132"/>
      <c r="MXS132"/>
      <c r="MXT132"/>
      <c r="MXU132"/>
      <c r="MXV132"/>
      <c r="MXW132"/>
      <c r="MXX132"/>
      <c r="MXY132"/>
      <c r="MXZ132"/>
      <c r="MYA132"/>
      <c r="MYB132"/>
      <c r="MYC132"/>
      <c r="MYD132"/>
      <c r="MYE132"/>
      <c r="MYF132"/>
      <c r="MYG132"/>
      <c r="MYH132"/>
      <c r="MYI132"/>
      <c r="MYJ132"/>
      <c r="MYK132"/>
      <c r="MYL132"/>
      <c r="MYM132"/>
      <c r="MYN132"/>
      <c r="MYO132"/>
      <c r="MYP132"/>
      <c r="MYQ132"/>
      <c r="MYR132"/>
      <c r="MYS132"/>
      <c r="MYT132"/>
      <c r="MYU132"/>
      <c r="MYV132"/>
      <c r="MYW132"/>
      <c r="MYX132"/>
      <c r="MYY132"/>
      <c r="MYZ132"/>
      <c r="MZA132"/>
      <c r="MZB132"/>
      <c r="MZC132"/>
      <c r="MZD132"/>
      <c r="MZE132"/>
      <c r="MZF132"/>
      <c r="MZG132"/>
      <c r="MZH132"/>
      <c r="MZI132"/>
      <c r="MZJ132"/>
      <c r="MZK132"/>
      <c r="MZL132"/>
      <c r="MZM132"/>
      <c r="MZN132"/>
      <c r="MZO132"/>
      <c r="MZP132"/>
      <c r="MZQ132"/>
      <c r="MZR132"/>
      <c r="MZS132"/>
      <c r="MZT132"/>
      <c r="MZU132"/>
      <c r="MZV132"/>
      <c r="MZW132"/>
      <c r="MZX132"/>
      <c r="MZY132"/>
      <c r="MZZ132"/>
      <c r="NAA132"/>
      <c r="NAB132"/>
      <c r="NAC132"/>
      <c r="NAD132"/>
      <c r="NAE132"/>
      <c r="NAF132"/>
      <c r="NAG132"/>
      <c r="NAH132"/>
      <c r="NAI132"/>
      <c r="NAJ132"/>
      <c r="NAK132"/>
      <c r="NAL132"/>
      <c r="NAM132"/>
      <c r="NAN132"/>
      <c r="NAO132"/>
      <c r="NAP132"/>
      <c r="NAQ132"/>
      <c r="NAR132"/>
      <c r="NAS132"/>
      <c r="NAT132"/>
      <c r="NAU132"/>
      <c r="NAV132"/>
      <c r="NAW132"/>
      <c r="NAX132"/>
      <c r="NAY132"/>
      <c r="NAZ132"/>
      <c r="NBA132"/>
      <c r="NBB132"/>
      <c r="NBC132"/>
      <c r="NBD132"/>
      <c r="NBE132"/>
      <c r="NBF132"/>
      <c r="NBG132"/>
      <c r="NBH132"/>
      <c r="NBI132"/>
      <c r="NBJ132"/>
      <c r="NBK132"/>
      <c r="NBL132"/>
      <c r="NBM132"/>
      <c r="NBN132"/>
      <c r="NBO132"/>
      <c r="NBP132"/>
      <c r="NBQ132"/>
      <c r="NBR132"/>
      <c r="NBS132"/>
      <c r="NBT132"/>
      <c r="NBU132"/>
      <c r="NBV132"/>
      <c r="NBW132"/>
      <c r="NBX132"/>
      <c r="NBY132"/>
      <c r="NBZ132"/>
      <c r="NCA132"/>
      <c r="NCB132"/>
      <c r="NCC132"/>
      <c r="NCD132"/>
      <c r="NCE132"/>
      <c r="NCF132"/>
      <c r="NCG132"/>
      <c r="NCH132"/>
      <c r="NCI132"/>
      <c r="NCJ132"/>
      <c r="NCK132"/>
      <c r="NCL132"/>
      <c r="NCM132"/>
      <c r="NCN132"/>
      <c r="NCO132"/>
      <c r="NCP132"/>
      <c r="NCQ132"/>
      <c r="NCR132"/>
      <c r="NCS132"/>
      <c r="NCT132"/>
      <c r="NCU132"/>
      <c r="NCV132"/>
      <c r="NCW132"/>
      <c r="NCX132"/>
      <c r="NCY132"/>
      <c r="NCZ132"/>
      <c r="NDA132"/>
      <c r="NDB132"/>
      <c r="NDC132"/>
      <c r="NDD132"/>
      <c r="NDE132"/>
      <c r="NDF132"/>
      <c r="NDG132"/>
      <c r="NDH132"/>
      <c r="NDI132"/>
      <c r="NDJ132"/>
      <c r="NDK132"/>
      <c r="NDL132"/>
      <c r="NDM132"/>
      <c r="NDN132"/>
      <c r="NDO132"/>
      <c r="NDP132"/>
      <c r="NDQ132"/>
      <c r="NDR132"/>
      <c r="NDS132"/>
      <c r="NDT132"/>
      <c r="NDU132"/>
      <c r="NDV132"/>
      <c r="NDW132"/>
      <c r="NDX132"/>
      <c r="NDY132"/>
      <c r="NDZ132"/>
      <c r="NEA132"/>
      <c r="NEB132"/>
      <c r="NEC132"/>
      <c r="NED132"/>
      <c r="NEE132"/>
      <c r="NEF132"/>
      <c r="NEG132"/>
      <c r="NEH132"/>
      <c r="NEI132"/>
      <c r="NEJ132"/>
      <c r="NEK132"/>
      <c r="NEL132"/>
      <c r="NEM132"/>
      <c r="NEN132"/>
      <c r="NEO132"/>
      <c r="NEP132"/>
      <c r="NEQ132"/>
      <c r="NER132"/>
      <c r="NES132"/>
      <c r="NET132"/>
      <c r="NEU132"/>
      <c r="NEV132"/>
      <c r="NEW132"/>
      <c r="NEX132"/>
      <c r="NEY132"/>
      <c r="NEZ132"/>
      <c r="NFA132"/>
      <c r="NFB132"/>
      <c r="NFC132"/>
      <c r="NFD132"/>
      <c r="NFE132"/>
      <c r="NFF132"/>
      <c r="NFG132"/>
      <c r="NFH132"/>
      <c r="NFI132"/>
      <c r="NFJ132"/>
      <c r="NFK132"/>
      <c r="NFL132"/>
      <c r="NFM132"/>
      <c r="NFN132"/>
      <c r="NFO132"/>
      <c r="NFP132"/>
      <c r="NFQ132"/>
      <c r="NFR132"/>
      <c r="NFS132"/>
      <c r="NFT132"/>
      <c r="NFU132"/>
      <c r="NFV132"/>
      <c r="NFW132"/>
      <c r="NFX132"/>
      <c r="NFY132"/>
      <c r="NFZ132"/>
      <c r="NGA132"/>
      <c r="NGB132"/>
      <c r="NGC132"/>
      <c r="NGD132"/>
      <c r="NGE132"/>
      <c r="NGF132"/>
      <c r="NGG132"/>
      <c r="NGH132"/>
      <c r="NGI132"/>
      <c r="NGJ132"/>
      <c r="NGK132"/>
      <c r="NGL132"/>
      <c r="NGM132"/>
      <c r="NGN132"/>
      <c r="NGO132"/>
      <c r="NGP132"/>
      <c r="NGQ132"/>
      <c r="NGR132"/>
      <c r="NGS132"/>
      <c r="NGT132"/>
      <c r="NGU132"/>
      <c r="NGV132"/>
      <c r="NGW132"/>
      <c r="NGX132"/>
      <c r="NGY132"/>
      <c r="NGZ132"/>
      <c r="NHA132"/>
      <c r="NHB132"/>
      <c r="NHC132"/>
      <c r="NHD132"/>
      <c r="NHE132"/>
      <c r="NHF132"/>
      <c r="NHG132"/>
      <c r="NHH132"/>
      <c r="NHI132"/>
      <c r="NHJ132"/>
      <c r="NHK132"/>
      <c r="NHL132"/>
      <c r="NHM132"/>
      <c r="NHN132"/>
      <c r="NHO132"/>
      <c r="NHP132"/>
      <c r="NHQ132"/>
      <c r="NHR132"/>
      <c r="NHS132"/>
      <c r="NHT132"/>
      <c r="NHU132"/>
      <c r="NHV132"/>
      <c r="NHW132"/>
      <c r="NHX132"/>
      <c r="NHY132"/>
      <c r="NHZ132"/>
      <c r="NIA132"/>
      <c r="NIB132"/>
      <c r="NIC132"/>
      <c r="NID132"/>
      <c r="NIE132"/>
      <c r="NIF132"/>
      <c r="NIG132"/>
      <c r="NIH132"/>
      <c r="NII132"/>
      <c r="NIJ132"/>
      <c r="NIK132"/>
      <c r="NIL132"/>
      <c r="NIM132"/>
      <c r="NIN132"/>
      <c r="NIO132"/>
      <c r="NIP132"/>
      <c r="NIQ132"/>
      <c r="NIR132"/>
      <c r="NIS132"/>
      <c r="NIT132"/>
      <c r="NIU132"/>
      <c r="NIV132"/>
      <c r="NIW132"/>
      <c r="NIX132"/>
      <c r="NIY132"/>
      <c r="NIZ132"/>
      <c r="NJA132"/>
      <c r="NJB132"/>
      <c r="NJC132"/>
      <c r="NJD132"/>
      <c r="NJE132"/>
      <c r="NJF132"/>
      <c r="NJG132"/>
      <c r="NJH132"/>
      <c r="NJI132"/>
      <c r="NJJ132"/>
      <c r="NJK132"/>
      <c r="NJL132"/>
      <c r="NJM132"/>
      <c r="NJN132"/>
      <c r="NJO132"/>
      <c r="NJP132"/>
      <c r="NJQ132"/>
      <c r="NJR132"/>
      <c r="NJS132"/>
      <c r="NJT132"/>
      <c r="NJU132"/>
      <c r="NJV132"/>
      <c r="NJW132"/>
      <c r="NJX132"/>
      <c r="NJY132"/>
      <c r="NJZ132"/>
      <c r="NKA132"/>
      <c r="NKB132"/>
      <c r="NKC132"/>
      <c r="NKD132"/>
      <c r="NKE132"/>
      <c r="NKF132"/>
      <c r="NKG132"/>
      <c r="NKH132"/>
      <c r="NKI132"/>
      <c r="NKJ132"/>
      <c r="NKK132"/>
      <c r="NKL132"/>
      <c r="NKM132"/>
      <c r="NKN132"/>
      <c r="NKO132"/>
      <c r="NKP132"/>
      <c r="NKQ132"/>
      <c r="NKR132"/>
      <c r="NKS132"/>
      <c r="NKT132"/>
      <c r="NKU132"/>
      <c r="NKV132"/>
      <c r="NKW132"/>
      <c r="NKX132"/>
      <c r="NKY132"/>
      <c r="NKZ132"/>
      <c r="NLA132"/>
      <c r="NLB132"/>
      <c r="NLC132"/>
      <c r="NLD132"/>
      <c r="NLE132"/>
      <c r="NLF132"/>
      <c r="NLG132"/>
      <c r="NLH132"/>
      <c r="NLI132"/>
      <c r="NLJ132"/>
      <c r="NLK132"/>
      <c r="NLL132"/>
      <c r="NLM132"/>
      <c r="NLN132"/>
      <c r="NLO132"/>
      <c r="NLP132"/>
      <c r="NLQ132"/>
      <c r="NLR132"/>
      <c r="NLS132"/>
      <c r="NLT132"/>
      <c r="NLU132"/>
      <c r="NLV132"/>
      <c r="NLW132"/>
      <c r="NLX132"/>
      <c r="NLY132"/>
      <c r="NLZ132"/>
      <c r="NMA132"/>
      <c r="NMB132"/>
      <c r="NMC132"/>
      <c r="NMD132"/>
      <c r="NME132"/>
      <c r="NMF132"/>
      <c r="NMG132"/>
      <c r="NMH132"/>
      <c r="NMI132"/>
      <c r="NMJ132"/>
      <c r="NMK132"/>
      <c r="NML132"/>
      <c r="NMM132"/>
      <c r="NMN132"/>
      <c r="NMO132"/>
      <c r="NMP132"/>
      <c r="NMQ132"/>
      <c r="NMR132"/>
      <c r="NMS132"/>
      <c r="NMT132"/>
      <c r="NMU132"/>
      <c r="NMV132"/>
      <c r="NMW132"/>
      <c r="NMX132"/>
      <c r="NMY132"/>
      <c r="NMZ132"/>
      <c r="NNA132"/>
      <c r="NNB132"/>
      <c r="NNC132"/>
      <c r="NND132"/>
      <c r="NNE132"/>
      <c r="NNF132"/>
      <c r="NNG132"/>
      <c r="NNH132"/>
      <c r="NNI132"/>
      <c r="NNJ132"/>
      <c r="NNK132"/>
      <c r="NNL132"/>
      <c r="NNM132"/>
      <c r="NNN132"/>
      <c r="NNO132"/>
      <c r="NNP132"/>
      <c r="NNQ132"/>
      <c r="NNR132"/>
      <c r="NNS132"/>
      <c r="NNT132"/>
      <c r="NNU132"/>
      <c r="NNV132"/>
      <c r="NNW132"/>
      <c r="NNX132"/>
      <c r="NNY132"/>
      <c r="NNZ132"/>
      <c r="NOA132"/>
      <c r="NOB132"/>
      <c r="NOC132"/>
      <c r="NOD132"/>
      <c r="NOE132"/>
      <c r="NOF132"/>
      <c r="NOG132"/>
      <c r="NOH132"/>
      <c r="NOI132"/>
      <c r="NOJ132"/>
      <c r="NOK132"/>
      <c r="NOL132"/>
      <c r="NOM132"/>
      <c r="NON132"/>
      <c r="NOO132"/>
      <c r="NOP132"/>
      <c r="NOQ132"/>
      <c r="NOR132"/>
      <c r="NOS132"/>
      <c r="NOT132"/>
      <c r="NOU132"/>
      <c r="NOV132"/>
      <c r="NOW132"/>
      <c r="NOX132"/>
      <c r="NOY132"/>
      <c r="NOZ132"/>
      <c r="NPA132"/>
      <c r="NPB132"/>
      <c r="NPC132"/>
      <c r="NPD132"/>
      <c r="NPE132"/>
      <c r="NPF132"/>
      <c r="NPG132"/>
      <c r="NPH132"/>
      <c r="NPI132"/>
      <c r="NPJ132"/>
      <c r="NPK132"/>
      <c r="NPL132"/>
      <c r="NPM132"/>
      <c r="NPN132"/>
      <c r="NPO132"/>
      <c r="NPP132"/>
      <c r="NPQ132"/>
      <c r="NPR132"/>
      <c r="NPS132"/>
      <c r="NPT132"/>
      <c r="NPU132"/>
      <c r="NPV132"/>
      <c r="NPW132"/>
      <c r="NPX132"/>
      <c r="NPY132"/>
      <c r="NPZ132"/>
      <c r="NQA132"/>
      <c r="NQB132"/>
      <c r="NQC132"/>
      <c r="NQD132"/>
      <c r="NQE132"/>
      <c r="NQF132"/>
      <c r="NQG132"/>
      <c r="NQH132"/>
      <c r="NQI132"/>
      <c r="NQJ132"/>
      <c r="NQK132"/>
      <c r="NQL132"/>
      <c r="NQM132"/>
      <c r="NQN132"/>
      <c r="NQO132"/>
      <c r="NQP132"/>
      <c r="NQQ132"/>
      <c r="NQR132"/>
      <c r="NQS132"/>
      <c r="NQT132"/>
      <c r="NQU132"/>
      <c r="NQV132"/>
      <c r="NQW132"/>
      <c r="NQX132"/>
      <c r="NQY132"/>
      <c r="NQZ132"/>
      <c r="NRA132"/>
      <c r="NRB132"/>
      <c r="NRC132"/>
      <c r="NRD132"/>
      <c r="NRE132"/>
      <c r="NRF132"/>
      <c r="NRG132"/>
      <c r="NRH132"/>
      <c r="NRI132"/>
      <c r="NRJ132"/>
      <c r="NRK132"/>
      <c r="NRL132"/>
      <c r="NRM132"/>
      <c r="NRN132"/>
      <c r="NRO132"/>
      <c r="NRP132"/>
      <c r="NRQ132"/>
      <c r="NRR132"/>
      <c r="NRS132"/>
      <c r="NRT132"/>
      <c r="NRU132"/>
      <c r="NRV132"/>
      <c r="NRW132"/>
      <c r="NRX132"/>
      <c r="NRY132"/>
      <c r="NRZ132"/>
      <c r="NSA132"/>
      <c r="NSB132"/>
      <c r="NSC132"/>
      <c r="NSD132"/>
      <c r="NSE132"/>
      <c r="NSF132"/>
      <c r="NSG132"/>
      <c r="NSH132"/>
      <c r="NSI132"/>
      <c r="NSJ132"/>
      <c r="NSK132"/>
      <c r="NSL132"/>
      <c r="NSM132"/>
      <c r="NSN132"/>
      <c r="NSO132"/>
      <c r="NSP132"/>
      <c r="NSQ132"/>
      <c r="NSR132"/>
      <c r="NSS132"/>
      <c r="NST132"/>
      <c r="NSU132"/>
      <c r="NSV132"/>
      <c r="NSW132"/>
      <c r="NSX132"/>
      <c r="NSY132"/>
      <c r="NSZ132"/>
      <c r="NTA132"/>
      <c r="NTB132"/>
      <c r="NTC132"/>
      <c r="NTD132"/>
      <c r="NTE132"/>
      <c r="NTF132"/>
      <c r="NTG132"/>
      <c r="NTH132"/>
      <c r="NTI132"/>
      <c r="NTJ132"/>
      <c r="NTK132"/>
      <c r="NTL132"/>
      <c r="NTM132"/>
      <c r="NTN132"/>
      <c r="NTO132"/>
      <c r="NTP132"/>
      <c r="NTQ132"/>
      <c r="NTR132"/>
      <c r="NTS132"/>
      <c r="NTT132"/>
      <c r="NTU132"/>
      <c r="NTV132"/>
      <c r="NTW132"/>
      <c r="NTX132"/>
      <c r="NTY132"/>
      <c r="NTZ132"/>
      <c r="NUA132"/>
      <c r="NUB132"/>
      <c r="NUC132"/>
      <c r="NUD132"/>
      <c r="NUE132"/>
      <c r="NUF132"/>
      <c r="NUG132"/>
      <c r="NUH132"/>
      <c r="NUI132"/>
      <c r="NUJ132"/>
      <c r="NUK132"/>
      <c r="NUL132"/>
      <c r="NUM132"/>
      <c r="NUN132"/>
      <c r="NUO132"/>
      <c r="NUP132"/>
      <c r="NUQ132"/>
      <c r="NUR132"/>
      <c r="NUS132"/>
      <c r="NUT132"/>
      <c r="NUU132"/>
      <c r="NUV132"/>
      <c r="NUW132"/>
      <c r="NUX132"/>
      <c r="NUY132"/>
      <c r="NUZ132"/>
      <c r="NVA132"/>
      <c r="NVB132"/>
      <c r="NVC132"/>
      <c r="NVD132"/>
      <c r="NVE132"/>
      <c r="NVF132"/>
      <c r="NVG132"/>
      <c r="NVH132"/>
      <c r="NVI132"/>
      <c r="NVJ132"/>
      <c r="NVK132"/>
      <c r="NVL132"/>
      <c r="NVM132"/>
      <c r="NVN132"/>
      <c r="NVO132"/>
      <c r="NVP132"/>
      <c r="NVQ132"/>
      <c r="NVR132"/>
      <c r="NVS132"/>
      <c r="NVT132"/>
      <c r="NVU132"/>
      <c r="NVV132"/>
      <c r="NVW132"/>
      <c r="NVX132"/>
      <c r="NVY132"/>
      <c r="NVZ132"/>
      <c r="NWA132"/>
      <c r="NWB132"/>
      <c r="NWC132"/>
      <c r="NWD132"/>
      <c r="NWE132"/>
      <c r="NWF132"/>
      <c r="NWG132"/>
      <c r="NWH132"/>
      <c r="NWI132"/>
      <c r="NWJ132"/>
      <c r="NWK132"/>
      <c r="NWL132"/>
      <c r="NWM132"/>
      <c r="NWN132"/>
      <c r="NWO132"/>
      <c r="NWP132"/>
      <c r="NWQ132"/>
      <c r="NWR132"/>
      <c r="NWS132"/>
      <c r="NWT132"/>
      <c r="NWU132"/>
      <c r="NWV132"/>
      <c r="NWW132"/>
      <c r="NWX132"/>
      <c r="NWY132"/>
      <c r="NWZ132"/>
      <c r="NXA132"/>
      <c r="NXB132"/>
      <c r="NXC132"/>
      <c r="NXD132"/>
      <c r="NXE132"/>
      <c r="NXF132"/>
      <c r="NXG132"/>
      <c r="NXH132"/>
      <c r="NXI132"/>
      <c r="NXJ132"/>
      <c r="NXK132"/>
      <c r="NXL132"/>
      <c r="NXM132"/>
      <c r="NXN132"/>
      <c r="NXO132"/>
      <c r="NXP132"/>
      <c r="NXQ132"/>
      <c r="NXR132"/>
      <c r="NXS132"/>
      <c r="NXT132"/>
      <c r="NXU132"/>
      <c r="NXV132"/>
      <c r="NXW132"/>
      <c r="NXX132"/>
      <c r="NXY132"/>
      <c r="NXZ132"/>
      <c r="NYA132"/>
      <c r="NYB132"/>
      <c r="NYC132"/>
      <c r="NYD132"/>
      <c r="NYE132"/>
      <c r="NYF132"/>
      <c r="NYG132"/>
      <c r="NYH132"/>
      <c r="NYI132"/>
      <c r="NYJ132"/>
      <c r="NYK132"/>
      <c r="NYL132"/>
      <c r="NYM132"/>
      <c r="NYN132"/>
      <c r="NYO132"/>
      <c r="NYP132"/>
      <c r="NYQ132"/>
      <c r="NYR132"/>
      <c r="NYS132"/>
      <c r="NYT132"/>
      <c r="NYU132"/>
      <c r="NYV132"/>
      <c r="NYW132"/>
      <c r="NYX132"/>
      <c r="NYY132"/>
      <c r="NYZ132"/>
      <c r="NZA132"/>
      <c r="NZB132"/>
      <c r="NZC132"/>
      <c r="NZD132"/>
      <c r="NZE132"/>
      <c r="NZF132"/>
      <c r="NZG132"/>
      <c r="NZH132"/>
      <c r="NZI132"/>
      <c r="NZJ132"/>
      <c r="NZK132"/>
      <c r="NZL132"/>
      <c r="NZM132"/>
      <c r="NZN132"/>
      <c r="NZO132"/>
      <c r="NZP132"/>
      <c r="NZQ132"/>
      <c r="NZR132"/>
      <c r="NZS132"/>
      <c r="NZT132"/>
      <c r="NZU132"/>
      <c r="NZV132"/>
      <c r="NZW132"/>
      <c r="NZX132"/>
      <c r="NZY132"/>
      <c r="NZZ132"/>
      <c r="OAA132"/>
      <c r="OAB132"/>
      <c r="OAC132"/>
      <c r="OAD132"/>
      <c r="OAE132"/>
      <c r="OAF132"/>
      <c r="OAG132"/>
      <c r="OAH132"/>
      <c r="OAI132"/>
      <c r="OAJ132"/>
      <c r="OAK132"/>
      <c r="OAL132"/>
      <c r="OAM132"/>
      <c r="OAN132"/>
      <c r="OAO132"/>
      <c r="OAP132"/>
      <c r="OAQ132"/>
      <c r="OAR132"/>
      <c r="OAS132"/>
      <c r="OAT132"/>
      <c r="OAU132"/>
      <c r="OAV132"/>
      <c r="OAW132"/>
      <c r="OAX132"/>
      <c r="OAY132"/>
      <c r="OAZ132"/>
      <c r="OBA132"/>
      <c r="OBB132"/>
      <c r="OBC132"/>
      <c r="OBD132"/>
      <c r="OBE132"/>
      <c r="OBF132"/>
      <c r="OBG132"/>
      <c r="OBH132"/>
      <c r="OBI132"/>
      <c r="OBJ132"/>
      <c r="OBK132"/>
      <c r="OBL132"/>
      <c r="OBM132"/>
      <c r="OBN132"/>
      <c r="OBO132"/>
      <c r="OBP132"/>
      <c r="OBQ132"/>
      <c r="OBR132"/>
      <c r="OBS132"/>
      <c r="OBT132"/>
      <c r="OBU132"/>
      <c r="OBV132"/>
      <c r="OBW132"/>
      <c r="OBX132"/>
      <c r="OBY132"/>
      <c r="OBZ132"/>
      <c r="OCA132"/>
      <c r="OCB132"/>
      <c r="OCC132"/>
      <c r="OCD132"/>
      <c r="OCE132"/>
      <c r="OCF132"/>
      <c r="OCG132"/>
      <c r="OCH132"/>
      <c r="OCI132"/>
      <c r="OCJ132"/>
      <c r="OCK132"/>
      <c r="OCL132"/>
      <c r="OCM132"/>
      <c r="OCN132"/>
      <c r="OCO132"/>
      <c r="OCP132"/>
      <c r="OCQ132"/>
      <c r="OCR132"/>
      <c r="OCS132"/>
      <c r="OCT132"/>
      <c r="OCU132"/>
      <c r="OCV132"/>
      <c r="OCW132"/>
      <c r="OCX132"/>
      <c r="OCY132"/>
      <c r="OCZ132"/>
      <c r="ODA132"/>
      <c r="ODB132"/>
      <c r="ODC132"/>
      <c r="ODD132"/>
      <c r="ODE132"/>
      <c r="ODF132"/>
      <c r="ODG132"/>
      <c r="ODH132"/>
      <c r="ODI132"/>
      <c r="ODJ132"/>
      <c r="ODK132"/>
      <c r="ODL132"/>
      <c r="ODM132"/>
      <c r="ODN132"/>
      <c r="ODO132"/>
      <c r="ODP132"/>
      <c r="ODQ132"/>
      <c r="ODR132"/>
      <c r="ODS132"/>
      <c r="ODT132"/>
      <c r="ODU132"/>
      <c r="ODV132"/>
      <c r="ODW132"/>
      <c r="ODX132"/>
      <c r="ODY132"/>
      <c r="ODZ132"/>
      <c r="OEA132"/>
      <c r="OEB132"/>
      <c r="OEC132"/>
      <c r="OED132"/>
      <c r="OEE132"/>
      <c r="OEF132"/>
      <c r="OEG132"/>
      <c r="OEH132"/>
      <c r="OEI132"/>
      <c r="OEJ132"/>
      <c r="OEK132"/>
      <c r="OEL132"/>
      <c r="OEM132"/>
      <c r="OEN132"/>
      <c r="OEO132"/>
      <c r="OEP132"/>
      <c r="OEQ132"/>
      <c r="OER132"/>
      <c r="OES132"/>
      <c r="OET132"/>
      <c r="OEU132"/>
      <c r="OEV132"/>
      <c r="OEW132"/>
      <c r="OEX132"/>
      <c r="OEY132"/>
      <c r="OEZ132"/>
      <c r="OFA132"/>
      <c r="OFB132"/>
      <c r="OFC132"/>
      <c r="OFD132"/>
      <c r="OFE132"/>
      <c r="OFF132"/>
      <c r="OFG132"/>
      <c r="OFH132"/>
      <c r="OFI132"/>
      <c r="OFJ132"/>
      <c r="OFK132"/>
      <c r="OFL132"/>
      <c r="OFM132"/>
      <c r="OFN132"/>
      <c r="OFO132"/>
      <c r="OFP132"/>
      <c r="OFQ132"/>
      <c r="OFR132"/>
      <c r="OFS132"/>
      <c r="OFT132"/>
      <c r="OFU132"/>
      <c r="OFV132"/>
      <c r="OFW132"/>
      <c r="OFX132"/>
      <c r="OFY132"/>
      <c r="OFZ132"/>
      <c r="OGA132"/>
      <c r="OGB132"/>
      <c r="OGC132"/>
      <c r="OGD132"/>
      <c r="OGE132"/>
      <c r="OGF132"/>
      <c r="OGG132"/>
      <c r="OGH132"/>
      <c r="OGI132"/>
      <c r="OGJ132"/>
      <c r="OGK132"/>
      <c r="OGL132"/>
      <c r="OGM132"/>
      <c r="OGN132"/>
      <c r="OGO132"/>
      <c r="OGP132"/>
      <c r="OGQ132"/>
      <c r="OGR132"/>
      <c r="OGS132"/>
      <c r="OGT132"/>
      <c r="OGU132"/>
      <c r="OGV132"/>
      <c r="OGW132"/>
      <c r="OGX132"/>
      <c r="OGY132"/>
      <c r="OGZ132"/>
      <c r="OHA132"/>
      <c r="OHB132"/>
      <c r="OHC132"/>
      <c r="OHD132"/>
      <c r="OHE132"/>
      <c r="OHF132"/>
      <c r="OHG132"/>
      <c r="OHH132"/>
      <c r="OHI132"/>
      <c r="OHJ132"/>
      <c r="OHK132"/>
      <c r="OHL132"/>
      <c r="OHM132"/>
      <c r="OHN132"/>
      <c r="OHO132"/>
      <c r="OHP132"/>
      <c r="OHQ132"/>
      <c r="OHR132"/>
      <c r="OHS132"/>
      <c r="OHT132"/>
      <c r="OHU132"/>
      <c r="OHV132"/>
      <c r="OHW132"/>
      <c r="OHX132"/>
      <c r="OHY132"/>
      <c r="OHZ132"/>
      <c r="OIA132"/>
      <c r="OIB132"/>
      <c r="OIC132"/>
      <c r="OID132"/>
      <c r="OIE132"/>
      <c r="OIF132"/>
      <c r="OIG132"/>
      <c r="OIH132"/>
      <c r="OII132"/>
      <c r="OIJ132"/>
      <c r="OIK132"/>
      <c r="OIL132"/>
      <c r="OIM132"/>
      <c r="OIN132"/>
      <c r="OIO132"/>
      <c r="OIP132"/>
      <c r="OIQ132"/>
      <c r="OIR132"/>
      <c r="OIS132"/>
      <c r="OIT132"/>
      <c r="OIU132"/>
      <c r="OIV132"/>
      <c r="OIW132"/>
      <c r="OIX132"/>
      <c r="OIY132"/>
      <c r="OIZ132"/>
      <c r="OJA132"/>
      <c r="OJB132"/>
      <c r="OJC132"/>
      <c r="OJD132"/>
      <c r="OJE132"/>
      <c r="OJF132"/>
      <c r="OJG132"/>
      <c r="OJH132"/>
      <c r="OJI132"/>
      <c r="OJJ132"/>
      <c r="OJK132"/>
      <c r="OJL132"/>
      <c r="OJM132"/>
      <c r="OJN132"/>
      <c r="OJO132"/>
      <c r="OJP132"/>
      <c r="OJQ132"/>
      <c r="OJR132"/>
      <c r="OJS132"/>
      <c r="OJT132"/>
      <c r="OJU132"/>
      <c r="OJV132"/>
      <c r="OJW132"/>
      <c r="OJX132"/>
      <c r="OJY132"/>
      <c r="OJZ132"/>
      <c r="OKA132"/>
      <c r="OKB132"/>
      <c r="OKC132"/>
      <c r="OKD132"/>
      <c r="OKE132"/>
      <c r="OKF132"/>
      <c r="OKG132"/>
      <c r="OKH132"/>
      <c r="OKI132"/>
      <c r="OKJ132"/>
      <c r="OKK132"/>
      <c r="OKL132"/>
      <c r="OKM132"/>
      <c r="OKN132"/>
      <c r="OKO132"/>
      <c r="OKP132"/>
      <c r="OKQ132"/>
      <c r="OKR132"/>
      <c r="OKS132"/>
      <c r="OKT132"/>
      <c r="OKU132"/>
      <c r="OKV132"/>
      <c r="OKW132"/>
      <c r="OKX132"/>
      <c r="OKY132"/>
      <c r="OKZ132"/>
      <c r="OLA132"/>
      <c r="OLB132"/>
      <c r="OLC132"/>
      <c r="OLD132"/>
      <c r="OLE132"/>
      <c r="OLF132"/>
      <c r="OLG132"/>
      <c r="OLH132"/>
      <c r="OLI132"/>
      <c r="OLJ132"/>
      <c r="OLK132"/>
      <c r="OLL132"/>
      <c r="OLM132"/>
      <c r="OLN132"/>
      <c r="OLO132"/>
      <c r="OLP132"/>
      <c r="OLQ132"/>
      <c r="OLR132"/>
      <c r="OLS132"/>
      <c r="OLT132"/>
      <c r="OLU132"/>
      <c r="OLV132"/>
      <c r="OLW132"/>
      <c r="OLX132"/>
      <c r="OLY132"/>
      <c r="OLZ132"/>
      <c r="OMA132"/>
      <c r="OMB132"/>
      <c r="OMC132"/>
      <c r="OMD132"/>
      <c r="OME132"/>
      <c r="OMF132"/>
      <c r="OMG132"/>
      <c r="OMH132"/>
      <c r="OMI132"/>
      <c r="OMJ132"/>
      <c r="OMK132"/>
      <c r="OML132"/>
      <c r="OMM132"/>
      <c r="OMN132"/>
      <c r="OMO132"/>
      <c r="OMP132"/>
      <c r="OMQ132"/>
      <c r="OMR132"/>
      <c r="OMS132"/>
      <c r="OMT132"/>
      <c r="OMU132"/>
      <c r="OMV132"/>
      <c r="OMW132"/>
      <c r="OMX132"/>
      <c r="OMY132"/>
      <c r="OMZ132"/>
      <c r="ONA132"/>
      <c r="ONB132"/>
      <c r="ONC132"/>
      <c r="OND132"/>
      <c r="ONE132"/>
      <c r="ONF132"/>
      <c r="ONG132"/>
      <c r="ONH132"/>
      <c r="ONI132"/>
      <c r="ONJ132"/>
      <c r="ONK132"/>
      <c r="ONL132"/>
      <c r="ONM132"/>
      <c r="ONN132"/>
      <c r="ONO132"/>
      <c r="ONP132"/>
      <c r="ONQ132"/>
      <c r="ONR132"/>
      <c r="ONS132"/>
      <c r="ONT132"/>
      <c r="ONU132"/>
      <c r="ONV132"/>
      <c r="ONW132"/>
      <c r="ONX132"/>
      <c r="ONY132"/>
      <c r="ONZ132"/>
      <c r="OOA132"/>
      <c r="OOB132"/>
      <c r="OOC132"/>
      <c r="OOD132"/>
      <c r="OOE132"/>
      <c r="OOF132"/>
      <c r="OOG132"/>
      <c r="OOH132"/>
      <c r="OOI132"/>
      <c r="OOJ132"/>
      <c r="OOK132"/>
      <c r="OOL132"/>
      <c r="OOM132"/>
      <c r="OON132"/>
      <c r="OOO132"/>
      <c r="OOP132"/>
      <c r="OOQ132"/>
      <c r="OOR132"/>
      <c r="OOS132"/>
      <c r="OOT132"/>
      <c r="OOU132"/>
      <c r="OOV132"/>
      <c r="OOW132"/>
      <c r="OOX132"/>
      <c r="OOY132"/>
      <c r="OOZ132"/>
      <c r="OPA132"/>
      <c r="OPB132"/>
      <c r="OPC132"/>
      <c r="OPD132"/>
      <c r="OPE132"/>
      <c r="OPF132"/>
      <c r="OPG132"/>
      <c r="OPH132"/>
      <c r="OPI132"/>
      <c r="OPJ132"/>
      <c r="OPK132"/>
      <c r="OPL132"/>
      <c r="OPM132"/>
      <c r="OPN132"/>
      <c r="OPO132"/>
      <c r="OPP132"/>
      <c r="OPQ132"/>
      <c r="OPR132"/>
      <c r="OPS132"/>
      <c r="OPT132"/>
      <c r="OPU132"/>
      <c r="OPV132"/>
      <c r="OPW132"/>
      <c r="OPX132"/>
      <c r="OPY132"/>
      <c r="OPZ132"/>
      <c r="OQA132"/>
      <c r="OQB132"/>
      <c r="OQC132"/>
      <c r="OQD132"/>
      <c r="OQE132"/>
      <c r="OQF132"/>
      <c r="OQG132"/>
      <c r="OQH132"/>
      <c r="OQI132"/>
      <c r="OQJ132"/>
      <c r="OQK132"/>
      <c r="OQL132"/>
      <c r="OQM132"/>
      <c r="OQN132"/>
      <c r="OQO132"/>
      <c r="OQP132"/>
      <c r="OQQ132"/>
      <c r="OQR132"/>
      <c r="OQS132"/>
      <c r="OQT132"/>
      <c r="OQU132"/>
      <c r="OQV132"/>
      <c r="OQW132"/>
      <c r="OQX132"/>
      <c r="OQY132"/>
      <c r="OQZ132"/>
      <c r="ORA132"/>
      <c r="ORB132"/>
      <c r="ORC132"/>
      <c r="ORD132"/>
      <c r="ORE132"/>
      <c r="ORF132"/>
      <c r="ORG132"/>
      <c r="ORH132"/>
      <c r="ORI132"/>
      <c r="ORJ132"/>
      <c r="ORK132"/>
      <c r="ORL132"/>
      <c r="ORM132"/>
      <c r="ORN132"/>
      <c r="ORO132"/>
      <c r="ORP132"/>
      <c r="ORQ132"/>
      <c r="ORR132"/>
      <c r="ORS132"/>
      <c r="ORT132"/>
      <c r="ORU132"/>
      <c r="ORV132"/>
      <c r="ORW132"/>
      <c r="ORX132"/>
      <c r="ORY132"/>
      <c r="ORZ132"/>
      <c r="OSA132"/>
      <c r="OSB132"/>
      <c r="OSC132"/>
      <c r="OSD132"/>
      <c r="OSE132"/>
      <c r="OSF132"/>
      <c r="OSG132"/>
      <c r="OSH132"/>
      <c r="OSI132"/>
      <c r="OSJ132"/>
      <c r="OSK132"/>
      <c r="OSL132"/>
      <c r="OSM132"/>
      <c r="OSN132"/>
      <c r="OSO132"/>
      <c r="OSP132"/>
      <c r="OSQ132"/>
      <c r="OSR132"/>
      <c r="OSS132"/>
      <c r="OST132"/>
      <c r="OSU132"/>
      <c r="OSV132"/>
      <c r="OSW132"/>
      <c r="OSX132"/>
      <c r="OSY132"/>
      <c r="OSZ132"/>
      <c r="OTA132"/>
      <c r="OTB132"/>
      <c r="OTC132"/>
      <c r="OTD132"/>
      <c r="OTE132"/>
      <c r="OTF132"/>
      <c r="OTG132"/>
      <c r="OTH132"/>
      <c r="OTI132"/>
      <c r="OTJ132"/>
      <c r="OTK132"/>
      <c r="OTL132"/>
      <c r="OTM132"/>
      <c r="OTN132"/>
      <c r="OTO132"/>
      <c r="OTP132"/>
      <c r="OTQ132"/>
      <c r="OTR132"/>
      <c r="OTS132"/>
      <c r="OTT132"/>
      <c r="OTU132"/>
      <c r="OTV132"/>
      <c r="OTW132"/>
      <c r="OTX132"/>
      <c r="OTY132"/>
      <c r="OTZ132"/>
      <c r="OUA132"/>
      <c r="OUB132"/>
      <c r="OUC132"/>
      <c r="OUD132"/>
      <c r="OUE132"/>
      <c r="OUF132"/>
      <c r="OUG132"/>
      <c r="OUH132"/>
      <c r="OUI132"/>
      <c r="OUJ132"/>
      <c r="OUK132"/>
      <c r="OUL132"/>
      <c r="OUM132"/>
      <c r="OUN132"/>
      <c r="OUO132"/>
      <c r="OUP132"/>
      <c r="OUQ132"/>
      <c r="OUR132"/>
      <c r="OUS132"/>
      <c r="OUT132"/>
      <c r="OUU132"/>
      <c r="OUV132"/>
      <c r="OUW132"/>
      <c r="OUX132"/>
      <c r="OUY132"/>
      <c r="OUZ132"/>
      <c r="OVA132"/>
      <c r="OVB132"/>
      <c r="OVC132"/>
      <c r="OVD132"/>
      <c r="OVE132"/>
      <c r="OVF132"/>
      <c r="OVG132"/>
      <c r="OVH132"/>
      <c r="OVI132"/>
      <c r="OVJ132"/>
      <c r="OVK132"/>
      <c r="OVL132"/>
      <c r="OVM132"/>
      <c r="OVN132"/>
      <c r="OVO132"/>
      <c r="OVP132"/>
      <c r="OVQ132"/>
      <c r="OVR132"/>
      <c r="OVS132"/>
      <c r="OVT132"/>
      <c r="OVU132"/>
      <c r="OVV132"/>
      <c r="OVW132"/>
      <c r="OVX132"/>
      <c r="OVY132"/>
      <c r="OVZ132"/>
      <c r="OWA132"/>
      <c r="OWB132"/>
      <c r="OWC132"/>
      <c r="OWD132"/>
      <c r="OWE132"/>
      <c r="OWF132"/>
      <c r="OWG132"/>
      <c r="OWH132"/>
      <c r="OWI132"/>
      <c r="OWJ132"/>
      <c r="OWK132"/>
      <c r="OWL132"/>
      <c r="OWM132"/>
      <c r="OWN132"/>
      <c r="OWO132"/>
      <c r="OWP132"/>
      <c r="OWQ132"/>
      <c r="OWR132"/>
      <c r="OWS132"/>
      <c r="OWT132"/>
      <c r="OWU132"/>
      <c r="OWV132"/>
      <c r="OWW132"/>
      <c r="OWX132"/>
      <c r="OWY132"/>
      <c r="OWZ132"/>
      <c r="OXA132"/>
      <c r="OXB132"/>
      <c r="OXC132"/>
      <c r="OXD132"/>
      <c r="OXE132"/>
      <c r="OXF132"/>
      <c r="OXG132"/>
      <c r="OXH132"/>
      <c r="OXI132"/>
      <c r="OXJ132"/>
      <c r="OXK132"/>
      <c r="OXL132"/>
      <c r="OXM132"/>
      <c r="OXN132"/>
      <c r="OXO132"/>
      <c r="OXP132"/>
      <c r="OXQ132"/>
      <c r="OXR132"/>
      <c r="OXS132"/>
      <c r="OXT132"/>
      <c r="OXU132"/>
      <c r="OXV132"/>
      <c r="OXW132"/>
      <c r="OXX132"/>
      <c r="OXY132"/>
      <c r="OXZ132"/>
      <c r="OYA132"/>
      <c r="OYB132"/>
      <c r="OYC132"/>
      <c r="OYD132"/>
      <c r="OYE132"/>
      <c r="OYF132"/>
      <c r="OYG132"/>
      <c r="OYH132"/>
      <c r="OYI132"/>
      <c r="OYJ132"/>
      <c r="OYK132"/>
      <c r="OYL132"/>
      <c r="OYM132"/>
      <c r="OYN132"/>
      <c r="OYO132"/>
      <c r="OYP132"/>
      <c r="OYQ132"/>
      <c r="OYR132"/>
      <c r="OYS132"/>
      <c r="OYT132"/>
      <c r="OYU132"/>
      <c r="OYV132"/>
      <c r="OYW132"/>
      <c r="OYX132"/>
      <c r="OYY132"/>
      <c r="OYZ132"/>
      <c r="OZA132"/>
      <c r="OZB132"/>
      <c r="OZC132"/>
      <c r="OZD132"/>
      <c r="OZE132"/>
      <c r="OZF132"/>
      <c r="OZG132"/>
      <c r="OZH132"/>
      <c r="OZI132"/>
      <c r="OZJ132"/>
      <c r="OZK132"/>
      <c r="OZL132"/>
      <c r="OZM132"/>
      <c r="OZN132"/>
      <c r="OZO132"/>
      <c r="OZP132"/>
      <c r="OZQ132"/>
      <c r="OZR132"/>
      <c r="OZS132"/>
      <c r="OZT132"/>
      <c r="OZU132"/>
      <c r="OZV132"/>
      <c r="OZW132"/>
      <c r="OZX132"/>
      <c r="OZY132"/>
      <c r="OZZ132"/>
      <c r="PAA132"/>
      <c r="PAB132"/>
      <c r="PAC132"/>
      <c r="PAD132"/>
      <c r="PAE132"/>
      <c r="PAF132"/>
      <c r="PAG132"/>
      <c r="PAH132"/>
      <c r="PAI132"/>
      <c r="PAJ132"/>
      <c r="PAK132"/>
      <c r="PAL132"/>
      <c r="PAM132"/>
      <c r="PAN132"/>
      <c r="PAO132"/>
      <c r="PAP132"/>
      <c r="PAQ132"/>
      <c r="PAR132"/>
      <c r="PAS132"/>
      <c r="PAT132"/>
      <c r="PAU132"/>
      <c r="PAV132"/>
      <c r="PAW132"/>
      <c r="PAX132"/>
      <c r="PAY132"/>
      <c r="PAZ132"/>
      <c r="PBA132"/>
      <c r="PBB132"/>
      <c r="PBC132"/>
      <c r="PBD132"/>
      <c r="PBE132"/>
      <c r="PBF132"/>
      <c r="PBG132"/>
      <c r="PBH132"/>
      <c r="PBI132"/>
      <c r="PBJ132"/>
      <c r="PBK132"/>
      <c r="PBL132"/>
      <c r="PBM132"/>
      <c r="PBN132"/>
      <c r="PBO132"/>
      <c r="PBP132"/>
      <c r="PBQ132"/>
      <c r="PBR132"/>
      <c r="PBS132"/>
      <c r="PBT132"/>
      <c r="PBU132"/>
      <c r="PBV132"/>
      <c r="PBW132"/>
      <c r="PBX132"/>
      <c r="PBY132"/>
      <c r="PBZ132"/>
      <c r="PCA132"/>
      <c r="PCB132"/>
      <c r="PCC132"/>
      <c r="PCD132"/>
      <c r="PCE132"/>
      <c r="PCF132"/>
      <c r="PCG132"/>
      <c r="PCH132"/>
      <c r="PCI132"/>
      <c r="PCJ132"/>
      <c r="PCK132"/>
      <c r="PCL132"/>
      <c r="PCM132"/>
      <c r="PCN132"/>
      <c r="PCO132"/>
      <c r="PCP132"/>
      <c r="PCQ132"/>
      <c r="PCR132"/>
      <c r="PCS132"/>
      <c r="PCT132"/>
      <c r="PCU132"/>
      <c r="PCV132"/>
      <c r="PCW132"/>
      <c r="PCX132"/>
      <c r="PCY132"/>
      <c r="PCZ132"/>
      <c r="PDA132"/>
      <c r="PDB132"/>
      <c r="PDC132"/>
      <c r="PDD132"/>
      <c r="PDE132"/>
      <c r="PDF132"/>
      <c r="PDG132"/>
      <c r="PDH132"/>
      <c r="PDI132"/>
      <c r="PDJ132"/>
      <c r="PDK132"/>
      <c r="PDL132"/>
      <c r="PDM132"/>
      <c r="PDN132"/>
      <c r="PDO132"/>
      <c r="PDP132"/>
      <c r="PDQ132"/>
      <c r="PDR132"/>
      <c r="PDS132"/>
      <c r="PDT132"/>
      <c r="PDU132"/>
      <c r="PDV132"/>
      <c r="PDW132"/>
      <c r="PDX132"/>
      <c r="PDY132"/>
      <c r="PDZ132"/>
      <c r="PEA132"/>
      <c r="PEB132"/>
      <c r="PEC132"/>
      <c r="PED132"/>
      <c r="PEE132"/>
      <c r="PEF132"/>
      <c r="PEG132"/>
      <c r="PEH132"/>
      <c r="PEI132"/>
      <c r="PEJ132"/>
      <c r="PEK132"/>
      <c r="PEL132"/>
      <c r="PEM132"/>
      <c r="PEN132"/>
      <c r="PEO132"/>
      <c r="PEP132"/>
      <c r="PEQ132"/>
      <c r="PER132"/>
      <c r="PES132"/>
      <c r="PET132"/>
      <c r="PEU132"/>
      <c r="PEV132"/>
      <c r="PEW132"/>
      <c r="PEX132"/>
      <c r="PEY132"/>
      <c r="PEZ132"/>
      <c r="PFA132"/>
      <c r="PFB132"/>
      <c r="PFC132"/>
      <c r="PFD132"/>
      <c r="PFE132"/>
      <c r="PFF132"/>
      <c r="PFG132"/>
      <c r="PFH132"/>
      <c r="PFI132"/>
      <c r="PFJ132"/>
      <c r="PFK132"/>
      <c r="PFL132"/>
      <c r="PFM132"/>
      <c r="PFN132"/>
      <c r="PFO132"/>
      <c r="PFP132"/>
      <c r="PFQ132"/>
      <c r="PFR132"/>
      <c r="PFS132"/>
      <c r="PFT132"/>
      <c r="PFU132"/>
      <c r="PFV132"/>
      <c r="PFW132"/>
      <c r="PFX132"/>
      <c r="PFY132"/>
      <c r="PFZ132"/>
      <c r="PGA132"/>
      <c r="PGB132"/>
      <c r="PGC132"/>
      <c r="PGD132"/>
      <c r="PGE132"/>
      <c r="PGF132"/>
      <c r="PGG132"/>
      <c r="PGH132"/>
      <c r="PGI132"/>
      <c r="PGJ132"/>
      <c r="PGK132"/>
      <c r="PGL132"/>
      <c r="PGM132"/>
      <c r="PGN132"/>
      <c r="PGO132"/>
      <c r="PGP132"/>
      <c r="PGQ132"/>
      <c r="PGR132"/>
      <c r="PGS132"/>
      <c r="PGT132"/>
      <c r="PGU132"/>
      <c r="PGV132"/>
      <c r="PGW132"/>
      <c r="PGX132"/>
      <c r="PGY132"/>
      <c r="PGZ132"/>
      <c r="PHA132"/>
      <c r="PHB132"/>
      <c r="PHC132"/>
      <c r="PHD132"/>
      <c r="PHE132"/>
      <c r="PHF132"/>
      <c r="PHG132"/>
      <c r="PHH132"/>
      <c r="PHI132"/>
      <c r="PHJ132"/>
      <c r="PHK132"/>
      <c r="PHL132"/>
      <c r="PHM132"/>
      <c r="PHN132"/>
      <c r="PHO132"/>
      <c r="PHP132"/>
      <c r="PHQ132"/>
      <c r="PHR132"/>
      <c r="PHS132"/>
      <c r="PHT132"/>
      <c r="PHU132"/>
      <c r="PHV132"/>
      <c r="PHW132"/>
      <c r="PHX132"/>
      <c r="PHY132"/>
      <c r="PHZ132"/>
      <c r="PIA132"/>
      <c r="PIB132"/>
      <c r="PIC132"/>
      <c r="PID132"/>
      <c r="PIE132"/>
      <c r="PIF132"/>
      <c r="PIG132"/>
      <c r="PIH132"/>
      <c r="PII132"/>
      <c r="PIJ132"/>
      <c r="PIK132"/>
      <c r="PIL132"/>
      <c r="PIM132"/>
      <c r="PIN132"/>
      <c r="PIO132"/>
      <c r="PIP132"/>
      <c r="PIQ132"/>
      <c r="PIR132"/>
      <c r="PIS132"/>
      <c r="PIT132"/>
      <c r="PIU132"/>
      <c r="PIV132"/>
      <c r="PIW132"/>
      <c r="PIX132"/>
      <c r="PIY132"/>
      <c r="PIZ132"/>
      <c r="PJA132"/>
      <c r="PJB132"/>
      <c r="PJC132"/>
      <c r="PJD132"/>
      <c r="PJE132"/>
      <c r="PJF132"/>
      <c r="PJG132"/>
      <c r="PJH132"/>
      <c r="PJI132"/>
      <c r="PJJ132"/>
      <c r="PJK132"/>
      <c r="PJL132"/>
      <c r="PJM132"/>
      <c r="PJN132"/>
      <c r="PJO132"/>
      <c r="PJP132"/>
      <c r="PJQ132"/>
      <c r="PJR132"/>
      <c r="PJS132"/>
      <c r="PJT132"/>
      <c r="PJU132"/>
      <c r="PJV132"/>
      <c r="PJW132"/>
      <c r="PJX132"/>
      <c r="PJY132"/>
      <c r="PJZ132"/>
      <c r="PKA132"/>
      <c r="PKB132"/>
      <c r="PKC132"/>
      <c r="PKD132"/>
      <c r="PKE132"/>
      <c r="PKF132"/>
      <c r="PKG132"/>
      <c r="PKH132"/>
      <c r="PKI132"/>
      <c r="PKJ132"/>
      <c r="PKK132"/>
      <c r="PKL132"/>
      <c r="PKM132"/>
      <c r="PKN132"/>
      <c r="PKO132"/>
      <c r="PKP132"/>
      <c r="PKQ132"/>
      <c r="PKR132"/>
      <c r="PKS132"/>
      <c r="PKT132"/>
      <c r="PKU132"/>
      <c r="PKV132"/>
      <c r="PKW132"/>
      <c r="PKX132"/>
      <c r="PKY132"/>
      <c r="PKZ132"/>
      <c r="PLA132"/>
      <c r="PLB132"/>
      <c r="PLC132"/>
      <c r="PLD132"/>
      <c r="PLE132"/>
      <c r="PLF132"/>
      <c r="PLG132"/>
      <c r="PLH132"/>
      <c r="PLI132"/>
      <c r="PLJ132"/>
      <c r="PLK132"/>
      <c r="PLL132"/>
      <c r="PLM132"/>
      <c r="PLN132"/>
      <c r="PLO132"/>
      <c r="PLP132"/>
      <c r="PLQ132"/>
      <c r="PLR132"/>
      <c r="PLS132"/>
      <c r="PLT132"/>
      <c r="PLU132"/>
      <c r="PLV132"/>
      <c r="PLW132"/>
      <c r="PLX132"/>
      <c r="PLY132"/>
      <c r="PLZ132"/>
      <c r="PMA132"/>
      <c r="PMB132"/>
      <c r="PMC132"/>
      <c r="PMD132"/>
      <c r="PME132"/>
      <c r="PMF132"/>
      <c r="PMG132"/>
      <c r="PMH132"/>
      <c r="PMI132"/>
      <c r="PMJ132"/>
      <c r="PMK132"/>
      <c r="PML132"/>
      <c r="PMM132"/>
      <c r="PMN132"/>
      <c r="PMO132"/>
      <c r="PMP132"/>
      <c r="PMQ132"/>
      <c r="PMR132"/>
      <c r="PMS132"/>
      <c r="PMT132"/>
      <c r="PMU132"/>
      <c r="PMV132"/>
      <c r="PMW132"/>
      <c r="PMX132"/>
      <c r="PMY132"/>
      <c r="PMZ132"/>
      <c r="PNA132"/>
      <c r="PNB132"/>
      <c r="PNC132"/>
      <c r="PND132"/>
      <c r="PNE132"/>
      <c r="PNF132"/>
      <c r="PNG132"/>
      <c r="PNH132"/>
      <c r="PNI132"/>
      <c r="PNJ132"/>
      <c r="PNK132"/>
      <c r="PNL132"/>
      <c r="PNM132"/>
      <c r="PNN132"/>
      <c r="PNO132"/>
      <c r="PNP132"/>
      <c r="PNQ132"/>
      <c r="PNR132"/>
      <c r="PNS132"/>
      <c r="PNT132"/>
      <c r="PNU132"/>
      <c r="PNV132"/>
      <c r="PNW132"/>
      <c r="PNX132"/>
      <c r="PNY132"/>
      <c r="PNZ132"/>
      <c r="POA132"/>
      <c r="POB132"/>
      <c r="POC132"/>
      <c r="POD132"/>
      <c r="POE132"/>
      <c r="POF132"/>
      <c r="POG132"/>
      <c r="POH132"/>
      <c r="POI132"/>
      <c r="POJ132"/>
      <c r="POK132"/>
      <c r="POL132"/>
      <c r="POM132"/>
      <c r="PON132"/>
      <c r="POO132"/>
      <c r="POP132"/>
      <c r="POQ132"/>
      <c r="POR132"/>
      <c r="POS132"/>
      <c r="POT132"/>
      <c r="POU132"/>
      <c r="POV132"/>
      <c r="POW132"/>
      <c r="POX132"/>
      <c r="POY132"/>
      <c r="POZ132"/>
      <c r="PPA132"/>
      <c r="PPB132"/>
      <c r="PPC132"/>
      <c r="PPD132"/>
      <c r="PPE132"/>
      <c r="PPF132"/>
      <c r="PPG132"/>
      <c r="PPH132"/>
      <c r="PPI132"/>
      <c r="PPJ132"/>
      <c r="PPK132"/>
      <c r="PPL132"/>
      <c r="PPM132"/>
      <c r="PPN132"/>
      <c r="PPO132"/>
      <c r="PPP132"/>
      <c r="PPQ132"/>
      <c r="PPR132"/>
      <c r="PPS132"/>
      <c r="PPT132"/>
      <c r="PPU132"/>
      <c r="PPV132"/>
      <c r="PPW132"/>
      <c r="PPX132"/>
      <c r="PPY132"/>
      <c r="PPZ132"/>
      <c r="PQA132"/>
      <c r="PQB132"/>
      <c r="PQC132"/>
      <c r="PQD132"/>
      <c r="PQE132"/>
      <c r="PQF132"/>
      <c r="PQG132"/>
      <c r="PQH132"/>
      <c r="PQI132"/>
      <c r="PQJ132"/>
      <c r="PQK132"/>
      <c r="PQL132"/>
      <c r="PQM132"/>
      <c r="PQN132"/>
      <c r="PQO132"/>
      <c r="PQP132"/>
      <c r="PQQ132"/>
      <c r="PQR132"/>
      <c r="PQS132"/>
      <c r="PQT132"/>
      <c r="PQU132"/>
      <c r="PQV132"/>
      <c r="PQW132"/>
      <c r="PQX132"/>
      <c r="PQY132"/>
      <c r="PQZ132"/>
      <c r="PRA132"/>
      <c r="PRB132"/>
      <c r="PRC132"/>
      <c r="PRD132"/>
      <c r="PRE132"/>
      <c r="PRF132"/>
      <c r="PRG132"/>
      <c r="PRH132"/>
      <c r="PRI132"/>
      <c r="PRJ132"/>
      <c r="PRK132"/>
      <c r="PRL132"/>
      <c r="PRM132"/>
      <c r="PRN132"/>
      <c r="PRO132"/>
      <c r="PRP132"/>
      <c r="PRQ132"/>
      <c r="PRR132"/>
      <c r="PRS132"/>
      <c r="PRT132"/>
      <c r="PRU132"/>
      <c r="PRV132"/>
      <c r="PRW132"/>
      <c r="PRX132"/>
      <c r="PRY132"/>
      <c r="PRZ132"/>
      <c r="PSA132"/>
      <c r="PSB132"/>
      <c r="PSC132"/>
      <c r="PSD132"/>
      <c r="PSE132"/>
      <c r="PSF132"/>
      <c r="PSG132"/>
      <c r="PSH132"/>
      <c r="PSI132"/>
      <c r="PSJ132"/>
      <c r="PSK132"/>
      <c r="PSL132"/>
      <c r="PSM132"/>
      <c r="PSN132"/>
      <c r="PSO132"/>
      <c r="PSP132"/>
      <c r="PSQ132"/>
      <c r="PSR132"/>
      <c r="PSS132"/>
      <c r="PST132"/>
      <c r="PSU132"/>
      <c r="PSV132"/>
      <c r="PSW132"/>
      <c r="PSX132"/>
      <c r="PSY132"/>
      <c r="PSZ132"/>
      <c r="PTA132"/>
      <c r="PTB132"/>
      <c r="PTC132"/>
      <c r="PTD132"/>
      <c r="PTE132"/>
      <c r="PTF132"/>
      <c r="PTG132"/>
      <c r="PTH132"/>
      <c r="PTI132"/>
      <c r="PTJ132"/>
      <c r="PTK132"/>
      <c r="PTL132"/>
      <c r="PTM132"/>
      <c r="PTN132"/>
      <c r="PTO132"/>
      <c r="PTP132"/>
      <c r="PTQ132"/>
      <c r="PTR132"/>
      <c r="PTS132"/>
      <c r="PTT132"/>
      <c r="PTU132"/>
      <c r="PTV132"/>
      <c r="PTW132"/>
      <c r="PTX132"/>
      <c r="PTY132"/>
      <c r="PTZ132"/>
      <c r="PUA132"/>
      <c r="PUB132"/>
      <c r="PUC132"/>
      <c r="PUD132"/>
      <c r="PUE132"/>
      <c r="PUF132"/>
      <c r="PUG132"/>
      <c r="PUH132"/>
      <c r="PUI132"/>
      <c r="PUJ132"/>
      <c r="PUK132"/>
      <c r="PUL132"/>
      <c r="PUM132"/>
      <c r="PUN132"/>
      <c r="PUO132"/>
      <c r="PUP132"/>
      <c r="PUQ132"/>
      <c r="PUR132"/>
      <c r="PUS132"/>
      <c r="PUT132"/>
      <c r="PUU132"/>
      <c r="PUV132"/>
      <c r="PUW132"/>
      <c r="PUX132"/>
      <c r="PUY132"/>
      <c r="PUZ132"/>
      <c r="PVA132"/>
      <c r="PVB132"/>
      <c r="PVC132"/>
      <c r="PVD132"/>
      <c r="PVE132"/>
      <c r="PVF132"/>
      <c r="PVG132"/>
      <c r="PVH132"/>
      <c r="PVI132"/>
      <c r="PVJ132"/>
      <c r="PVK132"/>
      <c r="PVL132"/>
      <c r="PVM132"/>
      <c r="PVN132"/>
      <c r="PVO132"/>
      <c r="PVP132"/>
      <c r="PVQ132"/>
      <c r="PVR132"/>
      <c r="PVS132"/>
      <c r="PVT132"/>
      <c r="PVU132"/>
      <c r="PVV132"/>
      <c r="PVW132"/>
      <c r="PVX132"/>
      <c r="PVY132"/>
      <c r="PVZ132"/>
      <c r="PWA132"/>
      <c r="PWB132"/>
      <c r="PWC132"/>
      <c r="PWD132"/>
      <c r="PWE132"/>
      <c r="PWF132"/>
      <c r="PWG132"/>
      <c r="PWH132"/>
      <c r="PWI132"/>
      <c r="PWJ132"/>
      <c r="PWK132"/>
      <c r="PWL132"/>
      <c r="PWM132"/>
      <c r="PWN132"/>
      <c r="PWO132"/>
      <c r="PWP132"/>
      <c r="PWQ132"/>
      <c r="PWR132"/>
      <c r="PWS132"/>
      <c r="PWT132"/>
      <c r="PWU132"/>
      <c r="PWV132"/>
      <c r="PWW132"/>
      <c r="PWX132"/>
      <c r="PWY132"/>
      <c r="PWZ132"/>
      <c r="PXA132"/>
      <c r="PXB132"/>
      <c r="PXC132"/>
      <c r="PXD132"/>
      <c r="PXE132"/>
      <c r="PXF132"/>
      <c r="PXG132"/>
      <c r="PXH132"/>
      <c r="PXI132"/>
      <c r="PXJ132"/>
      <c r="PXK132"/>
      <c r="PXL132"/>
      <c r="PXM132"/>
      <c r="PXN132"/>
      <c r="PXO132"/>
      <c r="PXP132"/>
      <c r="PXQ132"/>
      <c r="PXR132"/>
      <c r="PXS132"/>
      <c r="PXT132"/>
      <c r="PXU132"/>
      <c r="PXV132"/>
      <c r="PXW132"/>
      <c r="PXX132"/>
      <c r="PXY132"/>
      <c r="PXZ132"/>
      <c r="PYA132"/>
      <c r="PYB132"/>
      <c r="PYC132"/>
      <c r="PYD132"/>
      <c r="PYE132"/>
      <c r="PYF132"/>
      <c r="PYG132"/>
      <c r="PYH132"/>
      <c r="PYI132"/>
      <c r="PYJ132"/>
      <c r="PYK132"/>
      <c r="PYL132"/>
      <c r="PYM132"/>
      <c r="PYN132"/>
      <c r="PYO132"/>
      <c r="PYP132"/>
      <c r="PYQ132"/>
      <c r="PYR132"/>
      <c r="PYS132"/>
      <c r="PYT132"/>
      <c r="PYU132"/>
      <c r="PYV132"/>
      <c r="PYW132"/>
      <c r="PYX132"/>
      <c r="PYY132"/>
      <c r="PYZ132"/>
      <c r="PZA132"/>
      <c r="PZB132"/>
      <c r="PZC132"/>
      <c r="PZD132"/>
      <c r="PZE132"/>
      <c r="PZF132"/>
      <c r="PZG132"/>
      <c r="PZH132"/>
      <c r="PZI132"/>
      <c r="PZJ132"/>
      <c r="PZK132"/>
      <c r="PZL132"/>
      <c r="PZM132"/>
      <c r="PZN132"/>
      <c r="PZO132"/>
      <c r="PZP132"/>
      <c r="PZQ132"/>
      <c r="PZR132"/>
      <c r="PZS132"/>
      <c r="PZT132"/>
      <c r="PZU132"/>
      <c r="PZV132"/>
      <c r="PZW132"/>
      <c r="PZX132"/>
      <c r="PZY132"/>
      <c r="PZZ132"/>
      <c r="QAA132"/>
      <c r="QAB132"/>
      <c r="QAC132"/>
      <c r="QAD132"/>
      <c r="QAE132"/>
      <c r="QAF132"/>
      <c r="QAG132"/>
      <c r="QAH132"/>
      <c r="QAI132"/>
      <c r="QAJ132"/>
      <c r="QAK132"/>
      <c r="QAL132"/>
      <c r="QAM132"/>
      <c r="QAN132"/>
      <c r="QAO132"/>
      <c r="QAP132"/>
      <c r="QAQ132"/>
      <c r="QAR132"/>
      <c r="QAS132"/>
      <c r="QAT132"/>
      <c r="QAU132"/>
      <c r="QAV132"/>
      <c r="QAW132"/>
      <c r="QAX132"/>
      <c r="QAY132"/>
      <c r="QAZ132"/>
      <c r="QBA132"/>
      <c r="QBB132"/>
      <c r="QBC132"/>
      <c r="QBD132"/>
      <c r="QBE132"/>
      <c r="QBF132"/>
      <c r="QBG132"/>
      <c r="QBH132"/>
      <c r="QBI132"/>
      <c r="QBJ132"/>
      <c r="QBK132"/>
      <c r="QBL132"/>
      <c r="QBM132"/>
      <c r="QBN132"/>
      <c r="QBO132"/>
      <c r="QBP132"/>
      <c r="QBQ132"/>
      <c r="QBR132"/>
      <c r="QBS132"/>
      <c r="QBT132"/>
      <c r="QBU132"/>
      <c r="QBV132"/>
      <c r="QBW132"/>
      <c r="QBX132"/>
      <c r="QBY132"/>
      <c r="QBZ132"/>
      <c r="QCA132"/>
      <c r="QCB132"/>
      <c r="QCC132"/>
      <c r="QCD132"/>
      <c r="QCE132"/>
      <c r="QCF132"/>
      <c r="QCG132"/>
      <c r="QCH132"/>
      <c r="QCI132"/>
      <c r="QCJ132"/>
      <c r="QCK132"/>
      <c r="QCL132"/>
      <c r="QCM132"/>
      <c r="QCN132"/>
      <c r="QCO132"/>
      <c r="QCP132"/>
      <c r="QCQ132"/>
      <c r="QCR132"/>
      <c r="QCS132"/>
      <c r="QCT132"/>
      <c r="QCU132"/>
      <c r="QCV132"/>
      <c r="QCW132"/>
      <c r="QCX132"/>
      <c r="QCY132"/>
      <c r="QCZ132"/>
      <c r="QDA132"/>
      <c r="QDB132"/>
      <c r="QDC132"/>
      <c r="QDD132"/>
      <c r="QDE132"/>
      <c r="QDF132"/>
      <c r="QDG132"/>
      <c r="QDH132"/>
      <c r="QDI132"/>
      <c r="QDJ132"/>
      <c r="QDK132"/>
      <c r="QDL132"/>
      <c r="QDM132"/>
      <c r="QDN132"/>
      <c r="QDO132"/>
      <c r="QDP132"/>
      <c r="QDQ132"/>
      <c r="QDR132"/>
      <c r="QDS132"/>
      <c r="QDT132"/>
      <c r="QDU132"/>
      <c r="QDV132"/>
      <c r="QDW132"/>
      <c r="QDX132"/>
      <c r="QDY132"/>
      <c r="QDZ132"/>
      <c r="QEA132"/>
      <c r="QEB132"/>
      <c r="QEC132"/>
      <c r="QED132"/>
      <c r="QEE132"/>
      <c r="QEF132"/>
      <c r="QEG132"/>
      <c r="QEH132"/>
      <c r="QEI132"/>
      <c r="QEJ132"/>
      <c r="QEK132"/>
      <c r="QEL132"/>
      <c r="QEM132"/>
      <c r="QEN132"/>
      <c r="QEO132"/>
      <c r="QEP132"/>
      <c r="QEQ132"/>
      <c r="QER132"/>
      <c r="QES132"/>
      <c r="QET132"/>
      <c r="QEU132"/>
      <c r="QEV132"/>
      <c r="QEW132"/>
      <c r="QEX132"/>
      <c r="QEY132"/>
      <c r="QEZ132"/>
      <c r="QFA132"/>
      <c r="QFB132"/>
      <c r="QFC132"/>
      <c r="QFD132"/>
      <c r="QFE132"/>
      <c r="QFF132"/>
      <c r="QFG132"/>
      <c r="QFH132"/>
      <c r="QFI132"/>
      <c r="QFJ132"/>
      <c r="QFK132"/>
      <c r="QFL132"/>
      <c r="QFM132"/>
      <c r="QFN132"/>
      <c r="QFO132"/>
      <c r="QFP132"/>
      <c r="QFQ132"/>
      <c r="QFR132"/>
      <c r="QFS132"/>
      <c r="QFT132"/>
      <c r="QFU132"/>
      <c r="QFV132"/>
      <c r="QFW132"/>
      <c r="QFX132"/>
      <c r="QFY132"/>
      <c r="QFZ132"/>
      <c r="QGA132"/>
      <c r="QGB132"/>
      <c r="QGC132"/>
      <c r="QGD132"/>
      <c r="QGE132"/>
      <c r="QGF132"/>
      <c r="QGG132"/>
      <c r="QGH132"/>
      <c r="QGI132"/>
      <c r="QGJ132"/>
      <c r="QGK132"/>
      <c r="QGL132"/>
      <c r="QGM132"/>
      <c r="QGN132"/>
      <c r="QGO132"/>
      <c r="QGP132"/>
      <c r="QGQ132"/>
      <c r="QGR132"/>
      <c r="QGS132"/>
      <c r="QGT132"/>
      <c r="QGU132"/>
      <c r="QGV132"/>
      <c r="QGW132"/>
      <c r="QGX132"/>
      <c r="QGY132"/>
      <c r="QGZ132"/>
      <c r="QHA132"/>
      <c r="QHB132"/>
      <c r="QHC132"/>
      <c r="QHD132"/>
      <c r="QHE132"/>
      <c r="QHF132"/>
      <c r="QHG132"/>
      <c r="QHH132"/>
      <c r="QHI132"/>
      <c r="QHJ132"/>
      <c r="QHK132"/>
      <c r="QHL132"/>
      <c r="QHM132"/>
      <c r="QHN132"/>
      <c r="QHO132"/>
      <c r="QHP132"/>
      <c r="QHQ132"/>
      <c r="QHR132"/>
      <c r="QHS132"/>
      <c r="QHT132"/>
      <c r="QHU132"/>
      <c r="QHV132"/>
      <c r="QHW132"/>
      <c r="QHX132"/>
      <c r="QHY132"/>
      <c r="QHZ132"/>
      <c r="QIA132"/>
      <c r="QIB132"/>
      <c r="QIC132"/>
      <c r="QID132"/>
      <c r="QIE132"/>
      <c r="QIF132"/>
      <c r="QIG132"/>
      <c r="QIH132"/>
      <c r="QII132"/>
      <c r="QIJ132"/>
      <c r="QIK132"/>
      <c r="QIL132"/>
      <c r="QIM132"/>
      <c r="QIN132"/>
      <c r="QIO132"/>
      <c r="QIP132"/>
      <c r="QIQ132"/>
      <c r="QIR132"/>
      <c r="QIS132"/>
      <c r="QIT132"/>
      <c r="QIU132"/>
      <c r="QIV132"/>
      <c r="QIW132"/>
      <c r="QIX132"/>
      <c r="QIY132"/>
      <c r="QIZ132"/>
      <c r="QJA132"/>
      <c r="QJB132"/>
      <c r="QJC132"/>
      <c r="QJD132"/>
      <c r="QJE132"/>
      <c r="QJF132"/>
      <c r="QJG132"/>
      <c r="QJH132"/>
      <c r="QJI132"/>
      <c r="QJJ132"/>
      <c r="QJK132"/>
      <c r="QJL132"/>
      <c r="QJM132"/>
      <c r="QJN132"/>
      <c r="QJO132"/>
      <c r="QJP132"/>
      <c r="QJQ132"/>
      <c r="QJR132"/>
      <c r="QJS132"/>
      <c r="QJT132"/>
      <c r="QJU132"/>
      <c r="QJV132"/>
      <c r="QJW132"/>
      <c r="QJX132"/>
      <c r="QJY132"/>
      <c r="QJZ132"/>
      <c r="QKA132"/>
      <c r="QKB132"/>
      <c r="QKC132"/>
      <c r="QKD132"/>
      <c r="QKE132"/>
      <c r="QKF132"/>
      <c r="QKG132"/>
      <c r="QKH132"/>
      <c r="QKI132"/>
      <c r="QKJ132"/>
      <c r="QKK132"/>
      <c r="QKL132"/>
      <c r="QKM132"/>
      <c r="QKN132"/>
      <c r="QKO132"/>
      <c r="QKP132"/>
      <c r="QKQ132"/>
      <c r="QKR132"/>
      <c r="QKS132"/>
      <c r="QKT132"/>
      <c r="QKU132"/>
      <c r="QKV132"/>
      <c r="QKW132"/>
      <c r="QKX132"/>
      <c r="QKY132"/>
      <c r="QKZ132"/>
      <c r="QLA132"/>
      <c r="QLB132"/>
      <c r="QLC132"/>
      <c r="QLD132"/>
      <c r="QLE132"/>
      <c r="QLF132"/>
      <c r="QLG132"/>
      <c r="QLH132"/>
      <c r="QLI132"/>
      <c r="QLJ132"/>
      <c r="QLK132"/>
      <c r="QLL132"/>
      <c r="QLM132"/>
      <c r="QLN132"/>
      <c r="QLO132"/>
      <c r="QLP132"/>
      <c r="QLQ132"/>
      <c r="QLR132"/>
      <c r="QLS132"/>
      <c r="QLT132"/>
      <c r="QLU132"/>
      <c r="QLV132"/>
      <c r="QLW132"/>
      <c r="QLX132"/>
      <c r="QLY132"/>
      <c r="QLZ132"/>
      <c r="QMA132"/>
      <c r="QMB132"/>
      <c r="QMC132"/>
      <c r="QMD132"/>
      <c r="QME132"/>
      <c r="QMF132"/>
      <c r="QMG132"/>
      <c r="QMH132"/>
      <c r="QMI132"/>
      <c r="QMJ132"/>
      <c r="QMK132"/>
      <c r="QML132"/>
      <c r="QMM132"/>
      <c r="QMN132"/>
      <c r="QMO132"/>
      <c r="QMP132"/>
      <c r="QMQ132"/>
      <c r="QMR132"/>
      <c r="QMS132"/>
      <c r="QMT132"/>
      <c r="QMU132"/>
      <c r="QMV132"/>
      <c r="QMW132"/>
      <c r="QMX132"/>
      <c r="QMY132"/>
      <c r="QMZ132"/>
      <c r="QNA132"/>
      <c r="QNB132"/>
      <c r="QNC132"/>
      <c r="QND132"/>
      <c r="QNE132"/>
      <c r="QNF132"/>
      <c r="QNG132"/>
      <c r="QNH132"/>
      <c r="QNI132"/>
      <c r="QNJ132"/>
      <c r="QNK132"/>
      <c r="QNL132"/>
      <c r="QNM132"/>
      <c r="QNN132"/>
      <c r="QNO132"/>
      <c r="QNP132"/>
      <c r="QNQ132"/>
      <c r="QNR132"/>
      <c r="QNS132"/>
      <c r="QNT132"/>
      <c r="QNU132"/>
      <c r="QNV132"/>
      <c r="QNW132"/>
      <c r="QNX132"/>
      <c r="QNY132"/>
      <c r="QNZ132"/>
      <c r="QOA132"/>
      <c r="QOB132"/>
      <c r="QOC132"/>
      <c r="QOD132"/>
      <c r="QOE132"/>
      <c r="QOF132"/>
      <c r="QOG132"/>
      <c r="QOH132"/>
      <c r="QOI132"/>
      <c r="QOJ132"/>
      <c r="QOK132"/>
      <c r="QOL132"/>
      <c r="QOM132"/>
      <c r="QON132"/>
      <c r="QOO132"/>
      <c r="QOP132"/>
      <c r="QOQ132"/>
      <c r="QOR132"/>
      <c r="QOS132"/>
      <c r="QOT132"/>
      <c r="QOU132"/>
      <c r="QOV132"/>
      <c r="QOW132"/>
      <c r="QOX132"/>
      <c r="QOY132"/>
      <c r="QOZ132"/>
      <c r="QPA132"/>
      <c r="QPB132"/>
      <c r="QPC132"/>
      <c r="QPD132"/>
      <c r="QPE132"/>
      <c r="QPF132"/>
      <c r="QPG132"/>
      <c r="QPH132"/>
      <c r="QPI132"/>
      <c r="QPJ132"/>
      <c r="QPK132"/>
      <c r="QPL132"/>
      <c r="QPM132"/>
      <c r="QPN132"/>
      <c r="QPO132"/>
      <c r="QPP132"/>
      <c r="QPQ132"/>
      <c r="QPR132"/>
      <c r="QPS132"/>
      <c r="QPT132"/>
      <c r="QPU132"/>
      <c r="QPV132"/>
      <c r="QPW132"/>
      <c r="QPX132"/>
      <c r="QPY132"/>
      <c r="QPZ132"/>
      <c r="QQA132"/>
      <c r="QQB132"/>
      <c r="QQC132"/>
      <c r="QQD132"/>
      <c r="QQE132"/>
      <c r="QQF132"/>
      <c r="QQG132"/>
      <c r="QQH132"/>
      <c r="QQI132"/>
      <c r="QQJ132"/>
      <c r="QQK132"/>
      <c r="QQL132"/>
      <c r="QQM132"/>
      <c r="QQN132"/>
      <c r="QQO132"/>
      <c r="QQP132"/>
      <c r="QQQ132"/>
      <c r="QQR132"/>
      <c r="QQS132"/>
      <c r="QQT132"/>
      <c r="QQU132"/>
      <c r="QQV132"/>
      <c r="QQW132"/>
      <c r="QQX132"/>
      <c r="QQY132"/>
      <c r="QQZ132"/>
      <c r="QRA132"/>
      <c r="QRB132"/>
      <c r="QRC132"/>
      <c r="QRD132"/>
      <c r="QRE132"/>
      <c r="QRF132"/>
      <c r="QRG132"/>
      <c r="QRH132"/>
      <c r="QRI132"/>
      <c r="QRJ132"/>
      <c r="QRK132"/>
      <c r="QRL132"/>
      <c r="QRM132"/>
      <c r="QRN132"/>
      <c r="QRO132"/>
      <c r="QRP132"/>
      <c r="QRQ132"/>
      <c r="QRR132"/>
      <c r="QRS132"/>
      <c r="QRT132"/>
      <c r="QRU132"/>
      <c r="QRV132"/>
      <c r="QRW132"/>
      <c r="QRX132"/>
      <c r="QRY132"/>
      <c r="QRZ132"/>
      <c r="QSA132"/>
      <c r="QSB132"/>
      <c r="QSC132"/>
      <c r="QSD132"/>
      <c r="QSE132"/>
      <c r="QSF132"/>
      <c r="QSG132"/>
      <c r="QSH132"/>
      <c r="QSI132"/>
      <c r="QSJ132"/>
      <c r="QSK132"/>
      <c r="QSL132"/>
      <c r="QSM132"/>
      <c r="QSN132"/>
      <c r="QSO132"/>
      <c r="QSP132"/>
      <c r="QSQ132"/>
      <c r="QSR132"/>
      <c r="QSS132"/>
      <c r="QST132"/>
      <c r="QSU132"/>
      <c r="QSV132"/>
      <c r="QSW132"/>
      <c r="QSX132"/>
      <c r="QSY132"/>
      <c r="QSZ132"/>
      <c r="QTA132"/>
      <c r="QTB132"/>
      <c r="QTC132"/>
      <c r="QTD132"/>
      <c r="QTE132"/>
      <c r="QTF132"/>
      <c r="QTG132"/>
      <c r="QTH132"/>
      <c r="QTI132"/>
      <c r="QTJ132"/>
      <c r="QTK132"/>
      <c r="QTL132"/>
      <c r="QTM132"/>
      <c r="QTN132"/>
      <c r="QTO132"/>
      <c r="QTP132"/>
      <c r="QTQ132"/>
      <c r="QTR132"/>
      <c r="QTS132"/>
      <c r="QTT132"/>
      <c r="QTU132"/>
      <c r="QTV132"/>
      <c r="QTW132"/>
      <c r="QTX132"/>
      <c r="QTY132"/>
      <c r="QTZ132"/>
      <c r="QUA132"/>
      <c r="QUB132"/>
      <c r="QUC132"/>
      <c r="QUD132"/>
      <c r="QUE132"/>
      <c r="QUF132"/>
      <c r="QUG132"/>
      <c r="QUH132"/>
      <c r="QUI132"/>
      <c r="QUJ132"/>
      <c r="QUK132"/>
      <c r="QUL132"/>
      <c r="QUM132"/>
      <c r="QUN132"/>
      <c r="QUO132"/>
      <c r="QUP132"/>
      <c r="QUQ132"/>
      <c r="QUR132"/>
      <c r="QUS132"/>
      <c r="QUT132"/>
      <c r="QUU132"/>
      <c r="QUV132"/>
      <c r="QUW132"/>
      <c r="QUX132"/>
      <c r="QUY132"/>
      <c r="QUZ132"/>
      <c r="QVA132"/>
      <c r="QVB132"/>
      <c r="QVC132"/>
      <c r="QVD132"/>
      <c r="QVE132"/>
      <c r="QVF132"/>
      <c r="QVG132"/>
      <c r="QVH132"/>
      <c r="QVI132"/>
      <c r="QVJ132"/>
      <c r="QVK132"/>
      <c r="QVL132"/>
      <c r="QVM132"/>
      <c r="QVN132"/>
      <c r="QVO132"/>
      <c r="QVP132"/>
      <c r="QVQ132"/>
      <c r="QVR132"/>
      <c r="QVS132"/>
      <c r="QVT132"/>
      <c r="QVU132"/>
      <c r="QVV132"/>
      <c r="QVW132"/>
      <c r="QVX132"/>
      <c r="QVY132"/>
      <c r="QVZ132"/>
      <c r="QWA132"/>
      <c r="QWB132"/>
      <c r="QWC132"/>
      <c r="QWD132"/>
      <c r="QWE132"/>
      <c r="QWF132"/>
      <c r="QWG132"/>
      <c r="QWH132"/>
      <c r="QWI132"/>
      <c r="QWJ132"/>
      <c r="QWK132"/>
      <c r="QWL132"/>
      <c r="QWM132"/>
      <c r="QWN132"/>
      <c r="QWO132"/>
      <c r="QWP132"/>
      <c r="QWQ132"/>
      <c r="QWR132"/>
      <c r="QWS132"/>
      <c r="QWT132"/>
      <c r="QWU132"/>
      <c r="QWV132"/>
      <c r="QWW132"/>
      <c r="QWX132"/>
      <c r="QWY132"/>
      <c r="QWZ132"/>
      <c r="QXA132"/>
      <c r="QXB132"/>
      <c r="QXC132"/>
      <c r="QXD132"/>
      <c r="QXE132"/>
      <c r="QXF132"/>
      <c r="QXG132"/>
      <c r="QXH132"/>
      <c r="QXI132"/>
      <c r="QXJ132"/>
      <c r="QXK132"/>
      <c r="QXL132"/>
      <c r="QXM132"/>
      <c r="QXN132"/>
      <c r="QXO132"/>
      <c r="QXP132"/>
      <c r="QXQ132"/>
      <c r="QXR132"/>
      <c r="QXS132"/>
      <c r="QXT132"/>
      <c r="QXU132"/>
      <c r="QXV132"/>
      <c r="QXW132"/>
      <c r="QXX132"/>
      <c r="QXY132"/>
      <c r="QXZ132"/>
      <c r="QYA132"/>
      <c r="QYB132"/>
      <c r="QYC132"/>
      <c r="QYD132"/>
      <c r="QYE132"/>
      <c r="QYF132"/>
      <c r="QYG132"/>
      <c r="QYH132"/>
      <c r="QYI132"/>
      <c r="QYJ132"/>
      <c r="QYK132"/>
      <c r="QYL132"/>
      <c r="QYM132"/>
      <c r="QYN132"/>
      <c r="QYO132"/>
      <c r="QYP132"/>
      <c r="QYQ132"/>
      <c r="QYR132"/>
      <c r="QYS132"/>
      <c r="QYT132"/>
      <c r="QYU132"/>
      <c r="QYV132"/>
      <c r="QYW132"/>
      <c r="QYX132"/>
      <c r="QYY132"/>
      <c r="QYZ132"/>
      <c r="QZA132"/>
      <c r="QZB132"/>
      <c r="QZC132"/>
      <c r="QZD132"/>
      <c r="QZE132"/>
      <c r="QZF132"/>
      <c r="QZG132"/>
      <c r="QZH132"/>
      <c r="QZI132"/>
      <c r="QZJ132"/>
      <c r="QZK132"/>
      <c r="QZL132"/>
      <c r="QZM132"/>
      <c r="QZN132"/>
      <c r="QZO132"/>
      <c r="QZP132"/>
      <c r="QZQ132"/>
      <c r="QZR132"/>
      <c r="QZS132"/>
      <c r="QZT132"/>
      <c r="QZU132"/>
      <c r="QZV132"/>
      <c r="QZW132"/>
      <c r="QZX132"/>
      <c r="QZY132"/>
      <c r="QZZ132"/>
      <c r="RAA132"/>
      <c r="RAB132"/>
      <c r="RAC132"/>
      <c r="RAD132"/>
      <c r="RAE132"/>
      <c r="RAF132"/>
      <c r="RAG132"/>
      <c r="RAH132"/>
      <c r="RAI132"/>
      <c r="RAJ132"/>
      <c r="RAK132"/>
      <c r="RAL132"/>
      <c r="RAM132"/>
      <c r="RAN132"/>
      <c r="RAO132"/>
      <c r="RAP132"/>
      <c r="RAQ132"/>
      <c r="RAR132"/>
      <c r="RAS132"/>
      <c r="RAT132"/>
      <c r="RAU132"/>
      <c r="RAV132"/>
      <c r="RAW132"/>
      <c r="RAX132"/>
      <c r="RAY132"/>
      <c r="RAZ132"/>
      <c r="RBA132"/>
      <c r="RBB132"/>
      <c r="RBC132"/>
      <c r="RBD132"/>
      <c r="RBE132"/>
      <c r="RBF132"/>
      <c r="RBG132"/>
      <c r="RBH132"/>
      <c r="RBI132"/>
      <c r="RBJ132"/>
      <c r="RBK132"/>
      <c r="RBL132"/>
      <c r="RBM132"/>
      <c r="RBN132"/>
      <c r="RBO132"/>
      <c r="RBP132"/>
      <c r="RBQ132"/>
      <c r="RBR132"/>
      <c r="RBS132"/>
      <c r="RBT132"/>
      <c r="RBU132"/>
      <c r="RBV132"/>
      <c r="RBW132"/>
      <c r="RBX132"/>
      <c r="RBY132"/>
      <c r="RBZ132"/>
      <c r="RCA132"/>
      <c r="RCB132"/>
      <c r="RCC132"/>
      <c r="RCD132"/>
      <c r="RCE132"/>
      <c r="RCF132"/>
      <c r="RCG132"/>
      <c r="RCH132"/>
      <c r="RCI132"/>
      <c r="RCJ132"/>
      <c r="RCK132"/>
      <c r="RCL132"/>
      <c r="RCM132"/>
      <c r="RCN132"/>
      <c r="RCO132"/>
      <c r="RCP132"/>
      <c r="RCQ132"/>
      <c r="RCR132"/>
      <c r="RCS132"/>
      <c r="RCT132"/>
      <c r="RCU132"/>
      <c r="RCV132"/>
      <c r="RCW132"/>
      <c r="RCX132"/>
      <c r="RCY132"/>
      <c r="RCZ132"/>
      <c r="RDA132"/>
      <c r="RDB132"/>
      <c r="RDC132"/>
      <c r="RDD132"/>
      <c r="RDE132"/>
      <c r="RDF132"/>
      <c r="RDG132"/>
      <c r="RDH132"/>
      <c r="RDI132"/>
      <c r="RDJ132"/>
      <c r="RDK132"/>
      <c r="RDL132"/>
      <c r="RDM132"/>
      <c r="RDN132"/>
      <c r="RDO132"/>
      <c r="RDP132"/>
      <c r="RDQ132"/>
      <c r="RDR132"/>
      <c r="RDS132"/>
      <c r="RDT132"/>
      <c r="RDU132"/>
      <c r="RDV132"/>
      <c r="RDW132"/>
      <c r="RDX132"/>
      <c r="RDY132"/>
      <c r="RDZ132"/>
      <c r="REA132"/>
      <c r="REB132"/>
      <c r="REC132"/>
      <c r="RED132"/>
      <c r="REE132"/>
      <c r="REF132"/>
      <c r="REG132"/>
      <c r="REH132"/>
      <c r="REI132"/>
      <c r="REJ132"/>
      <c r="REK132"/>
      <c r="REL132"/>
      <c r="REM132"/>
      <c r="REN132"/>
      <c r="REO132"/>
      <c r="REP132"/>
      <c r="REQ132"/>
      <c r="RER132"/>
      <c r="RES132"/>
      <c r="RET132"/>
      <c r="REU132"/>
      <c r="REV132"/>
      <c r="REW132"/>
      <c r="REX132"/>
      <c r="REY132"/>
      <c r="REZ132"/>
      <c r="RFA132"/>
      <c r="RFB132"/>
      <c r="RFC132"/>
      <c r="RFD132"/>
      <c r="RFE132"/>
      <c r="RFF132"/>
      <c r="RFG132"/>
      <c r="RFH132"/>
      <c r="RFI132"/>
      <c r="RFJ132"/>
      <c r="RFK132"/>
      <c r="RFL132"/>
      <c r="RFM132"/>
      <c r="RFN132"/>
      <c r="RFO132"/>
      <c r="RFP132"/>
      <c r="RFQ132"/>
      <c r="RFR132"/>
      <c r="RFS132"/>
      <c r="RFT132"/>
      <c r="RFU132"/>
      <c r="RFV132"/>
      <c r="RFW132"/>
      <c r="RFX132"/>
      <c r="RFY132"/>
      <c r="RFZ132"/>
      <c r="RGA132"/>
      <c r="RGB132"/>
      <c r="RGC132"/>
      <c r="RGD132"/>
      <c r="RGE132"/>
      <c r="RGF132"/>
      <c r="RGG132"/>
      <c r="RGH132"/>
      <c r="RGI132"/>
      <c r="RGJ132"/>
      <c r="RGK132"/>
      <c r="RGL132"/>
      <c r="RGM132"/>
      <c r="RGN132"/>
      <c r="RGO132"/>
      <c r="RGP132"/>
      <c r="RGQ132"/>
      <c r="RGR132"/>
      <c r="RGS132"/>
      <c r="RGT132"/>
      <c r="RGU132"/>
      <c r="RGV132"/>
      <c r="RGW132"/>
      <c r="RGX132"/>
      <c r="RGY132"/>
      <c r="RGZ132"/>
      <c r="RHA132"/>
      <c r="RHB132"/>
      <c r="RHC132"/>
      <c r="RHD132"/>
      <c r="RHE132"/>
      <c r="RHF132"/>
      <c r="RHG132"/>
      <c r="RHH132"/>
      <c r="RHI132"/>
      <c r="RHJ132"/>
      <c r="RHK132"/>
      <c r="RHL132"/>
      <c r="RHM132"/>
      <c r="RHN132"/>
      <c r="RHO132"/>
      <c r="RHP132"/>
      <c r="RHQ132"/>
      <c r="RHR132"/>
      <c r="RHS132"/>
      <c r="RHT132"/>
      <c r="RHU132"/>
      <c r="RHV132"/>
      <c r="RHW132"/>
      <c r="RHX132"/>
      <c r="RHY132"/>
      <c r="RHZ132"/>
      <c r="RIA132"/>
      <c r="RIB132"/>
      <c r="RIC132"/>
      <c r="RID132"/>
      <c r="RIE132"/>
      <c r="RIF132"/>
      <c r="RIG132"/>
      <c r="RIH132"/>
      <c r="RII132"/>
      <c r="RIJ132"/>
      <c r="RIK132"/>
      <c r="RIL132"/>
      <c r="RIM132"/>
      <c r="RIN132"/>
      <c r="RIO132"/>
      <c r="RIP132"/>
      <c r="RIQ132"/>
      <c r="RIR132"/>
      <c r="RIS132"/>
      <c r="RIT132"/>
      <c r="RIU132"/>
      <c r="RIV132"/>
      <c r="RIW132"/>
      <c r="RIX132"/>
      <c r="RIY132"/>
      <c r="RIZ132"/>
      <c r="RJA132"/>
      <c r="RJB132"/>
      <c r="RJC132"/>
      <c r="RJD132"/>
      <c r="RJE132"/>
      <c r="RJF132"/>
      <c r="RJG132"/>
      <c r="RJH132"/>
      <c r="RJI132"/>
      <c r="RJJ132"/>
      <c r="RJK132"/>
      <c r="RJL132"/>
      <c r="RJM132"/>
      <c r="RJN132"/>
      <c r="RJO132"/>
      <c r="RJP132"/>
      <c r="RJQ132"/>
      <c r="RJR132"/>
      <c r="RJS132"/>
      <c r="RJT132"/>
      <c r="RJU132"/>
      <c r="RJV132"/>
      <c r="RJW132"/>
      <c r="RJX132"/>
      <c r="RJY132"/>
      <c r="RJZ132"/>
      <c r="RKA132"/>
      <c r="RKB132"/>
      <c r="RKC132"/>
      <c r="RKD132"/>
      <c r="RKE132"/>
      <c r="RKF132"/>
      <c r="RKG132"/>
      <c r="RKH132"/>
      <c r="RKI132"/>
      <c r="RKJ132"/>
      <c r="RKK132"/>
      <c r="RKL132"/>
      <c r="RKM132"/>
      <c r="RKN132"/>
      <c r="RKO132"/>
      <c r="RKP132"/>
      <c r="RKQ132"/>
      <c r="RKR132"/>
      <c r="RKS132"/>
      <c r="RKT132"/>
      <c r="RKU132"/>
      <c r="RKV132"/>
      <c r="RKW132"/>
      <c r="RKX132"/>
      <c r="RKY132"/>
      <c r="RKZ132"/>
      <c r="RLA132"/>
      <c r="RLB132"/>
      <c r="RLC132"/>
      <c r="RLD132"/>
      <c r="RLE132"/>
      <c r="RLF132"/>
      <c r="RLG132"/>
      <c r="RLH132"/>
      <c r="RLI132"/>
      <c r="RLJ132"/>
      <c r="RLK132"/>
      <c r="RLL132"/>
      <c r="RLM132"/>
      <c r="RLN132"/>
      <c r="RLO132"/>
      <c r="RLP132"/>
      <c r="RLQ132"/>
      <c r="RLR132"/>
      <c r="RLS132"/>
      <c r="RLT132"/>
      <c r="RLU132"/>
      <c r="RLV132"/>
      <c r="RLW132"/>
      <c r="RLX132"/>
      <c r="RLY132"/>
      <c r="RLZ132"/>
      <c r="RMA132"/>
      <c r="RMB132"/>
      <c r="RMC132"/>
      <c r="RMD132"/>
      <c r="RME132"/>
      <c r="RMF132"/>
      <c r="RMG132"/>
      <c r="RMH132"/>
      <c r="RMI132"/>
      <c r="RMJ132"/>
      <c r="RMK132"/>
      <c r="RML132"/>
      <c r="RMM132"/>
      <c r="RMN132"/>
      <c r="RMO132"/>
      <c r="RMP132"/>
      <c r="RMQ132"/>
      <c r="RMR132"/>
      <c r="RMS132"/>
      <c r="RMT132"/>
      <c r="RMU132"/>
      <c r="RMV132"/>
      <c r="RMW132"/>
      <c r="RMX132"/>
      <c r="RMY132"/>
      <c r="RMZ132"/>
      <c r="RNA132"/>
      <c r="RNB132"/>
      <c r="RNC132"/>
      <c r="RND132"/>
      <c r="RNE132"/>
      <c r="RNF132"/>
      <c r="RNG132"/>
      <c r="RNH132"/>
      <c r="RNI132"/>
      <c r="RNJ132"/>
      <c r="RNK132"/>
      <c r="RNL132"/>
      <c r="RNM132"/>
      <c r="RNN132"/>
      <c r="RNO132"/>
      <c r="RNP132"/>
      <c r="RNQ132"/>
      <c r="RNR132"/>
      <c r="RNS132"/>
      <c r="RNT132"/>
      <c r="RNU132"/>
      <c r="RNV132"/>
      <c r="RNW132"/>
      <c r="RNX132"/>
      <c r="RNY132"/>
      <c r="RNZ132"/>
      <c r="ROA132"/>
      <c r="ROB132"/>
      <c r="ROC132"/>
      <c r="ROD132"/>
      <c r="ROE132"/>
      <c r="ROF132"/>
      <c r="ROG132"/>
      <c r="ROH132"/>
      <c r="ROI132"/>
      <c r="ROJ132"/>
      <c r="ROK132"/>
      <c r="ROL132"/>
      <c r="ROM132"/>
      <c r="RON132"/>
      <c r="ROO132"/>
      <c r="ROP132"/>
      <c r="ROQ132"/>
      <c r="ROR132"/>
      <c r="ROS132"/>
      <c r="ROT132"/>
      <c r="ROU132"/>
      <c r="ROV132"/>
      <c r="ROW132"/>
      <c r="ROX132"/>
      <c r="ROY132"/>
      <c r="ROZ132"/>
      <c r="RPA132"/>
      <c r="RPB132"/>
      <c r="RPC132"/>
      <c r="RPD132"/>
      <c r="RPE132"/>
      <c r="RPF132"/>
      <c r="RPG132"/>
      <c r="RPH132"/>
      <c r="RPI132"/>
      <c r="RPJ132"/>
      <c r="RPK132"/>
      <c r="RPL132"/>
      <c r="RPM132"/>
      <c r="RPN132"/>
      <c r="RPO132"/>
      <c r="RPP132"/>
      <c r="RPQ132"/>
      <c r="RPR132"/>
      <c r="RPS132"/>
      <c r="RPT132"/>
      <c r="RPU132"/>
      <c r="RPV132"/>
      <c r="RPW132"/>
      <c r="RPX132"/>
      <c r="RPY132"/>
      <c r="RPZ132"/>
      <c r="RQA132"/>
      <c r="RQB132"/>
      <c r="RQC132"/>
      <c r="RQD132"/>
      <c r="RQE132"/>
      <c r="RQF132"/>
      <c r="RQG132"/>
      <c r="RQH132"/>
      <c r="RQI132"/>
      <c r="RQJ132"/>
      <c r="RQK132"/>
      <c r="RQL132"/>
      <c r="RQM132"/>
      <c r="RQN132"/>
      <c r="RQO132"/>
      <c r="RQP132"/>
      <c r="RQQ132"/>
      <c r="RQR132"/>
      <c r="RQS132"/>
      <c r="RQT132"/>
      <c r="RQU132"/>
      <c r="RQV132"/>
      <c r="RQW132"/>
      <c r="RQX132"/>
      <c r="RQY132"/>
      <c r="RQZ132"/>
      <c r="RRA132"/>
      <c r="RRB132"/>
      <c r="RRC132"/>
      <c r="RRD132"/>
      <c r="RRE132"/>
      <c r="RRF132"/>
      <c r="RRG132"/>
      <c r="RRH132"/>
      <c r="RRI132"/>
      <c r="RRJ132"/>
      <c r="RRK132"/>
      <c r="RRL132"/>
      <c r="RRM132"/>
      <c r="RRN132"/>
      <c r="RRO132"/>
      <c r="RRP132"/>
      <c r="RRQ132"/>
      <c r="RRR132"/>
      <c r="RRS132"/>
      <c r="RRT132"/>
      <c r="RRU132"/>
      <c r="RRV132"/>
      <c r="RRW132"/>
      <c r="RRX132"/>
      <c r="RRY132"/>
      <c r="RRZ132"/>
      <c r="RSA132"/>
      <c r="RSB132"/>
      <c r="RSC132"/>
      <c r="RSD132"/>
      <c r="RSE132"/>
      <c r="RSF132"/>
      <c r="RSG132"/>
      <c r="RSH132"/>
      <c r="RSI132"/>
      <c r="RSJ132"/>
      <c r="RSK132"/>
      <c r="RSL132"/>
      <c r="RSM132"/>
      <c r="RSN132"/>
      <c r="RSO132"/>
      <c r="RSP132"/>
      <c r="RSQ132"/>
      <c r="RSR132"/>
      <c r="RSS132"/>
      <c r="RST132"/>
      <c r="RSU132"/>
      <c r="RSV132"/>
      <c r="RSW132"/>
      <c r="RSX132"/>
      <c r="RSY132"/>
      <c r="RSZ132"/>
      <c r="RTA132"/>
      <c r="RTB132"/>
      <c r="RTC132"/>
      <c r="RTD132"/>
      <c r="RTE132"/>
      <c r="RTF132"/>
      <c r="RTG132"/>
      <c r="RTH132"/>
      <c r="RTI132"/>
      <c r="RTJ132"/>
      <c r="RTK132"/>
      <c r="RTL132"/>
      <c r="RTM132"/>
      <c r="RTN132"/>
      <c r="RTO132"/>
      <c r="RTP132"/>
      <c r="RTQ132"/>
      <c r="RTR132"/>
      <c r="RTS132"/>
      <c r="RTT132"/>
      <c r="RTU132"/>
      <c r="RTV132"/>
      <c r="RTW132"/>
      <c r="RTX132"/>
      <c r="RTY132"/>
      <c r="RTZ132"/>
      <c r="RUA132"/>
      <c r="RUB132"/>
      <c r="RUC132"/>
      <c r="RUD132"/>
      <c r="RUE132"/>
      <c r="RUF132"/>
      <c r="RUG132"/>
      <c r="RUH132"/>
      <c r="RUI132"/>
      <c r="RUJ132"/>
      <c r="RUK132"/>
      <c r="RUL132"/>
      <c r="RUM132"/>
      <c r="RUN132"/>
      <c r="RUO132"/>
      <c r="RUP132"/>
      <c r="RUQ132"/>
      <c r="RUR132"/>
      <c r="RUS132"/>
      <c r="RUT132"/>
      <c r="RUU132"/>
      <c r="RUV132"/>
      <c r="RUW132"/>
      <c r="RUX132"/>
      <c r="RUY132"/>
      <c r="RUZ132"/>
      <c r="RVA132"/>
      <c r="RVB132"/>
      <c r="RVC132"/>
      <c r="RVD132"/>
      <c r="RVE132"/>
      <c r="RVF132"/>
      <c r="RVG132"/>
      <c r="RVH132"/>
      <c r="RVI132"/>
      <c r="RVJ132"/>
      <c r="RVK132"/>
      <c r="RVL132"/>
      <c r="RVM132"/>
      <c r="RVN132"/>
      <c r="RVO132"/>
      <c r="RVP132"/>
      <c r="RVQ132"/>
      <c r="RVR132"/>
      <c r="RVS132"/>
      <c r="RVT132"/>
      <c r="RVU132"/>
      <c r="RVV132"/>
      <c r="RVW132"/>
      <c r="RVX132"/>
      <c r="RVY132"/>
      <c r="RVZ132"/>
      <c r="RWA132"/>
      <c r="RWB132"/>
      <c r="RWC132"/>
      <c r="RWD132"/>
      <c r="RWE132"/>
      <c r="RWF132"/>
      <c r="RWG132"/>
      <c r="RWH132"/>
      <c r="RWI132"/>
      <c r="RWJ132"/>
      <c r="RWK132"/>
      <c r="RWL132"/>
      <c r="RWM132"/>
      <c r="RWN132"/>
      <c r="RWO132"/>
      <c r="RWP132"/>
      <c r="RWQ132"/>
      <c r="RWR132"/>
      <c r="RWS132"/>
      <c r="RWT132"/>
      <c r="RWU132"/>
      <c r="RWV132"/>
      <c r="RWW132"/>
      <c r="RWX132"/>
      <c r="RWY132"/>
      <c r="RWZ132"/>
      <c r="RXA132"/>
      <c r="RXB132"/>
      <c r="RXC132"/>
      <c r="RXD132"/>
      <c r="RXE132"/>
      <c r="RXF132"/>
      <c r="RXG132"/>
      <c r="RXH132"/>
      <c r="RXI132"/>
      <c r="RXJ132"/>
      <c r="RXK132"/>
      <c r="RXL132"/>
      <c r="RXM132"/>
      <c r="RXN132"/>
      <c r="RXO132"/>
      <c r="RXP132"/>
      <c r="RXQ132"/>
      <c r="RXR132"/>
      <c r="RXS132"/>
      <c r="RXT132"/>
      <c r="RXU132"/>
      <c r="RXV132"/>
      <c r="RXW132"/>
      <c r="RXX132"/>
      <c r="RXY132"/>
      <c r="RXZ132"/>
      <c r="RYA132"/>
      <c r="RYB132"/>
      <c r="RYC132"/>
      <c r="RYD132"/>
      <c r="RYE132"/>
      <c r="RYF132"/>
      <c r="RYG132"/>
      <c r="RYH132"/>
      <c r="RYI132"/>
      <c r="RYJ132"/>
      <c r="RYK132"/>
      <c r="RYL132"/>
      <c r="RYM132"/>
      <c r="RYN132"/>
      <c r="RYO132"/>
      <c r="RYP132"/>
      <c r="RYQ132"/>
      <c r="RYR132"/>
      <c r="RYS132"/>
      <c r="RYT132"/>
      <c r="RYU132"/>
      <c r="RYV132"/>
      <c r="RYW132"/>
      <c r="RYX132"/>
      <c r="RYY132"/>
      <c r="RYZ132"/>
      <c r="RZA132"/>
      <c r="RZB132"/>
      <c r="RZC132"/>
      <c r="RZD132"/>
      <c r="RZE132"/>
      <c r="RZF132"/>
      <c r="RZG132"/>
      <c r="RZH132"/>
      <c r="RZI132"/>
      <c r="RZJ132"/>
      <c r="RZK132"/>
      <c r="RZL132"/>
      <c r="RZM132"/>
      <c r="RZN132"/>
      <c r="RZO132"/>
      <c r="RZP132"/>
      <c r="RZQ132"/>
      <c r="RZR132"/>
      <c r="RZS132"/>
      <c r="RZT132"/>
      <c r="RZU132"/>
      <c r="RZV132"/>
      <c r="RZW132"/>
      <c r="RZX132"/>
      <c r="RZY132"/>
      <c r="RZZ132"/>
      <c r="SAA132"/>
      <c r="SAB132"/>
      <c r="SAC132"/>
      <c r="SAD132"/>
      <c r="SAE132"/>
      <c r="SAF132"/>
      <c r="SAG132"/>
      <c r="SAH132"/>
      <c r="SAI132"/>
      <c r="SAJ132"/>
      <c r="SAK132"/>
      <c r="SAL132"/>
      <c r="SAM132"/>
      <c r="SAN132"/>
      <c r="SAO132"/>
      <c r="SAP132"/>
      <c r="SAQ132"/>
      <c r="SAR132"/>
      <c r="SAS132"/>
      <c r="SAT132"/>
      <c r="SAU132"/>
      <c r="SAV132"/>
      <c r="SAW132"/>
      <c r="SAX132"/>
      <c r="SAY132"/>
      <c r="SAZ132"/>
      <c r="SBA132"/>
      <c r="SBB132"/>
      <c r="SBC132"/>
      <c r="SBD132"/>
      <c r="SBE132"/>
      <c r="SBF132"/>
      <c r="SBG132"/>
      <c r="SBH132"/>
      <c r="SBI132"/>
      <c r="SBJ132"/>
      <c r="SBK132"/>
      <c r="SBL132"/>
      <c r="SBM132"/>
      <c r="SBN132"/>
      <c r="SBO132"/>
      <c r="SBP132"/>
      <c r="SBQ132"/>
      <c r="SBR132"/>
      <c r="SBS132"/>
      <c r="SBT132"/>
      <c r="SBU132"/>
      <c r="SBV132"/>
      <c r="SBW132"/>
      <c r="SBX132"/>
      <c r="SBY132"/>
      <c r="SBZ132"/>
      <c r="SCA132"/>
      <c r="SCB132"/>
      <c r="SCC132"/>
      <c r="SCD132"/>
      <c r="SCE132"/>
      <c r="SCF132"/>
      <c r="SCG132"/>
      <c r="SCH132"/>
      <c r="SCI132"/>
      <c r="SCJ132"/>
      <c r="SCK132"/>
      <c r="SCL132"/>
      <c r="SCM132"/>
      <c r="SCN132"/>
      <c r="SCO132"/>
      <c r="SCP132"/>
      <c r="SCQ132"/>
      <c r="SCR132"/>
      <c r="SCS132"/>
      <c r="SCT132"/>
      <c r="SCU132"/>
      <c r="SCV132"/>
      <c r="SCW132"/>
      <c r="SCX132"/>
      <c r="SCY132"/>
      <c r="SCZ132"/>
      <c r="SDA132"/>
      <c r="SDB132"/>
      <c r="SDC132"/>
      <c r="SDD132"/>
      <c r="SDE132"/>
      <c r="SDF132"/>
      <c r="SDG132"/>
      <c r="SDH132"/>
      <c r="SDI132"/>
      <c r="SDJ132"/>
      <c r="SDK132"/>
      <c r="SDL132"/>
      <c r="SDM132"/>
      <c r="SDN132"/>
      <c r="SDO132"/>
      <c r="SDP132"/>
      <c r="SDQ132"/>
      <c r="SDR132"/>
      <c r="SDS132"/>
      <c r="SDT132"/>
      <c r="SDU132"/>
      <c r="SDV132"/>
      <c r="SDW132"/>
      <c r="SDX132"/>
      <c r="SDY132"/>
      <c r="SDZ132"/>
      <c r="SEA132"/>
      <c r="SEB132"/>
      <c r="SEC132"/>
      <c r="SED132"/>
      <c r="SEE132"/>
      <c r="SEF132"/>
      <c r="SEG132"/>
      <c r="SEH132"/>
      <c r="SEI132"/>
      <c r="SEJ132"/>
      <c r="SEK132"/>
      <c r="SEL132"/>
      <c r="SEM132"/>
      <c r="SEN132"/>
      <c r="SEO132"/>
      <c r="SEP132"/>
      <c r="SEQ132"/>
      <c r="SER132"/>
      <c r="SES132"/>
      <c r="SET132"/>
      <c r="SEU132"/>
      <c r="SEV132"/>
      <c r="SEW132"/>
      <c r="SEX132"/>
      <c r="SEY132"/>
      <c r="SEZ132"/>
      <c r="SFA132"/>
      <c r="SFB132"/>
      <c r="SFC132"/>
      <c r="SFD132"/>
      <c r="SFE132"/>
      <c r="SFF132"/>
      <c r="SFG132"/>
      <c r="SFH132"/>
      <c r="SFI132"/>
      <c r="SFJ132"/>
      <c r="SFK132"/>
      <c r="SFL132"/>
      <c r="SFM132"/>
      <c r="SFN132"/>
      <c r="SFO132"/>
      <c r="SFP132"/>
      <c r="SFQ132"/>
      <c r="SFR132"/>
      <c r="SFS132"/>
      <c r="SFT132"/>
      <c r="SFU132"/>
      <c r="SFV132"/>
      <c r="SFW132"/>
      <c r="SFX132"/>
      <c r="SFY132"/>
      <c r="SFZ132"/>
      <c r="SGA132"/>
      <c r="SGB132"/>
      <c r="SGC132"/>
      <c r="SGD132"/>
      <c r="SGE132"/>
      <c r="SGF132"/>
      <c r="SGG132"/>
      <c r="SGH132"/>
      <c r="SGI132"/>
      <c r="SGJ132"/>
      <c r="SGK132"/>
      <c r="SGL132"/>
      <c r="SGM132"/>
      <c r="SGN132"/>
      <c r="SGO132"/>
      <c r="SGP132"/>
      <c r="SGQ132"/>
      <c r="SGR132"/>
      <c r="SGS132"/>
      <c r="SGT132"/>
      <c r="SGU132"/>
      <c r="SGV132"/>
      <c r="SGW132"/>
      <c r="SGX132"/>
      <c r="SGY132"/>
      <c r="SGZ132"/>
      <c r="SHA132"/>
      <c r="SHB132"/>
      <c r="SHC132"/>
      <c r="SHD132"/>
      <c r="SHE132"/>
      <c r="SHF132"/>
      <c r="SHG132"/>
      <c r="SHH132"/>
      <c r="SHI132"/>
      <c r="SHJ132"/>
      <c r="SHK132"/>
      <c r="SHL132"/>
      <c r="SHM132"/>
      <c r="SHN132"/>
      <c r="SHO132"/>
      <c r="SHP132"/>
      <c r="SHQ132"/>
      <c r="SHR132"/>
      <c r="SHS132"/>
      <c r="SHT132"/>
      <c r="SHU132"/>
      <c r="SHV132"/>
      <c r="SHW132"/>
      <c r="SHX132"/>
      <c r="SHY132"/>
      <c r="SHZ132"/>
      <c r="SIA132"/>
      <c r="SIB132"/>
      <c r="SIC132"/>
      <c r="SID132"/>
      <c r="SIE132"/>
      <c r="SIF132"/>
      <c r="SIG132"/>
      <c r="SIH132"/>
      <c r="SII132"/>
      <c r="SIJ132"/>
      <c r="SIK132"/>
      <c r="SIL132"/>
      <c r="SIM132"/>
      <c r="SIN132"/>
      <c r="SIO132"/>
      <c r="SIP132"/>
      <c r="SIQ132"/>
      <c r="SIR132"/>
      <c r="SIS132"/>
      <c r="SIT132"/>
      <c r="SIU132"/>
      <c r="SIV132"/>
      <c r="SIW132"/>
      <c r="SIX132"/>
      <c r="SIY132"/>
      <c r="SIZ132"/>
      <c r="SJA132"/>
      <c r="SJB132"/>
      <c r="SJC132"/>
      <c r="SJD132"/>
      <c r="SJE132"/>
      <c r="SJF132"/>
      <c r="SJG132"/>
      <c r="SJH132"/>
      <c r="SJI132"/>
      <c r="SJJ132"/>
      <c r="SJK132"/>
      <c r="SJL132"/>
      <c r="SJM132"/>
      <c r="SJN132"/>
      <c r="SJO132"/>
      <c r="SJP132"/>
      <c r="SJQ132"/>
      <c r="SJR132"/>
      <c r="SJS132"/>
      <c r="SJT132"/>
      <c r="SJU132"/>
      <c r="SJV132"/>
      <c r="SJW132"/>
      <c r="SJX132"/>
      <c r="SJY132"/>
      <c r="SJZ132"/>
      <c r="SKA132"/>
      <c r="SKB132"/>
      <c r="SKC132"/>
      <c r="SKD132"/>
      <c r="SKE132"/>
      <c r="SKF132"/>
      <c r="SKG132"/>
      <c r="SKH132"/>
      <c r="SKI132"/>
      <c r="SKJ132"/>
      <c r="SKK132"/>
      <c r="SKL132"/>
      <c r="SKM132"/>
      <c r="SKN132"/>
      <c r="SKO132"/>
      <c r="SKP132"/>
      <c r="SKQ132"/>
      <c r="SKR132"/>
      <c r="SKS132"/>
      <c r="SKT132"/>
      <c r="SKU132"/>
      <c r="SKV132"/>
      <c r="SKW132"/>
      <c r="SKX132"/>
      <c r="SKY132"/>
      <c r="SKZ132"/>
      <c r="SLA132"/>
      <c r="SLB132"/>
      <c r="SLC132"/>
      <c r="SLD132"/>
      <c r="SLE132"/>
      <c r="SLF132"/>
      <c r="SLG132"/>
      <c r="SLH132"/>
      <c r="SLI132"/>
      <c r="SLJ132"/>
      <c r="SLK132"/>
      <c r="SLL132"/>
      <c r="SLM132"/>
      <c r="SLN132"/>
      <c r="SLO132"/>
      <c r="SLP132"/>
      <c r="SLQ132"/>
      <c r="SLR132"/>
      <c r="SLS132"/>
      <c r="SLT132"/>
      <c r="SLU132"/>
      <c r="SLV132"/>
      <c r="SLW132"/>
      <c r="SLX132"/>
      <c r="SLY132"/>
      <c r="SLZ132"/>
      <c r="SMA132"/>
      <c r="SMB132"/>
      <c r="SMC132"/>
      <c r="SMD132"/>
      <c r="SME132"/>
      <c r="SMF132"/>
      <c r="SMG132"/>
      <c r="SMH132"/>
      <c r="SMI132"/>
      <c r="SMJ132"/>
      <c r="SMK132"/>
      <c r="SML132"/>
      <c r="SMM132"/>
      <c r="SMN132"/>
      <c r="SMO132"/>
      <c r="SMP132"/>
      <c r="SMQ132"/>
      <c r="SMR132"/>
      <c r="SMS132"/>
      <c r="SMT132"/>
      <c r="SMU132"/>
      <c r="SMV132"/>
      <c r="SMW132"/>
      <c r="SMX132"/>
      <c r="SMY132"/>
      <c r="SMZ132"/>
      <c r="SNA132"/>
      <c r="SNB132"/>
      <c r="SNC132"/>
      <c r="SND132"/>
      <c r="SNE132"/>
      <c r="SNF132"/>
      <c r="SNG132"/>
      <c r="SNH132"/>
      <c r="SNI132"/>
      <c r="SNJ132"/>
      <c r="SNK132"/>
      <c r="SNL132"/>
      <c r="SNM132"/>
      <c r="SNN132"/>
      <c r="SNO132"/>
      <c r="SNP132"/>
      <c r="SNQ132"/>
      <c r="SNR132"/>
      <c r="SNS132"/>
      <c r="SNT132"/>
      <c r="SNU132"/>
      <c r="SNV132"/>
      <c r="SNW132"/>
      <c r="SNX132"/>
      <c r="SNY132"/>
      <c r="SNZ132"/>
      <c r="SOA132"/>
      <c r="SOB132"/>
      <c r="SOC132"/>
      <c r="SOD132"/>
      <c r="SOE132"/>
      <c r="SOF132"/>
      <c r="SOG132"/>
      <c r="SOH132"/>
      <c r="SOI132"/>
      <c r="SOJ132"/>
      <c r="SOK132"/>
      <c r="SOL132"/>
      <c r="SOM132"/>
      <c r="SON132"/>
      <c r="SOO132"/>
      <c r="SOP132"/>
      <c r="SOQ132"/>
      <c r="SOR132"/>
      <c r="SOS132"/>
      <c r="SOT132"/>
      <c r="SOU132"/>
      <c r="SOV132"/>
      <c r="SOW132"/>
      <c r="SOX132"/>
      <c r="SOY132"/>
      <c r="SOZ132"/>
      <c r="SPA132"/>
      <c r="SPB132"/>
      <c r="SPC132"/>
      <c r="SPD132"/>
      <c r="SPE132"/>
      <c r="SPF132"/>
      <c r="SPG132"/>
      <c r="SPH132"/>
      <c r="SPI132"/>
      <c r="SPJ132"/>
      <c r="SPK132"/>
      <c r="SPL132"/>
      <c r="SPM132"/>
      <c r="SPN132"/>
      <c r="SPO132"/>
      <c r="SPP132"/>
      <c r="SPQ132"/>
      <c r="SPR132"/>
      <c r="SPS132"/>
      <c r="SPT132"/>
      <c r="SPU132"/>
      <c r="SPV132"/>
      <c r="SPW132"/>
      <c r="SPX132"/>
      <c r="SPY132"/>
      <c r="SPZ132"/>
      <c r="SQA132"/>
      <c r="SQB132"/>
      <c r="SQC132"/>
      <c r="SQD132"/>
      <c r="SQE132"/>
      <c r="SQF132"/>
      <c r="SQG132"/>
      <c r="SQH132"/>
      <c r="SQI132"/>
      <c r="SQJ132"/>
      <c r="SQK132"/>
      <c r="SQL132"/>
      <c r="SQM132"/>
      <c r="SQN132"/>
      <c r="SQO132"/>
      <c r="SQP132"/>
      <c r="SQQ132"/>
      <c r="SQR132"/>
      <c r="SQS132"/>
      <c r="SQT132"/>
      <c r="SQU132"/>
      <c r="SQV132"/>
      <c r="SQW132"/>
      <c r="SQX132"/>
      <c r="SQY132"/>
      <c r="SQZ132"/>
      <c r="SRA132"/>
      <c r="SRB132"/>
      <c r="SRC132"/>
      <c r="SRD132"/>
      <c r="SRE132"/>
      <c r="SRF132"/>
      <c r="SRG132"/>
      <c r="SRH132"/>
      <c r="SRI132"/>
      <c r="SRJ132"/>
      <c r="SRK132"/>
      <c r="SRL132"/>
      <c r="SRM132"/>
      <c r="SRN132"/>
      <c r="SRO132"/>
      <c r="SRP132"/>
      <c r="SRQ132"/>
      <c r="SRR132"/>
      <c r="SRS132"/>
      <c r="SRT132"/>
      <c r="SRU132"/>
      <c r="SRV132"/>
      <c r="SRW132"/>
      <c r="SRX132"/>
      <c r="SRY132"/>
      <c r="SRZ132"/>
      <c r="SSA132"/>
      <c r="SSB132"/>
      <c r="SSC132"/>
      <c r="SSD132"/>
      <c r="SSE132"/>
      <c r="SSF132"/>
      <c r="SSG132"/>
      <c r="SSH132"/>
      <c r="SSI132"/>
      <c r="SSJ132"/>
      <c r="SSK132"/>
      <c r="SSL132"/>
      <c r="SSM132"/>
      <c r="SSN132"/>
      <c r="SSO132"/>
      <c r="SSP132"/>
      <c r="SSQ132"/>
      <c r="SSR132"/>
      <c r="SSS132"/>
      <c r="SST132"/>
      <c r="SSU132"/>
      <c r="SSV132"/>
      <c r="SSW132"/>
      <c r="SSX132"/>
      <c r="SSY132"/>
      <c r="SSZ132"/>
      <c r="STA132"/>
      <c r="STB132"/>
      <c r="STC132"/>
      <c r="STD132"/>
      <c r="STE132"/>
      <c r="STF132"/>
      <c r="STG132"/>
      <c r="STH132"/>
      <c r="STI132"/>
      <c r="STJ132"/>
      <c r="STK132"/>
      <c r="STL132"/>
      <c r="STM132"/>
      <c r="STN132"/>
      <c r="STO132"/>
      <c r="STP132"/>
      <c r="STQ132"/>
      <c r="STR132"/>
      <c r="STS132"/>
      <c r="STT132"/>
      <c r="STU132"/>
      <c r="STV132"/>
      <c r="STW132"/>
      <c r="STX132"/>
      <c r="STY132"/>
      <c r="STZ132"/>
      <c r="SUA132"/>
      <c r="SUB132"/>
      <c r="SUC132"/>
      <c r="SUD132"/>
      <c r="SUE132"/>
      <c r="SUF132"/>
      <c r="SUG132"/>
      <c r="SUH132"/>
      <c r="SUI132"/>
      <c r="SUJ132"/>
      <c r="SUK132"/>
      <c r="SUL132"/>
      <c r="SUM132"/>
      <c r="SUN132"/>
      <c r="SUO132"/>
      <c r="SUP132"/>
      <c r="SUQ132"/>
      <c r="SUR132"/>
      <c r="SUS132"/>
      <c r="SUT132"/>
      <c r="SUU132"/>
      <c r="SUV132"/>
      <c r="SUW132"/>
      <c r="SUX132"/>
      <c r="SUY132"/>
      <c r="SUZ132"/>
      <c r="SVA132"/>
      <c r="SVB132"/>
      <c r="SVC132"/>
      <c r="SVD132"/>
      <c r="SVE132"/>
      <c r="SVF132"/>
      <c r="SVG132"/>
      <c r="SVH132"/>
      <c r="SVI132"/>
      <c r="SVJ132"/>
      <c r="SVK132"/>
      <c r="SVL132"/>
      <c r="SVM132"/>
      <c r="SVN132"/>
      <c r="SVO132"/>
      <c r="SVP132"/>
      <c r="SVQ132"/>
      <c r="SVR132"/>
      <c r="SVS132"/>
      <c r="SVT132"/>
      <c r="SVU132"/>
      <c r="SVV132"/>
      <c r="SVW132"/>
      <c r="SVX132"/>
      <c r="SVY132"/>
      <c r="SVZ132"/>
      <c r="SWA132"/>
      <c r="SWB132"/>
      <c r="SWC132"/>
      <c r="SWD132"/>
      <c r="SWE132"/>
      <c r="SWF132"/>
      <c r="SWG132"/>
      <c r="SWH132"/>
      <c r="SWI132"/>
      <c r="SWJ132"/>
      <c r="SWK132"/>
      <c r="SWL132"/>
      <c r="SWM132"/>
      <c r="SWN132"/>
      <c r="SWO132"/>
      <c r="SWP132"/>
      <c r="SWQ132"/>
      <c r="SWR132"/>
      <c r="SWS132"/>
      <c r="SWT132"/>
      <c r="SWU132"/>
      <c r="SWV132"/>
      <c r="SWW132"/>
      <c r="SWX132"/>
      <c r="SWY132"/>
      <c r="SWZ132"/>
      <c r="SXA132"/>
      <c r="SXB132"/>
      <c r="SXC132"/>
      <c r="SXD132"/>
      <c r="SXE132"/>
      <c r="SXF132"/>
      <c r="SXG132"/>
      <c r="SXH132"/>
      <c r="SXI132"/>
      <c r="SXJ132"/>
      <c r="SXK132"/>
      <c r="SXL132"/>
      <c r="SXM132"/>
      <c r="SXN132"/>
      <c r="SXO132"/>
      <c r="SXP132"/>
      <c r="SXQ132"/>
      <c r="SXR132"/>
      <c r="SXS132"/>
      <c r="SXT132"/>
      <c r="SXU132"/>
      <c r="SXV132"/>
      <c r="SXW132"/>
      <c r="SXX132"/>
      <c r="SXY132"/>
      <c r="SXZ132"/>
      <c r="SYA132"/>
      <c r="SYB132"/>
      <c r="SYC132"/>
      <c r="SYD132"/>
      <c r="SYE132"/>
      <c r="SYF132"/>
      <c r="SYG132"/>
      <c r="SYH132"/>
      <c r="SYI132"/>
      <c r="SYJ132"/>
      <c r="SYK132"/>
      <c r="SYL132"/>
      <c r="SYM132"/>
      <c r="SYN132"/>
      <c r="SYO132"/>
      <c r="SYP132"/>
      <c r="SYQ132"/>
      <c r="SYR132"/>
      <c r="SYS132"/>
      <c r="SYT132"/>
      <c r="SYU132"/>
      <c r="SYV132"/>
      <c r="SYW132"/>
      <c r="SYX132"/>
      <c r="SYY132"/>
      <c r="SYZ132"/>
      <c r="SZA132"/>
      <c r="SZB132"/>
      <c r="SZC132"/>
      <c r="SZD132"/>
      <c r="SZE132"/>
      <c r="SZF132"/>
      <c r="SZG132"/>
      <c r="SZH132"/>
      <c r="SZI132"/>
      <c r="SZJ132"/>
      <c r="SZK132"/>
      <c r="SZL132"/>
      <c r="SZM132"/>
      <c r="SZN132"/>
      <c r="SZO132"/>
      <c r="SZP132"/>
      <c r="SZQ132"/>
      <c r="SZR132"/>
      <c r="SZS132"/>
      <c r="SZT132"/>
      <c r="SZU132"/>
      <c r="SZV132"/>
      <c r="SZW132"/>
      <c r="SZX132"/>
      <c r="SZY132"/>
      <c r="SZZ132"/>
      <c r="TAA132"/>
      <c r="TAB132"/>
      <c r="TAC132"/>
      <c r="TAD132"/>
      <c r="TAE132"/>
      <c r="TAF132"/>
      <c r="TAG132"/>
      <c r="TAH132"/>
      <c r="TAI132"/>
      <c r="TAJ132"/>
      <c r="TAK132"/>
      <c r="TAL132"/>
      <c r="TAM132"/>
      <c r="TAN132"/>
      <c r="TAO132"/>
      <c r="TAP132"/>
      <c r="TAQ132"/>
      <c r="TAR132"/>
      <c r="TAS132"/>
      <c r="TAT132"/>
      <c r="TAU132"/>
      <c r="TAV132"/>
      <c r="TAW132"/>
      <c r="TAX132"/>
      <c r="TAY132"/>
      <c r="TAZ132"/>
      <c r="TBA132"/>
      <c r="TBB132"/>
      <c r="TBC132"/>
      <c r="TBD132"/>
      <c r="TBE132"/>
      <c r="TBF132"/>
      <c r="TBG132"/>
      <c r="TBH132"/>
      <c r="TBI132"/>
      <c r="TBJ132"/>
      <c r="TBK132"/>
      <c r="TBL132"/>
      <c r="TBM132"/>
      <c r="TBN132"/>
      <c r="TBO132"/>
      <c r="TBP132"/>
      <c r="TBQ132"/>
      <c r="TBR132"/>
      <c r="TBS132"/>
      <c r="TBT132"/>
      <c r="TBU132"/>
      <c r="TBV132"/>
      <c r="TBW132"/>
      <c r="TBX132"/>
      <c r="TBY132"/>
      <c r="TBZ132"/>
      <c r="TCA132"/>
      <c r="TCB132"/>
      <c r="TCC132"/>
      <c r="TCD132"/>
      <c r="TCE132"/>
      <c r="TCF132"/>
      <c r="TCG132"/>
      <c r="TCH132"/>
      <c r="TCI132"/>
      <c r="TCJ132"/>
      <c r="TCK132"/>
      <c r="TCL132"/>
      <c r="TCM132"/>
      <c r="TCN132"/>
      <c r="TCO132"/>
      <c r="TCP132"/>
      <c r="TCQ132"/>
      <c r="TCR132"/>
      <c r="TCS132"/>
      <c r="TCT132"/>
      <c r="TCU132"/>
      <c r="TCV132"/>
      <c r="TCW132"/>
      <c r="TCX132"/>
      <c r="TCY132"/>
      <c r="TCZ132"/>
      <c r="TDA132"/>
      <c r="TDB132"/>
      <c r="TDC132"/>
      <c r="TDD132"/>
      <c r="TDE132"/>
      <c r="TDF132"/>
      <c r="TDG132"/>
      <c r="TDH132"/>
      <c r="TDI132"/>
      <c r="TDJ132"/>
      <c r="TDK132"/>
      <c r="TDL132"/>
      <c r="TDM132"/>
      <c r="TDN132"/>
      <c r="TDO132"/>
      <c r="TDP132"/>
      <c r="TDQ132"/>
      <c r="TDR132"/>
      <c r="TDS132"/>
      <c r="TDT132"/>
      <c r="TDU132"/>
      <c r="TDV132"/>
      <c r="TDW132"/>
      <c r="TDX132"/>
      <c r="TDY132"/>
      <c r="TDZ132"/>
      <c r="TEA132"/>
      <c r="TEB132"/>
      <c r="TEC132"/>
      <c r="TED132"/>
      <c r="TEE132"/>
      <c r="TEF132"/>
      <c r="TEG132"/>
      <c r="TEH132"/>
      <c r="TEI132"/>
      <c r="TEJ132"/>
      <c r="TEK132"/>
      <c r="TEL132"/>
      <c r="TEM132"/>
      <c r="TEN132"/>
      <c r="TEO132"/>
      <c r="TEP132"/>
      <c r="TEQ132"/>
      <c r="TER132"/>
      <c r="TES132"/>
      <c r="TET132"/>
      <c r="TEU132"/>
      <c r="TEV132"/>
      <c r="TEW132"/>
      <c r="TEX132"/>
      <c r="TEY132"/>
      <c r="TEZ132"/>
      <c r="TFA132"/>
      <c r="TFB132"/>
      <c r="TFC132"/>
      <c r="TFD132"/>
      <c r="TFE132"/>
      <c r="TFF132"/>
      <c r="TFG132"/>
      <c r="TFH132"/>
      <c r="TFI132"/>
      <c r="TFJ132"/>
      <c r="TFK132"/>
      <c r="TFL132"/>
      <c r="TFM132"/>
      <c r="TFN132"/>
      <c r="TFO132"/>
      <c r="TFP132"/>
      <c r="TFQ132"/>
      <c r="TFR132"/>
      <c r="TFS132"/>
      <c r="TFT132"/>
      <c r="TFU132"/>
      <c r="TFV132"/>
      <c r="TFW132"/>
      <c r="TFX132"/>
      <c r="TFY132"/>
      <c r="TFZ132"/>
      <c r="TGA132"/>
      <c r="TGB132"/>
      <c r="TGC132"/>
      <c r="TGD132"/>
      <c r="TGE132"/>
      <c r="TGF132"/>
      <c r="TGG132"/>
      <c r="TGH132"/>
      <c r="TGI132"/>
      <c r="TGJ132"/>
      <c r="TGK132"/>
      <c r="TGL132"/>
      <c r="TGM132"/>
      <c r="TGN132"/>
      <c r="TGO132"/>
      <c r="TGP132"/>
      <c r="TGQ132"/>
      <c r="TGR132"/>
      <c r="TGS132"/>
      <c r="TGT132"/>
      <c r="TGU132"/>
      <c r="TGV132"/>
      <c r="TGW132"/>
      <c r="TGX132"/>
      <c r="TGY132"/>
      <c r="TGZ132"/>
      <c r="THA132"/>
      <c r="THB132"/>
      <c r="THC132"/>
      <c r="THD132"/>
      <c r="THE132"/>
      <c r="THF132"/>
      <c r="THG132"/>
      <c r="THH132"/>
      <c r="THI132"/>
      <c r="THJ132"/>
      <c r="THK132"/>
      <c r="THL132"/>
      <c r="THM132"/>
      <c r="THN132"/>
      <c r="THO132"/>
      <c r="THP132"/>
      <c r="THQ132"/>
      <c r="THR132"/>
      <c r="THS132"/>
      <c r="THT132"/>
      <c r="THU132"/>
      <c r="THV132"/>
      <c r="THW132"/>
      <c r="THX132"/>
      <c r="THY132"/>
      <c r="THZ132"/>
      <c r="TIA132"/>
      <c r="TIB132"/>
      <c r="TIC132"/>
      <c r="TID132"/>
      <c r="TIE132"/>
      <c r="TIF132"/>
      <c r="TIG132"/>
      <c r="TIH132"/>
      <c r="TII132"/>
      <c r="TIJ132"/>
      <c r="TIK132"/>
      <c r="TIL132"/>
      <c r="TIM132"/>
      <c r="TIN132"/>
      <c r="TIO132"/>
      <c r="TIP132"/>
      <c r="TIQ132"/>
      <c r="TIR132"/>
      <c r="TIS132"/>
      <c r="TIT132"/>
      <c r="TIU132"/>
      <c r="TIV132"/>
      <c r="TIW132"/>
      <c r="TIX132"/>
      <c r="TIY132"/>
      <c r="TIZ132"/>
      <c r="TJA132"/>
      <c r="TJB132"/>
      <c r="TJC132"/>
      <c r="TJD132"/>
      <c r="TJE132"/>
      <c r="TJF132"/>
      <c r="TJG132"/>
      <c r="TJH132"/>
      <c r="TJI132"/>
      <c r="TJJ132"/>
      <c r="TJK132"/>
      <c r="TJL132"/>
      <c r="TJM132"/>
      <c r="TJN132"/>
      <c r="TJO132"/>
      <c r="TJP132"/>
      <c r="TJQ132"/>
      <c r="TJR132"/>
      <c r="TJS132"/>
      <c r="TJT132"/>
      <c r="TJU132"/>
      <c r="TJV132"/>
      <c r="TJW132"/>
      <c r="TJX132"/>
      <c r="TJY132"/>
      <c r="TJZ132"/>
      <c r="TKA132"/>
      <c r="TKB132"/>
      <c r="TKC132"/>
      <c r="TKD132"/>
      <c r="TKE132"/>
      <c r="TKF132"/>
      <c r="TKG132"/>
      <c r="TKH132"/>
      <c r="TKI132"/>
      <c r="TKJ132"/>
      <c r="TKK132"/>
      <c r="TKL132"/>
      <c r="TKM132"/>
      <c r="TKN132"/>
      <c r="TKO132"/>
      <c r="TKP132"/>
      <c r="TKQ132"/>
      <c r="TKR132"/>
      <c r="TKS132"/>
      <c r="TKT132"/>
      <c r="TKU132"/>
      <c r="TKV132"/>
      <c r="TKW132"/>
      <c r="TKX132"/>
      <c r="TKY132"/>
      <c r="TKZ132"/>
      <c r="TLA132"/>
      <c r="TLB132"/>
      <c r="TLC132"/>
      <c r="TLD132"/>
      <c r="TLE132"/>
      <c r="TLF132"/>
      <c r="TLG132"/>
      <c r="TLH132"/>
      <c r="TLI132"/>
      <c r="TLJ132"/>
      <c r="TLK132"/>
      <c r="TLL132"/>
      <c r="TLM132"/>
      <c r="TLN132"/>
      <c r="TLO132"/>
      <c r="TLP132"/>
      <c r="TLQ132"/>
      <c r="TLR132"/>
      <c r="TLS132"/>
      <c r="TLT132"/>
      <c r="TLU132"/>
      <c r="TLV132"/>
      <c r="TLW132"/>
      <c r="TLX132"/>
      <c r="TLY132"/>
      <c r="TLZ132"/>
      <c r="TMA132"/>
      <c r="TMB132"/>
      <c r="TMC132"/>
      <c r="TMD132"/>
      <c r="TME132"/>
      <c r="TMF132"/>
      <c r="TMG132"/>
      <c r="TMH132"/>
      <c r="TMI132"/>
      <c r="TMJ132"/>
      <c r="TMK132"/>
      <c r="TML132"/>
      <c r="TMM132"/>
      <c r="TMN132"/>
      <c r="TMO132"/>
      <c r="TMP132"/>
      <c r="TMQ132"/>
      <c r="TMR132"/>
      <c r="TMS132"/>
      <c r="TMT132"/>
      <c r="TMU132"/>
      <c r="TMV132"/>
      <c r="TMW132"/>
      <c r="TMX132"/>
      <c r="TMY132"/>
      <c r="TMZ132"/>
      <c r="TNA132"/>
      <c r="TNB132"/>
      <c r="TNC132"/>
      <c r="TND132"/>
      <c r="TNE132"/>
      <c r="TNF132"/>
      <c r="TNG132"/>
      <c r="TNH132"/>
      <c r="TNI132"/>
      <c r="TNJ132"/>
      <c r="TNK132"/>
      <c r="TNL132"/>
      <c r="TNM132"/>
      <c r="TNN132"/>
      <c r="TNO132"/>
      <c r="TNP132"/>
      <c r="TNQ132"/>
      <c r="TNR132"/>
      <c r="TNS132"/>
      <c r="TNT132"/>
      <c r="TNU132"/>
      <c r="TNV132"/>
      <c r="TNW132"/>
      <c r="TNX132"/>
      <c r="TNY132"/>
      <c r="TNZ132"/>
      <c r="TOA132"/>
      <c r="TOB132"/>
      <c r="TOC132"/>
      <c r="TOD132"/>
      <c r="TOE132"/>
      <c r="TOF132"/>
      <c r="TOG132"/>
      <c r="TOH132"/>
      <c r="TOI132"/>
      <c r="TOJ132"/>
      <c r="TOK132"/>
      <c r="TOL132"/>
      <c r="TOM132"/>
      <c r="TON132"/>
      <c r="TOO132"/>
      <c r="TOP132"/>
      <c r="TOQ132"/>
      <c r="TOR132"/>
      <c r="TOS132"/>
      <c r="TOT132"/>
      <c r="TOU132"/>
      <c r="TOV132"/>
      <c r="TOW132"/>
      <c r="TOX132"/>
      <c r="TOY132"/>
      <c r="TOZ132"/>
      <c r="TPA132"/>
      <c r="TPB132"/>
      <c r="TPC132"/>
      <c r="TPD132"/>
      <c r="TPE132"/>
      <c r="TPF132"/>
      <c r="TPG132"/>
      <c r="TPH132"/>
      <c r="TPI132"/>
      <c r="TPJ132"/>
      <c r="TPK132"/>
      <c r="TPL132"/>
      <c r="TPM132"/>
      <c r="TPN132"/>
      <c r="TPO132"/>
      <c r="TPP132"/>
      <c r="TPQ132"/>
      <c r="TPR132"/>
      <c r="TPS132"/>
      <c r="TPT132"/>
      <c r="TPU132"/>
      <c r="TPV132"/>
      <c r="TPW132"/>
      <c r="TPX132"/>
      <c r="TPY132"/>
      <c r="TPZ132"/>
      <c r="TQA132"/>
      <c r="TQB132"/>
      <c r="TQC132"/>
      <c r="TQD132"/>
      <c r="TQE132"/>
      <c r="TQF132"/>
      <c r="TQG132"/>
      <c r="TQH132"/>
      <c r="TQI132"/>
      <c r="TQJ132"/>
      <c r="TQK132"/>
      <c r="TQL132"/>
      <c r="TQM132"/>
      <c r="TQN132"/>
      <c r="TQO132"/>
      <c r="TQP132"/>
      <c r="TQQ132"/>
      <c r="TQR132"/>
      <c r="TQS132"/>
      <c r="TQT132"/>
      <c r="TQU132"/>
      <c r="TQV132"/>
      <c r="TQW132"/>
      <c r="TQX132"/>
      <c r="TQY132"/>
      <c r="TQZ132"/>
      <c r="TRA132"/>
      <c r="TRB132"/>
      <c r="TRC132"/>
      <c r="TRD132"/>
      <c r="TRE132"/>
      <c r="TRF132"/>
      <c r="TRG132"/>
      <c r="TRH132"/>
      <c r="TRI132"/>
      <c r="TRJ132"/>
      <c r="TRK132"/>
      <c r="TRL132"/>
      <c r="TRM132"/>
      <c r="TRN132"/>
      <c r="TRO132"/>
      <c r="TRP132"/>
      <c r="TRQ132"/>
      <c r="TRR132"/>
      <c r="TRS132"/>
      <c r="TRT132"/>
      <c r="TRU132"/>
      <c r="TRV132"/>
      <c r="TRW132"/>
      <c r="TRX132"/>
      <c r="TRY132"/>
      <c r="TRZ132"/>
      <c r="TSA132"/>
      <c r="TSB132"/>
      <c r="TSC132"/>
      <c r="TSD132"/>
      <c r="TSE132"/>
      <c r="TSF132"/>
      <c r="TSG132"/>
      <c r="TSH132"/>
      <c r="TSI132"/>
      <c r="TSJ132"/>
      <c r="TSK132"/>
      <c r="TSL132"/>
      <c r="TSM132"/>
      <c r="TSN132"/>
      <c r="TSO132"/>
      <c r="TSP132"/>
      <c r="TSQ132"/>
      <c r="TSR132"/>
      <c r="TSS132"/>
      <c r="TST132"/>
      <c r="TSU132"/>
      <c r="TSV132"/>
      <c r="TSW132"/>
      <c r="TSX132"/>
      <c r="TSY132"/>
      <c r="TSZ132"/>
      <c r="TTA132"/>
      <c r="TTB132"/>
      <c r="TTC132"/>
      <c r="TTD132"/>
      <c r="TTE132"/>
      <c r="TTF132"/>
      <c r="TTG132"/>
      <c r="TTH132"/>
      <c r="TTI132"/>
      <c r="TTJ132"/>
      <c r="TTK132"/>
      <c r="TTL132"/>
      <c r="TTM132"/>
      <c r="TTN132"/>
      <c r="TTO132"/>
      <c r="TTP132"/>
      <c r="TTQ132"/>
      <c r="TTR132"/>
      <c r="TTS132"/>
      <c r="TTT132"/>
      <c r="TTU132"/>
      <c r="TTV132"/>
      <c r="TTW132"/>
      <c r="TTX132"/>
      <c r="TTY132"/>
      <c r="TTZ132"/>
      <c r="TUA132"/>
      <c r="TUB132"/>
      <c r="TUC132"/>
      <c r="TUD132"/>
      <c r="TUE132"/>
      <c r="TUF132"/>
      <c r="TUG132"/>
      <c r="TUH132"/>
      <c r="TUI132"/>
      <c r="TUJ132"/>
      <c r="TUK132"/>
      <c r="TUL132"/>
      <c r="TUM132"/>
      <c r="TUN132"/>
      <c r="TUO132"/>
      <c r="TUP132"/>
      <c r="TUQ132"/>
      <c r="TUR132"/>
      <c r="TUS132"/>
      <c r="TUT132"/>
      <c r="TUU132"/>
      <c r="TUV132"/>
      <c r="TUW132"/>
      <c r="TUX132"/>
      <c r="TUY132"/>
      <c r="TUZ132"/>
      <c r="TVA132"/>
      <c r="TVB132"/>
      <c r="TVC132"/>
      <c r="TVD132"/>
      <c r="TVE132"/>
      <c r="TVF132"/>
      <c r="TVG132"/>
      <c r="TVH132"/>
      <c r="TVI132"/>
      <c r="TVJ132"/>
      <c r="TVK132"/>
      <c r="TVL132"/>
      <c r="TVM132"/>
      <c r="TVN132"/>
      <c r="TVO132"/>
      <c r="TVP132"/>
      <c r="TVQ132"/>
      <c r="TVR132"/>
      <c r="TVS132"/>
      <c r="TVT132"/>
      <c r="TVU132"/>
      <c r="TVV132"/>
      <c r="TVW132"/>
      <c r="TVX132"/>
      <c r="TVY132"/>
      <c r="TVZ132"/>
      <c r="TWA132"/>
      <c r="TWB132"/>
      <c r="TWC132"/>
      <c r="TWD132"/>
      <c r="TWE132"/>
      <c r="TWF132"/>
      <c r="TWG132"/>
      <c r="TWH132"/>
      <c r="TWI132"/>
      <c r="TWJ132"/>
      <c r="TWK132"/>
      <c r="TWL132"/>
      <c r="TWM132"/>
      <c r="TWN132"/>
      <c r="TWO132"/>
      <c r="TWP132"/>
      <c r="TWQ132"/>
      <c r="TWR132"/>
      <c r="TWS132"/>
      <c r="TWT132"/>
      <c r="TWU132"/>
      <c r="TWV132"/>
      <c r="TWW132"/>
      <c r="TWX132"/>
      <c r="TWY132"/>
      <c r="TWZ132"/>
      <c r="TXA132"/>
      <c r="TXB132"/>
      <c r="TXC132"/>
      <c r="TXD132"/>
      <c r="TXE132"/>
      <c r="TXF132"/>
      <c r="TXG132"/>
      <c r="TXH132"/>
      <c r="TXI132"/>
      <c r="TXJ132"/>
      <c r="TXK132"/>
      <c r="TXL132"/>
      <c r="TXM132"/>
      <c r="TXN132"/>
      <c r="TXO132"/>
      <c r="TXP132"/>
      <c r="TXQ132"/>
      <c r="TXR132"/>
      <c r="TXS132"/>
      <c r="TXT132"/>
      <c r="TXU132"/>
      <c r="TXV132"/>
      <c r="TXW132"/>
      <c r="TXX132"/>
      <c r="TXY132"/>
      <c r="TXZ132"/>
      <c r="TYA132"/>
      <c r="TYB132"/>
      <c r="TYC132"/>
      <c r="TYD132"/>
      <c r="TYE132"/>
      <c r="TYF132"/>
      <c r="TYG132"/>
      <c r="TYH132"/>
      <c r="TYI132"/>
      <c r="TYJ132"/>
      <c r="TYK132"/>
      <c r="TYL132"/>
      <c r="TYM132"/>
      <c r="TYN132"/>
      <c r="TYO132"/>
      <c r="TYP132"/>
      <c r="TYQ132"/>
      <c r="TYR132"/>
      <c r="TYS132"/>
      <c r="TYT132"/>
      <c r="TYU132"/>
      <c r="TYV132"/>
      <c r="TYW132"/>
      <c r="TYX132"/>
      <c r="TYY132"/>
      <c r="TYZ132"/>
      <c r="TZA132"/>
      <c r="TZB132"/>
      <c r="TZC132"/>
      <c r="TZD132"/>
      <c r="TZE132"/>
      <c r="TZF132"/>
      <c r="TZG132"/>
      <c r="TZH132"/>
      <c r="TZI132"/>
      <c r="TZJ132"/>
      <c r="TZK132"/>
      <c r="TZL132"/>
      <c r="TZM132"/>
      <c r="TZN132"/>
      <c r="TZO132"/>
      <c r="TZP132"/>
      <c r="TZQ132"/>
      <c r="TZR132"/>
      <c r="TZS132"/>
      <c r="TZT132"/>
      <c r="TZU132"/>
      <c r="TZV132"/>
      <c r="TZW132"/>
      <c r="TZX132"/>
      <c r="TZY132"/>
      <c r="TZZ132"/>
      <c r="UAA132"/>
      <c r="UAB132"/>
      <c r="UAC132"/>
      <c r="UAD132"/>
      <c r="UAE132"/>
      <c r="UAF132"/>
      <c r="UAG132"/>
      <c r="UAH132"/>
      <c r="UAI132"/>
      <c r="UAJ132"/>
      <c r="UAK132"/>
      <c r="UAL132"/>
      <c r="UAM132"/>
      <c r="UAN132"/>
      <c r="UAO132"/>
      <c r="UAP132"/>
      <c r="UAQ132"/>
      <c r="UAR132"/>
      <c r="UAS132"/>
      <c r="UAT132"/>
      <c r="UAU132"/>
      <c r="UAV132"/>
      <c r="UAW132"/>
      <c r="UAX132"/>
      <c r="UAY132"/>
      <c r="UAZ132"/>
      <c r="UBA132"/>
      <c r="UBB132"/>
      <c r="UBC132"/>
      <c r="UBD132"/>
      <c r="UBE132"/>
      <c r="UBF132"/>
      <c r="UBG132"/>
      <c r="UBH132"/>
      <c r="UBI132"/>
      <c r="UBJ132"/>
      <c r="UBK132"/>
      <c r="UBL132"/>
      <c r="UBM132"/>
      <c r="UBN132"/>
      <c r="UBO132"/>
      <c r="UBP132"/>
      <c r="UBQ132"/>
      <c r="UBR132"/>
      <c r="UBS132"/>
      <c r="UBT132"/>
      <c r="UBU132"/>
      <c r="UBV132"/>
      <c r="UBW132"/>
      <c r="UBX132"/>
      <c r="UBY132"/>
      <c r="UBZ132"/>
      <c r="UCA132"/>
      <c r="UCB132"/>
      <c r="UCC132"/>
      <c r="UCD132"/>
      <c r="UCE132"/>
      <c r="UCF132"/>
      <c r="UCG132"/>
      <c r="UCH132"/>
      <c r="UCI132"/>
      <c r="UCJ132"/>
      <c r="UCK132"/>
      <c r="UCL132"/>
      <c r="UCM132"/>
      <c r="UCN132"/>
      <c r="UCO132"/>
      <c r="UCP132"/>
      <c r="UCQ132"/>
      <c r="UCR132"/>
      <c r="UCS132"/>
      <c r="UCT132"/>
      <c r="UCU132"/>
      <c r="UCV132"/>
      <c r="UCW132"/>
      <c r="UCX132"/>
      <c r="UCY132"/>
      <c r="UCZ132"/>
      <c r="UDA132"/>
      <c r="UDB132"/>
      <c r="UDC132"/>
      <c r="UDD132"/>
      <c r="UDE132"/>
      <c r="UDF132"/>
      <c r="UDG132"/>
      <c r="UDH132"/>
      <c r="UDI132"/>
      <c r="UDJ132"/>
      <c r="UDK132"/>
      <c r="UDL132"/>
      <c r="UDM132"/>
      <c r="UDN132"/>
      <c r="UDO132"/>
      <c r="UDP132"/>
      <c r="UDQ132"/>
      <c r="UDR132"/>
      <c r="UDS132"/>
      <c r="UDT132"/>
      <c r="UDU132"/>
      <c r="UDV132"/>
      <c r="UDW132"/>
      <c r="UDX132"/>
      <c r="UDY132"/>
      <c r="UDZ132"/>
      <c r="UEA132"/>
      <c r="UEB132"/>
      <c r="UEC132"/>
      <c r="UED132"/>
      <c r="UEE132"/>
      <c r="UEF132"/>
      <c r="UEG132"/>
      <c r="UEH132"/>
      <c r="UEI132"/>
      <c r="UEJ132"/>
      <c r="UEK132"/>
      <c r="UEL132"/>
      <c r="UEM132"/>
      <c r="UEN132"/>
      <c r="UEO132"/>
      <c r="UEP132"/>
      <c r="UEQ132"/>
      <c r="UER132"/>
      <c r="UES132"/>
      <c r="UET132"/>
      <c r="UEU132"/>
      <c r="UEV132"/>
      <c r="UEW132"/>
      <c r="UEX132"/>
      <c r="UEY132"/>
      <c r="UEZ132"/>
      <c r="UFA132"/>
      <c r="UFB132"/>
      <c r="UFC132"/>
      <c r="UFD132"/>
      <c r="UFE132"/>
      <c r="UFF132"/>
      <c r="UFG132"/>
      <c r="UFH132"/>
      <c r="UFI132"/>
      <c r="UFJ132"/>
      <c r="UFK132"/>
      <c r="UFL132"/>
      <c r="UFM132"/>
      <c r="UFN132"/>
      <c r="UFO132"/>
      <c r="UFP132"/>
      <c r="UFQ132"/>
      <c r="UFR132"/>
      <c r="UFS132"/>
      <c r="UFT132"/>
      <c r="UFU132"/>
      <c r="UFV132"/>
      <c r="UFW132"/>
      <c r="UFX132"/>
      <c r="UFY132"/>
      <c r="UFZ132"/>
      <c r="UGA132"/>
      <c r="UGB132"/>
      <c r="UGC132"/>
      <c r="UGD132"/>
      <c r="UGE132"/>
      <c r="UGF132"/>
      <c r="UGG132"/>
      <c r="UGH132"/>
      <c r="UGI132"/>
      <c r="UGJ132"/>
      <c r="UGK132"/>
      <c r="UGL132"/>
      <c r="UGM132"/>
      <c r="UGN132"/>
      <c r="UGO132"/>
      <c r="UGP132"/>
      <c r="UGQ132"/>
      <c r="UGR132"/>
      <c r="UGS132"/>
      <c r="UGT132"/>
      <c r="UGU132"/>
      <c r="UGV132"/>
      <c r="UGW132"/>
      <c r="UGX132"/>
      <c r="UGY132"/>
      <c r="UGZ132"/>
      <c r="UHA132"/>
      <c r="UHB132"/>
      <c r="UHC132"/>
      <c r="UHD132"/>
      <c r="UHE132"/>
      <c r="UHF132"/>
      <c r="UHG132"/>
      <c r="UHH132"/>
      <c r="UHI132"/>
      <c r="UHJ132"/>
      <c r="UHK132"/>
      <c r="UHL132"/>
      <c r="UHM132"/>
      <c r="UHN132"/>
      <c r="UHO132"/>
      <c r="UHP132"/>
      <c r="UHQ132"/>
      <c r="UHR132"/>
      <c r="UHS132"/>
      <c r="UHT132"/>
      <c r="UHU132"/>
      <c r="UHV132"/>
      <c r="UHW132"/>
      <c r="UHX132"/>
      <c r="UHY132"/>
      <c r="UHZ132"/>
      <c r="UIA132"/>
      <c r="UIB132"/>
      <c r="UIC132"/>
      <c r="UID132"/>
      <c r="UIE132"/>
      <c r="UIF132"/>
      <c r="UIG132"/>
      <c r="UIH132"/>
      <c r="UII132"/>
      <c r="UIJ132"/>
      <c r="UIK132"/>
      <c r="UIL132"/>
      <c r="UIM132"/>
      <c r="UIN132"/>
      <c r="UIO132"/>
      <c r="UIP132"/>
      <c r="UIQ132"/>
      <c r="UIR132"/>
      <c r="UIS132"/>
      <c r="UIT132"/>
      <c r="UIU132"/>
      <c r="UIV132"/>
      <c r="UIW132"/>
      <c r="UIX132"/>
      <c r="UIY132"/>
      <c r="UIZ132"/>
      <c r="UJA132"/>
      <c r="UJB132"/>
      <c r="UJC132"/>
      <c r="UJD132"/>
      <c r="UJE132"/>
      <c r="UJF132"/>
      <c r="UJG132"/>
      <c r="UJH132"/>
      <c r="UJI132"/>
      <c r="UJJ132"/>
      <c r="UJK132"/>
      <c r="UJL132"/>
      <c r="UJM132"/>
      <c r="UJN132"/>
      <c r="UJO132"/>
      <c r="UJP132"/>
      <c r="UJQ132"/>
      <c r="UJR132"/>
      <c r="UJS132"/>
      <c r="UJT132"/>
      <c r="UJU132"/>
      <c r="UJV132"/>
      <c r="UJW132"/>
      <c r="UJX132"/>
      <c r="UJY132"/>
      <c r="UJZ132"/>
      <c r="UKA132"/>
      <c r="UKB132"/>
      <c r="UKC132"/>
      <c r="UKD132"/>
      <c r="UKE132"/>
      <c r="UKF132"/>
      <c r="UKG132"/>
      <c r="UKH132"/>
      <c r="UKI132"/>
      <c r="UKJ132"/>
      <c r="UKK132"/>
      <c r="UKL132"/>
      <c r="UKM132"/>
      <c r="UKN132"/>
      <c r="UKO132"/>
      <c r="UKP132"/>
      <c r="UKQ132"/>
      <c r="UKR132"/>
      <c r="UKS132"/>
      <c r="UKT132"/>
      <c r="UKU132"/>
      <c r="UKV132"/>
      <c r="UKW132"/>
      <c r="UKX132"/>
      <c r="UKY132"/>
      <c r="UKZ132"/>
      <c r="ULA132"/>
      <c r="ULB132"/>
      <c r="ULC132"/>
      <c r="ULD132"/>
      <c r="ULE132"/>
      <c r="ULF132"/>
      <c r="ULG132"/>
      <c r="ULH132"/>
      <c r="ULI132"/>
      <c r="ULJ132"/>
      <c r="ULK132"/>
      <c r="ULL132"/>
      <c r="ULM132"/>
      <c r="ULN132"/>
      <c r="ULO132"/>
      <c r="ULP132"/>
      <c r="ULQ132"/>
      <c r="ULR132"/>
      <c r="ULS132"/>
      <c r="ULT132"/>
      <c r="ULU132"/>
      <c r="ULV132"/>
      <c r="ULW132"/>
      <c r="ULX132"/>
      <c r="ULY132"/>
      <c r="ULZ132"/>
      <c r="UMA132"/>
      <c r="UMB132"/>
      <c r="UMC132"/>
      <c r="UMD132"/>
      <c r="UME132"/>
      <c r="UMF132"/>
      <c r="UMG132"/>
      <c r="UMH132"/>
      <c r="UMI132"/>
      <c r="UMJ132"/>
      <c r="UMK132"/>
      <c r="UML132"/>
      <c r="UMM132"/>
      <c r="UMN132"/>
      <c r="UMO132"/>
      <c r="UMP132"/>
      <c r="UMQ132"/>
      <c r="UMR132"/>
      <c r="UMS132"/>
      <c r="UMT132"/>
      <c r="UMU132"/>
      <c r="UMV132"/>
      <c r="UMW132"/>
      <c r="UMX132"/>
      <c r="UMY132"/>
      <c r="UMZ132"/>
      <c r="UNA132"/>
      <c r="UNB132"/>
      <c r="UNC132"/>
      <c r="UND132"/>
      <c r="UNE132"/>
      <c r="UNF132"/>
      <c r="UNG132"/>
      <c r="UNH132"/>
      <c r="UNI132"/>
      <c r="UNJ132"/>
      <c r="UNK132"/>
      <c r="UNL132"/>
      <c r="UNM132"/>
      <c r="UNN132"/>
      <c r="UNO132"/>
      <c r="UNP132"/>
      <c r="UNQ132"/>
      <c r="UNR132"/>
      <c r="UNS132"/>
      <c r="UNT132"/>
      <c r="UNU132"/>
      <c r="UNV132"/>
      <c r="UNW132"/>
      <c r="UNX132"/>
      <c r="UNY132"/>
      <c r="UNZ132"/>
      <c r="UOA132"/>
      <c r="UOB132"/>
      <c r="UOC132"/>
      <c r="UOD132"/>
      <c r="UOE132"/>
      <c r="UOF132"/>
      <c r="UOG132"/>
      <c r="UOH132"/>
      <c r="UOI132"/>
      <c r="UOJ132"/>
      <c r="UOK132"/>
      <c r="UOL132"/>
      <c r="UOM132"/>
      <c r="UON132"/>
      <c r="UOO132"/>
      <c r="UOP132"/>
      <c r="UOQ132"/>
      <c r="UOR132"/>
      <c r="UOS132"/>
      <c r="UOT132"/>
      <c r="UOU132"/>
      <c r="UOV132"/>
      <c r="UOW132"/>
      <c r="UOX132"/>
      <c r="UOY132"/>
      <c r="UOZ132"/>
      <c r="UPA132"/>
      <c r="UPB132"/>
      <c r="UPC132"/>
      <c r="UPD132"/>
      <c r="UPE132"/>
      <c r="UPF132"/>
      <c r="UPG132"/>
      <c r="UPH132"/>
      <c r="UPI132"/>
      <c r="UPJ132"/>
      <c r="UPK132"/>
      <c r="UPL132"/>
      <c r="UPM132"/>
      <c r="UPN132"/>
      <c r="UPO132"/>
      <c r="UPP132"/>
      <c r="UPQ132"/>
      <c r="UPR132"/>
      <c r="UPS132"/>
      <c r="UPT132"/>
      <c r="UPU132"/>
      <c r="UPV132"/>
      <c r="UPW132"/>
      <c r="UPX132"/>
      <c r="UPY132"/>
      <c r="UPZ132"/>
      <c r="UQA132"/>
      <c r="UQB132"/>
      <c r="UQC132"/>
      <c r="UQD132"/>
      <c r="UQE132"/>
      <c r="UQF132"/>
      <c r="UQG132"/>
      <c r="UQH132"/>
      <c r="UQI132"/>
      <c r="UQJ132"/>
      <c r="UQK132"/>
      <c r="UQL132"/>
      <c r="UQM132"/>
      <c r="UQN132"/>
      <c r="UQO132"/>
      <c r="UQP132"/>
      <c r="UQQ132"/>
      <c r="UQR132"/>
      <c r="UQS132"/>
      <c r="UQT132"/>
      <c r="UQU132"/>
      <c r="UQV132"/>
      <c r="UQW132"/>
      <c r="UQX132"/>
      <c r="UQY132"/>
      <c r="UQZ132"/>
      <c r="URA132"/>
      <c r="URB132"/>
      <c r="URC132"/>
      <c r="URD132"/>
      <c r="URE132"/>
      <c r="URF132"/>
      <c r="URG132"/>
      <c r="URH132"/>
      <c r="URI132"/>
      <c r="URJ132"/>
      <c r="URK132"/>
      <c r="URL132"/>
      <c r="URM132"/>
      <c r="URN132"/>
      <c r="URO132"/>
      <c r="URP132"/>
      <c r="URQ132"/>
      <c r="URR132"/>
      <c r="URS132"/>
      <c r="URT132"/>
      <c r="URU132"/>
      <c r="URV132"/>
      <c r="URW132"/>
      <c r="URX132"/>
      <c r="URY132"/>
      <c r="URZ132"/>
      <c r="USA132"/>
      <c r="USB132"/>
      <c r="USC132"/>
      <c r="USD132"/>
      <c r="USE132"/>
      <c r="USF132"/>
      <c r="USG132"/>
      <c r="USH132"/>
      <c r="USI132"/>
      <c r="USJ132"/>
      <c r="USK132"/>
      <c r="USL132"/>
      <c r="USM132"/>
      <c r="USN132"/>
      <c r="USO132"/>
      <c r="USP132"/>
      <c r="USQ132"/>
      <c r="USR132"/>
      <c r="USS132"/>
      <c r="UST132"/>
      <c r="USU132"/>
      <c r="USV132"/>
      <c r="USW132"/>
      <c r="USX132"/>
      <c r="USY132"/>
      <c r="USZ132"/>
      <c r="UTA132"/>
      <c r="UTB132"/>
      <c r="UTC132"/>
      <c r="UTD132"/>
      <c r="UTE132"/>
      <c r="UTF132"/>
      <c r="UTG132"/>
      <c r="UTH132"/>
      <c r="UTI132"/>
      <c r="UTJ132"/>
      <c r="UTK132"/>
      <c r="UTL132"/>
      <c r="UTM132"/>
      <c r="UTN132"/>
      <c r="UTO132"/>
      <c r="UTP132"/>
      <c r="UTQ132"/>
      <c r="UTR132"/>
      <c r="UTS132"/>
      <c r="UTT132"/>
      <c r="UTU132"/>
      <c r="UTV132"/>
      <c r="UTW132"/>
      <c r="UTX132"/>
      <c r="UTY132"/>
      <c r="UTZ132"/>
      <c r="UUA132"/>
      <c r="UUB132"/>
      <c r="UUC132"/>
      <c r="UUD132"/>
      <c r="UUE132"/>
      <c r="UUF132"/>
      <c r="UUG132"/>
      <c r="UUH132"/>
      <c r="UUI132"/>
      <c r="UUJ132"/>
      <c r="UUK132"/>
      <c r="UUL132"/>
      <c r="UUM132"/>
      <c r="UUN132"/>
      <c r="UUO132"/>
      <c r="UUP132"/>
      <c r="UUQ132"/>
      <c r="UUR132"/>
      <c r="UUS132"/>
      <c r="UUT132"/>
      <c r="UUU132"/>
      <c r="UUV132"/>
      <c r="UUW132"/>
      <c r="UUX132"/>
      <c r="UUY132"/>
      <c r="UUZ132"/>
      <c r="UVA132"/>
      <c r="UVB132"/>
      <c r="UVC132"/>
      <c r="UVD132"/>
      <c r="UVE132"/>
      <c r="UVF132"/>
      <c r="UVG132"/>
      <c r="UVH132"/>
      <c r="UVI132"/>
      <c r="UVJ132"/>
      <c r="UVK132"/>
      <c r="UVL132"/>
      <c r="UVM132"/>
      <c r="UVN132"/>
      <c r="UVO132"/>
      <c r="UVP132"/>
      <c r="UVQ132"/>
      <c r="UVR132"/>
      <c r="UVS132"/>
      <c r="UVT132"/>
      <c r="UVU132"/>
      <c r="UVV132"/>
      <c r="UVW132"/>
      <c r="UVX132"/>
      <c r="UVY132"/>
      <c r="UVZ132"/>
      <c r="UWA132"/>
      <c r="UWB132"/>
      <c r="UWC132"/>
      <c r="UWD132"/>
      <c r="UWE132"/>
      <c r="UWF132"/>
      <c r="UWG132"/>
      <c r="UWH132"/>
      <c r="UWI132"/>
      <c r="UWJ132"/>
      <c r="UWK132"/>
      <c r="UWL132"/>
      <c r="UWM132"/>
      <c r="UWN132"/>
      <c r="UWO132"/>
      <c r="UWP132"/>
      <c r="UWQ132"/>
      <c r="UWR132"/>
      <c r="UWS132"/>
      <c r="UWT132"/>
      <c r="UWU132"/>
      <c r="UWV132"/>
      <c r="UWW132"/>
      <c r="UWX132"/>
      <c r="UWY132"/>
      <c r="UWZ132"/>
      <c r="UXA132"/>
      <c r="UXB132"/>
      <c r="UXC132"/>
      <c r="UXD132"/>
      <c r="UXE132"/>
      <c r="UXF132"/>
      <c r="UXG132"/>
      <c r="UXH132"/>
      <c r="UXI132"/>
      <c r="UXJ132"/>
      <c r="UXK132"/>
      <c r="UXL132"/>
      <c r="UXM132"/>
      <c r="UXN132"/>
      <c r="UXO132"/>
      <c r="UXP132"/>
      <c r="UXQ132"/>
      <c r="UXR132"/>
      <c r="UXS132"/>
      <c r="UXT132"/>
      <c r="UXU132"/>
      <c r="UXV132"/>
      <c r="UXW132"/>
      <c r="UXX132"/>
      <c r="UXY132"/>
      <c r="UXZ132"/>
      <c r="UYA132"/>
      <c r="UYB132"/>
      <c r="UYC132"/>
      <c r="UYD132"/>
      <c r="UYE132"/>
      <c r="UYF132"/>
      <c r="UYG132"/>
      <c r="UYH132"/>
      <c r="UYI132"/>
      <c r="UYJ132"/>
      <c r="UYK132"/>
      <c r="UYL132"/>
      <c r="UYM132"/>
      <c r="UYN132"/>
      <c r="UYO132"/>
      <c r="UYP132"/>
      <c r="UYQ132"/>
      <c r="UYR132"/>
      <c r="UYS132"/>
      <c r="UYT132"/>
      <c r="UYU132"/>
      <c r="UYV132"/>
      <c r="UYW132"/>
      <c r="UYX132"/>
      <c r="UYY132"/>
      <c r="UYZ132"/>
      <c r="UZA132"/>
      <c r="UZB132"/>
      <c r="UZC132"/>
      <c r="UZD132"/>
      <c r="UZE132"/>
      <c r="UZF132"/>
      <c r="UZG132"/>
      <c r="UZH132"/>
      <c r="UZI132"/>
      <c r="UZJ132"/>
      <c r="UZK132"/>
      <c r="UZL132"/>
      <c r="UZM132"/>
      <c r="UZN132"/>
      <c r="UZO132"/>
      <c r="UZP132"/>
      <c r="UZQ132"/>
      <c r="UZR132"/>
      <c r="UZS132"/>
      <c r="UZT132"/>
      <c r="UZU132"/>
      <c r="UZV132"/>
      <c r="UZW132"/>
      <c r="UZX132"/>
      <c r="UZY132"/>
      <c r="UZZ132"/>
      <c r="VAA132"/>
      <c r="VAB132"/>
      <c r="VAC132"/>
      <c r="VAD132"/>
      <c r="VAE132"/>
      <c r="VAF132"/>
      <c r="VAG132"/>
      <c r="VAH132"/>
      <c r="VAI132"/>
      <c r="VAJ132"/>
      <c r="VAK132"/>
      <c r="VAL132"/>
      <c r="VAM132"/>
      <c r="VAN132"/>
      <c r="VAO132"/>
      <c r="VAP132"/>
      <c r="VAQ132"/>
      <c r="VAR132"/>
      <c r="VAS132"/>
      <c r="VAT132"/>
      <c r="VAU132"/>
      <c r="VAV132"/>
      <c r="VAW132"/>
      <c r="VAX132"/>
      <c r="VAY132"/>
      <c r="VAZ132"/>
      <c r="VBA132"/>
      <c r="VBB132"/>
      <c r="VBC132"/>
      <c r="VBD132"/>
      <c r="VBE132"/>
      <c r="VBF132"/>
      <c r="VBG132"/>
      <c r="VBH132"/>
      <c r="VBI132"/>
      <c r="VBJ132"/>
      <c r="VBK132"/>
      <c r="VBL132"/>
      <c r="VBM132"/>
      <c r="VBN132"/>
      <c r="VBO132"/>
      <c r="VBP132"/>
      <c r="VBQ132"/>
      <c r="VBR132"/>
      <c r="VBS132"/>
      <c r="VBT132"/>
      <c r="VBU132"/>
      <c r="VBV132"/>
      <c r="VBW132"/>
      <c r="VBX132"/>
      <c r="VBY132"/>
      <c r="VBZ132"/>
      <c r="VCA132"/>
      <c r="VCB132"/>
      <c r="VCC132"/>
      <c r="VCD132"/>
      <c r="VCE132"/>
      <c r="VCF132"/>
      <c r="VCG132"/>
      <c r="VCH132"/>
      <c r="VCI132"/>
      <c r="VCJ132"/>
      <c r="VCK132"/>
      <c r="VCL132"/>
      <c r="VCM132"/>
      <c r="VCN132"/>
      <c r="VCO132"/>
      <c r="VCP132"/>
      <c r="VCQ132"/>
      <c r="VCR132"/>
      <c r="VCS132"/>
      <c r="VCT132"/>
      <c r="VCU132"/>
      <c r="VCV132"/>
      <c r="VCW132"/>
      <c r="VCX132"/>
      <c r="VCY132"/>
      <c r="VCZ132"/>
      <c r="VDA132"/>
      <c r="VDB132"/>
      <c r="VDC132"/>
      <c r="VDD132"/>
      <c r="VDE132"/>
      <c r="VDF132"/>
      <c r="VDG132"/>
      <c r="VDH132"/>
      <c r="VDI132"/>
      <c r="VDJ132"/>
      <c r="VDK132"/>
      <c r="VDL132"/>
      <c r="VDM132"/>
      <c r="VDN132"/>
      <c r="VDO132"/>
      <c r="VDP132"/>
      <c r="VDQ132"/>
      <c r="VDR132"/>
      <c r="VDS132"/>
      <c r="VDT132"/>
      <c r="VDU132"/>
      <c r="VDV132"/>
      <c r="VDW132"/>
      <c r="VDX132"/>
      <c r="VDY132"/>
      <c r="VDZ132"/>
      <c r="VEA132"/>
      <c r="VEB132"/>
      <c r="VEC132"/>
      <c r="VED132"/>
      <c r="VEE132"/>
      <c r="VEF132"/>
      <c r="VEG132"/>
      <c r="VEH132"/>
      <c r="VEI132"/>
      <c r="VEJ132"/>
      <c r="VEK132"/>
      <c r="VEL132"/>
      <c r="VEM132"/>
      <c r="VEN132"/>
      <c r="VEO132"/>
      <c r="VEP132"/>
      <c r="VEQ132"/>
      <c r="VER132"/>
      <c r="VES132"/>
      <c r="VET132"/>
      <c r="VEU132"/>
      <c r="VEV132"/>
      <c r="VEW132"/>
      <c r="VEX132"/>
      <c r="VEY132"/>
      <c r="VEZ132"/>
      <c r="VFA132"/>
      <c r="VFB132"/>
      <c r="VFC132"/>
      <c r="VFD132"/>
      <c r="VFE132"/>
      <c r="VFF132"/>
      <c r="VFG132"/>
      <c r="VFH132"/>
      <c r="VFI132"/>
      <c r="VFJ132"/>
      <c r="VFK132"/>
      <c r="VFL132"/>
      <c r="VFM132"/>
      <c r="VFN132"/>
      <c r="VFO132"/>
      <c r="VFP132"/>
      <c r="VFQ132"/>
      <c r="VFR132"/>
      <c r="VFS132"/>
      <c r="VFT132"/>
      <c r="VFU132"/>
      <c r="VFV132"/>
      <c r="VFW132"/>
      <c r="VFX132"/>
      <c r="VFY132"/>
      <c r="VFZ132"/>
      <c r="VGA132"/>
      <c r="VGB132"/>
      <c r="VGC132"/>
      <c r="VGD132"/>
      <c r="VGE132"/>
      <c r="VGF132"/>
      <c r="VGG132"/>
      <c r="VGH132"/>
      <c r="VGI132"/>
      <c r="VGJ132"/>
      <c r="VGK132"/>
      <c r="VGL132"/>
      <c r="VGM132"/>
      <c r="VGN132"/>
      <c r="VGO132"/>
      <c r="VGP132"/>
      <c r="VGQ132"/>
      <c r="VGR132"/>
      <c r="VGS132"/>
      <c r="VGT132"/>
      <c r="VGU132"/>
      <c r="VGV132"/>
      <c r="VGW132"/>
      <c r="VGX132"/>
      <c r="VGY132"/>
      <c r="VGZ132"/>
      <c r="VHA132"/>
      <c r="VHB132"/>
      <c r="VHC132"/>
      <c r="VHD132"/>
      <c r="VHE132"/>
      <c r="VHF132"/>
      <c r="VHG132"/>
      <c r="VHH132"/>
      <c r="VHI132"/>
      <c r="VHJ132"/>
      <c r="VHK132"/>
      <c r="VHL132"/>
      <c r="VHM132"/>
      <c r="VHN132"/>
      <c r="VHO132"/>
      <c r="VHP132"/>
      <c r="VHQ132"/>
      <c r="VHR132"/>
      <c r="VHS132"/>
      <c r="VHT132"/>
      <c r="VHU132"/>
      <c r="VHV132"/>
      <c r="VHW132"/>
      <c r="VHX132"/>
      <c r="VHY132"/>
      <c r="VHZ132"/>
      <c r="VIA132"/>
      <c r="VIB132"/>
      <c r="VIC132"/>
      <c r="VID132"/>
      <c r="VIE132"/>
      <c r="VIF132"/>
      <c r="VIG132"/>
      <c r="VIH132"/>
      <c r="VII132"/>
      <c r="VIJ132"/>
      <c r="VIK132"/>
      <c r="VIL132"/>
      <c r="VIM132"/>
      <c r="VIN132"/>
      <c r="VIO132"/>
      <c r="VIP132"/>
      <c r="VIQ132"/>
      <c r="VIR132"/>
      <c r="VIS132"/>
      <c r="VIT132"/>
      <c r="VIU132"/>
      <c r="VIV132"/>
      <c r="VIW132"/>
      <c r="VIX132"/>
      <c r="VIY132"/>
      <c r="VIZ132"/>
      <c r="VJA132"/>
      <c r="VJB132"/>
      <c r="VJC132"/>
      <c r="VJD132"/>
      <c r="VJE132"/>
      <c r="VJF132"/>
      <c r="VJG132"/>
      <c r="VJH132"/>
      <c r="VJI132"/>
      <c r="VJJ132"/>
      <c r="VJK132"/>
      <c r="VJL132"/>
      <c r="VJM132"/>
      <c r="VJN132"/>
      <c r="VJO132"/>
      <c r="VJP132"/>
      <c r="VJQ132"/>
      <c r="VJR132"/>
      <c r="VJS132"/>
      <c r="VJT132"/>
      <c r="VJU132"/>
      <c r="VJV132"/>
      <c r="VJW132"/>
      <c r="VJX132"/>
      <c r="VJY132"/>
      <c r="VJZ132"/>
      <c r="VKA132"/>
      <c r="VKB132"/>
      <c r="VKC132"/>
      <c r="VKD132"/>
      <c r="VKE132"/>
      <c r="VKF132"/>
      <c r="VKG132"/>
      <c r="VKH132"/>
      <c r="VKI132"/>
      <c r="VKJ132"/>
      <c r="VKK132"/>
      <c r="VKL132"/>
      <c r="VKM132"/>
      <c r="VKN132"/>
      <c r="VKO132"/>
      <c r="VKP132"/>
      <c r="VKQ132"/>
      <c r="VKR132"/>
      <c r="VKS132"/>
      <c r="VKT132"/>
      <c r="VKU132"/>
      <c r="VKV132"/>
      <c r="VKW132"/>
      <c r="VKX132"/>
      <c r="VKY132"/>
      <c r="VKZ132"/>
      <c r="VLA132"/>
      <c r="VLB132"/>
      <c r="VLC132"/>
      <c r="VLD132"/>
      <c r="VLE132"/>
      <c r="VLF132"/>
      <c r="VLG132"/>
      <c r="VLH132"/>
      <c r="VLI132"/>
      <c r="VLJ132"/>
      <c r="VLK132"/>
      <c r="VLL132"/>
      <c r="VLM132"/>
      <c r="VLN132"/>
      <c r="VLO132"/>
      <c r="VLP132"/>
      <c r="VLQ132"/>
      <c r="VLR132"/>
      <c r="VLS132"/>
      <c r="VLT132"/>
      <c r="VLU132"/>
      <c r="VLV132"/>
      <c r="VLW132"/>
      <c r="VLX132"/>
      <c r="VLY132"/>
      <c r="VLZ132"/>
      <c r="VMA132"/>
      <c r="VMB132"/>
      <c r="VMC132"/>
      <c r="VMD132"/>
      <c r="VME132"/>
      <c r="VMF132"/>
      <c r="VMG132"/>
      <c r="VMH132"/>
      <c r="VMI132"/>
      <c r="VMJ132"/>
      <c r="VMK132"/>
      <c r="VML132"/>
      <c r="VMM132"/>
      <c r="VMN132"/>
      <c r="VMO132"/>
      <c r="VMP132"/>
      <c r="VMQ132"/>
      <c r="VMR132"/>
      <c r="VMS132"/>
      <c r="VMT132"/>
      <c r="VMU132"/>
      <c r="VMV132"/>
      <c r="VMW132"/>
      <c r="VMX132"/>
      <c r="VMY132"/>
      <c r="VMZ132"/>
      <c r="VNA132"/>
      <c r="VNB132"/>
      <c r="VNC132"/>
      <c r="VND132"/>
      <c r="VNE132"/>
      <c r="VNF132"/>
      <c r="VNG132"/>
      <c r="VNH132"/>
      <c r="VNI132"/>
      <c r="VNJ132"/>
      <c r="VNK132"/>
      <c r="VNL132"/>
      <c r="VNM132"/>
      <c r="VNN132"/>
      <c r="VNO132"/>
      <c r="VNP132"/>
      <c r="VNQ132"/>
      <c r="VNR132"/>
      <c r="VNS132"/>
      <c r="VNT132"/>
      <c r="VNU132"/>
      <c r="VNV132"/>
      <c r="VNW132"/>
      <c r="VNX132"/>
      <c r="VNY132"/>
      <c r="VNZ132"/>
      <c r="VOA132"/>
      <c r="VOB132"/>
      <c r="VOC132"/>
      <c r="VOD132"/>
      <c r="VOE132"/>
      <c r="VOF132"/>
      <c r="VOG132"/>
      <c r="VOH132"/>
      <c r="VOI132"/>
      <c r="VOJ132"/>
      <c r="VOK132"/>
      <c r="VOL132"/>
      <c r="VOM132"/>
      <c r="VON132"/>
      <c r="VOO132"/>
      <c r="VOP132"/>
      <c r="VOQ132"/>
      <c r="VOR132"/>
      <c r="VOS132"/>
      <c r="VOT132"/>
      <c r="VOU132"/>
      <c r="VOV132"/>
      <c r="VOW132"/>
      <c r="VOX132"/>
      <c r="VOY132"/>
      <c r="VOZ132"/>
      <c r="VPA132"/>
      <c r="VPB132"/>
      <c r="VPC132"/>
      <c r="VPD132"/>
      <c r="VPE132"/>
      <c r="VPF132"/>
      <c r="VPG132"/>
      <c r="VPH132"/>
      <c r="VPI132"/>
      <c r="VPJ132"/>
      <c r="VPK132"/>
      <c r="VPL132"/>
      <c r="VPM132"/>
      <c r="VPN132"/>
      <c r="VPO132"/>
      <c r="VPP132"/>
      <c r="VPQ132"/>
      <c r="VPR132"/>
      <c r="VPS132"/>
      <c r="VPT132"/>
      <c r="VPU132"/>
      <c r="VPV132"/>
      <c r="VPW132"/>
      <c r="VPX132"/>
      <c r="VPY132"/>
      <c r="VPZ132"/>
      <c r="VQA132"/>
      <c r="VQB132"/>
      <c r="VQC132"/>
      <c r="VQD132"/>
      <c r="VQE132"/>
      <c r="VQF132"/>
      <c r="VQG132"/>
      <c r="VQH132"/>
      <c r="VQI132"/>
      <c r="VQJ132"/>
      <c r="VQK132"/>
      <c r="VQL132"/>
      <c r="VQM132"/>
      <c r="VQN132"/>
      <c r="VQO132"/>
      <c r="VQP132"/>
      <c r="VQQ132"/>
      <c r="VQR132"/>
      <c r="VQS132"/>
      <c r="VQT132"/>
      <c r="VQU132"/>
      <c r="VQV132"/>
      <c r="VQW132"/>
      <c r="VQX132"/>
      <c r="VQY132"/>
      <c r="VQZ132"/>
      <c r="VRA132"/>
      <c r="VRB132"/>
      <c r="VRC132"/>
      <c r="VRD132"/>
      <c r="VRE132"/>
      <c r="VRF132"/>
      <c r="VRG132"/>
      <c r="VRH132"/>
      <c r="VRI132"/>
      <c r="VRJ132"/>
      <c r="VRK132"/>
      <c r="VRL132"/>
      <c r="VRM132"/>
      <c r="VRN132"/>
      <c r="VRO132"/>
      <c r="VRP132"/>
      <c r="VRQ132"/>
      <c r="VRR132"/>
      <c r="VRS132"/>
      <c r="VRT132"/>
      <c r="VRU132"/>
      <c r="VRV132"/>
      <c r="VRW132"/>
      <c r="VRX132"/>
      <c r="VRY132"/>
      <c r="VRZ132"/>
      <c r="VSA132"/>
      <c r="VSB132"/>
      <c r="VSC132"/>
      <c r="VSD132"/>
      <c r="VSE132"/>
      <c r="VSF132"/>
      <c r="VSG132"/>
      <c r="VSH132"/>
      <c r="VSI132"/>
      <c r="VSJ132"/>
      <c r="VSK132"/>
      <c r="VSL132"/>
      <c r="VSM132"/>
      <c r="VSN132"/>
      <c r="VSO132"/>
      <c r="VSP132"/>
      <c r="VSQ132"/>
      <c r="VSR132"/>
      <c r="VSS132"/>
      <c r="VST132"/>
      <c r="VSU132"/>
      <c r="VSV132"/>
      <c r="VSW132"/>
      <c r="VSX132"/>
      <c r="VSY132"/>
      <c r="VSZ132"/>
      <c r="VTA132"/>
      <c r="VTB132"/>
      <c r="VTC132"/>
      <c r="VTD132"/>
      <c r="VTE132"/>
      <c r="VTF132"/>
      <c r="VTG132"/>
      <c r="VTH132"/>
      <c r="VTI132"/>
      <c r="VTJ132"/>
      <c r="VTK132"/>
      <c r="VTL132"/>
      <c r="VTM132"/>
      <c r="VTN132"/>
      <c r="VTO132"/>
      <c r="VTP132"/>
      <c r="VTQ132"/>
      <c r="VTR132"/>
      <c r="VTS132"/>
      <c r="VTT132"/>
      <c r="VTU132"/>
      <c r="VTV132"/>
      <c r="VTW132"/>
      <c r="VTX132"/>
      <c r="VTY132"/>
      <c r="VTZ132"/>
      <c r="VUA132"/>
      <c r="VUB132"/>
      <c r="VUC132"/>
      <c r="VUD132"/>
      <c r="VUE132"/>
      <c r="VUF132"/>
      <c r="VUG132"/>
      <c r="VUH132"/>
      <c r="VUI132"/>
      <c r="VUJ132"/>
      <c r="VUK132"/>
      <c r="VUL132"/>
      <c r="VUM132"/>
      <c r="VUN132"/>
      <c r="VUO132"/>
      <c r="VUP132"/>
      <c r="VUQ132"/>
      <c r="VUR132"/>
      <c r="VUS132"/>
      <c r="VUT132"/>
      <c r="VUU132"/>
      <c r="VUV132"/>
      <c r="VUW132"/>
      <c r="VUX132"/>
      <c r="VUY132"/>
      <c r="VUZ132"/>
      <c r="VVA132"/>
      <c r="VVB132"/>
      <c r="VVC132"/>
      <c r="VVD132"/>
      <c r="VVE132"/>
      <c r="VVF132"/>
      <c r="VVG132"/>
      <c r="VVH132"/>
      <c r="VVI132"/>
      <c r="VVJ132"/>
      <c r="VVK132"/>
      <c r="VVL132"/>
      <c r="VVM132"/>
      <c r="VVN132"/>
      <c r="VVO132"/>
      <c r="VVP132"/>
      <c r="VVQ132"/>
      <c r="VVR132"/>
      <c r="VVS132"/>
      <c r="VVT132"/>
      <c r="VVU132"/>
      <c r="VVV132"/>
      <c r="VVW132"/>
      <c r="VVX132"/>
      <c r="VVY132"/>
      <c r="VVZ132"/>
      <c r="VWA132"/>
      <c r="VWB132"/>
      <c r="VWC132"/>
      <c r="VWD132"/>
      <c r="VWE132"/>
      <c r="VWF132"/>
      <c r="VWG132"/>
      <c r="VWH132"/>
      <c r="VWI132"/>
      <c r="VWJ132"/>
      <c r="VWK132"/>
      <c r="VWL132"/>
      <c r="VWM132"/>
      <c r="VWN132"/>
      <c r="VWO132"/>
      <c r="VWP132"/>
      <c r="VWQ132"/>
      <c r="VWR132"/>
      <c r="VWS132"/>
      <c r="VWT132"/>
      <c r="VWU132"/>
      <c r="VWV132"/>
      <c r="VWW132"/>
      <c r="VWX132"/>
      <c r="VWY132"/>
      <c r="VWZ132"/>
      <c r="VXA132"/>
      <c r="VXB132"/>
      <c r="VXC132"/>
      <c r="VXD132"/>
      <c r="VXE132"/>
      <c r="VXF132"/>
      <c r="VXG132"/>
      <c r="VXH132"/>
      <c r="VXI132"/>
      <c r="VXJ132"/>
      <c r="VXK132"/>
      <c r="VXL132"/>
      <c r="VXM132"/>
      <c r="VXN132"/>
      <c r="VXO132"/>
      <c r="VXP132"/>
      <c r="VXQ132"/>
      <c r="VXR132"/>
      <c r="VXS132"/>
      <c r="VXT132"/>
      <c r="VXU132"/>
      <c r="VXV132"/>
      <c r="VXW132"/>
      <c r="VXX132"/>
      <c r="VXY132"/>
      <c r="VXZ132"/>
      <c r="VYA132"/>
      <c r="VYB132"/>
      <c r="VYC132"/>
      <c r="VYD132"/>
      <c r="VYE132"/>
      <c r="VYF132"/>
      <c r="VYG132"/>
      <c r="VYH132"/>
      <c r="VYI132"/>
      <c r="VYJ132"/>
      <c r="VYK132"/>
      <c r="VYL132"/>
      <c r="VYM132"/>
      <c r="VYN132"/>
      <c r="VYO132"/>
      <c r="VYP132"/>
      <c r="VYQ132"/>
      <c r="VYR132"/>
      <c r="VYS132"/>
      <c r="VYT132"/>
      <c r="VYU132"/>
      <c r="VYV132"/>
      <c r="VYW132"/>
      <c r="VYX132"/>
      <c r="VYY132"/>
      <c r="VYZ132"/>
      <c r="VZA132"/>
      <c r="VZB132"/>
      <c r="VZC132"/>
      <c r="VZD132"/>
      <c r="VZE132"/>
      <c r="VZF132"/>
      <c r="VZG132"/>
      <c r="VZH132"/>
      <c r="VZI132"/>
      <c r="VZJ132"/>
      <c r="VZK132"/>
      <c r="VZL132"/>
      <c r="VZM132"/>
      <c r="VZN132"/>
      <c r="VZO132"/>
      <c r="VZP132"/>
      <c r="VZQ132"/>
      <c r="VZR132"/>
      <c r="VZS132"/>
      <c r="VZT132"/>
      <c r="VZU132"/>
      <c r="VZV132"/>
      <c r="VZW132"/>
      <c r="VZX132"/>
      <c r="VZY132"/>
      <c r="VZZ132"/>
      <c r="WAA132"/>
      <c r="WAB132"/>
      <c r="WAC132"/>
      <c r="WAD132"/>
      <c r="WAE132"/>
      <c r="WAF132"/>
      <c r="WAG132"/>
      <c r="WAH132"/>
      <c r="WAI132"/>
      <c r="WAJ132"/>
      <c r="WAK132"/>
      <c r="WAL132"/>
      <c r="WAM132"/>
      <c r="WAN132"/>
      <c r="WAO132"/>
      <c r="WAP132"/>
      <c r="WAQ132"/>
      <c r="WAR132"/>
      <c r="WAS132"/>
      <c r="WAT132"/>
      <c r="WAU132"/>
      <c r="WAV132"/>
      <c r="WAW132"/>
      <c r="WAX132"/>
      <c r="WAY132"/>
      <c r="WAZ132"/>
      <c r="WBA132"/>
      <c r="WBB132"/>
      <c r="WBC132"/>
      <c r="WBD132"/>
      <c r="WBE132"/>
      <c r="WBF132"/>
      <c r="WBG132"/>
      <c r="WBH132"/>
      <c r="WBI132"/>
      <c r="WBJ132"/>
      <c r="WBK132"/>
      <c r="WBL132"/>
      <c r="WBM132"/>
      <c r="WBN132"/>
      <c r="WBO132"/>
      <c r="WBP132"/>
      <c r="WBQ132"/>
      <c r="WBR132"/>
      <c r="WBS132"/>
      <c r="WBT132"/>
      <c r="WBU132"/>
      <c r="WBV132"/>
      <c r="WBW132"/>
      <c r="WBX132"/>
      <c r="WBY132"/>
      <c r="WBZ132"/>
      <c r="WCA132"/>
      <c r="WCB132"/>
      <c r="WCC132"/>
      <c r="WCD132"/>
      <c r="WCE132"/>
      <c r="WCF132"/>
      <c r="WCG132"/>
      <c r="WCH132"/>
      <c r="WCI132"/>
      <c r="WCJ132"/>
      <c r="WCK132"/>
      <c r="WCL132"/>
      <c r="WCM132"/>
      <c r="WCN132"/>
      <c r="WCO132"/>
      <c r="WCP132"/>
      <c r="WCQ132"/>
      <c r="WCR132"/>
      <c r="WCS132"/>
      <c r="WCT132"/>
      <c r="WCU132"/>
      <c r="WCV132"/>
      <c r="WCW132"/>
      <c r="WCX132"/>
      <c r="WCY132"/>
      <c r="WCZ132"/>
      <c r="WDA132"/>
      <c r="WDB132"/>
      <c r="WDC132"/>
      <c r="WDD132"/>
      <c r="WDE132"/>
      <c r="WDF132"/>
      <c r="WDG132"/>
      <c r="WDH132"/>
      <c r="WDI132"/>
      <c r="WDJ132"/>
      <c r="WDK132"/>
      <c r="WDL132"/>
      <c r="WDM132"/>
      <c r="WDN132"/>
      <c r="WDO132"/>
      <c r="WDP132"/>
      <c r="WDQ132"/>
      <c r="WDR132"/>
      <c r="WDS132"/>
      <c r="WDT132"/>
      <c r="WDU132"/>
      <c r="WDV132"/>
      <c r="WDW132"/>
      <c r="WDX132"/>
      <c r="WDY132"/>
      <c r="WDZ132"/>
      <c r="WEA132"/>
      <c r="WEB132"/>
      <c r="WEC132"/>
      <c r="WED132"/>
      <c r="WEE132"/>
      <c r="WEF132"/>
      <c r="WEG132"/>
      <c r="WEH132"/>
      <c r="WEI132"/>
      <c r="WEJ132"/>
      <c r="WEK132"/>
      <c r="WEL132"/>
      <c r="WEM132"/>
      <c r="WEN132"/>
      <c r="WEO132"/>
      <c r="WEP132"/>
      <c r="WEQ132"/>
      <c r="WER132"/>
      <c r="WES132"/>
      <c r="WET132"/>
      <c r="WEU132"/>
      <c r="WEV132"/>
      <c r="WEW132"/>
      <c r="WEX132"/>
      <c r="WEY132"/>
      <c r="WEZ132"/>
      <c r="WFA132"/>
      <c r="WFB132"/>
      <c r="WFC132"/>
      <c r="WFD132"/>
      <c r="WFE132"/>
      <c r="WFF132"/>
      <c r="WFG132"/>
      <c r="WFH132"/>
      <c r="WFI132"/>
      <c r="WFJ132"/>
      <c r="WFK132"/>
      <c r="WFL132"/>
      <c r="WFM132"/>
      <c r="WFN132"/>
      <c r="WFO132"/>
      <c r="WFP132"/>
      <c r="WFQ132"/>
      <c r="WFR132"/>
      <c r="WFS132"/>
      <c r="WFT132"/>
      <c r="WFU132"/>
      <c r="WFV132"/>
      <c r="WFW132"/>
      <c r="WFX132"/>
      <c r="WFY132"/>
      <c r="WFZ132"/>
      <c r="WGA132"/>
      <c r="WGB132"/>
      <c r="WGC132"/>
      <c r="WGD132"/>
      <c r="WGE132"/>
      <c r="WGF132"/>
      <c r="WGG132"/>
      <c r="WGH132"/>
      <c r="WGI132"/>
      <c r="WGJ132"/>
      <c r="WGK132"/>
      <c r="WGL132"/>
      <c r="WGM132"/>
      <c r="WGN132"/>
      <c r="WGO132"/>
      <c r="WGP132"/>
      <c r="WGQ132"/>
      <c r="WGR132"/>
      <c r="WGS132"/>
      <c r="WGT132"/>
      <c r="WGU132"/>
      <c r="WGV132"/>
      <c r="WGW132"/>
      <c r="WGX132"/>
      <c r="WGY132"/>
      <c r="WGZ132"/>
      <c r="WHA132"/>
      <c r="WHB132"/>
      <c r="WHC132"/>
      <c r="WHD132"/>
      <c r="WHE132"/>
      <c r="WHF132"/>
      <c r="WHG132"/>
      <c r="WHH132"/>
      <c r="WHI132"/>
      <c r="WHJ132"/>
      <c r="WHK132"/>
      <c r="WHL132"/>
      <c r="WHM132"/>
      <c r="WHN132"/>
      <c r="WHO132"/>
      <c r="WHP132"/>
      <c r="WHQ132"/>
      <c r="WHR132"/>
      <c r="WHS132"/>
      <c r="WHT132"/>
      <c r="WHU132"/>
      <c r="WHV132"/>
      <c r="WHW132"/>
      <c r="WHX132"/>
      <c r="WHY132"/>
      <c r="WHZ132"/>
      <c r="WIA132"/>
      <c r="WIB132"/>
      <c r="WIC132"/>
      <c r="WID132"/>
      <c r="WIE132"/>
      <c r="WIF132"/>
      <c r="WIG132"/>
      <c r="WIH132"/>
      <c r="WII132"/>
      <c r="WIJ132"/>
      <c r="WIK132"/>
      <c r="WIL132"/>
      <c r="WIM132"/>
      <c r="WIN132"/>
      <c r="WIO132"/>
      <c r="WIP132"/>
      <c r="WIQ132"/>
      <c r="WIR132"/>
      <c r="WIS132"/>
      <c r="WIT132"/>
      <c r="WIU132"/>
      <c r="WIV132"/>
      <c r="WIW132"/>
      <c r="WIX132"/>
      <c r="WIY132"/>
      <c r="WIZ132"/>
      <c r="WJA132"/>
      <c r="WJB132"/>
      <c r="WJC132"/>
      <c r="WJD132"/>
      <c r="WJE132"/>
      <c r="WJF132"/>
      <c r="WJG132"/>
      <c r="WJH132"/>
      <c r="WJI132"/>
      <c r="WJJ132"/>
      <c r="WJK132"/>
      <c r="WJL132"/>
      <c r="WJM132"/>
      <c r="WJN132"/>
      <c r="WJO132"/>
      <c r="WJP132"/>
      <c r="WJQ132"/>
      <c r="WJR132"/>
      <c r="WJS132"/>
      <c r="WJT132"/>
      <c r="WJU132"/>
      <c r="WJV132"/>
      <c r="WJW132"/>
      <c r="WJX132"/>
      <c r="WJY132"/>
      <c r="WJZ132"/>
      <c r="WKA132"/>
      <c r="WKB132"/>
      <c r="WKC132"/>
      <c r="WKD132"/>
      <c r="WKE132"/>
      <c r="WKF132"/>
      <c r="WKG132"/>
      <c r="WKH132"/>
      <c r="WKI132"/>
      <c r="WKJ132"/>
      <c r="WKK132"/>
      <c r="WKL132"/>
      <c r="WKM132"/>
      <c r="WKN132"/>
      <c r="WKO132"/>
      <c r="WKP132"/>
      <c r="WKQ132"/>
      <c r="WKR132"/>
      <c r="WKS132"/>
      <c r="WKT132"/>
      <c r="WKU132"/>
      <c r="WKV132"/>
      <c r="WKW132"/>
      <c r="WKX132"/>
      <c r="WKY132"/>
      <c r="WKZ132"/>
      <c r="WLA132"/>
      <c r="WLB132"/>
      <c r="WLC132"/>
      <c r="WLD132"/>
      <c r="WLE132"/>
      <c r="WLF132"/>
      <c r="WLG132"/>
      <c r="WLH132"/>
      <c r="WLI132"/>
      <c r="WLJ132"/>
      <c r="WLK132"/>
      <c r="WLL132"/>
      <c r="WLM132"/>
      <c r="WLN132"/>
      <c r="WLO132"/>
      <c r="WLP132"/>
      <c r="WLQ132"/>
      <c r="WLR132"/>
      <c r="WLS132"/>
      <c r="WLT132"/>
      <c r="WLU132"/>
      <c r="WLV132"/>
      <c r="WLW132"/>
      <c r="WLX132"/>
      <c r="WLY132"/>
      <c r="WLZ132"/>
      <c r="WMA132"/>
      <c r="WMB132"/>
      <c r="WMC132"/>
      <c r="WMD132"/>
      <c r="WME132"/>
      <c r="WMF132"/>
      <c r="WMG132"/>
      <c r="WMH132"/>
      <c r="WMI132"/>
      <c r="WMJ132"/>
      <c r="WMK132"/>
      <c r="WML132"/>
      <c r="WMM132"/>
      <c r="WMN132"/>
      <c r="WMO132"/>
      <c r="WMP132"/>
      <c r="WMQ132"/>
      <c r="WMR132"/>
      <c r="WMS132"/>
      <c r="WMT132"/>
      <c r="WMU132"/>
      <c r="WMV132"/>
      <c r="WMW132"/>
      <c r="WMX132"/>
      <c r="WMY132"/>
      <c r="WMZ132"/>
      <c r="WNA132"/>
      <c r="WNB132"/>
      <c r="WNC132"/>
      <c r="WND132"/>
      <c r="WNE132"/>
      <c r="WNF132"/>
      <c r="WNG132"/>
      <c r="WNH132"/>
      <c r="WNI132"/>
      <c r="WNJ132"/>
      <c r="WNK132"/>
      <c r="WNL132"/>
      <c r="WNM132"/>
      <c r="WNN132"/>
      <c r="WNO132"/>
      <c r="WNP132"/>
      <c r="WNQ132"/>
      <c r="WNR132"/>
      <c r="WNS132"/>
      <c r="WNT132"/>
      <c r="WNU132"/>
      <c r="WNV132"/>
      <c r="WNW132"/>
      <c r="WNX132"/>
      <c r="WNY132"/>
      <c r="WNZ132"/>
      <c r="WOA132"/>
      <c r="WOB132"/>
      <c r="WOC132"/>
      <c r="WOD132"/>
      <c r="WOE132"/>
      <c r="WOF132"/>
      <c r="WOG132"/>
      <c r="WOH132"/>
      <c r="WOI132"/>
      <c r="WOJ132"/>
      <c r="WOK132"/>
      <c r="WOL132"/>
      <c r="WOM132"/>
      <c r="WON132"/>
      <c r="WOO132"/>
      <c r="WOP132"/>
      <c r="WOQ132"/>
      <c r="WOR132"/>
      <c r="WOS132"/>
      <c r="WOT132"/>
      <c r="WOU132"/>
      <c r="WOV132"/>
      <c r="WOW132"/>
      <c r="WOX132"/>
      <c r="WOY132"/>
      <c r="WOZ132"/>
      <c r="WPA132"/>
      <c r="WPB132"/>
      <c r="WPC132"/>
      <c r="WPD132"/>
      <c r="WPE132"/>
      <c r="WPF132"/>
      <c r="WPG132"/>
      <c r="WPH132"/>
      <c r="WPI132"/>
      <c r="WPJ132"/>
      <c r="WPK132"/>
      <c r="WPL132"/>
      <c r="WPM132"/>
      <c r="WPN132"/>
      <c r="WPO132"/>
      <c r="WPP132"/>
      <c r="WPQ132"/>
      <c r="WPR132"/>
      <c r="WPS132"/>
      <c r="WPT132"/>
      <c r="WPU132"/>
      <c r="WPV132"/>
      <c r="WPW132"/>
      <c r="WPX132"/>
      <c r="WPY132"/>
      <c r="WPZ132"/>
      <c r="WQA132"/>
      <c r="WQB132"/>
      <c r="WQC132"/>
      <c r="WQD132"/>
      <c r="WQE132"/>
      <c r="WQF132"/>
      <c r="WQG132"/>
      <c r="WQH132"/>
      <c r="WQI132"/>
      <c r="WQJ132"/>
      <c r="WQK132"/>
      <c r="WQL132"/>
      <c r="WQM132"/>
      <c r="WQN132"/>
      <c r="WQO132"/>
      <c r="WQP132"/>
      <c r="WQQ132"/>
      <c r="WQR132"/>
      <c r="WQS132"/>
      <c r="WQT132"/>
      <c r="WQU132"/>
      <c r="WQV132"/>
      <c r="WQW132"/>
      <c r="WQX132"/>
      <c r="WQY132"/>
      <c r="WQZ132"/>
      <c r="WRA132"/>
      <c r="WRB132"/>
      <c r="WRC132"/>
      <c r="WRD132"/>
      <c r="WRE132"/>
      <c r="WRF132"/>
      <c r="WRG132"/>
      <c r="WRH132"/>
      <c r="WRI132"/>
      <c r="WRJ132"/>
      <c r="WRK132"/>
      <c r="WRL132"/>
      <c r="WRM132"/>
      <c r="WRN132"/>
      <c r="WRO132"/>
      <c r="WRP132"/>
      <c r="WRQ132"/>
      <c r="WRR132"/>
      <c r="WRS132"/>
      <c r="WRT132"/>
      <c r="WRU132"/>
      <c r="WRV132"/>
      <c r="WRW132"/>
      <c r="WRX132"/>
      <c r="WRY132"/>
      <c r="WRZ132"/>
      <c r="WSA132"/>
      <c r="WSB132"/>
      <c r="WSC132"/>
      <c r="WSD132"/>
      <c r="WSE132"/>
      <c r="WSF132"/>
      <c r="WSG132"/>
      <c r="WSH132"/>
      <c r="WSI132"/>
      <c r="WSJ132"/>
      <c r="WSK132"/>
      <c r="WSL132"/>
      <c r="WSM132"/>
      <c r="WSN132"/>
      <c r="WSO132"/>
      <c r="WSP132"/>
      <c r="WSQ132"/>
      <c r="WSR132"/>
      <c r="WSS132"/>
      <c r="WST132"/>
      <c r="WSU132"/>
      <c r="WSV132"/>
      <c r="WSW132"/>
      <c r="WSX132"/>
      <c r="WSY132"/>
      <c r="WSZ132"/>
      <c r="WTA132"/>
      <c r="WTB132"/>
      <c r="WTC132"/>
      <c r="WTD132"/>
      <c r="WTE132"/>
      <c r="WTF132"/>
      <c r="WTG132"/>
      <c r="WTH132"/>
      <c r="WTI132"/>
      <c r="WTJ132"/>
      <c r="WTK132"/>
      <c r="WTL132"/>
      <c r="WTM132"/>
      <c r="WTN132"/>
      <c r="WTO132"/>
      <c r="WTP132"/>
      <c r="WTQ132"/>
      <c r="WTR132"/>
      <c r="WTS132"/>
      <c r="WTT132"/>
      <c r="WTU132"/>
      <c r="WTV132"/>
      <c r="WTW132"/>
      <c r="WTX132"/>
      <c r="WTY132"/>
      <c r="WTZ132"/>
      <c r="WUA132"/>
      <c r="WUB132"/>
      <c r="WUC132"/>
      <c r="WUD132"/>
      <c r="WUE132"/>
      <c r="WUF132"/>
      <c r="WUG132"/>
      <c r="WUH132"/>
      <c r="WUI132"/>
      <c r="WUJ132"/>
      <c r="WUK132"/>
      <c r="WUL132"/>
      <c r="WUM132"/>
      <c r="WUN132"/>
      <c r="WUO132"/>
      <c r="WUP132"/>
      <c r="WUQ132"/>
      <c r="WUR132"/>
      <c r="WUS132"/>
      <c r="WUT132"/>
      <c r="WUU132"/>
      <c r="WUV132"/>
      <c r="WUW132"/>
      <c r="WUX132"/>
      <c r="WUY132"/>
      <c r="WUZ132"/>
      <c r="WVA132"/>
      <c r="WVB132"/>
      <c r="WVC132"/>
      <c r="WVD132"/>
      <c r="WVE132"/>
      <c r="WVF132"/>
      <c r="WVG132"/>
      <c r="WVH132"/>
      <c r="WVI132"/>
      <c r="WVJ132"/>
      <c r="WVK132"/>
      <c r="WVL132"/>
      <c r="WVM132"/>
      <c r="WVN132"/>
      <c r="WVO132"/>
      <c r="WVP132"/>
      <c r="WVQ132"/>
      <c r="WVR132"/>
      <c r="WVS132"/>
      <c r="WVT132"/>
      <c r="WVU132"/>
      <c r="WVV132"/>
      <c r="WVW132"/>
      <c r="WVX132"/>
      <c r="WVY132"/>
      <c r="WVZ132"/>
      <c r="WWA132"/>
      <c r="WWB132"/>
      <c r="WWC132"/>
      <c r="WWD132"/>
      <c r="WWE132"/>
      <c r="WWF132"/>
      <c r="WWG132"/>
      <c r="WWH132"/>
      <c r="WWI132"/>
      <c r="WWJ132"/>
      <c r="WWK132"/>
      <c r="WWL132"/>
      <c r="WWM132"/>
      <c r="WWN132"/>
      <c r="WWO132"/>
      <c r="WWP132"/>
      <c r="WWQ132"/>
      <c r="WWR132"/>
      <c r="WWS132"/>
      <c r="WWT132"/>
      <c r="WWU132"/>
      <c r="WWV132"/>
      <c r="WWW132"/>
      <c r="WWX132"/>
      <c r="WWY132"/>
      <c r="WWZ132"/>
      <c r="WXA132"/>
      <c r="WXB132"/>
      <c r="WXC132"/>
      <c r="WXD132"/>
      <c r="WXE132"/>
      <c r="WXF132"/>
      <c r="WXG132"/>
      <c r="WXH132"/>
      <c r="WXI132"/>
      <c r="WXJ132"/>
      <c r="WXK132"/>
      <c r="WXL132"/>
      <c r="WXM132"/>
      <c r="WXN132"/>
      <c r="WXO132"/>
      <c r="WXP132"/>
      <c r="WXQ132"/>
      <c r="WXR132"/>
      <c r="WXS132"/>
      <c r="WXT132"/>
      <c r="WXU132"/>
      <c r="WXV132"/>
      <c r="WXW132"/>
      <c r="WXX132"/>
      <c r="WXY132"/>
      <c r="WXZ132"/>
      <c r="WYA132"/>
      <c r="WYB132"/>
      <c r="WYC132"/>
      <c r="WYD132"/>
      <c r="WYE132"/>
      <c r="WYF132"/>
      <c r="WYG132"/>
      <c r="WYH132"/>
      <c r="WYI132"/>
      <c r="WYJ132"/>
      <c r="WYK132"/>
      <c r="WYL132"/>
      <c r="WYM132"/>
      <c r="WYN132"/>
      <c r="WYO132"/>
      <c r="WYP132"/>
      <c r="WYQ132"/>
      <c r="WYR132"/>
      <c r="WYS132"/>
      <c r="WYT132"/>
      <c r="WYU132"/>
      <c r="WYV132"/>
      <c r="WYW132"/>
      <c r="WYX132"/>
      <c r="WYY132"/>
      <c r="WYZ132"/>
      <c r="WZA132"/>
      <c r="WZB132"/>
      <c r="WZC132"/>
      <c r="WZD132"/>
      <c r="WZE132"/>
      <c r="WZF132"/>
      <c r="WZG132"/>
      <c r="WZH132"/>
      <c r="WZI132"/>
      <c r="WZJ132"/>
      <c r="WZK132"/>
      <c r="WZL132"/>
      <c r="WZM132"/>
      <c r="WZN132"/>
      <c r="WZO132"/>
      <c r="WZP132"/>
      <c r="WZQ132"/>
      <c r="WZR132"/>
      <c r="WZS132"/>
      <c r="WZT132"/>
      <c r="WZU132"/>
      <c r="WZV132"/>
      <c r="WZW132"/>
      <c r="WZX132"/>
      <c r="WZY132"/>
      <c r="WZZ132"/>
      <c r="XAA132"/>
      <c r="XAB132"/>
      <c r="XAC132"/>
      <c r="XAD132"/>
      <c r="XAE132"/>
      <c r="XAF132"/>
      <c r="XAG132"/>
      <c r="XAH132"/>
      <c r="XAI132"/>
      <c r="XAJ132"/>
      <c r="XAK132"/>
      <c r="XAL132"/>
      <c r="XAM132"/>
      <c r="XAN132"/>
      <c r="XAO132"/>
      <c r="XAP132"/>
      <c r="XAQ132"/>
      <c r="XAR132"/>
      <c r="XAS132"/>
      <c r="XAT132"/>
      <c r="XAU132"/>
      <c r="XAV132"/>
      <c r="XAW132"/>
      <c r="XAX132"/>
      <c r="XAY132"/>
      <c r="XAZ132"/>
      <c r="XBA132"/>
      <c r="XBB132"/>
      <c r="XBC132"/>
      <c r="XBD132"/>
      <c r="XBE132"/>
      <c r="XBF132"/>
      <c r="XBG132"/>
      <c r="XBH132"/>
      <c r="XBI132"/>
      <c r="XBJ132"/>
      <c r="XBK132"/>
      <c r="XBL132"/>
      <c r="XBM132"/>
      <c r="XBN132"/>
      <c r="XBO132"/>
      <c r="XBP132"/>
      <c r="XBQ132"/>
      <c r="XBR132"/>
      <c r="XBS132"/>
      <c r="XBT132"/>
      <c r="XBU132"/>
      <c r="XBV132"/>
      <c r="XBW132"/>
      <c r="XBX132"/>
      <c r="XBY132"/>
      <c r="XBZ132"/>
      <c r="XCA132"/>
      <c r="XCB132"/>
      <c r="XCC132"/>
      <c r="XCD132"/>
      <c r="XCE132"/>
      <c r="XCF132"/>
      <c r="XCG132"/>
      <c r="XCH132"/>
      <c r="XCI132"/>
      <c r="XCJ132"/>
      <c r="XCK132"/>
      <c r="XCL132"/>
      <c r="XCM132"/>
      <c r="XCN132"/>
      <c r="XCO132"/>
      <c r="XCP132"/>
      <c r="XCQ132"/>
      <c r="XCR132"/>
      <c r="XCS132"/>
      <c r="XCT132"/>
      <c r="XCU132"/>
      <c r="XCV132"/>
      <c r="XCW132"/>
      <c r="XCX132"/>
      <c r="XCY132"/>
      <c r="XCZ132"/>
      <c r="XDA132"/>
      <c r="XDB132"/>
      <c r="XDC132"/>
      <c r="XDD132"/>
      <c r="XDE132"/>
      <c r="XDF132"/>
      <c r="XDG132"/>
      <c r="XDH132"/>
      <c r="XDI132"/>
      <c r="XDJ132"/>
      <c r="XDK132"/>
      <c r="XDL132"/>
      <c r="XDM132"/>
      <c r="XDN132"/>
      <c r="XDO132"/>
      <c r="XDP132"/>
      <c r="XDQ132"/>
      <c r="XDR132"/>
      <c r="XDS132"/>
      <c r="XDT132"/>
      <c r="XDU132"/>
      <c r="XDV132"/>
      <c r="XDW132"/>
      <c r="XDX132"/>
      <c r="XDY132"/>
      <c r="XDZ132"/>
      <c r="XEA132"/>
      <c r="XEB132"/>
      <c r="XEC132"/>
      <c r="XED132"/>
      <c r="XEE132"/>
      <c r="XEF132"/>
      <c r="XEG132"/>
      <c r="XEH132"/>
      <c r="XEI132"/>
      <c r="XEJ132"/>
      <c r="XEK132"/>
      <c r="XEL132"/>
      <c r="XEM132"/>
      <c r="XEN132"/>
      <c r="XEO132"/>
      <c r="XEP132"/>
      <c r="XEQ132"/>
      <c r="XER132"/>
      <c r="XES132"/>
      <c r="XET132"/>
      <c r="XEU132"/>
      <c r="XEV132"/>
      <c r="XEW132"/>
      <c r="XEX132"/>
      <c r="XEY132"/>
      <c r="XEZ132"/>
      <c r="XFA132"/>
      <c r="XFB132"/>
      <c r="XFC132"/>
      <c r="XFD132"/>
    </row>
    <row r="133" s="64" customFormat="1" ht="28" customHeight="1" spans="1:11">
      <c r="A133" s="75" t="s">
        <v>74</v>
      </c>
      <c r="B133" s="88" t="s">
        <v>291</v>
      </c>
      <c r="C133" s="80" t="s">
        <v>76</v>
      </c>
      <c r="D133" s="174">
        <v>170</v>
      </c>
      <c r="E133" s="122"/>
      <c r="F133" s="136">
        <v>20</v>
      </c>
      <c r="G133" s="136"/>
      <c r="H133" s="136"/>
      <c r="I133" s="85">
        <f t="shared" ref="I133:I137" si="22">D133*(E133+F133+G133+H133)</f>
        <v>3400</v>
      </c>
      <c r="J133" s="103" t="s">
        <v>292</v>
      </c>
      <c r="K133" s="124"/>
    </row>
    <row r="134" s="64" customFormat="1" ht="58" customHeight="1" spans="1:11">
      <c r="A134" s="75" t="s">
        <v>79</v>
      </c>
      <c r="B134" s="88" t="s">
        <v>293</v>
      </c>
      <c r="C134" s="80" t="s">
        <v>76</v>
      </c>
      <c r="D134" s="174"/>
      <c r="E134" s="122"/>
      <c r="F134" s="136">
        <v>16</v>
      </c>
      <c r="G134" s="136"/>
      <c r="H134" s="136"/>
      <c r="I134" s="85">
        <f t="shared" si="22"/>
        <v>0</v>
      </c>
      <c r="J134" s="103" t="s">
        <v>294</v>
      </c>
      <c r="K134" s="124"/>
    </row>
    <row r="135" s="126" customFormat="1" ht="33" customHeight="1" spans="1:11">
      <c r="A135" s="75" t="s">
        <v>81</v>
      </c>
      <c r="B135" s="148" t="s">
        <v>295</v>
      </c>
      <c r="C135" s="149" t="s">
        <v>296</v>
      </c>
      <c r="D135" s="174">
        <v>170</v>
      </c>
      <c r="E135" s="150"/>
      <c r="F135" s="151">
        <v>5</v>
      </c>
      <c r="G135" s="151"/>
      <c r="H135" s="151"/>
      <c r="I135" s="155">
        <f t="shared" si="22"/>
        <v>850</v>
      </c>
      <c r="J135" s="156" t="s">
        <v>297</v>
      </c>
      <c r="K135" s="157"/>
    </row>
    <row r="136" s="64" customFormat="1" ht="20" customHeight="1" spans="1:11">
      <c r="A136" s="75" t="s">
        <v>85</v>
      </c>
      <c r="B136" s="88" t="s">
        <v>298</v>
      </c>
      <c r="C136" s="80" t="s">
        <v>76</v>
      </c>
      <c r="D136" s="174">
        <v>170</v>
      </c>
      <c r="E136" s="122"/>
      <c r="F136" s="136">
        <v>8</v>
      </c>
      <c r="G136" s="136"/>
      <c r="H136" s="136"/>
      <c r="I136" s="85">
        <f t="shared" si="22"/>
        <v>1360</v>
      </c>
      <c r="J136" s="103" t="s">
        <v>299</v>
      </c>
      <c r="K136" s="124"/>
    </row>
    <row r="137" s="64" customFormat="1" ht="39" customHeight="1" spans="1:11">
      <c r="A137" s="75" t="s">
        <v>89</v>
      </c>
      <c r="B137" s="88" t="s">
        <v>300</v>
      </c>
      <c r="C137" s="80" t="s">
        <v>76</v>
      </c>
      <c r="D137" s="174">
        <v>170</v>
      </c>
      <c r="E137" s="122"/>
      <c r="F137" s="136">
        <v>10</v>
      </c>
      <c r="G137" s="136"/>
      <c r="H137" s="136"/>
      <c r="I137" s="85">
        <f t="shared" si="22"/>
        <v>1700</v>
      </c>
      <c r="J137" s="101" t="s">
        <v>301</v>
      </c>
      <c r="K137" s="124"/>
    </row>
    <row r="138" s="163" customFormat="1" ht="58" customHeight="1" spans="1:11">
      <c r="A138" s="207" t="s">
        <v>92</v>
      </c>
      <c r="B138" s="195" t="s">
        <v>302</v>
      </c>
      <c r="C138" s="176" t="s">
        <v>76</v>
      </c>
      <c r="D138" s="177">
        <v>170</v>
      </c>
      <c r="E138" s="214"/>
      <c r="F138" s="196">
        <v>20</v>
      </c>
      <c r="G138" s="196"/>
      <c r="H138" s="196"/>
      <c r="I138" s="185">
        <f>F138*D138</f>
        <v>3400</v>
      </c>
      <c r="J138" s="212" t="s">
        <v>303</v>
      </c>
      <c r="K138" s="154"/>
    </row>
    <row r="139" s="64" customFormat="1" ht="20" customHeight="1" spans="1:11">
      <c r="A139" s="75" t="s">
        <v>96</v>
      </c>
      <c r="B139" s="88" t="s">
        <v>304</v>
      </c>
      <c r="C139" s="80" t="s">
        <v>76</v>
      </c>
      <c r="D139" s="174"/>
      <c r="E139" s="122"/>
      <c r="F139" s="136">
        <v>25</v>
      </c>
      <c r="G139" s="137"/>
      <c r="H139" s="137"/>
      <c r="I139" s="85">
        <f t="shared" ref="I139:I142" si="23">D139*(E139+F139+G139+H139)</f>
        <v>0</v>
      </c>
      <c r="J139" s="160" t="s">
        <v>305</v>
      </c>
      <c r="K139" s="124"/>
    </row>
    <row r="140" s="64" customFormat="1" ht="20" customHeight="1" spans="1:11">
      <c r="A140" s="75" t="s">
        <v>99</v>
      </c>
      <c r="B140" s="88" t="s">
        <v>306</v>
      </c>
      <c r="C140" s="80" t="s">
        <v>76</v>
      </c>
      <c r="D140" s="174">
        <v>120</v>
      </c>
      <c r="E140" s="122"/>
      <c r="F140" s="136"/>
      <c r="G140" s="136">
        <v>5.5</v>
      </c>
      <c r="H140" s="137"/>
      <c r="I140" s="85">
        <f t="shared" si="23"/>
        <v>660</v>
      </c>
      <c r="J140" s="160"/>
      <c r="K140" s="124"/>
    </row>
    <row r="141" s="64" customFormat="1" ht="20" customHeight="1" spans="1:11">
      <c r="A141" s="75" t="s">
        <v>102</v>
      </c>
      <c r="B141" s="88" t="s">
        <v>307</v>
      </c>
      <c r="C141" s="80" t="s">
        <v>94</v>
      </c>
      <c r="D141" s="174"/>
      <c r="E141" s="158"/>
      <c r="F141" s="159"/>
      <c r="G141" s="137"/>
      <c r="H141" s="137"/>
      <c r="I141" s="85">
        <f t="shared" si="23"/>
        <v>0</v>
      </c>
      <c r="J141" s="101"/>
      <c r="K141" s="124"/>
    </row>
    <row r="142" s="163" customFormat="1" ht="20" customHeight="1" spans="1:11">
      <c r="A142" s="207" t="s">
        <v>105</v>
      </c>
      <c r="B142" s="195" t="s">
        <v>308</v>
      </c>
      <c r="C142" s="176" t="s">
        <v>94</v>
      </c>
      <c r="D142" s="177">
        <v>1</v>
      </c>
      <c r="E142" s="215">
        <v>520</v>
      </c>
      <c r="F142" s="216"/>
      <c r="G142" s="217"/>
      <c r="H142" s="217"/>
      <c r="I142" s="185">
        <f t="shared" si="23"/>
        <v>520</v>
      </c>
      <c r="J142" s="186" t="s">
        <v>309</v>
      </c>
      <c r="K142" s="154" t="s">
        <v>310</v>
      </c>
    </row>
    <row r="143" ht="21" customHeight="1" spans="1:10">
      <c r="A143" s="80" t="s">
        <v>163</v>
      </c>
      <c r="B143" s="90"/>
      <c r="C143" s="80" t="s">
        <v>164</v>
      </c>
      <c r="D143" s="174"/>
      <c r="E143" s="81"/>
      <c r="F143" s="82"/>
      <c r="G143" s="82"/>
      <c r="H143" s="82"/>
      <c r="I143" s="105">
        <f>SUM(I6:I142)</f>
        <v>162658.98155</v>
      </c>
      <c r="J143" s="104"/>
    </row>
    <row r="144" ht="21" customHeight="1" spans="1:10">
      <c r="A144" s="91" t="s">
        <v>165</v>
      </c>
      <c r="B144" s="88"/>
      <c r="C144" s="80" t="s">
        <v>164</v>
      </c>
      <c r="D144" s="174"/>
      <c r="E144" s="81"/>
      <c r="F144" s="82"/>
      <c r="G144" s="82"/>
      <c r="H144" s="82"/>
      <c r="I144" s="105">
        <f>I143*0.12</f>
        <v>19519.077786</v>
      </c>
      <c r="J144" s="88" t="s">
        <v>166</v>
      </c>
    </row>
    <row r="145" ht="21" customHeight="1" spans="1:10">
      <c r="A145" s="91" t="s">
        <v>167</v>
      </c>
      <c r="B145" s="88"/>
      <c r="C145" s="80" t="s">
        <v>164</v>
      </c>
      <c r="D145" s="174"/>
      <c r="E145" s="81"/>
      <c r="F145" s="82"/>
      <c r="G145" s="82"/>
      <c r="H145" s="82"/>
      <c r="I145" s="105">
        <f>I143+I144</f>
        <v>182178.059336</v>
      </c>
      <c r="J145" s="88"/>
    </row>
    <row r="146" ht="21" customHeight="1" spans="1:10">
      <c r="A146" s="80" t="s">
        <v>311</v>
      </c>
      <c r="B146" s="90"/>
      <c r="C146" s="90"/>
      <c r="D146" s="166"/>
      <c r="E146" s="92"/>
      <c r="F146" s="93"/>
      <c r="G146" s="93"/>
      <c r="H146" s="93"/>
      <c r="I146" s="90"/>
      <c r="J146" s="90"/>
    </row>
    <row r="147" s="188" customFormat="1" ht="27" customHeight="1" spans="1:11">
      <c r="A147" s="94" t="s">
        <v>168</v>
      </c>
      <c r="B147" s="94"/>
      <c r="C147" s="94"/>
      <c r="D147" s="180"/>
      <c r="E147" s="95"/>
      <c r="F147" s="96"/>
      <c r="G147" s="96"/>
      <c r="H147" s="96"/>
      <c r="I147" s="94"/>
      <c r="J147" s="94"/>
      <c r="K147" s="201"/>
    </row>
  </sheetData>
  <autoFilter xmlns:etc="http://www.wps.cn/officeDocument/2017/etCustomData" ref="A1:K147" etc:filterBottomFollowUsedRange="0">
    <extLst/>
  </autoFilter>
  <mergeCells count="27">
    <mergeCell ref="A1:J1"/>
    <mergeCell ref="A2:H2"/>
    <mergeCell ref="E3:F3"/>
    <mergeCell ref="G3:H3"/>
    <mergeCell ref="A5:J5"/>
    <mergeCell ref="A26:J26"/>
    <mergeCell ref="A36:J36"/>
    <mergeCell ref="A48:J48"/>
    <mergeCell ref="A61:J61"/>
    <mergeCell ref="A72:J72"/>
    <mergeCell ref="A85:J85"/>
    <mergeCell ref="A95:J95"/>
    <mergeCell ref="A103:J103"/>
    <mergeCell ref="A113:J113"/>
    <mergeCell ref="A132:J132"/>
    <mergeCell ref="A143:B143"/>
    <mergeCell ref="A144:B144"/>
    <mergeCell ref="A145:B145"/>
    <mergeCell ref="A146:J146"/>
    <mergeCell ref="A147:J147"/>
    <mergeCell ref="A3:A4"/>
    <mergeCell ref="B3:B4"/>
    <mergeCell ref="C3:C4"/>
    <mergeCell ref="D3:D4"/>
    <mergeCell ref="I3:I4"/>
    <mergeCell ref="J3:J4"/>
    <mergeCell ref="K3:K4"/>
  </mergeCells>
  <printOptions horizontalCentered="1"/>
  <pageMargins left="0.25" right="0.25" top="0.75" bottom="0.75" header="0.298611111111111" footer="0.298611111111111"/>
  <pageSetup paperSize="9" orientation="landscape" horizontalDpi="600"/>
  <headerFooter>
    <oddFooter>&amp;C第 &amp;P 页，共 &amp;N 页&amp;R重庆昱辰居室内设计有限公司</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IU35"/>
  <sheetViews>
    <sheetView view="pageBreakPreview" zoomScale="140" zoomScaleNormal="100" workbookViewId="0">
      <pane ySplit="4" topLeftCell="A30" activePane="bottomLeft" state="frozen"/>
      <selection/>
      <selection pane="bottomLeft" activeCell="E41" sqref="E41"/>
    </sheetView>
  </sheetViews>
  <sheetFormatPr defaultColWidth="8.89090909090909" defaultRowHeight="14"/>
  <cols>
    <col min="1" max="1" width="5.3" style="64" customWidth="1"/>
    <col min="2" max="2" width="27.1272727272727" style="64" customWidth="1"/>
    <col min="3" max="3" width="7.12727272727273" style="64" customWidth="1"/>
    <col min="4" max="4" width="7.9" style="164" customWidth="1"/>
    <col min="5" max="8" width="6.62727272727273" style="64" customWidth="1"/>
    <col min="9" max="9" width="10.0727272727273" style="64" customWidth="1"/>
    <col min="10" max="10" width="41.2" style="64" customWidth="1"/>
    <col min="11" max="11" width="37.9181818181818" style="66" customWidth="1"/>
    <col min="12" max="16384" width="8.89090909090909" style="64"/>
  </cols>
  <sheetData>
    <row r="1" ht="53" customHeight="1" spans="1:10">
      <c r="A1" s="67" t="s">
        <v>312</v>
      </c>
      <c r="B1" s="68"/>
      <c r="C1" s="68"/>
      <c r="D1" s="165"/>
      <c r="E1" s="68"/>
      <c r="F1" s="68"/>
      <c r="G1" s="68"/>
      <c r="H1" s="68"/>
      <c r="I1" s="68"/>
      <c r="J1" s="68"/>
    </row>
    <row r="2" ht="20" customHeight="1" spans="1:11">
      <c r="A2" s="69" t="s">
        <v>313</v>
      </c>
      <c r="B2" s="69"/>
      <c r="C2" s="69"/>
      <c r="D2" s="166"/>
      <c r="E2" s="70"/>
      <c r="F2" s="70"/>
      <c r="G2" s="70"/>
      <c r="H2" s="70"/>
      <c r="I2" s="97">
        <f ca="1">TODAY()</f>
        <v>45694</v>
      </c>
      <c r="J2" s="97"/>
      <c r="K2" s="98" t="s">
        <v>60</v>
      </c>
    </row>
    <row r="3" spans="1:11">
      <c r="A3" s="71" t="s">
        <v>61</v>
      </c>
      <c r="B3" s="71" t="s">
        <v>314</v>
      </c>
      <c r="C3" s="72" t="s">
        <v>63</v>
      </c>
      <c r="D3" s="167" t="s">
        <v>64</v>
      </c>
      <c r="E3" s="73" t="s">
        <v>65</v>
      </c>
      <c r="F3" s="74"/>
      <c r="G3" s="75" t="s">
        <v>315</v>
      </c>
      <c r="H3" s="75"/>
      <c r="I3" s="71" t="s">
        <v>67</v>
      </c>
      <c r="J3" s="71" t="s">
        <v>316</v>
      </c>
      <c r="K3" s="99"/>
    </row>
    <row r="4" spans="1:11">
      <c r="A4" s="71"/>
      <c r="B4" s="71"/>
      <c r="C4" s="72"/>
      <c r="D4" s="167"/>
      <c r="E4" s="73" t="s">
        <v>69</v>
      </c>
      <c r="F4" s="74" t="s">
        <v>70</v>
      </c>
      <c r="G4" s="75" t="s">
        <v>71</v>
      </c>
      <c r="H4" s="75" t="s">
        <v>72</v>
      </c>
      <c r="I4" s="71"/>
      <c r="J4" s="71"/>
      <c r="K4" s="99"/>
    </row>
    <row r="5" ht="20" customHeight="1" spans="1:11">
      <c r="A5" s="76" t="s">
        <v>317</v>
      </c>
      <c r="B5" s="76"/>
      <c r="C5" s="77"/>
      <c r="D5" s="168"/>
      <c r="E5" s="78"/>
      <c r="F5" s="78"/>
      <c r="G5" s="78"/>
      <c r="H5" s="78"/>
      <c r="I5" s="78"/>
      <c r="J5" s="78"/>
      <c r="K5" s="100"/>
    </row>
    <row r="6" s="162" customFormat="1" ht="34" customHeight="1" spans="1:255">
      <c r="A6" s="75" t="s">
        <v>74</v>
      </c>
      <c r="B6" s="169" t="s">
        <v>318</v>
      </c>
      <c r="C6" s="170" t="s">
        <v>98</v>
      </c>
      <c r="D6" s="171">
        <f>3.85+2.14+1.5</f>
        <v>7.49</v>
      </c>
      <c r="E6" s="172">
        <v>30</v>
      </c>
      <c r="F6" s="173">
        <v>10</v>
      </c>
      <c r="G6" s="173">
        <v>30</v>
      </c>
      <c r="H6" s="173"/>
      <c r="I6" s="181">
        <f t="shared" ref="I6:I10" si="0">D6*(E6+F6+G6+H6)</f>
        <v>524.3</v>
      </c>
      <c r="J6" s="182" t="s">
        <v>319</v>
      </c>
      <c r="K6" s="183"/>
      <c r="L6" s="184"/>
      <c r="M6" s="184"/>
      <c r="N6" s="184"/>
      <c r="O6" s="184"/>
      <c r="P6" s="184"/>
      <c r="Q6" s="184"/>
      <c r="R6" s="184"/>
      <c r="S6" s="184"/>
      <c r="T6" s="184"/>
      <c r="U6" s="184"/>
      <c r="V6" s="184"/>
      <c r="W6" s="184"/>
      <c r="X6" s="184"/>
      <c r="Y6" s="184"/>
      <c r="Z6" s="184"/>
      <c r="AA6" s="184"/>
      <c r="AB6" s="184"/>
      <c r="AC6" s="184"/>
      <c r="AD6" s="184"/>
      <c r="AE6" s="184"/>
      <c r="AF6" s="184"/>
      <c r="AG6" s="184"/>
      <c r="AH6" s="184"/>
      <c r="AI6" s="184"/>
      <c r="AJ6" s="184"/>
      <c r="AK6" s="184"/>
      <c r="AL6" s="184"/>
      <c r="AM6" s="184"/>
      <c r="AN6" s="184"/>
      <c r="AO6" s="184"/>
      <c r="AP6" s="184"/>
      <c r="AQ6" s="184"/>
      <c r="AR6" s="184"/>
      <c r="AS6" s="184"/>
      <c r="AT6" s="184"/>
      <c r="AU6" s="184"/>
      <c r="AV6" s="184"/>
      <c r="AW6" s="184"/>
      <c r="AX6" s="184"/>
      <c r="AY6" s="184"/>
      <c r="AZ6" s="184"/>
      <c r="BA6" s="184"/>
      <c r="BB6" s="184"/>
      <c r="BC6" s="184"/>
      <c r="BD6" s="184"/>
      <c r="BE6" s="184"/>
      <c r="BF6" s="184"/>
      <c r="BG6" s="184"/>
      <c r="BH6" s="184"/>
      <c r="BI6" s="184"/>
      <c r="BJ6" s="184"/>
      <c r="BK6" s="184"/>
      <c r="BL6" s="184"/>
      <c r="BM6" s="184"/>
      <c r="BN6" s="184"/>
      <c r="BO6" s="184"/>
      <c r="BP6" s="184"/>
      <c r="BQ6" s="184"/>
      <c r="BR6" s="184"/>
      <c r="BS6" s="184"/>
      <c r="BT6" s="184"/>
      <c r="BU6" s="184"/>
      <c r="BV6" s="184"/>
      <c r="BW6" s="184"/>
      <c r="BX6" s="184"/>
      <c r="BY6" s="184"/>
      <c r="BZ6" s="184"/>
      <c r="CA6" s="184"/>
      <c r="CB6" s="184"/>
      <c r="CC6" s="184"/>
      <c r="CD6" s="184"/>
      <c r="CE6" s="184"/>
      <c r="CF6" s="184"/>
      <c r="CG6" s="184"/>
      <c r="CH6" s="184"/>
      <c r="CI6" s="184"/>
      <c r="CJ6" s="184"/>
      <c r="CK6" s="184"/>
      <c r="CL6" s="184"/>
      <c r="CM6" s="184"/>
      <c r="CN6" s="184"/>
      <c r="CO6" s="184"/>
      <c r="CP6" s="184"/>
      <c r="CQ6" s="184"/>
      <c r="CR6" s="184"/>
      <c r="CS6" s="184"/>
      <c r="CT6" s="184"/>
      <c r="CU6" s="184"/>
      <c r="CV6" s="184"/>
      <c r="CW6" s="184"/>
      <c r="CX6" s="184"/>
      <c r="CY6" s="184"/>
      <c r="CZ6" s="184"/>
      <c r="DA6" s="184"/>
      <c r="DB6" s="184"/>
      <c r="DC6" s="184"/>
      <c r="DD6" s="184"/>
      <c r="DE6" s="184"/>
      <c r="DF6" s="184"/>
      <c r="DG6" s="184"/>
      <c r="DH6" s="184"/>
      <c r="DI6" s="184"/>
      <c r="DJ6" s="184"/>
      <c r="DK6" s="184"/>
      <c r="DL6" s="184"/>
      <c r="DM6" s="184"/>
      <c r="DN6" s="184"/>
      <c r="DO6" s="184"/>
      <c r="DP6" s="184"/>
      <c r="DQ6" s="184"/>
      <c r="DR6" s="184"/>
      <c r="DS6" s="184"/>
      <c r="DT6" s="184"/>
      <c r="DU6" s="184"/>
      <c r="DV6" s="184"/>
      <c r="DW6" s="184"/>
      <c r="DX6" s="184"/>
      <c r="DY6" s="184"/>
      <c r="DZ6" s="184"/>
      <c r="EA6" s="184"/>
      <c r="EB6" s="184"/>
      <c r="EC6" s="184"/>
      <c r="ED6" s="184"/>
      <c r="EE6" s="184"/>
      <c r="EF6" s="184"/>
      <c r="EG6" s="184"/>
      <c r="EH6" s="184"/>
      <c r="EI6" s="184"/>
      <c r="EJ6" s="184"/>
      <c r="EK6" s="184"/>
      <c r="EL6" s="184"/>
      <c r="EM6" s="184"/>
      <c r="EN6" s="184"/>
      <c r="EO6" s="184"/>
      <c r="EP6" s="184"/>
      <c r="EQ6" s="184"/>
      <c r="ER6" s="184"/>
      <c r="ES6" s="184"/>
      <c r="ET6" s="184"/>
      <c r="EU6" s="184"/>
      <c r="EV6" s="184"/>
      <c r="EW6" s="184"/>
      <c r="EX6" s="184"/>
      <c r="EY6" s="184"/>
      <c r="EZ6" s="184"/>
      <c r="FA6" s="184"/>
      <c r="FB6" s="184"/>
      <c r="FC6" s="184"/>
      <c r="FD6" s="184"/>
      <c r="FE6" s="184"/>
      <c r="FF6" s="184"/>
      <c r="FG6" s="184"/>
      <c r="FH6" s="184"/>
      <c r="FI6" s="184"/>
      <c r="FJ6" s="184"/>
      <c r="FK6" s="184"/>
      <c r="FL6" s="184"/>
      <c r="FM6" s="184"/>
      <c r="FN6" s="184"/>
      <c r="FO6" s="184"/>
      <c r="FP6" s="184"/>
      <c r="FQ6" s="184"/>
      <c r="FR6" s="184"/>
      <c r="FS6" s="184"/>
      <c r="FT6" s="184"/>
      <c r="FU6" s="184"/>
      <c r="FV6" s="184"/>
      <c r="FW6" s="184"/>
      <c r="FX6" s="184"/>
      <c r="FY6" s="184"/>
      <c r="FZ6" s="184"/>
      <c r="GA6" s="184"/>
      <c r="GB6" s="184"/>
      <c r="GC6" s="184"/>
      <c r="GD6" s="184"/>
      <c r="GE6" s="184"/>
      <c r="GF6" s="184"/>
      <c r="GG6" s="184"/>
      <c r="GH6" s="184"/>
      <c r="GI6" s="184"/>
      <c r="GJ6" s="184"/>
      <c r="GK6" s="184"/>
      <c r="GL6" s="184"/>
      <c r="GM6" s="184"/>
      <c r="GN6" s="184"/>
      <c r="GO6" s="184"/>
      <c r="GP6" s="184"/>
      <c r="GQ6" s="184"/>
      <c r="GR6" s="184"/>
      <c r="GS6" s="184"/>
      <c r="GT6" s="184"/>
      <c r="GU6" s="184"/>
      <c r="GV6" s="184"/>
      <c r="GW6" s="184"/>
      <c r="GX6" s="184"/>
      <c r="GY6" s="184"/>
      <c r="GZ6" s="184"/>
      <c r="HA6" s="184"/>
      <c r="HB6" s="184"/>
      <c r="HC6" s="184"/>
      <c r="HD6" s="184"/>
      <c r="HE6" s="184"/>
      <c r="HF6" s="184"/>
      <c r="HG6" s="184"/>
      <c r="HH6" s="184"/>
      <c r="HI6" s="184"/>
      <c r="HJ6" s="184"/>
      <c r="HK6" s="184"/>
      <c r="HL6" s="184"/>
      <c r="HM6" s="184"/>
      <c r="HN6" s="184"/>
      <c r="HO6" s="184"/>
      <c r="HP6" s="184"/>
      <c r="HQ6" s="184"/>
      <c r="HR6" s="184"/>
      <c r="HS6" s="184"/>
      <c r="HT6" s="184"/>
      <c r="HU6" s="184"/>
      <c r="HV6" s="184"/>
      <c r="HW6" s="184"/>
      <c r="HX6" s="184"/>
      <c r="HY6" s="184"/>
      <c r="HZ6" s="184"/>
      <c r="IA6" s="184"/>
      <c r="IB6" s="184"/>
      <c r="IC6" s="184"/>
      <c r="ID6" s="184"/>
      <c r="IE6" s="184"/>
      <c r="IF6" s="184"/>
      <c r="IG6" s="184"/>
      <c r="IH6" s="184"/>
      <c r="II6" s="184"/>
      <c r="IJ6" s="184"/>
      <c r="IK6" s="184"/>
      <c r="IL6" s="184"/>
      <c r="IM6" s="184"/>
      <c r="IN6" s="184"/>
      <c r="IO6" s="184"/>
      <c r="IP6" s="184"/>
      <c r="IQ6" s="184"/>
      <c r="IR6" s="184"/>
      <c r="IS6" s="184"/>
      <c r="IT6" s="184"/>
      <c r="IU6" s="184"/>
    </row>
    <row r="7" s="63" customFormat="1" ht="37" customHeight="1" spans="1:11">
      <c r="A7" s="75" t="s">
        <v>79</v>
      </c>
      <c r="B7" s="79" t="s">
        <v>320</v>
      </c>
      <c r="C7" s="80" t="s">
        <v>76</v>
      </c>
      <c r="D7" s="174">
        <f>1.35*2.85</f>
        <v>3.8475</v>
      </c>
      <c r="E7" s="81">
        <v>130</v>
      </c>
      <c r="F7" s="82">
        <v>10</v>
      </c>
      <c r="G7" s="82">
        <v>80</v>
      </c>
      <c r="H7" s="82"/>
      <c r="I7" s="85">
        <f t="shared" si="0"/>
        <v>846.45</v>
      </c>
      <c r="J7" s="101" t="s">
        <v>321</v>
      </c>
      <c r="K7" s="102" t="s">
        <v>322</v>
      </c>
    </row>
    <row r="8" s="63" customFormat="1" ht="27" customHeight="1" spans="1:11">
      <c r="A8" s="75" t="s">
        <v>81</v>
      </c>
      <c r="B8" s="88" t="s">
        <v>213</v>
      </c>
      <c r="C8" s="80" t="s">
        <v>98</v>
      </c>
      <c r="D8" s="80"/>
      <c r="E8" s="81"/>
      <c r="F8" s="136">
        <v>10</v>
      </c>
      <c r="G8" s="136">
        <v>10</v>
      </c>
      <c r="H8" s="136"/>
      <c r="I8" s="123">
        <f t="shared" si="0"/>
        <v>0</v>
      </c>
      <c r="J8" s="153" t="s">
        <v>214</v>
      </c>
      <c r="K8" s="125"/>
    </row>
    <row r="9" s="163" customFormat="1" ht="37" customHeight="1" spans="1:11">
      <c r="A9" s="75" t="s">
        <v>85</v>
      </c>
      <c r="B9" s="175" t="s">
        <v>323</v>
      </c>
      <c r="C9" s="176" t="s">
        <v>76</v>
      </c>
      <c r="D9" s="177">
        <v>8.15</v>
      </c>
      <c r="E9" s="178">
        <v>130</v>
      </c>
      <c r="F9" s="179">
        <v>10</v>
      </c>
      <c r="G9" s="179">
        <v>80</v>
      </c>
      <c r="H9" s="179"/>
      <c r="I9" s="185">
        <f t="shared" si="0"/>
        <v>1793</v>
      </c>
      <c r="J9" s="186" t="s">
        <v>321</v>
      </c>
      <c r="K9" s="187" t="s">
        <v>322</v>
      </c>
    </row>
    <row r="10" s="63" customFormat="1" ht="37" customHeight="1" spans="1:11">
      <c r="A10" s="75" t="s">
        <v>89</v>
      </c>
      <c r="B10" s="79" t="s">
        <v>324</v>
      </c>
      <c r="C10" s="80" t="s">
        <v>76</v>
      </c>
      <c r="D10" s="174">
        <f>4.96*2.47</f>
        <v>12.2512</v>
      </c>
      <c r="E10" s="81">
        <v>130</v>
      </c>
      <c r="F10" s="82">
        <v>10</v>
      </c>
      <c r="G10" s="82">
        <v>80</v>
      </c>
      <c r="H10" s="82"/>
      <c r="I10" s="85">
        <f t="shared" si="0"/>
        <v>2695.264</v>
      </c>
      <c r="J10" s="101" t="s">
        <v>321</v>
      </c>
      <c r="K10" s="102" t="s">
        <v>322</v>
      </c>
    </row>
    <row r="11" s="63" customFormat="1" ht="37" customHeight="1" spans="1:11">
      <c r="A11" s="75" t="s">
        <v>92</v>
      </c>
      <c r="B11" s="79" t="s">
        <v>325</v>
      </c>
      <c r="C11" s="80" t="s">
        <v>76</v>
      </c>
      <c r="D11" s="174">
        <f>5.86*1.77</f>
        <v>10.3722</v>
      </c>
      <c r="E11" s="81">
        <v>130</v>
      </c>
      <c r="F11" s="82">
        <v>10</v>
      </c>
      <c r="G11" s="82">
        <v>80</v>
      </c>
      <c r="H11" s="82"/>
      <c r="I11" s="85">
        <f t="shared" ref="I11:I18" si="1">D11*(E11+F11+G11+H11)</f>
        <v>2281.884</v>
      </c>
      <c r="J11" s="101" t="s">
        <v>321</v>
      </c>
      <c r="K11" s="102" t="s">
        <v>322</v>
      </c>
    </row>
    <row r="12" s="64" customFormat="1" ht="25" customHeight="1" spans="1:11">
      <c r="A12" s="75" t="s">
        <v>96</v>
      </c>
      <c r="B12" s="83" t="s">
        <v>326</v>
      </c>
      <c r="C12" s="80" t="s">
        <v>76</v>
      </c>
      <c r="D12" s="174">
        <f>D11</f>
        <v>10.3722</v>
      </c>
      <c r="E12" s="84">
        <v>40</v>
      </c>
      <c r="F12" s="85">
        <v>4.5</v>
      </c>
      <c r="G12" s="85">
        <v>37</v>
      </c>
      <c r="H12" s="85"/>
      <c r="I12" s="85">
        <f t="shared" si="1"/>
        <v>845.3343</v>
      </c>
      <c r="J12" s="101" t="s">
        <v>176</v>
      </c>
      <c r="K12" s="124"/>
    </row>
    <row r="13" s="63" customFormat="1" ht="37" customHeight="1" spans="1:11">
      <c r="A13" s="75" t="s">
        <v>99</v>
      </c>
      <c r="B13" s="79" t="s">
        <v>327</v>
      </c>
      <c r="C13" s="80" t="s">
        <v>76</v>
      </c>
      <c r="D13" s="174">
        <f>0.73*2.15</f>
        <v>1.5695</v>
      </c>
      <c r="E13" s="86">
        <f>260-110</f>
        <v>150</v>
      </c>
      <c r="F13" s="87">
        <v>20</v>
      </c>
      <c r="G13" s="87">
        <f>240-80</f>
        <v>160</v>
      </c>
      <c r="H13" s="82"/>
      <c r="I13" s="85">
        <f t="shared" si="1"/>
        <v>517.935</v>
      </c>
      <c r="J13" s="101" t="s">
        <v>321</v>
      </c>
      <c r="K13" s="102" t="s">
        <v>322</v>
      </c>
    </row>
    <row r="14" s="63" customFormat="1" ht="36" customHeight="1" spans="1:11">
      <c r="A14" s="75" t="s">
        <v>102</v>
      </c>
      <c r="B14" s="83" t="s">
        <v>328</v>
      </c>
      <c r="C14" s="80" t="s">
        <v>76</v>
      </c>
      <c r="D14" s="174">
        <f>0.73*2.15</f>
        <v>1.5695</v>
      </c>
      <c r="E14" s="84">
        <v>60</v>
      </c>
      <c r="F14" s="85">
        <v>10</v>
      </c>
      <c r="G14" s="85">
        <v>50</v>
      </c>
      <c r="H14" s="85"/>
      <c r="I14" s="85">
        <f t="shared" si="1"/>
        <v>188.34</v>
      </c>
      <c r="J14" s="101" t="s">
        <v>176</v>
      </c>
      <c r="K14" s="102"/>
    </row>
    <row r="15" s="63" customFormat="1" ht="37" customHeight="1" spans="1:11">
      <c r="A15" s="75" t="s">
        <v>105</v>
      </c>
      <c r="B15" s="79" t="s">
        <v>329</v>
      </c>
      <c r="C15" s="80" t="s">
        <v>76</v>
      </c>
      <c r="D15" s="174">
        <f>2.8*2.15</f>
        <v>6.02</v>
      </c>
      <c r="E15" s="81">
        <v>130</v>
      </c>
      <c r="F15" s="82">
        <v>10</v>
      </c>
      <c r="G15" s="82">
        <v>80</v>
      </c>
      <c r="H15" s="82"/>
      <c r="I15" s="85">
        <f t="shared" si="1"/>
        <v>1324.4</v>
      </c>
      <c r="J15" s="101" t="s">
        <v>321</v>
      </c>
      <c r="K15" s="102" t="s">
        <v>322</v>
      </c>
    </row>
    <row r="16" s="64" customFormat="1" ht="25" customHeight="1" spans="1:11">
      <c r="A16" s="75" t="s">
        <v>108</v>
      </c>
      <c r="B16" s="83" t="s">
        <v>330</v>
      </c>
      <c r="C16" s="80" t="s">
        <v>76</v>
      </c>
      <c r="D16" s="174">
        <f>D15</f>
        <v>6.02</v>
      </c>
      <c r="E16" s="84">
        <v>40</v>
      </c>
      <c r="F16" s="85">
        <v>4.5</v>
      </c>
      <c r="G16" s="85">
        <v>37</v>
      </c>
      <c r="H16" s="85"/>
      <c r="I16" s="85">
        <f t="shared" si="1"/>
        <v>490.63</v>
      </c>
      <c r="J16" s="101" t="s">
        <v>176</v>
      </c>
      <c r="K16" s="124"/>
    </row>
    <row r="17" s="63" customFormat="1" ht="37" customHeight="1" spans="1:11">
      <c r="A17" s="75" t="s">
        <v>111</v>
      </c>
      <c r="B17" s="79" t="s">
        <v>331</v>
      </c>
      <c r="C17" s="80" t="s">
        <v>76</v>
      </c>
      <c r="D17" s="174">
        <v>3.65</v>
      </c>
      <c r="E17" s="81">
        <v>130</v>
      </c>
      <c r="F17" s="82">
        <v>10</v>
      </c>
      <c r="G17" s="82">
        <v>80</v>
      </c>
      <c r="H17" s="82"/>
      <c r="I17" s="85">
        <f t="shared" si="1"/>
        <v>803</v>
      </c>
      <c r="J17" s="101" t="s">
        <v>321</v>
      </c>
      <c r="K17" s="102" t="s">
        <v>322</v>
      </c>
    </row>
    <row r="18" s="63" customFormat="1" ht="37" customHeight="1" spans="1:11">
      <c r="A18" s="75" t="s">
        <v>114</v>
      </c>
      <c r="B18" s="79" t="s">
        <v>332</v>
      </c>
      <c r="C18" s="80" t="s">
        <v>76</v>
      </c>
      <c r="D18" s="174">
        <v>3.7</v>
      </c>
      <c r="E18" s="81">
        <v>130</v>
      </c>
      <c r="F18" s="82">
        <v>10</v>
      </c>
      <c r="G18" s="82">
        <v>80</v>
      </c>
      <c r="H18" s="82"/>
      <c r="I18" s="85">
        <f t="shared" si="1"/>
        <v>814</v>
      </c>
      <c r="J18" s="101" t="s">
        <v>321</v>
      </c>
      <c r="K18" s="102" t="s">
        <v>322</v>
      </c>
    </row>
    <row r="19" ht="70" customHeight="1" spans="1:11">
      <c r="A19" s="75" t="s">
        <v>146</v>
      </c>
      <c r="B19" s="88" t="s">
        <v>333</v>
      </c>
      <c r="C19" s="80" t="s">
        <v>334</v>
      </c>
      <c r="D19" s="174">
        <f>4.15+6.4+2.84+8+4.3+3+13.6-2.77+22.8-4.7+14.26-5.6-2</f>
        <v>64.28</v>
      </c>
      <c r="E19" s="81">
        <v>35</v>
      </c>
      <c r="F19" s="89">
        <v>20</v>
      </c>
      <c r="G19" s="89">
        <v>40</v>
      </c>
      <c r="H19" s="89"/>
      <c r="I19" s="85">
        <f t="shared" ref="I19:I30" si="2">D19*(E19+F19+G19+H19)</f>
        <v>6106.6</v>
      </c>
      <c r="J19" s="103" t="s">
        <v>335</v>
      </c>
      <c r="K19" s="66" t="s">
        <v>336</v>
      </c>
    </row>
    <row r="20" ht="40" customHeight="1" spans="1:11">
      <c r="A20" s="75" t="s">
        <v>149</v>
      </c>
      <c r="B20" s="79" t="s">
        <v>337</v>
      </c>
      <c r="C20" s="80" t="s">
        <v>334</v>
      </c>
      <c r="D20" s="174">
        <f>3.1*3</f>
        <v>9.3</v>
      </c>
      <c r="E20" s="81">
        <v>65</v>
      </c>
      <c r="F20" s="82">
        <v>5</v>
      </c>
      <c r="G20" s="82">
        <v>45</v>
      </c>
      <c r="H20" s="82"/>
      <c r="I20" s="85">
        <f t="shared" si="2"/>
        <v>1069.5</v>
      </c>
      <c r="J20" s="101" t="s">
        <v>338</v>
      </c>
      <c r="K20" s="66" t="s">
        <v>339</v>
      </c>
    </row>
    <row r="21" ht="40" customHeight="1" spans="1:11">
      <c r="A21" s="75" t="s">
        <v>152</v>
      </c>
      <c r="B21" s="79" t="s">
        <v>340</v>
      </c>
      <c r="C21" s="80" t="s">
        <v>334</v>
      </c>
      <c r="D21" s="174">
        <f>3.1*3</f>
        <v>9.3</v>
      </c>
      <c r="E21" s="81">
        <v>65</v>
      </c>
      <c r="F21" s="82">
        <v>5</v>
      </c>
      <c r="G21" s="82">
        <v>35</v>
      </c>
      <c r="H21" s="82"/>
      <c r="I21" s="85">
        <f t="shared" si="2"/>
        <v>976.5</v>
      </c>
      <c r="J21" s="101" t="s">
        <v>341</v>
      </c>
      <c r="K21" s="66" t="s">
        <v>339</v>
      </c>
    </row>
    <row r="22" s="64" customFormat="1" ht="20" customHeight="1" spans="1:11">
      <c r="A22" s="75" t="s">
        <v>156</v>
      </c>
      <c r="B22" s="88" t="s">
        <v>342</v>
      </c>
      <c r="C22" s="80" t="s">
        <v>130</v>
      </c>
      <c r="D22" s="174"/>
      <c r="E22" s="81">
        <v>45</v>
      </c>
      <c r="F22" s="89">
        <v>10</v>
      </c>
      <c r="G22" s="89">
        <v>60</v>
      </c>
      <c r="H22" s="89"/>
      <c r="I22" s="85">
        <f t="shared" si="2"/>
        <v>0</v>
      </c>
      <c r="J22" s="103" t="s">
        <v>343</v>
      </c>
      <c r="K22" s="66"/>
    </row>
    <row r="23" ht="20" customHeight="1" spans="1:10">
      <c r="A23" s="75" t="s">
        <v>159</v>
      </c>
      <c r="B23" s="88" t="s">
        <v>342</v>
      </c>
      <c r="C23" s="80" t="s">
        <v>130</v>
      </c>
      <c r="D23" s="174"/>
      <c r="E23" s="81">
        <v>500</v>
      </c>
      <c r="F23" s="89">
        <v>400</v>
      </c>
      <c r="G23" s="89">
        <v>500</v>
      </c>
      <c r="H23" s="89"/>
      <c r="I23" s="85">
        <f t="shared" si="2"/>
        <v>0</v>
      </c>
      <c r="J23" s="103" t="s">
        <v>344</v>
      </c>
    </row>
    <row r="24" ht="20" customHeight="1" spans="1:10">
      <c r="A24" s="75" t="s">
        <v>209</v>
      </c>
      <c r="B24" s="88" t="s">
        <v>342</v>
      </c>
      <c r="C24" s="80" t="s">
        <v>334</v>
      </c>
      <c r="D24" s="174"/>
      <c r="E24" s="81">
        <v>130</v>
      </c>
      <c r="F24" s="89">
        <v>30</v>
      </c>
      <c r="G24" s="89">
        <v>100</v>
      </c>
      <c r="H24" s="89"/>
      <c r="I24" s="85">
        <f t="shared" si="2"/>
        <v>0</v>
      </c>
      <c r="J24" s="103" t="s">
        <v>345</v>
      </c>
    </row>
    <row r="25" ht="20" customHeight="1" spans="1:10">
      <c r="A25" s="75" t="s">
        <v>212</v>
      </c>
      <c r="B25" s="88" t="s">
        <v>346</v>
      </c>
      <c r="C25" s="80" t="s">
        <v>347</v>
      </c>
      <c r="D25" s="174"/>
      <c r="E25" s="81">
        <v>1800</v>
      </c>
      <c r="F25" s="89">
        <v>600</v>
      </c>
      <c r="G25" s="89">
        <v>300</v>
      </c>
      <c r="H25" s="89"/>
      <c r="I25" s="85">
        <f t="shared" si="2"/>
        <v>0</v>
      </c>
      <c r="J25" s="103" t="s">
        <v>348</v>
      </c>
    </row>
    <row r="26" ht="27" customHeight="1" spans="1:10">
      <c r="A26" s="75" t="s">
        <v>349</v>
      </c>
      <c r="B26" s="88" t="s">
        <v>350</v>
      </c>
      <c r="C26" s="80" t="s">
        <v>347</v>
      </c>
      <c r="D26" s="174"/>
      <c r="E26" s="81">
        <v>2000</v>
      </c>
      <c r="F26" s="89">
        <v>700</v>
      </c>
      <c r="G26" s="89">
        <v>700</v>
      </c>
      <c r="H26" s="89"/>
      <c r="I26" s="85">
        <f t="shared" si="2"/>
        <v>0</v>
      </c>
      <c r="J26" s="103" t="s">
        <v>348</v>
      </c>
    </row>
    <row r="27" s="63" customFormat="1" ht="27" customHeight="1" spans="1:11">
      <c r="A27" s="75" t="s">
        <v>351</v>
      </c>
      <c r="B27" s="88" t="s">
        <v>352</v>
      </c>
      <c r="C27" s="80" t="s">
        <v>334</v>
      </c>
      <c r="D27" s="174"/>
      <c r="E27" s="81">
        <v>65</v>
      </c>
      <c r="F27" s="89"/>
      <c r="G27" s="89">
        <v>25</v>
      </c>
      <c r="H27" s="89"/>
      <c r="I27" s="85">
        <f t="shared" si="2"/>
        <v>0</v>
      </c>
      <c r="J27" s="103" t="s">
        <v>321</v>
      </c>
      <c r="K27" s="102"/>
    </row>
    <row r="28" s="64" customFormat="1" ht="17" customHeight="1" spans="1:11">
      <c r="A28" s="75" t="s">
        <v>353</v>
      </c>
      <c r="B28" s="83" t="s">
        <v>354</v>
      </c>
      <c r="C28" s="80" t="s">
        <v>98</v>
      </c>
      <c r="D28" s="174"/>
      <c r="E28" s="84">
        <v>150</v>
      </c>
      <c r="F28" s="85"/>
      <c r="G28" s="85">
        <v>200</v>
      </c>
      <c r="H28" s="85"/>
      <c r="I28" s="85">
        <f t="shared" si="2"/>
        <v>0</v>
      </c>
      <c r="J28" s="101" t="s">
        <v>355</v>
      </c>
      <c r="K28" s="66" t="s">
        <v>356</v>
      </c>
    </row>
    <row r="29" s="64" customFormat="1" ht="17" customHeight="1" spans="1:11">
      <c r="A29" s="75" t="s">
        <v>357</v>
      </c>
      <c r="B29" s="83" t="s">
        <v>358</v>
      </c>
      <c r="C29" s="80" t="s">
        <v>359</v>
      </c>
      <c r="D29" s="174"/>
      <c r="E29" s="84">
        <v>250</v>
      </c>
      <c r="F29" s="85"/>
      <c r="G29" s="85">
        <v>200</v>
      </c>
      <c r="H29" s="85"/>
      <c r="I29" s="85">
        <f t="shared" si="2"/>
        <v>0</v>
      </c>
      <c r="J29" s="101" t="s">
        <v>360</v>
      </c>
      <c r="K29" s="66" t="s">
        <v>356</v>
      </c>
    </row>
    <row r="30" s="64" customFormat="1" ht="17" customHeight="1" spans="1:11">
      <c r="A30" s="75" t="s">
        <v>361</v>
      </c>
      <c r="B30" s="83" t="s">
        <v>362</v>
      </c>
      <c r="C30" s="80" t="s">
        <v>94</v>
      </c>
      <c r="D30" s="174"/>
      <c r="E30" s="84">
        <v>200</v>
      </c>
      <c r="F30" s="85"/>
      <c r="G30" s="85"/>
      <c r="H30" s="85"/>
      <c r="I30" s="85">
        <f t="shared" si="2"/>
        <v>0</v>
      </c>
      <c r="J30" s="101" t="s">
        <v>355</v>
      </c>
      <c r="K30" s="66" t="s">
        <v>356</v>
      </c>
    </row>
    <row r="31" ht="20" customHeight="1" spans="1:10">
      <c r="A31" s="80" t="s">
        <v>163</v>
      </c>
      <c r="B31" s="90"/>
      <c r="C31" s="80" t="s">
        <v>164</v>
      </c>
      <c r="D31" s="174"/>
      <c r="E31" s="81"/>
      <c r="F31" s="82"/>
      <c r="G31" s="82"/>
      <c r="H31" s="82"/>
      <c r="I31" s="75">
        <f>SUM(I6:I30)</f>
        <v>21277.1373</v>
      </c>
      <c r="J31" s="104"/>
    </row>
    <row r="32" ht="27" customHeight="1" spans="1:10">
      <c r="A32" s="91" t="s">
        <v>165</v>
      </c>
      <c r="B32" s="88"/>
      <c r="C32" s="80" t="s">
        <v>164</v>
      </c>
      <c r="D32" s="174"/>
      <c r="E32" s="81"/>
      <c r="F32" s="82"/>
      <c r="G32" s="82"/>
      <c r="H32" s="82"/>
      <c r="I32" s="75">
        <f>I31*0.12</f>
        <v>2553.256476</v>
      </c>
      <c r="J32" s="88" t="s">
        <v>166</v>
      </c>
    </row>
    <row r="33" ht="20" customHeight="1" spans="1:10">
      <c r="A33" s="91" t="s">
        <v>167</v>
      </c>
      <c r="B33" s="88"/>
      <c r="C33" s="80" t="s">
        <v>164</v>
      </c>
      <c r="D33" s="174"/>
      <c r="E33" s="81"/>
      <c r="F33" s="82"/>
      <c r="G33" s="82"/>
      <c r="H33" s="82"/>
      <c r="I33" s="105">
        <f>I31+I32</f>
        <v>23830.393776</v>
      </c>
      <c r="J33" s="88"/>
    </row>
    <row r="34" ht="20" customHeight="1" spans="1:10">
      <c r="A34" s="80" t="s">
        <v>54</v>
      </c>
      <c r="B34" s="90"/>
      <c r="C34" s="90"/>
      <c r="D34" s="166"/>
      <c r="E34" s="92"/>
      <c r="F34" s="93"/>
      <c r="G34" s="93"/>
      <c r="H34" s="93"/>
      <c r="I34" s="90"/>
      <c r="J34" s="90"/>
    </row>
    <row r="35" s="65" customFormat="1" ht="20" customHeight="1" spans="1:11">
      <c r="A35" s="94" t="s">
        <v>168</v>
      </c>
      <c r="B35" s="94"/>
      <c r="C35" s="94"/>
      <c r="D35" s="180"/>
      <c r="E35" s="95"/>
      <c r="F35" s="96"/>
      <c r="G35" s="96"/>
      <c r="H35" s="96"/>
      <c r="I35" s="94"/>
      <c r="J35" s="94"/>
      <c r="K35" s="99"/>
    </row>
  </sheetData>
  <mergeCells count="17">
    <mergeCell ref="A1:J1"/>
    <mergeCell ref="A2:H2"/>
    <mergeCell ref="E3:F3"/>
    <mergeCell ref="G3:H3"/>
    <mergeCell ref="A5:B5"/>
    <mergeCell ref="A31:B31"/>
    <mergeCell ref="A32:B32"/>
    <mergeCell ref="A33:B33"/>
    <mergeCell ref="A34:J34"/>
    <mergeCell ref="A35:J35"/>
    <mergeCell ref="A3:A4"/>
    <mergeCell ref="B3:B4"/>
    <mergeCell ref="C3:C4"/>
    <mergeCell ref="D3:D4"/>
    <mergeCell ref="I3:I4"/>
    <mergeCell ref="J3:J4"/>
    <mergeCell ref="K3:K4"/>
  </mergeCells>
  <printOptions horizontalCentered="1"/>
  <pageMargins left="0.393055555555556" right="0.393055555555556" top="0.786805555555556" bottom="0.786805555555556" header="0.5" footer="0.5"/>
  <pageSetup paperSize="9" orientation="landscape" horizontalDpi="600"/>
  <headerFooter>
    <oddFooter>&amp;C第 &amp;P 页，共 &amp;N 页&amp;R重庆昱辰居室内设计有限公司</oddFooter>
  </headerFooter>
  <ignoredErrors>
    <ignoredError sqref="I2" unlockedFormula="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138"/>
  <sheetViews>
    <sheetView zoomScale="145" zoomScaleNormal="145" zoomScaleSheetLayoutView="150" workbookViewId="0">
      <pane ySplit="4" topLeftCell="A79" activePane="bottomLeft" state="frozen"/>
      <selection/>
      <selection pane="bottomLeft" activeCell="F79" sqref="F79:H79"/>
    </sheetView>
  </sheetViews>
  <sheetFormatPr defaultColWidth="8.89090909090909" defaultRowHeight="14"/>
  <cols>
    <col min="1" max="1" width="3.57272727272727" style="64" customWidth="1"/>
    <col min="2" max="2" width="29.7818181818182" style="64" customWidth="1"/>
    <col min="3" max="3" width="3.98181818181818" style="64" customWidth="1"/>
    <col min="4" max="4" width="6.90909090909091" style="64" customWidth="1"/>
    <col min="5" max="8" width="5.93636363636364" style="64" customWidth="1"/>
    <col min="9" max="9" width="10.3727272727273" style="64" customWidth="1"/>
    <col min="10" max="10" width="54.5909090909091" style="64" customWidth="1"/>
    <col min="11" max="11" width="36.7363636363636" style="124" customWidth="1"/>
    <col min="12" max="16384" width="8.89090909090909" style="64"/>
  </cols>
  <sheetData>
    <row r="1" ht="62" customHeight="1" spans="1:10">
      <c r="A1" s="106" t="s">
        <v>58</v>
      </c>
      <c r="B1" s="106"/>
      <c r="C1" s="106"/>
      <c r="D1" s="106"/>
      <c r="E1" s="127"/>
      <c r="F1" s="106"/>
      <c r="G1" s="106"/>
      <c r="H1" s="106"/>
      <c r="I1" s="106"/>
      <c r="J1" s="106"/>
    </row>
    <row r="2" ht="25" customHeight="1" spans="1:11">
      <c r="A2" s="69" t="s">
        <v>363</v>
      </c>
      <c r="B2" s="69"/>
      <c r="C2" s="69"/>
      <c r="D2" s="69"/>
      <c r="E2" s="70"/>
      <c r="F2" s="70"/>
      <c r="G2" s="70"/>
      <c r="H2" s="70"/>
      <c r="I2" s="97">
        <f ca="1">TODAY()</f>
        <v>45694</v>
      </c>
      <c r="J2" s="97"/>
      <c r="K2" s="98" t="s">
        <v>60</v>
      </c>
    </row>
    <row r="3" spans="1:11">
      <c r="A3" s="75" t="s">
        <v>61</v>
      </c>
      <c r="B3" s="109" t="s">
        <v>364</v>
      </c>
      <c r="C3" s="75" t="s">
        <v>63</v>
      </c>
      <c r="D3" s="75" t="s">
        <v>64</v>
      </c>
      <c r="E3" s="73" t="s">
        <v>65</v>
      </c>
      <c r="F3" s="74"/>
      <c r="G3" s="75" t="s">
        <v>66</v>
      </c>
      <c r="H3" s="75"/>
      <c r="I3" s="75" t="s">
        <v>67</v>
      </c>
      <c r="J3" s="74" t="s">
        <v>68</v>
      </c>
      <c r="K3" s="99"/>
    </row>
    <row r="4" spans="1:11">
      <c r="A4" s="75"/>
      <c r="B4" s="109"/>
      <c r="C4" s="75"/>
      <c r="D4" s="75"/>
      <c r="E4" s="73" t="s">
        <v>69</v>
      </c>
      <c r="F4" s="74" t="s">
        <v>70</v>
      </c>
      <c r="G4" s="75" t="s">
        <v>71</v>
      </c>
      <c r="H4" s="75" t="s">
        <v>72</v>
      </c>
      <c r="I4" s="75"/>
      <c r="J4" s="74"/>
      <c r="K4" s="99"/>
    </row>
    <row r="5" ht="20" customHeight="1" spans="1:10">
      <c r="A5" s="128" t="s">
        <v>365</v>
      </c>
      <c r="B5" s="128"/>
      <c r="C5" s="128"/>
      <c r="D5" s="128"/>
      <c r="E5" s="129"/>
      <c r="F5" s="129"/>
      <c r="G5" s="129"/>
      <c r="H5" s="129"/>
      <c r="I5" s="128"/>
      <c r="J5" s="128"/>
    </row>
    <row r="6" ht="48" customHeight="1" spans="1:11">
      <c r="A6" s="75" t="s">
        <v>366</v>
      </c>
      <c r="B6" s="83" t="s">
        <v>172</v>
      </c>
      <c r="C6" s="80" t="s">
        <v>76</v>
      </c>
      <c r="D6" s="80">
        <v>1</v>
      </c>
      <c r="E6" s="84">
        <v>42</v>
      </c>
      <c r="F6" s="85">
        <v>7.5</v>
      </c>
      <c r="G6" s="85">
        <v>33</v>
      </c>
      <c r="H6" s="85"/>
      <c r="I6" s="85">
        <f t="shared" ref="I6:I37" si="0">D6*(E6+F6+G6+H6)</f>
        <v>82.5</v>
      </c>
      <c r="J6" s="101" t="s">
        <v>173</v>
      </c>
      <c r="K6" s="124" t="s">
        <v>174</v>
      </c>
    </row>
    <row r="7" ht="50" customHeight="1" spans="1:10">
      <c r="A7" s="75" t="s">
        <v>366</v>
      </c>
      <c r="B7" s="83" t="s">
        <v>367</v>
      </c>
      <c r="C7" s="80" t="s">
        <v>76</v>
      </c>
      <c r="D7" s="80">
        <v>1</v>
      </c>
      <c r="E7" s="84">
        <v>52</v>
      </c>
      <c r="F7" s="85">
        <v>7.5</v>
      </c>
      <c r="G7" s="85">
        <v>40</v>
      </c>
      <c r="H7" s="85"/>
      <c r="I7" s="85">
        <f t="shared" si="0"/>
        <v>99.5</v>
      </c>
      <c r="J7" s="101" t="s">
        <v>368</v>
      </c>
    </row>
    <row r="8" ht="48" customHeight="1" spans="1:10">
      <c r="A8" s="75" t="s">
        <v>366</v>
      </c>
      <c r="B8" s="83" t="s">
        <v>369</v>
      </c>
      <c r="C8" s="80" t="s">
        <v>76</v>
      </c>
      <c r="D8" s="80">
        <v>1</v>
      </c>
      <c r="E8" s="84">
        <v>60</v>
      </c>
      <c r="F8" s="85">
        <v>7.5</v>
      </c>
      <c r="G8" s="85">
        <v>40</v>
      </c>
      <c r="H8" s="85"/>
      <c r="I8" s="85">
        <f t="shared" si="0"/>
        <v>107.5</v>
      </c>
      <c r="J8" s="101" t="s">
        <v>370</v>
      </c>
    </row>
    <row r="9" ht="25" customHeight="1" spans="1:10">
      <c r="A9" s="75" t="s">
        <v>366</v>
      </c>
      <c r="B9" s="83" t="s">
        <v>175</v>
      </c>
      <c r="C9" s="80" t="s">
        <v>76</v>
      </c>
      <c r="D9" s="80">
        <v>1</v>
      </c>
      <c r="E9" s="84">
        <v>40</v>
      </c>
      <c r="F9" s="85">
        <v>4.5</v>
      </c>
      <c r="G9" s="85">
        <v>37</v>
      </c>
      <c r="H9" s="85"/>
      <c r="I9" s="85">
        <f t="shared" si="0"/>
        <v>81.5</v>
      </c>
      <c r="J9" s="101" t="s">
        <v>176</v>
      </c>
    </row>
    <row r="10" ht="36" customHeight="1" spans="1:10">
      <c r="A10" s="130" t="s">
        <v>366</v>
      </c>
      <c r="B10" s="131" t="s">
        <v>371</v>
      </c>
      <c r="C10" s="132" t="s">
        <v>76</v>
      </c>
      <c r="D10" s="132">
        <v>1</v>
      </c>
      <c r="E10" s="84">
        <v>65</v>
      </c>
      <c r="F10" s="85">
        <v>5</v>
      </c>
      <c r="G10" s="85">
        <v>70</v>
      </c>
      <c r="H10" s="85"/>
      <c r="I10" s="141">
        <f t="shared" si="0"/>
        <v>140</v>
      </c>
      <c r="J10" s="135" t="s">
        <v>372</v>
      </c>
    </row>
    <row r="11" ht="25" customHeight="1" spans="1:10">
      <c r="A11" s="130" t="s">
        <v>366</v>
      </c>
      <c r="B11" s="131" t="s">
        <v>373</v>
      </c>
      <c r="C11" s="132" t="s">
        <v>76</v>
      </c>
      <c r="D11" s="132">
        <v>1</v>
      </c>
      <c r="E11" s="84">
        <v>65</v>
      </c>
      <c r="F11" s="85">
        <v>5</v>
      </c>
      <c r="G11" s="85">
        <v>45</v>
      </c>
      <c r="H11" s="85"/>
      <c r="I11" s="141">
        <f t="shared" si="0"/>
        <v>115</v>
      </c>
      <c r="J11" s="101" t="s">
        <v>374</v>
      </c>
    </row>
    <row r="12" ht="37" customHeight="1" spans="1:10">
      <c r="A12" s="130" t="s">
        <v>366</v>
      </c>
      <c r="B12" s="131" t="s">
        <v>375</v>
      </c>
      <c r="C12" s="132" t="s">
        <v>76</v>
      </c>
      <c r="D12" s="132">
        <v>1</v>
      </c>
      <c r="E12" s="84">
        <v>40</v>
      </c>
      <c r="F12" s="85">
        <v>4.5</v>
      </c>
      <c r="G12" s="85">
        <v>37</v>
      </c>
      <c r="H12" s="85"/>
      <c r="I12" s="141">
        <f t="shared" si="0"/>
        <v>81.5</v>
      </c>
      <c r="J12" s="135" t="s">
        <v>376</v>
      </c>
    </row>
    <row r="13" ht="39" customHeight="1" spans="1:11">
      <c r="A13" s="75" t="s">
        <v>366</v>
      </c>
      <c r="B13" s="83" t="s">
        <v>190</v>
      </c>
      <c r="C13" s="80" t="s">
        <v>76</v>
      </c>
      <c r="D13" s="80">
        <v>1</v>
      </c>
      <c r="E13" s="84">
        <v>220</v>
      </c>
      <c r="F13" s="85">
        <v>50</v>
      </c>
      <c r="G13" s="85">
        <v>450</v>
      </c>
      <c r="H13" s="85"/>
      <c r="I13" s="85">
        <f t="shared" si="0"/>
        <v>720</v>
      </c>
      <c r="J13" s="101" t="s">
        <v>188</v>
      </c>
      <c r="K13" s="124" t="s">
        <v>189</v>
      </c>
    </row>
    <row r="14" ht="36" customHeight="1" spans="1:11">
      <c r="A14" s="75" t="s">
        <v>366</v>
      </c>
      <c r="B14" s="83" t="s">
        <v>187</v>
      </c>
      <c r="C14" s="80" t="s">
        <v>98</v>
      </c>
      <c r="D14" s="80">
        <v>1</v>
      </c>
      <c r="E14" s="84">
        <v>70</v>
      </c>
      <c r="F14" s="85">
        <v>10</v>
      </c>
      <c r="G14" s="85">
        <v>80</v>
      </c>
      <c r="H14" s="85"/>
      <c r="I14" s="85">
        <f t="shared" si="0"/>
        <v>160</v>
      </c>
      <c r="J14" s="101" t="s">
        <v>188</v>
      </c>
      <c r="K14" s="124" t="s">
        <v>189</v>
      </c>
    </row>
    <row r="15" ht="38" customHeight="1" spans="1:10">
      <c r="A15" s="75" t="s">
        <v>366</v>
      </c>
      <c r="B15" s="88" t="s">
        <v>377</v>
      </c>
      <c r="C15" s="80" t="s">
        <v>76</v>
      </c>
      <c r="D15" s="80">
        <v>1</v>
      </c>
      <c r="E15" s="84">
        <v>130</v>
      </c>
      <c r="F15" s="85">
        <v>15</v>
      </c>
      <c r="G15" s="85">
        <v>70</v>
      </c>
      <c r="H15" s="85"/>
      <c r="I15" s="85">
        <f t="shared" si="0"/>
        <v>215</v>
      </c>
      <c r="J15" s="142" t="s">
        <v>378</v>
      </c>
    </row>
    <row r="16" ht="26" customHeight="1" spans="1:10">
      <c r="A16" s="75" t="s">
        <v>366</v>
      </c>
      <c r="B16" s="83" t="s">
        <v>379</v>
      </c>
      <c r="C16" s="80" t="s">
        <v>76</v>
      </c>
      <c r="D16" s="80">
        <v>1</v>
      </c>
      <c r="E16" s="110">
        <v>60</v>
      </c>
      <c r="F16" s="133">
        <v>4</v>
      </c>
      <c r="G16" s="133"/>
      <c r="H16" s="133">
        <v>70</v>
      </c>
      <c r="I16" s="85">
        <f t="shared" si="0"/>
        <v>134</v>
      </c>
      <c r="J16" s="101" t="s">
        <v>380</v>
      </c>
    </row>
    <row r="17" ht="38" customHeight="1" spans="1:11">
      <c r="A17" s="75" t="s">
        <v>366</v>
      </c>
      <c r="B17" s="83" t="s">
        <v>381</v>
      </c>
      <c r="C17" s="80" t="s">
        <v>98</v>
      </c>
      <c r="D17" s="80">
        <v>1</v>
      </c>
      <c r="E17" s="84">
        <v>70</v>
      </c>
      <c r="F17" s="85">
        <v>15</v>
      </c>
      <c r="G17" s="85"/>
      <c r="H17" s="85">
        <v>90</v>
      </c>
      <c r="I17" s="85">
        <f t="shared" si="0"/>
        <v>175</v>
      </c>
      <c r="J17" s="142" t="s">
        <v>382</v>
      </c>
      <c r="K17" s="124" t="s">
        <v>383</v>
      </c>
    </row>
    <row r="18" s="64" customFormat="1" ht="37" customHeight="1" spans="1:11">
      <c r="A18" s="75" t="s">
        <v>366</v>
      </c>
      <c r="B18" s="83" t="s">
        <v>384</v>
      </c>
      <c r="C18" s="80" t="s">
        <v>76</v>
      </c>
      <c r="D18" s="80">
        <v>1</v>
      </c>
      <c r="E18" s="84">
        <v>55</v>
      </c>
      <c r="F18" s="85">
        <v>15</v>
      </c>
      <c r="G18" s="85"/>
      <c r="H18" s="85">
        <v>80</v>
      </c>
      <c r="I18" s="85">
        <f t="shared" si="0"/>
        <v>150</v>
      </c>
      <c r="J18" s="101" t="s">
        <v>385</v>
      </c>
      <c r="K18" s="66" t="s">
        <v>386</v>
      </c>
    </row>
    <row r="19" ht="37" customHeight="1" spans="1:10">
      <c r="A19" s="75" t="s">
        <v>366</v>
      </c>
      <c r="B19" s="83" t="s">
        <v>387</v>
      </c>
      <c r="C19" s="80" t="s">
        <v>76</v>
      </c>
      <c r="D19" s="80">
        <v>1</v>
      </c>
      <c r="E19" s="84">
        <v>80</v>
      </c>
      <c r="F19" s="85">
        <v>10</v>
      </c>
      <c r="G19" s="85">
        <v>90</v>
      </c>
      <c r="H19" s="85"/>
      <c r="I19" s="85">
        <f t="shared" si="0"/>
        <v>180</v>
      </c>
      <c r="J19" s="101" t="s">
        <v>388</v>
      </c>
    </row>
    <row r="20" ht="38" customHeight="1" spans="1:10">
      <c r="A20" s="75" t="s">
        <v>366</v>
      </c>
      <c r="B20" s="83" t="s">
        <v>389</v>
      </c>
      <c r="C20" s="80" t="s">
        <v>76</v>
      </c>
      <c r="D20" s="80">
        <v>1</v>
      </c>
      <c r="E20" s="84">
        <v>85</v>
      </c>
      <c r="F20" s="85">
        <v>15</v>
      </c>
      <c r="G20" s="85">
        <v>95</v>
      </c>
      <c r="H20" s="85">
        <v>15</v>
      </c>
      <c r="I20" s="85">
        <f t="shared" si="0"/>
        <v>210</v>
      </c>
      <c r="J20" s="142" t="s">
        <v>390</v>
      </c>
    </row>
    <row r="21" ht="38" customHeight="1" spans="1:10">
      <c r="A21" s="75" t="s">
        <v>366</v>
      </c>
      <c r="B21" s="83" t="s">
        <v>391</v>
      </c>
      <c r="C21" s="80" t="s">
        <v>76</v>
      </c>
      <c r="D21" s="80">
        <v>1</v>
      </c>
      <c r="E21" s="84">
        <v>95</v>
      </c>
      <c r="F21" s="85">
        <v>15</v>
      </c>
      <c r="G21" s="85">
        <v>125</v>
      </c>
      <c r="H21" s="85">
        <v>30</v>
      </c>
      <c r="I21" s="85">
        <f t="shared" si="0"/>
        <v>265</v>
      </c>
      <c r="J21" s="142" t="s">
        <v>390</v>
      </c>
    </row>
    <row r="22" ht="25" customHeight="1" spans="1:10">
      <c r="A22" s="75" t="s">
        <v>366</v>
      </c>
      <c r="B22" s="83" t="s">
        <v>179</v>
      </c>
      <c r="C22" s="80" t="s">
        <v>98</v>
      </c>
      <c r="D22" s="80">
        <v>1</v>
      </c>
      <c r="E22" s="84">
        <v>18</v>
      </c>
      <c r="F22" s="85">
        <v>3</v>
      </c>
      <c r="G22" s="85">
        <v>14</v>
      </c>
      <c r="H22" s="85"/>
      <c r="I22" s="85">
        <f t="shared" si="0"/>
        <v>35</v>
      </c>
      <c r="J22" s="101" t="s">
        <v>180</v>
      </c>
    </row>
    <row r="23" ht="25" customHeight="1" spans="1:10">
      <c r="A23" s="75" t="s">
        <v>366</v>
      </c>
      <c r="B23" s="83" t="s">
        <v>181</v>
      </c>
      <c r="C23" s="80" t="s">
        <v>98</v>
      </c>
      <c r="D23" s="80">
        <v>1</v>
      </c>
      <c r="E23" s="84">
        <v>18</v>
      </c>
      <c r="F23" s="85">
        <v>3</v>
      </c>
      <c r="G23" s="85">
        <v>28</v>
      </c>
      <c r="H23" s="85"/>
      <c r="I23" s="85">
        <f t="shared" si="0"/>
        <v>49</v>
      </c>
      <c r="J23" s="101" t="s">
        <v>182</v>
      </c>
    </row>
    <row r="24" ht="44" customHeight="1" spans="1:10">
      <c r="A24" s="75" t="s">
        <v>366</v>
      </c>
      <c r="B24" s="83" t="s">
        <v>183</v>
      </c>
      <c r="C24" s="80" t="s">
        <v>98</v>
      </c>
      <c r="D24" s="80">
        <v>1</v>
      </c>
      <c r="E24" s="84">
        <v>38</v>
      </c>
      <c r="F24" s="85">
        <v>5</v>
      </c>
      <c r="G24" s="85">
        <v>35</v>
      </c>
      <c r="H24" s="85"/>
      <c r="I24" s="85">
        <f t="shared" si="0"/>
        <v>78</v>
      </c>
      <c r="J24" s="142" t="s">
        <v>184</v>
      </c>
    </row>
    <row r="25" ht="43" customHeight="1" spans="1:10">
      <c r="A25" s="75" t="s">
        <v>366</v>
      </c>
      <c r="B25" s="83" t="s">
        <v>185</v>
      </c>
      <c r="C25" s="80" t="s">
        <v>98</v>
      </c>
      <c r="D25" s="80">
        <v>1</v>
      </c>
      <c r="E25" s="84">
        <v>38</v>
      </c>
      <c r="F25" s="85">
        <v>5</v>
      </c>
      <c r="G25" s="85">
        <v>55</v>
      </c>
      <c r="H25" s="85"/>
      <c r="I25" s="85">
        <f t="shared" si="0"/>
        <v>98</v>
      </c>
      <c r="J25" s="142" t="s">
        <v>186</v>
      </c>
    </row>
    <row r="26" s="63" customFormat="1" ht="43" customHeight="1" spans="1:11">
      <c r="A26" s="75" t="s">
        <v>366</v>
      </c>
      <c r="B26" s="83" t="s">
        <v>392</v>
      </c>
      <c r="C26" s="80" t="s">
        <v>98</v>
      </c>
      <c r="D26" s="80">
        <v>1</v>
      </c>
      <c r="E26" s="84">
        <v>10</v>
      </c>
      <c r="F26" s="85"/>
      <c r="G26" s="85">
        <v>10</v>
      </c>
      <c r="H26" s="85"/>
      <c r="I26" s="85">
        <f t="shared" si="0"/>
        <v>20</v>
      </c>
      <c r="J26" s="142" t="s">
        <v>186</v>
      </c>
      <c r="K26" s="125"/>
    </row>
    <row r="27" ht="36" customHeight="1" spans="1:10">
      <c r="A27" s="75" t="s">
        <v>366</v>
      </c>
      <c r="B27" s="88" t="s">
        <v>191</v>
      </c>
      <c r="C27" s="80" t="s">
        <v>98</v>
      </c>
      <c r="D27" s="80">
        <v>1</v>
      </c>
      <c r="E27" s="110">
        <v>30</v>
      </c>
      <c r="F27" s="134">
        <v>5</v>
      </c>
      <c r="G27" s="134">
        <v>45</v>
      </c>
      <c r="H27" s="134">
        <v>6</v>
      </c>
      <c r="I27" s="85">
        <f t="shared" si="0"/>
        <v>86</v>
      </c>
      <c r="J27" s="143" t="s">
        <v>192</v>
      </c>
    </row>
    <row r="28" ht="37" customHeight="1" spans="1:10">
      <c r="A28" s="75" t="s">
        <v>366</v>
      </c>
      <c r="B28" s="88" t="s">
        <v>216</v>
      </c>
      <c r="C28" s="80" t="s">
        <v>98</v>
      </c>
      <c r="D28" s="80">
        <v>1</v>
      </c>
      <c r="E28" s="110">
        <v>30</v>
      </c>
      <c r="F28" s="134">
        <v>5</v>
      </c>
      <c r="G28" s="134">
        <v>50</v>
      </c>
      <c r="H28" s="134">
        <v>7</v>
      </c>
      <c r="I28" s="85">
        <f t="shared" si="0"/>
        <v>92</v>
      </c>
      <c r="J28" s="143" t="s">
        <v>217</v>
      </c>
    </row>
    <row r="29" ht="39" customHeight="1" spans="1:10">
      <c r="A29" s="75" t="s">
        <v>366</v>
      </c>
      <c r="B29" s="88" t="s">
        <v>222</v>
      </c>
      <c r="C29" s="80" t="s">
        <v>76</v>
      </c>
      <c r="D29" s="80">
        <v>1</v>
      </c>
      <c r="E29" s="84">
        <v>85</v>
      </c>
      <c r="F29" s="85">
        <v>10</v>
      </c>
      <c r="G29" s="85">
        <v>85</v>
      </c>
      <c r="H29" s="85"/>
      <c r="I29" s="85">
        <f t="shared" si="0"/>
        <v>180</v>
      </c>
      <c r="J29" s="101" t="s">
        <v>223</v>
      </c>
    </row>
    <row r="30" ht="36" customHeight="1" spans="1:10">
      <c r="A30" s="130" t="s">
        <v>366</v>
      </c>
      <c r="B30" s="135" t="s">
        <v>393</v>
      </c>
      <c r="C30" s="132" t="s">
        <v>76</v>
      </c>
      <c r="D30" s="132">
        <v>1</v>
      </c>
      <c r="E30" s="85">
        <v>110</v>
      </c>
      <c r="F30" s="85">
        <v>10</v>
      </c>
      <c r="G30" s="85">
        <v>118</v>
      </c>
      <c r="H30" s="85"/>
      <c r="I30" s="141">
        <f t="shared" si="0"/>
        <v>238</v>
      </c>
      <c r="J30" s="135" t="s">
        <v>394</v>
      </c>
    </row>
    <row r="31" ht="25" customHeight="1" spans="1:11">
      <c r="A31" s="75" t="s">
        <v>366</v>
      </c>
      <c r="B31" s="88" t="s">
        <v>395</v>
      </c>
      <c r="C31" s="91" t="s">
        <v>98</v>
      </c>
      <c r="D31" s="80">
        <v>1</v>
      </c>
      <c r="E31" s="116">
        <v>2.5</v>
      </c>
      <c r="F31" s="117">
        <v>1</v>
      </c>
      <c r="G31" s="117"/>
      <c r="H31" s="117">
        <v>5</v>
      </c>
      <c r="I31" s="85">
        <f t="shared" si="0"/>
        <v>8.5</v>
      </c>
      <c r="J31" s="101" t="s">
        <v>396</v>
      </c>
      <c r="K31" s="124" t="s">
        <v>397</v>
      </c>
    </row>
    <row r="32" ht="39" customHeight="1" spans="1:10">
      <c r="A32" s="75" t="s">
        <v>366</v>
      </c>
      <c r="B32" s="109" t="s">
        <v>177</v>
      </c>
      <c r="C32" s="80" t="s">
        <v>76</v>
      </c>
      <c r="D32" s="80">
        <v>1</v>
      </c>
      <c r="E32" s="122">
        <v>13</v>
      </c>
      <c r="F32" s="136">
        <v>6.5</v>
      </c>
      <c r="G32" s="136"/>
      <c r="H32" s="136">
        <v>30</v>
      </c>
      <c r="I32" s="85">
        <f t="shared" si="0"/>
        <v>49.5</v>
      </c>
      <c r="J32" s="101" t="s">
        <v>178</v>
      </c>
    </row>
    <row r="33" ht="25" customHeight="1" spans="1:10">
      <c r="A33" s="75" t="s">
        <v>366</v>
      </c>
      <c r="B33" s="109" t="s">
        <v>398</v>
      </c>
      <c r="C33" s="80" t="s">
        <v>76</v>
      </c>
      <c r="D33" s="80">
        <v>1</v>
      </c>
      <c r="E33" s="122">
        <v>10</v>
      </c>
      <c r="F33" s="136">
        <v>1</v>
      </c>
      <c r="G33" s="136"/>
      <c r="H33" s="136">
        <v>5</v>
      </c>
      <c r="I33" s="85">
        <f t="shared" si="0"/>
        <v>16</v>
      </c>
      <c r="J33" s="142" t="s">
        <v>399</v>
      </c>
    </row>
    <row r="34" ht="35" customHeight="1" spans="1:10">
      <c r="A34" s="75" t="s">
        <v>366</v>
      </c>
      <c r="B34" s="109" t="s">
        <v>224</v>
      </c>
      <c r="C34" s="80" t="s">
        <v>76</v>
      </c>
      <c r="D34" s="80">
        <v>1</v>
      </c>
      <c r="E34" s="122">
        <v>13</v>
      </c>
      <c r="F34" s="136">
        <v>6.5</v>
      </c>
      <c r="G34" s="136"/>
      <c r="H34" s="136">
        <v>32</v>
      </c>
      <c r="I34" s="85">
        <f t="shared" si="0"/>
        <v>51.5</v>
      </c>
      <c r="J34" s="101" t="s">
        <v>225</v>
      </c>
    </row>
    <row r="35" ht="25" customHeight="1" spans="1:10">
      <c r="A35" s="75" t="s">
        <v>366</v>
      </c>
      <c r="B35" s="109" t="s">
        <v>226</v>
      </c>
      <c r="C35" s="80" t="s">
        <v>76</v>
      </c>
      <c r="D35" s="80">
        <v>1</v>
      </c>
      <c r="E35" s="122">
        <v>15</v>
      </c>
      <c r="F35" s="136">
        <v>1</v>
      </c>
      <c r="G35" s="136"/>
      <c r="H35" s="136">
        <v>5</v>
      </c>
      <c r="I35" s="85">
        <f t="shared" si="0"/>
        <v>21</v>
      </c>
      <c r="J35" s="142" t="s">
        <v>227</v>
      </c>
    </row>
    <row r="36" ht="25" customHeight="1" spans="1:11">
      <c r="A36" s="75" t="s">
        <v>366</v>
      </c>
      <c r="B36" s="109" t="s">
        <v>400</v>
      </c>
      <c r="C36" s="80" t="s">
        <v>98</v>
      </c>
      <c r="D36" s="80">
        <v>1</v>
      </c>
      <c r="E36" s="122">
        <v>30</v>
      </c>
      <c r="F36" s="137"/>
      <c r="G36" s="137"/>
      <c r="H36" s="136">
        <v>35</v>
      </c>
      <c r="I36" s="85">
        <f t="shared" si="0"/>
        <v>65</v>
      </c>
      <c r="J36" s="143" t="s">
        <v>401</v>
      </c>
      <c r="K36" s="124" t="s">
        <v>402</v>
      </c>
    </row>
    <row r="37" s="64" customFormat="1" ht="46" customHeight="1" spans="1:11">
      <c r="A37" s="75" t="s">
        <v>366</v>
      </c>
      <c r="B37" s="83" t="s">
        <v>403</v>
      </c>
      <c r="C37" s="80" t="s">
        <v>76</v>
      </c>
      <c r="D37" s="80">
        <v>1</v>
      </c>
      <c r="E37" s="84">
        <v>110</v>
      </c>
      <c r="F37" s="85">
        <v>10</v>
      </c>
      <c r="G37" s="85"/>
      <c r="H37" s="85">
        <v>150</v>
      </c>
      <c r="I37" s="85">
        <f t="shared" si="0"/>
        <v>270</v>
      </c>
      <c r="J37" s="101" t="s">
        <v>404</v>
      </c>
      <c r="K37" s="124"/>
    </row>
    <row r="38" ht="20" customHeight="1" spans="1:10">
      <c r="A38" s="138" t="s">
        <v>405</v>
      </c>
      <c r="B38" s="138"/>
      <c r="C38" s="138"/>
      <c r="D38" s="138"/>
      <c r="E38" s="139"/>
      <c r="F38" s="139"/>
      <c r="G38" s="139"/>
      <c r="H38" s="139"/>
      <c r="I38" s="139"/>
      <c r="J38" s="139"/>
    </row>
    <row r="39" ht="38" customHeight="1" spans="1:10">
      <c r="A39" s="75" t="s">
        <v>366</v>
      </c>
      <c r="B39" s="88" t="s">
        <v>406</v>
      </c>
      <c r="C39" s="80" t="s">
        <v>76</v>
      </c>
      <c r="D39" s="80">
        <v>1</v>
      </c>
      <c r="E39" s="81"/>
      <c r="F39" s="136">
        <v>25</v>
      </c>
      <c r="G39" s="136">
        <v>150</v>
      </c>
      <c r="H39" s="136"/>
      <c r="I39" s="85">
        <f t="shared" ref="I39:I66" si="1">D39*(E39+F39+G39+H39)</f>
        <v>175</v>
      </c>
      <c r="J39" s="101" t="s">
        <v>196</v>
      </c>
    </row>
    <row r="40" ht="38" customHeight="1" spans="1:10">
      <c r="A40" s="75" t="s">
        <v>366</v>
      </c>
      <c r="B40" s="88" t="s">
        <v>407</v>
      </c>
      <c r="C40" s="80" t="s">
        <v>76</v>
      </c>
      <c r="D40" s="80">
        <v>1</v>
      </c>
      <c r="E40" s="81"/>
      <c r="F40" s="136">
        <v>25</v>
      </c>
      <c r="G40" s="136">
        <v>50</v>
      </c>
      <c r="H40" s="136"/>
      <c r="I40" s="85">
        <f t="shared" si="1"/>
        <v>75</v>
      </c>
      <c r="J40" s="101" t="s">
        <v>196</v>
      </c>
    </row>
    <row r="41" ht="38" customHeight="1" spans="1:10">
      <c r="A41" s="75" t="s">
        <v>366</v>
      </c>
      <c r="B41" s="88" t="s">
        <v>408</v>
      </c>
      <c r="C41" s="80" t="s">
        <v>76</v>
      </c>
      <c r="D41" s="80">
        <v>1</v>
      </c>
      <c r="E41" s="81"/>
      <c r="F41" s="136">
        <v>25</v>
      </c>
      <c r="G41" s="136">
        <v>50</v>
      </c>
      <c r="H41" s="136"/>
      <c r="I41" s="85">
        <f t="shared" si="1"/>
        <v>75</v>
      </c>
      <c r="J41" s="101" t="s">
        <v>196</v>
      </c>
    </row>
    <row r="42" ht="38" customHeight="1" spans="1:10">
      <c r="A42" s="75" t="s">
        <v>366</v>
      </c>
      <c r="B42" s="83" t="s">
        <v>409</v>
      </c>
      <c r="C42" s="80" t="s">
        <v>76</v>
      </c>
      <c r="D42" s="80">
        <v>1</v>
      </c>
      <c r="E42" s="81"/>
      <c r="F42" s="136">
        <v>25</v>
      </c>
      <c r="G42" s="136">
        <v>50</v>
      </c>
      <c r="H42" s="136"/>
      <c r="I42" s="85">
        <f t="shared" si="1"/>
        <v>75</v>
      </c>
      <c r="J42" s="101" t="s">
        <v>196</v>
      </c>
    </row>
    <row r="43" ht="38" customHeight="1" spans="1:10">
      <c r="A43" s="75" t="s">
        <v>366</v>
      </c>
      <c r="B43" s="83" t="s">
        <v>232</v>
      </c>
      <c r="C43" s="80" t="s">
        <v>76</v>
      </c>
      <c r="D43" s="80">
        <v>1</v>
      </c>
      <c r="E43" s="81"/>
      <c r="F43" s="136">
        <v>25</v>
      </c>
      <c r="G43" s="136">
        <v>80</v>
      </c>
      <c r="H43" s="136"/>
      <c r="I43" s="85">
        <f t="shared" si="1"/>
        <v>105</v>
      </c>
      <c r="J43" s="101" t="s">
        <v>196</v>
      </c>
    </row>
    <row r="44" ht="38" customHeight="1" spans="1:10">
      <c r="A44" s="75" t="s">
        <v>366</v>
      </c>
      <c r="B44" s="83" t="s">
        <v>410</v>
      </c>
      <c r="C44" s="80" t="s">
        <v>76</v>
      </c>
      <c r="D44" s="80">
        <v>1</v>
      </c>
      <c r="E44" s="81"/>
      <c r="F44" s="136">
        <v>25</v>
      </c>
      <c r="G44" s="136">
        <v>130</v>
      </c>
      <c r="H44" s="136"/>
      <c r="I44" s="85">
        <f t="shared" si="1"/>
        <v>155</v>
      </c>
      <c r="J44" s="101" t="s">
        <v>196</v>
      </c>
    </row>
    <row r="45" ht="38" customHeight="1" spans="1:10">
      <c r="A45" s="75" t="s">
        <v>366</v>
      </c>
      <c r="B45" s="83" t="s">
        <v>197</v>
      </c>
      <c r="C45" s="80" t="s">
        <v>76</v>
      </c>
      <c r="D45" s="80">
        <v>1</v>
      </c>
      <c r="E45" s="81"/>
      <c r="F45" s="136">
        <v>25</v>
      </c>
      <c r="G45" s="136">
        <v>105</v>
      </c>
      <c r="H45" s="136"/>
      <c r="I45" s="85">
        <f t="shared" si="1"/>
        <v>130</v>
      </c>
      <c r="J45" s="101" t="s">
        <v>196</v>
      </c>
    </row>
    <row r="46" ht="38" customHeight="1" spans="1:10">
      <c r="A46" s="75" t="s">
        <v>366</v>
      </c>
      <c r="B46" s="83" t="s">
        <v>411</v>
      </c>
      <c r="C46" s="80" t="s">
        <v>76</v>
      </c>
      <c r="D46" s="80">
        <v>1</v>
      </c>
      <c r="E46" s="81"/>
      <c r="F46" s="136">
        <v>25</v>
      </c>
      <c r="G46" s="136">
        <v>140</v>
      </c>
      <c r="H46" s="136"/>
      <c r="I46" s="85">
        <f t="shared" si="1"/>
        <v>165</v>
      </c>
      <c r="J46" s="101" t="s">
        <v>196</v>
      </c>
    </row>
    <row r="47" ht="45" customHeight="1" spans="1:10">
      <c r="A47" s="75" t="s">
        <v>366</v>
      </c>
      <c r="B47" s="83" t="s">
        <v>412</v>
      </c>
      <c r="C47" s="80" t="s">
        <v>76</v>
      </c>
      <c r="D47" s="80">
        <v>1</v>
      </c>
      <c r="E47" s="81"/>
      <c r="F47" s="136">
        <v>60</v>
      </c>
      <c r="G47" s="136">
        <v>180</v>
      </c>
      <c r="H47" s="136"/>
      <c r="I47" s="85">
        <f t="shared" si="1"/>
        <v>240</v>
      </c>
      <c r="J47" s="101" t="s">
        <v>413</v>
      </c>
    </row>
    <row r="48" ht="45" customHeight="1" spans="1:10">
      <c r="A48" s="75" t="s">
        <v>366</v>
      </c>
      <c r="B48" s="83" t="s">
        <v>414</v>
      </c>
      <c r="C48" s="80" t="s">
        <v>76</v>
      </c>
      <c r="D48" s="80">
        <v>1</v>
      </c>
      <c r="E48" s="81"/>
      <c r="F48" s="136">
        <v>60</v>
      </c>
      <c r="G48" s="136">
        <v>220</v>
      </c>
      <c r="H48" s="136"/>
      <c r="I48" s="85">
        <f t="shared" si="1"/>
        <v>280</v>
      </c>
      <c r="J48" s="101" t="s">
        <v>413</v>
      </c>
    </row>
    <row r="49" ht="38" customHeight="1" spans="1:10">
      <c r="A49" s="75" t="s">
        <v>366</v>
      </c>
      <c r="B49" s="83" t="s">
        <v>415</v>
      </c>
      <c r="C49" s="80" t="s">
        <v>76</v>
      </c>
      <c r="D49" s="80">
        <v>1</v>
      </c>
      <c r="E49" s="81"/>
      <c r="F49" s="136">
        <v>25</v>
      </c>
      <c r="G49" s="136">
        <v>120</v>
      </c>
      <c r="H49" s="136"/>
      <c r="I49" s="85">
        <f t="shared" si="1"/>
        <v>145</v>
      </c>
      <c r="J49" s="101" t="s">
        <v>416</v>
      </c>
    </row>
    <row r="50" ht="38" customHeight="1" spans="1:10">
      <c r="A50" s="75" t="s">
        <v>366</v>
      </c>
      <c r="B50" s="83" t="s">
        <v>417</v>
      </c>
      <c r="C50" s="80" t="s">
        <v>76</v>
      </c>
      <c r="D50" s="80">
        <v>1</v>
      </c>
      <c r="E50" s="81"/>
      <c r="F50" s="136">
        <v>25</v>
      </c>
      <c r="G50" s="136">
        <v>110</v>
      </c>
      <c r="H50" s="136"/>
      <c r="I50" s="85">
        <f t="shared" si="1"/>
        <v>135</v>
      </c>
      <c r="J50" s="101" t="s">
        <v>416</v>
      </c>
    </row>
    <row r="51" ht="38" customHeight="1" spans="1:10">
      <c r="A51" s="75" t="s">
        <v>366</v>
      </c>
      <c r="B51" s="83" t="s">
        <v>418</v>
      </c>
      <c r="C51" s="80" t="s">
        <v>76</v>
      </c>
      <c r="D51" s="80">
        <v>1</v>
      </c>
      <c r="E51" s="81"/>
      <c r="F51" s="136">
        <v>25</v>
      </c>
      <c r="G51" s="136">
        <v>150</v>
      </c>
      <c r="H51" s="136"/>
      <c r="I51" s="85">
        <f t="shared" si="1"/>
        <v>175</v>
      </c>
      <c r="J51" s="101" t="s">
        <v>416</v>
      </c>
    </row>
    <row r="52" ht="38" customHeight="1" spans="1:10">
      <c r="A52" s="75" t="s">
        <v>366</v>
      </c>
      <c r="B52" s="83" t="s">
        <v>419</v>
      </c>
      <c r="C52" s="80" t="s">
        <v>76</v>
      </c>
      <c r="D52" s="80">
        <v>1</v>
      </c>
      <c r="E52" s="81"/>
      <c r="F52" s="136">
        <v>25</v>
      </c>
      <c r="G52" s="136">
        <v>130</v>
      </c>
      <c r="H52" s="136"/>
      <c r="I52" s="85">
        <f t="shared" si="1"/>
        <v>155</v>
      </c>
      <c r="J52" s="101" t="s">
        <v>416</v>
      </c>
    </row>
    <row r="53" ht="38" customHeight="1" spans="1:10">
      <c r="A53" s="75" t="s">
        <v>366</v>
      </c>
      <c r="B53" s="83" t="s">
        <v>420</v>
      </c>
      <c r="C53" s="80" t="s">
        <v>76</v>
      </c>
      <c r="D53" s="80">
        <v>1</v>
      </c>
      <c r="E53" s="81"/>
      <c r="F53" s="136">
        <v>25</v>
      </c>
      <c r="G53" s="136">
        <v>135</v>
      </c>
      <c r="H53" s="136"/>
      <c r="I53" s="85">
        <f t="shared" si="1"/>
        <v>160</v>
      </c>
      <c r="J53" s="101" t="s">
        <v>416</v>
      </c>
    </row>
    <row r="54" ht="38" customHeight="1" spans="1:10">
      <c r="A54" s="75" t="s">
        <v>366</v>
      </c>
      <c r="B54" s="83" t="s">
        <v>421</v>
      </c>
      <c r="C54" s="80" t="s">
        <v>76</v>
      </c>
      <c r="D54" s="80">
        <v>1</v>
      </c>
      <c r="E54" s="81"/>
      <c r="F54" s="136">
        <v>25</v>
      </c>
      <c r="G54" s="136">
        <v>120</v>
      </c>
      <c r="H54" s="136"/>
      <c r="I54" s="85">
        <f t="shared" si="1"/>
        <v>145</v>
      </c>
      <c r="J54" s="101" t="s">
        <v>416</v>
      </c>
    </row>
    <row r="55" ht="38" customHeight="1" spans="1:10">
      <c r="A55" s="75" t="s">
        <v>366</v>
      </c>
      <c r="B55" s="83" t="s">
        <v>218</v>
      </c>
      <c r="C55" s="80" t="s">
        <v>76</v>
      </c>
      <c r="D55" s="80">
        <v>1</v>
      </c>
      <c r="E55" s="116">
        <v>50</v>
      </c>
      <c r="F55" s="117">
        <v>25</v>
      </c>
      <c r="G55" s="117">
        <v>30</v>
      </c>
      <c r="H55" s="117"/>
      <c r="I55" s="85">
        <f t="shared" si="1"/>
        <v>105</v>
      </c>
      <c r="J55" s="101" t="s">
        <v>219</v>
      </c>
    </row>
    <row r="56" ht="45" customHeight="1" spans="1:10">
      <c r="A56" s="75" t="s">
        <v>366</v>
      </c>
      <c r="B56" s="140" t="s">
        <v>193</v>
      </c>
      <c r="C56" s="80" t="s">
        <v>76</v>
      </c>
      <c r="D56" s="80">
        <v>1</v>
      </c>
      <c r="E56" s="116">
        <v>65</v>
      </c>
      <c r="F56" s="117">
        <v>8</v>
      </c>
      <c r="G56" s="117">
        <v>22</v>
      </c>
      <c r="H56" s="117"/>
      <c r="I56" s="85">
        <f t="shared" si="1"/>
        <v>95</v>
      </c>
      <c r="J56" s="101" t="s">
        <v>194</v>
      </c>
    </row>
    <row r="57" ht="25" customHeight="1" spans="1:10">
      <c r="A57" s="75" t="s">
        <v>366</v>
      </c>
      <c r="B57" s="88" t="s">
        <v>230</v>
      </c>
      <c r="C57" s="91" t="s">
        <v>76</v>
      </c>
      <c r="D57" s="80">
        <v>1</v>
      </c>
      <c r="E57" s="116">
        <v>90</v>
      </c>
      <c r="F57" s="117">
        <v>10</v>
      </c>
      <c r="G57" s="117">
        <v>70</v>
      </c>
      <c r="H57" s="117"/>
      <c r="I57" s="85">
        <f t="shared" si="1"/>
        <v>170</v>
      </c>
      <c r="J57" s="101" t="s">
        <v>231</v>
      </c>
    </row>
    <row r="58" ht="25" customHeight="1" spans="1:10">
      <c r="A58" s="75" t="s">
        <v>366</v>
      </c>
      <c r="B58" s="79" t="s">
        <v>228</v>
      </c>
      <c r="C58" s="80" t="s">
        <v>76</v>
      </c>
      <c r="D58" s="80">
        <v>1</v>
      </c>
      <c r="E58" s="116">
        <v>160</v>
      </c>
      <c r="F58" s="117">
        <v>55</v>
      </c>
      <c r="G58" s="117">
        <v>55</v>
      </c>
      <c r="H58" s="117"/>
      <c r="I58" s="85">
        <f t="shared" si="1"/>
        <v>270</v>
      </c>
      <c r="J58" s="101" t="s">
        <v>229</v>
      </c>
    </row>
    <row r="59" ht="25" customHeight="1" spans="1:11">
      <c r="A59" s="75" t="s">
        <v>366</v>
      </c>
      <c r="B59" s="79" t="s">
        <v>422</v>
      </c>
      <c r="C59" s="80" t="s">
        <v>76</v>
      </c>
      <c r="D59" s="80">
        <v>1</v>
      </c>
      <c r="E59" s="116">
        <v>120</v>
      </c>
      <c r="F59" s="117">
        <v>35</v>
      </c>
      <c r="G59" s="117">
        <v>45</v>
      </c>
      <c r="H59" s="117"/>
      <c r="I59" s="85">
        <f t="shared" si="1"/>
        <v>200</v>
      </c>
      <c r="J59" s="101" t="s">
        <v>423</v>
      </c>
      <c r="K59" s="124" t="s">
        <v>424</v>
      </c>
    </row>
    <row r="60" ht="25" customHeight="1" spans="1:10">
      <c r="A60" s="75" t="s">
        <v>366</v>
      </c>
      <c r="B60" s="79" t="s">
        <v>425</v>
      </c>
      <c r="C60" s="80" t="s">
        <v>76</v>
      </c>
      <c r="D60" s="80">
        <v>1</v>
      </c>
      <c r="E60" s="116">
        <v>40</v>
      </c>
      <c r="F60" s="117">
        <v>15</v>
      </c>
      <c r="G60" s="117">
        <v>50</v>
      </c>
      <c r="H60" s="117"/>
      <c r="I60" s="85">
        <f t="shared" si="1"/>
        <v>105</v>
      </c>
      <c r="J60" s="101" t="s">
        <v>426</v>
      </c>
    </row>
    <row r="61" ht="25" customHeight="1" spans="1:10">
      <c r="A61" s="75" t="s">
        <v>366</v>
      </c>
      <c r="B61" s="79" t="s">
        <v>427</v>
      </c>
      <c r="C61" s="80" t="s">
        <v>76</v>
      </c>
      <c r="D61" s="80">
        <v>1</v>
      </c>
      <c r="E61" s="116">
        <v>80</v>
      </c>
      <c r="F61" s="117">
        <v>15</v>
      </c>
      <c r="G61" s="117">
        <v>80</v>
      </c>
      <c r="H61" s="117"/>
      <c r="I61" s="85">
        <f t="shared" si="1"/>
        <v>175</v>
      </c>
      <c r="J61" s="101" t="s">
        <v>426</v>
      </c>
    </row>
    <row r="62" ht="37" customHeight="1" spans="1:10">
      <c r="A62" s="75" t="s">
        <v>366</v>
      </c>
      <c r="B62" s="88" t="s">
        <v>428</v>
      </c>
      <c r="C62" s="80" t="s">
        <v>76</v>
      </c>
      <c r="D62" s="80">
        <v>1</v>
      </c>
      <c r="E62" s="81"/>
      <c r="F62" s="136">
        <v>35</v>
      </c>
      <c r="G62" s="136">
        <v>170</v>
      </c>
      <c r="H62" s="136"/>
      <c r="I62" s="85">
        <f t="shared" si="1"/>
        <v>205</v>
      </c>
      <c r="J62" s="101" t="s">
        <v>429</v>
      </c>
    </row>
    <row r="63" ht="20" customHeight="1" spans="1:10">
      <c r="A63" s="75" t="s">
        <v>366</v>
      </c>
      <c r="B63" s="83" t="s">
        <v>430</v>
      </c>
      <c r="C63" s="80" t="s">
        <v>98</v>
      </c>
      <c r="D63" s="80">
        <v>1</v>
      </c>
      <c r="E63" s="81"/>
      <c r="F63" s="136">
        <v>5</v>
      </c>
      <c r="G63" s="136">
        <v>42</v>
      </c>
      <c r="H63" s="136"/>
      <c r="I63" s="85">
        <f t="shared" si="1"/>
        <v>47</v>
      </c>
      <c r="J63" s="101" t="s">
        <v>431</v>
      </c>
    </row>
    <row r="64" ht="20" customHeight="1" spans="1:10">
      <c r="A64" s="75" t="s">
        <v>366</v>
      </c>
      <c r="B64" s="140" t="s">
        <v>432</v>
      </c>
      <c r="C64" s="80" t="s">
        <v>98</v>
      </c>
      <c r="D64" s="80">
        <v>1</v>
      </c>
      <c r="E64" s="81"/>
      <c r="F64" s="136">
        <v>9</v>
      </c>
      <c r="G64" s="136">
        <v>30</v>
      </c>
      <c r="H64" s="136"/>
      <c r="I64" s="85">
        <f t="shared" si="1"/>
        <v>39</v>
      </c>
      <c r="J64" s="101" t="s">
        <v>433</v>
      </c>
    </row>
    <row r="65" ht="27" customHeight="1" spans="1:10">
      <c r="A65" s="75" t="s">
        <v>366</v>
      </c>
      <c r="B65" s="88" t="s">
        <v>434</v>
      </c>
      <c r="C65" s="80" t="s">
        <v>98</v>
      </c>
      <c r="D65" s="80">
        <v>1</v>
      </c>
      <c r="E65" s="81"/>
      <c r="F65" s="136">
        <v>4</v>
      </c>
      <c r="G65" s="136">
        <v>28</v>
      </c>
      <c r="H65" s="136"/>
      <c r="I65" s="85">
        <f t="shared" si="1"/>
        <v>32</v>
      </c>
      <c r="J65" s="101" t="s">
        <v>435</v>
      </c>
    </row>
    <row r="66" ht="27" customHeight="1" spans="1:10">
      <c r="A66" s="75" t="s">
        <v>366</v>
      </c>
      <c r="B66" s="88" t="s">
        <v>436</v>
      </c>
      <c r="C66" s="80" t="s">
        <v>98</v>
      </c>
      <c r="D66" s="80">
        <v>1</v>
      </c>
      <c r="E66" s="81"/>
      <c r="F66" s="136">
        <v>10</v>
      </c>
      <c r="G66" s="136">
        <v>85</v>
      </c>
      <c r="H66" s="136"/>
      <c r="I66" s="85">
        <f t="shared" si="1"/>
        <v>95</v>
      </c>
      <c r="J66" s="101" t="s">
        <v>437</v>
      </c>
    </row>
    <row r="67" ht="20" customHeight="1" spans="1:10">
      <c r="A67" s="128" t="s">
        <v>438</v>
      </c>
      <c r="B67" s="128"/>
      <c r="C67" s="128"/>
      <c r="D67" s="128"/>
      <c r="E67" s="129"/>
      <c r="F67" s="129"/>
      <c r="G67" s="129"/>
      <c r="H67" s="129"/>
      <c r="I67" s="129"/>
      <c r="J67" s="129"/>
    </row>
    <row r="68" s="63" customFormat="1" ht="36" customHeight="1" spans="1:11">
      <c r="A68" s="75" t="s">
        <v>366</v>
      </c>
      <c r="B68" s="140" t="s">
        <v>198</v>
      </c>
      <c r="C68" s="80" t="s">
        <v>76</v>
      </c>
      <c r="D68" s="80">
        <v>1</v>
      </c>
      <c r="E68" s="122">
        <v>10</v>
      </c>
      <c r="F68" s="136">
        <v>7</v>
      </c>
      <c r="G68" s="136"/>
      <c r="H68" s="136">
        <v>35</v>
      </c>
      <c r="I68" s="85">
        <f t="shared" ref="I68:I74" si="2">D68*(E68+F68+G68+H68)</f>
        <v>52</v>
      </c>
      <c r="J68" s="142" t="s">
        <v>199</v>
      </c>
      <c r="K68" s="102" t="s">
        <v>200</v>
      </c>
    </row>
    <row r="69" s="63" customFormat="1" ht="27" customHeight="1" spans="1:11">
      <c r="A69" s="75" t="s">
        <v>366</v>
      </c>
      <c r="B69" s="140" t="s">
        <v>439</v>
      </c>
      <c r="C69" s="80" t="s">
        <v>76</v>
      </c>
      <c r="D69" s="80">
        <v>1</v>
      </c>
      <c r="E69" s="122">
        <v>20</v>
      </c>
      <c r="F69" s="136">
        <v>5</v>
      </c>
      <c r="G69" s="136"/>
      <c r="H69" s="136">
        <v>40</v>
      </c>
      <c r="I69" s="85">
        <f t="shared" si="2"/>
        <v>65</v>
      </c>
      <c r="J69" s="142" t="s">
        <v>440</v>
      </c>
      <c r="K69" s="102" t="s">
        <v>200</v>
      </c>
    </row>
    <row r="70" s="63" customFormat="1" ht="20" customHeight="1" spans="1:11">
      <c r="A70" s="75" t="s">
        <v>366</v>
      </c>
      <c r="B70" s="140" t="s">
        <v>441</v>
      </c>
      <c r="C70" s="80" t="s">
        <v>76</v>
      </c>
      <c r="D70" s="80">
        <v>1</v>
      </c>
      <c r="E70" s="122">
        <v>3</v>
      </c>
      <c r="F70" s="136">
        <v>5</v>
      </c>
      <c r="G70" s="136">
        <v>5</v>
      </c>
      <c r="H70" s="136"/>
      <c r="I70" s="85">
        <f t="shared" si="2"/>
        <v>13</v>
      </c>
      <c r="J70" s="142" t="s">
        <v>202</v>
      </c>
      <c r="K70" s="102" t="s">
        <v>200</v>
      </c>
    </row>
    <row r="71" ht="27" customHeight="1" spans="1:10">
      <c r="A71" s="75" t="s">
        <v>366</v>
      </c>
      <c r="B71" s="140" t="s">
        <v>442</v>
      </c>
      <c r="C71" s="80" t="s">
        <v>76</v>
      </c>
      <c r="D71" s="80">
        <v>1</v>
      </c>
      <c r="E71" s="122">
        <v>15</v>
      </c>
      <c r="F71" s="136">
        <v>5</v>
      </c>
      <c r="G71" s="136">
        <v>10</v>
      </c>
      <c r="H71" s="136"/>
      <c r="I71" s="85">
        <f t="shared" si="2"/>
        <v>30</v>
      </c>
      <c r="J71" s="142" t="s">
        <v>443</v>
      </c>
    </row>
    <row r="72" ht="27" customHeight="1" spans="1:10">
      <c r="A72" s="75" t="s">
        <v>366</v>
      </c>
      <c r="B72" s="140" t="s">
        <v>444</v>
      </c>
      <c r="C72" s="80" t="s">
        <v>76</v>
      </c>
      <c r="D72" s="80">
        <v>1</v>
      </c>
      <c r="E72" s="122">
        <v>10</v>
      </c>
      <c r="F72" s="136">
        <v>1</v>
      </c>
      <c r="G72" s="136"/>
      <c r="H72" s="136">
        <v>10</v>
      </c>
      <c r="I72" s="85">
        <f t="shared" si="2"/>
        <v>21</v>
      </c>
      <c r="J72" s="142" t="s">
        <v>445</v>
      </c>
    </row>
    <row r="73" ht="20" customHeight="1" spans="1:10">
      <c r="A73" s="75" t="s">
        <v>366</v>
      </c>
      <c r="B73" s="88" t="s">
        <v>446</v>
      </c>
      <c r="C73" s="80" t="s">
        <v>76</v>
      </c>
      <c r="D73" s="80">
        <v>1</v>
      </c>
      <c r="E73" s="122"/>
      <c r="F73" s="136">
        <v>0.6</v>
      </c>
      <c r="G73" s="136"/>
      <c r="H73" s="136">
        <v>5</v>
      </c>
      <c r="I73" s="85">
        <f t="shared" si="2"/>
        <v>5.6</v>
      </c>
      <c r="J73" s="152" t="s">
        <v>447</v>
      </c>
    </row>
    <row r="74" ht="20" customHeight="1" spans="1:10">
      <c r="A74" s="75" t="s">
        <v>366</v>
      </c>
      <c r="B74" s="140" t="s">
        <v>448</v>
      </c>
      <c r="C74" s="80" t="s">
        <v>98</v>
      </c>
      <c r="D74" s="80">
        <v>1</v>
      </c>
      <c r="E74" s="122">
        <v>10</v>
      </c>
      <c r="F74" s="136"/>
      <c r="G74" s="136">
        <v>10</v>
      </c>
      <c r="H74" s="136"/>
      <c r="I74" s="85">
        <f t="shared" si="2"/>
        <v>20</v>
      </c>
      <c r="J74" s="101" t="s">
        <v>449</v>
      </c>
    </row>
    <row r="75" ht="20" customHeight="1" spans="1:10">
      <c r="A75" s="128" t="s">
        <v>450</v>
      </c>
      <c r="B75" s="128"/>
      <c r="C75" s="128"/>
      <c r="D75" s="128"/>
      <c r="E75" s="129"/>
      <c r="F75" s="129"/>
      <c r="G75" s="129"/>
      <c r="H75" s="129"/>
      <c r="I75" s="129"/>
      <c r="J75" s="129"/>
    </row>
    <row r="76" ht="27" customHeight="1" spans="1:11">
      <c r="A76" s="75" t="s">
        <v>366</v>
      </c>
      <c r="B76" s="140" t="s">
        <v>451</v>
      </c>
      <c r="C76" s="80" t="s">
        <v>76</v>
      </c>
      <c r="D76" s="80">
        <v>1</v>
      </c>
      <c r="E76" s="116">
        <v>65</v>
      </c>
      <c r="F76" s="117">
        <v>8</v>
      </c>
      <c r="G76" s="117">
        <v>25</v>
      </c>
      <c r="H76" s="117"/>
      <c r="I76" s="123">
        <f t="shared" ref="I76:I92" si="3">D76*(E76+F76+G76+H76)</f>
        <v>98</v>
      </c>
      <c r="J76" s="101" t="s">
        <v>107</v>
      </c>
      <c r="K76" s="125" t="s">
        <v>204</v>
      </c>
    </row>
    <row r="77" ht="20" customHeight="1" spans="1:10">
      <c r="A77" s="75" t="s">
        <v>366</v>
      </c>
      <c r="B77" s="140" t="s">
        <v>452</v>
      </c>
      <c r="C77" s="80" t="s">
        <v>76</v>
      </c>
      <c r="D77" s="80">
        <v>1</v>
      </c>
      <c r="E77" s="116"/>
      <c r="F77" s="117"/>
      <c r="G77" s="117"/>
      <c r="H77" s="117"/>
      <c r="I77" s="123"/>
      <c r="J77" s="101"/>
    </row>
    <row r="78" ht="20" customHeight="1" spans="1:10">
      <c r="A78" s="75" t="s">
        <v>366</v>
      </c>
      <c r="B78" s="140" t="s">
        <v>453</v>
      </c>
      <c r="C78" s="80" t="s">
        <v>98</v>
      </c>
      <c r="D78" s="80">
        <v>1</v>
      </c>
      <c r="E78" s="116"/>
      <c r="F78" s="117"/>
      <c r="G78" s="117"/>
      <c r="H78" s="117"/>
      <c r="I78" s="123"/>
      <c r="J78" s="101"/>
    </row>
    <row r="79" s="63" customFormat="1" ht="27" customHeight="1" spans="1:11">
      <c r="A79" s="75" t="s">
        <v>366</v>
      </c>
      <c r="B79" s="140" t="s">
        <v>205</v>
      </c>
      <c r="C79" s="80" t="s">
        <v>76</v>
      </c>
      <c r="D79" s="80">
        <v>1</v>
      </c>
      <c r="E79" s="116">
        <v>0</v>
      </c>
      <c r="F79" s="117">
        <v>30</v>
      </c>
      <c r="G79" s="117">
        <v>35</v>
      </c>
      <c r="H79" s="117"/>
      <c r="I79" s="123">
        <f t="shared" si="3"/>
        <v>65</v>
      </c>
      <c r="J79" s="101" t="s">
        <v>206</v>
      </c>
      <c r="K79" s="125" t="s">
        <v>204</v>
      </c>
    </row>
    <row r="80" s="63" customFormat="1" ht="27" customHeight="1" spans="1:11">
      <c r="A80" s="75" t="s">
        <v>366</v>
      </c>
      <c r="B80" s="88" t="s">
        <v>454</v>
      </c>
      <c r="C80" s="80" t="s">
        <v>76</v>
      </c>
      <c r="D80" s="80">
        <v>1</v>
      </c>
      <c r="E80" s="81"/>
      <c r="F80" s="136">
        <v>35</v>
      </c>
      <c r="G80" s="136">
        <v>130</v>
      </c>
      <c r="H80" s="136"/>
      <c r="I80" s="123">
        <f t="shared" si="3"/>
        <v>165</v>
      </c>
      <c r="J80" s="153" t="s">
        <v>208</v>
      </c>
      <c r="K80" s="125" t="s">
        <v>204</v>
      </c>
    </row>
    <row r="81" ht="27" customHeight="1" spans="1:10">
      <c r="A81" s="75" t="s">
        <v>366</v>
      </c>
      <c r="B81" s="88" t="s">
        <v>455</v>
      </c>
      <c r="C81" s="80" t="s">
        <v>76</v>
      </c>
      <c r="D81" s="80">
        <v>1</v>
      </c>
      <c r="E81" s="81"/>
      <c r="F81" s="136">
        <v>35</v>
      </c>
      <c r="G81" s="136">
        <v>90</v>
      </c>
      <c r="H81" s="136"/>
      <c r="I81" s="123">
        <f t="shared" si="3"/>
        <v>125</v>
      </c>
      <c r="J81" s="153" t="s">
        <v>208</v>
      </c>
    </row>
    <row r="82" ht="27" customHeight="1" spans="1:10">
      <c r="A82" s="75" t="s">
        <v>366</v>
      </c>
      <c r="B82" s="88" t="s">
        <v>456</v>
      </c>
      <c r="C82" s="80" t="s">
        <v>76</v>
      </c>
      <c r="D82" s="80">
        <v>1</v>
      </c>
      <c r="E82" s="81"/>
      <c r="F82" s="136">
        <v>35</v>
      </c>
      <c r="G82" s="136">
        <v>45</v>
      </c>
      <c r="H82" s="136"/>
      <c r="I82" s="123">
        <f t="shared" si="3"/>
        <v>80</v>
      </c>
      <c r="J82" s="153" t="s">
        <v>208</v>
      </c>
    </row>
    <row r="83" ht="27" customHeight="1" spans="1:10">
      <c r="A83" s="75" t="s">
        <v>366</v>
      </c>
      <c r="B83" s="88" t="s">
        <v>246</v>
      </c>
      <c r="C83" s="80" t="s">
        <v>76</v>
      </c>
      <c r="D83" s="80">
        <v>1</v>
      </c>
      <c r="E83" s="81"/>
      <c r="F83" s="136">
        <v>35</v>
      </c>
      <c r="G83" s="136">
        <v>70</v>
      </c>
      <c r="H83" s="136"/>
      <c r="I83" s="123">
        <f t="shared" si="3"/>
        <v>105</v>
      </c>
      <c r="J83" s="153" t="s">
        <v>208</v>
      </c>
    </row>
    <row r="84" ht="27" customHeight="1" spans="1:10">
      <c r="A84" s="75" t="s">
        <v>366</v>
      </c>
      <c r="B84" s="88" t="s">
        <v>457</v>
      </c>
      <c r="C84" s="80" t="s">
        <v>76</v>
      </c>
      <c r="D84" s="80">
        <v>1</v>
      </c>
      <c r="E84" s="81"/>
      <c r="F84" s="136">
        <v>35</v>
      </c>
      <c r="G84" s="136">
        <v>95</v>
      </c>
      <c r="H84" s="136"/>
      <c r="I84" s="123">
        <f t="shared" si="3"/>
        <v>130</v>
      </c>
      <c r="J84" s="153" t="s">
        <v>208</v>
      </c>
    </row>
    <row r="85" ht="27" customHeight="1" spans="1:10">
      <c r="A85" s="75" t="s">
        <v>366</v>
      </c>
      <c r="B85" s="88" t="s">
        <v>458</v>
      </c>
      <c r="C85" s="80" t="s">
        <v>76</v>
      </c>
      <c r="D85" s="80">
        <v>1</v>
      </c>
      <c r="E85" s="81"/>
      <c r="F85" s="136">
        <v>35</v>
      </c>
      <c r="G85" s="136">
        <v>115</v>
      </c>
      <c r="H85" s="136"/>
      <c r="I85" s="123">
        <f t="shared" si="3"/>
        <v>150</v>
      </c>
      <c r="J85" s="153" t="s">
        <v>208</v>
      </c>
    </row>
    <row r="86" ht="27" customHeight="1" spans="1:10">
      <c r="A86" s="75" t="s">
        <v>366</v>
      </c>
      <c r="B86" s="88" t="s">
        <v>235</v>
      </c>
      <c r="C86" s="80" t="s">
        <v>76</v>
      </c>
      <c r="D86" s="80">
        <v>1</v>
      </c>
      <c r="E86" s="81"/>
      <c r="F86" s="136">
        <v>35</v>
      </c>
      <c r="G86" s="136">
        <v>135</v>
      </c>
      <c r="H86" s="136"/>
      <c r="I86" s="123">
        <f t="shared" si="3"/>
        <v>170</v>
      </c>
      <c r="J86" s="153" t="s">
        <v>208</v>
      </c>
    </row>
    <row r="87" ht="27" customHeight="1" spans="1:10">
      <c r="A87" s="75" t="s">
        <v>366</v>
      </c>
      <c r="B87" s="88" t="s">
        <v>210</v>
      </c>
      <c r="C87" s="80" t="s">
        <v>76</v>
      </c>
      <c r="D87" s="80">
        <v>1</v>
      </c>
      <c r="E87" s="81"/>
      <c r="F87" s="136">
        <v>35</v>
      </c>
      <c r="G87" s="136">
        <v>145</v>
      </c>
      <c r="H87" s="136"/>
      <c r="I87" s="123">
        <f t="shared" si="3"/>
        <v>180</v>
      </c>
      <c r="J87" s="153" t="s">
        <v>211</v>
      </c>
    </row>
    <row r="88" ht="27" customHeight="1" spans="1:10">
      <c r="A88" s="75" t="s">
        <v>366</v>
      </c>
      <c r="B88" s="88" t="s">
        <v>459</v>
      </c>
      <c r="C88" s="80" t="s">
        <v>76</v>
      </c>
      <c r="D88" s="80">
        <v>1</v>
      </c>
      <c r="E88" s="81"/>
      <c r="F88" s="136">
        <v>35</v>
      </c>
      <c r="G88" s="136">
        <v>155</v>
      </c>
      <c r="H88" s="136"/>
      <c r="I88" s="123">
        <f t="shared" si="3"/>
        <v>190</v>
      </c>
      <c r="J88" s="153" t="s">
        <v>211</v>
      </c>
    </row>
    <row r="89" ht="27" customHeight="1" spans="1:10">
      <c r="A89" s="75" t="s">
        <v>366</v>
      </c>
      <c r="B89" s="88" t="s">
        <v>460</v>
      </c>
      <c r="C89" s="80" t="s">
        <v>76</v>
      </c>
      <c r="D89" s="80">
        <v>1</v>
      </c>
      <c r="E89" s="81"/>
      <c r="F89" s="136">
        <v>60</v>
      </c>
      <c r="G89" s="136">
        <v>175</v>
      </c>
      <c r="H89" s="136"/>
      <c r="I89" s="123">
        <f t="shared" si="3"/>
        <v>235</v>
      </c>
      <c r="J89" s="153" t="s">
        <v>461</v>
      </c>
    </row>
    <row r="90" ht="27" customHeight="1" spans="1:10">
      <c r="A90" s="75" t="s">
        <v>366</v>
      </c>
      <c r="B90" s="88" t="s">
        <v>462</v>
      </c>
      <c r="C90" s="80" t="s">
        <v>76</v>
      </c>
      <c r="D90" s="80">
        <v>1</v>
      </c>
      <c r="E90" s="81"/>
      <c r="F90" s="136">
        <v>60</v>
      </c>
      <c r="G90" s="136">
        <v>210</v>
      </c>
      <c r="H90" s="136"/>
      <c r="I90" s="123">
        <f t="shared" si="3"/>
        <v>270</v>
      </c>
      <c r="J90" s="153" t="s">
        <v>461</v>
      </c>
    </row>
    <row r="91" ht="27" customHeight="1" spans="1:10">
      <c r="A91" s="75" t="s">
        <v>366</v>
      </c>
      <c r="B91" s="88" t="s">
        <v>463</v>
      </c>
      <c r="C91" s="80" t="s">
        <v>98</v>
      </c>
      <c r="D91" s="80">
        <v>1</v>
      </c>
      <c r="E91" s="81"/>
      <c r="F91" s="136">
        <v>2</v>
      </c>
      <c r="G91" s="136">
        <v>20</v>
      </c>
      <c r="H91" s="136"/>
      <c r="I91" s="123">
        <f t="shared" si="3"/>
        <v>22</v>
      </c>
      <c r="J91" s="153" t="s">
        <v>208</v>
      </c>
    </row>
    <row r="92" ht="20" customHeight="1" spans="1:10">
      <c r="A92" s="75" t="s">
        <v>366</v>
      </c>
      <c r="B92" s="88" t="s">
        <v>240</v>
      </c>
      <c r="C92" s="80" t="s">
        <v>130</v>
      </c>
      <c r="D92" s="80">
        <v>1</v>
      </c>
      <c r="E92" s="81"/>
      <c r="F92" s="136"/>
      <c r="G92" s="136">
        <v>300</v>
      </c>
      <c r="H92" s="136"/>
      <c r="I92" s="123">
        <f t="shared" si="3"/>
        <v>300</v>
      </c>
      <c r="J92" s="153" t="s">
        <v>237</v>
      </c>
    </row>
    <row r="93" ht="20" customHeight="1" spans="1:10">
      <c r="A93" s="128" t="s">
        <v>464</v>
      </c>
      <c r="B93" s="128"/>
      <c r="C93" s="77"/>
      <c r="D93" s="77"/>
      <c r="E93" s="78"/>
      <c r="F93" s="78"/>
      <c r="G93" s="78"/>
      <c r="H93" s="78"/>
      <c r="I93" s="78"/>
      <c r="J93" s="78"/>
    </row>
    <row r="94" ht="27" customHeight="1" spans="1:10">
      <c r="A94" s="75" t="s">
        <v>366</v>
      </c>
      <c r="B94" s="88" t="s">
        <v>249</v>
      </c>
      <c r="C94" s="91" t="s">
        <v>76</v>
      </c>
      <c r="D94" s="80">
        <v>1</v>
      </c>
      <c r="E94" s="116"/>
      <c r="F94" s="117"/>
      <c r="G94" s="117">
        <v>40</v>
      </c>
      <c r="H94" s="117"/>
      <c r="I94" s="123">
        <f t="shared" ref="I94:I122" si="4">D94*(E94+F94+G94+H94)</f>
        <v>40</v>
      </c>
      <c r="J94" s="101" t="s">
        <v>250</v>
      </c>
    </row>
    <row r="95" ht="56" customHeight="1" spans="1:11">
      <c r="A95" s="75" t="s">
        <v>366</v>
      </c>
      <c r="B95" s="88" t="s">
        <v>251</v>
      </c>
      <c r="C95" s="91" t="s">
        <v>76</v>
      </c>
      <c r="D95" s="80">
        <v>1</v>
      </c>
      <c r="E95" s="116"/>
      <c r="F95" s="117"/>
      <c r="G95" s="117">
        <v>44</v>
      </c>
      <c r="H95" s="117"/>
      <c r="I95" s="123">
        <f t="shared" si="4"/>
        <v>44</v>
      </c>
      <c r="J95" s="101" t="s">
        <v>252</v>
      </c>
      <c r="K95" s="124" t="s">
        <v>253</v>
      </c>
    </row>
    <row r="96" ht="66" customHeight="1" spans="1:11">
      <c r="A96" s="75" t="s">
        <v>366</v>
      </c>
      <c r="B96" s="88" t="s">
        <v>465</v>
      </c>
      <c r="C96" s="91" t="s">
        <v>76</v>
      </c>
      <c r="D96" s="80">
        <v>1</v>
      </c>
      <c r="E96" s="116"/>
      <c r="F96" s="117"/>
      <c r="G96" s="117">
        <v>49</v>
      </c>
      <c r="H96" s="117"/>
      <c r="I96" s="123">
        <f t="shared" si="4"/>
        <v>49</v>
      </c>
      <c r="J96" s="101" t="s">
        <v>466</v>
      </c>
      <c r="K96" s="124" t="s">
        <v>253</v>
      </c>
    </row>
    <row r="97" ht="66" customHeight="1" spans="1:11">
      <c r="A97" s="75" t="s">
        <v>366</v>
      </c>
      <c r="B97" s="88" t="s">
        <v>467</v>
      </c>
      <c r="C97" s="91" t="s">
        <v>76</v>
      </c>
      <c r="D97" s="80">
        <v>1</v>
      </c>
      <c r="E97" s="116"/>
      <c r="F97" s="117"/>
      <c r="G97" s="117">
        <v>52</v>
      </c>
      <c r="H97" s="117"/>
      <c r="I97" s="123">
        <f t="shared" si="4"/>
        <v>52</v>
      </c>
      <c r="J97" s="101" t="s">
        <v>466</v>
      </c>
      <c r="K97" s="124" t="s">
        <v>253</v>
      </c>
    </row>
    <row r="98" ht="151" customHeight="1" spans="1:11">
      <c r="A98" s="75" t="s">
        <v>366</v>
      </c>
      <c r="B98" s="88" t="s">
        <v>254</v>
      </c>
      <c r="C98" s="91" t="s">
        <v>76</v>
      </c>
      <c r="D98" s="80">
        <v>1</v>
      </c>
      <c r="E98" s="116">
        <v>63</v>
      </c>
      <c r="F98" s="117"/>
      <c r="G98" s="117"/>
      <c r="H98" s="117"/>
      <c r="I98" s="123">
        <f t="shared" si="4"/>
        <v>63</v>
      </c>
      <c r="J98" s="101" t="s">
        <v>255</v>
      </c>
      <c r="K98" s="124" t="s">
        <v>253</v>
      </c>
    </row>
    <row r="99" ht="154" customHeight="1" spans="1:11">
      <c r="A99" s="75" t="s">
        <v>366</v>
      </c>
      <c r="B99" s="88" t="s">
        <v>468</v>
      </c>
      <c r="C99" s="91" t="s">
        <v>76</v>
      </c>
      <c r="D99" s="80">
        <v>1</v>
      </c>
      <c r="E99" s="116">
        <v>75</v>
      </c>
      <c r="F99" s="117"/>
      <c r="G99" s="117"/>
      <c r="H99" s="117"/>
      <c r="I99" s="123">
        <f t="shared" si="4"/>
        <v>75</v>
      </c>
      <c r="J99" s="101" t="s">
        <v>255</v>
      </c>
      <c r="K99" s="124" t="s">
        <v>253</v>
      </c>
    </row>
    <row r="100" ht="153" customHeight="1" spans="1:11">
      <c r="A100" s="75" t="s">
        <v>366</v>
      </c>
      <c r="B100" s="88" t="s">
        <v>469</v>
      </c>
      <c r="C100" s="91" t="s">
        <v>76</v>
      </c>
      <c r="D100" s="80">
        <v>1</v>
      </c>
      <c r="E100" s="116">
        <v>65</v>
      </c>
      <c r="F100" s="117"/>
      <c r="G100" s="117"/>
      <c r="H100" s="117"/>
      <c r="I100" s="123">
        <f t="shared" si="4"/>
        <v>65</v>
      </c>
      <c r="J100" s="101" t="s">
        <v>255</v>
      </c>
      <c r="K100" s="124" t="s">
        <v>253</v>
      </c>
    </row>
    <row r="101" ht="156" customHeight="1" spans="1:11">
      <c r="A101" s="75" t="s">
        <v>366</v>
      </c>
      <c r="B101" s="88" t="s">
        <v>470</v>
      </c>
      <c r="C101" s="91" t="s">
        <v>76</v>
      </c>
      <c r="D101" s="80">
        <v>1</v>
      </c>
      <c r="E101" s="116">
        <v>80</v>
      </c>
      <c r="F101" s="117"/>
      <c r="G101" s="117"/>
      <c r="H101" s="117"/>
      <c r="I101" s="123">
        <f t="shared" si="4"/>
        <v>80</v>
      </c>
      <c r="J101" s="101" t="s">
        <v>255</v>
      </c>
      <c r="K101" s="124" t="s">
        <v>253</v>
      </c>
    </row>
    <row r="102" ht="154" customHeight="1" spans="1:11">
      <c r="A102" s="75" t="s">
        <v>366</v>
      </c>
      <c r="B102" s="88" t="s">
        <v>471</v>
      </c>
      <c r="C102" s="91" t="s">
        <v>76</v>
      </c>
      <c r="D102" s="80">
        <v>1</v>
      </c>
      <c r="E102" s="116">
        <v>68</v>
      </c>
      <c r="F102" s="117"/>
      <c r="G102" s="117"/>
      <c r="H102" s="117"/>
      <c r="I102" s="123">
        <f t="shared" si="4"/>
        <v>68</v>
      </c>
      <c r="J102" s="101" t="s">
        <v>255</v>
      </c>
      <c r="K102" s="124" t="s">
        <v>253</v>
      </c>
    </row>
    <row r="103" ht="158" customHeight="1" spans="1:11">
      <c r="A103" s="75" t="s">
        <v>366</v>
      </c>
      <c r="B103" s="88" t="s">
        <v>472</v>
      </c>
      <c r="C103" s="91" t="s">
        <v>76</v>
      </c>
      <c r="D103" s="80">
        <v>1</v>
      </c>
      <c r="E103" s="116">
        <v>83</v>
      </c>
      <c r="F103" s="117"/>
      <c r="G103" s="117"/>
      <c r="H103" s="117"/>
      <c r="I103" s="123">
        <f t="shared" si="4"/>
        <v>83</v>
      </c>
      <c r="J103" s="101" t="s">
        <v>255</v>
      </c>
      <c r="K103" s="124" t="s">
        <v>253</v>
      </c>
    </row>
    <row r="104" ht="27" customHeight="1" spans="1:10">
      <c r="A104" s="75" t="s">
        <v>366</v>
      </c>
      <c r="B104" s="88" t="s">
        <v>256</v>
      </c>
      <c r="C104" s="91" t="s">
        <v>257</v>
      </c>
      <c r="D104" s="80">
        <v>1</v>
      </c>
      <c r="E104" s="144">
        <v>65</v>
      </c>
      <c r="F104" s="145">
        <v>5</v>
      </c>
      <c r="G104" s="145"/>
      <c r="H104" s="145"/>
      <c r="I104" s="123">
        <f t="shared" si="4"/>
        <v>70</v>
      </c>
      <c r="J104" s="103" t="s">
        <v>258</v>
      </c>
    </row>
    <row r="105" ht="27" customHeight="1" spans="1:10">
      <c r="A105" s="75" t="s">
        <v>366</v>
      </c>
      <c r="B105" s="88" t="s">
        <v>259</v>
      </c>
      <c r="C105" s="91" t="s">
        <v>257</v>
      </c>
      <c r="D105" s="80">
        <v>1</v>
      </c>
      <c r="E105" s="144">
        <v>130</v>
      </c>
      <c r="F105" s="145">
        <v>5</v>
      </c>
      <c r="G105" s="145"/>
      <c r="H105" s="145"/>
      <c r="I105" s="123">
        <f t="shared" si="4"/>
        <v>135</v>
      </c>
      <c r="J105" s="103" t="s">
        <v>260</v>
      </c>
    </row>
    <row r="106" ht="27" customHeight="1" spans="1:10">
      <c r="A106" s="75" t="s">
        <v>366</v>
      </c>
      <c r="B106" s="88" t="s">
        <v>261</v>
      </c>
      <c r="C106" s="91" t="s">
        <v>257</v>
      </c>
      <c r="D106" s="80">
        <v>1</v>
      </c>
      <c r="E106" s="144">
        <v>100</v>
      </c>
      <c r="F106" s="145">
        <v>5</v>
      </c>
      <c r="G106" s="145"/>
      <c r="H106" s="145"/>
      <c r="I106" s="123">
        <f t="shared" si="4"/>
        <v>105</v>
      </c>
      <c r="J106" s="103" t="s">
        <v>262</v>
      </c>
    </row>
    <row r="107" ht="27" customHeight="1" spans="1:10">
      <c r="A107" s="75" t="s">
        <v>366</v>
      </c>
      <c r="B107" s="88" t="s">
        <v>263</v>
      </c>
      <c r="C107" s="91" t="s">
        <v>257</v>
      </c>
      <c r="D107" s="80">
        <v>1</v>
      </c>
      <c r="E107" s="144">
        <v>180</v>
      </c>
      <c r="F107" s="145">
        <v>5</v>
      </c>
      <c r="G107" s="145"/>
      <c r="H107" s="145"/>
      <c r="I107" s="123">
        <f t="shared" si="4"/>
        <v>185</v>
      </c>
      <c r="J107" s="103" t="s">
        <v>264</v>
      </c>
    </row>
    <row r="108" s="63" customFormat="1" ht="27" customHeight="1" spans="1:11">
      <c r="A108" s="75" t="s">
        <v>366</v>
      </c>
      <c r="B108" s="88" t="s">
        <v>473</v>
      </c>
      <c r="C108" s="91" t="s">
        <v>257</v>
      </c>
      <c r="D108" s="80">
        <v>1</v>
      </c>
      <c r="E108" s="144">
        <v>220</v>
      </c>
      <c r="F108" s="145">
        <v>30</v>
      </c>
      <c r="G108" s="145"/>
      <c r="H108" s="145"/>
      <c r="I108" s="123">
        <f t="shared" si="4"/>
        <v>250</v>
      </c>
      <c r="J108" s="103" t="s">
        <v>474</v>
      </c>
      <c r="K108" s="125"/>
    </row>
    <row r="109" s="64" customFormat="1" ht="41" customHeight="1" spans="1:11">
      <c r="A109" s="75" t="s">
        <v>366</v>
      </c>
      <c r="B109" s="88" t="s">
        <v>265</v>
      </c>
      <c r="C109" s="91" t="s">
        <v>266</v>
      </c>
      <c r="D109" s="80">
        <v>1</v>
      </c>
      <c r="E109" s="144">
        <v>65</v>
      </c>
      <c r="F109" s="145">
        <v>10</v>
      </c>
      <c r="G109" s="145">
        <v>30</v>
      </c>
      <c r="H109" s="145"/>
      <c r="I109" s="123">
        <f t="shared" si="4"/>
        <v>105</v>
      </c>
      <c r="J109" s="103" t="s">
        <v>267</v>
      </c>
      <c r="K109" s="124" t="s">
        <v>268</v>
      </c>
    </row>
    <row r="110" s="64" customFormat="1" ht="41" customHeight="1" spans="1:11">
      <c r="A110" s="75" t="s">
        <v>366</v>
      </c>
      <c r="B110" s="88" t="s">
        <v>475</v>
      </c>
      <c r="C110" s="91" t="s">
        <v>266</v>
      </c>
      <c r="D110" s="80">
        <v>1</v>
      </c>
      <c r="E110" s="144">
        <v>115</v>
      </c>
      <c r="F110" s="145">
        <v>10</v>
      </c>
      <c r="G110" s="145">
        <v>40</v>
      </c>
      <c r="H110" s="145"/>
      <c r="I110" s="123">
        <f t="shared" si="4"/>
        <v>165</v>
      </c>
      <c r="J110" s="103" t="s">
        <v>476</v>
      </c>
      <c r="K110" s="124" t="s">
        <v>477</v>
      </c>
    </row>
    <row r="111" s="64" customFormat="1" ht="51" customHeight="1" spans="1:11">
      <c r="A111" s="75" t="s">
        <v>366</v>
      </c>
      <c r="B111" s="88" t="s">
        <v>269</v>
      </c>
      <c r="C111" s="80" t="s">
        <v>76</v>
      </c>
      <c r="D111" s="80">
        <v>1</v>
      </c>
      <c r="E111" s="116">
        <v>175</v>
      </c>
      <c r="F111" s="117">
        <v>30</v>
      </c>
      <c r="G111" s="117">
        <v>145</v>
      </c>
      <c r="H111" s="136"/>
      <c r="I111" s="123">
        <f t="shared" si="4"/>
        <v>350</v>
      </c>
      <c r="J111" s="142" t="s">
        <v>270</v>
      </c>
      <c r="K111" s="124" t="s">
        <v>268</v>
      </c>
    </row>
    <row r="112" s="64" customFormat="1" ht="51" customHeight="1" spans="1:11">
      <c r="A112" s="75" t="s">
        <v>366</v>
      </c>
      <c r="B112" s="88" t="s">
        <v>478</v>
      </c>
      <c r="C112" s="80" t="s">
        <v>76</v>
      </c>
      <c r="D112" s="80">
        <v>1</v>
      </c>
      <c r="E112" s="116">
        <v>275</v>
      </c>
      <c r="F112" s="117">
        <v>30</v>
      </c>
      <c r="G112" s="117">
        <v>155</v>
      </c>
      <c r="H112" s="136"/>
      <c r="I112" s="123">
        <f t="shared" si="4"/>
        <v>460</v>
      </c>
      <c r="J112" s="142" t="s">
        <v>479</v>
      </c>
      <c r="K112" s="124" t="s">
        <v>477</v>
      </c>
    </row>
    <row r="113" ht="20" customHeight="1" spans="1:10">
      <c r="A113" s="75" t="s">
        <v>366</v>
      </c>
      <c r="B113" s="88" t="s">
        <v>271</v>
      </c>
      <c r="C113" s="80" t="s">
        <v>76</v>
      </c>
      <c r="D113" s="80">
        <v>1</v>
      </c>
      <c r="E113" s="116">
        <v>25</v>
      </c>
      <c r="F113" s="117">
        <v>5</v>
      </c>
      <c r="G113" s="117">
        <v>10</v>
      </c>
      <c r="H113" s="136"/>
      <c r="I113" s="123">
        <f t="shared" si="4"/>
        <v>40</v>
      </c>
      <c r="J113" s="142" t="s">
        <v>272</v>
      </c>
    </row>
    <row r="114" ht="20" customHeight="1" spans="1:10">
      <c r="A114" s="75" t="s">
        <v>366</v>
      </c>
      <c r="B114" s="88" t="s">
        <v>273</v>
      </c>
      <c r="C114" s="80" t="s">
        <v>257</v>
      </c>
      <c r="D114" s="80">
        <v>1</v>
      </c>
      <c r="E114" s="116">
        <v>350</v>
      </c>
      <c r="F114" s="117"/>
      <c r="G114" s="117">
        <v>120</v>
      </c>
      <c r="H114" s="136"/>
      <c r="I114" s="123">
        <f t="shared" si="4"/>
        <v>470</v>
      </c>
      <c r="J114" s="101" t="s">
        <v>274</v>
      </c>
    </row>
    <row r="115" ht="20" customHeight="1" spans="1:10">
      <c r="A115" s="75" t="s">
        <v>366</v>
      </c>
      <c r="B115" s="88" t="s">
        <v>275</v>
      </c>
      <c r="C115" s="80" t="s">
        <v>76</v>
      </c>
      <c r="D115" s="80">
        <v>1</v>
      </c>
      <c r="E115" s="110">
        <v>13.5</v>
      </c>
      <c r="F115" s="117">
        <v>7</v>
      </c>
      <c r="G115" s="111"/>
      <c r="H115" s="111"/>
      <c r="I115" s="123">
        <f t="shared" si="4"/>
        <v>20.5</v>
      </c>
      <c r="J115" s="103" t="s">
        <v>276</v>
      </c>
    </row>
    <row r="116" ht="20" customHeight="1" spans="1:10">
      <c r="A116" s="75" t="s">
        <v>366</v>
      </c>
      <c r="B116" s="88" t="s">
        <v>480</v>
      </c>
      <c r="C116" s="80" t="s">
        <v>76</v>
      </c>
      <c r="D116" s="80">
        <v>1</v>
      </c>
      <c r="E116" s="110">
        <v>18</v>
      </c>
      <c r="F116" s="117">
        <v>9</v>
      </c>
      <c r="G116" s="111"/>
      <c r="H116" s="111"/>
      <c r="I116" s="123">
        <f t="shared" si="4"/>
        <v>27</v>
      </c>
      <c r="J116" s="103" t="s">
        <v>276</v>
      </c>
    </row>
    <row r="117" ht="27" customHeight="1" spans="1:11">
      <c r="A117" s="75" t="s">
        <v>366</v>
      </c>
      <c r="B117" s="83" t="s">
        <v>481</v>
      </c>
      <c r="C117" s="80" t="s">
        <v>278</v>
      </c>
      <c r="D117" s="80">
        <v>1</v>
      </c>
      <c r="E117" s="116">
        <v>250</v>
      </c>
      <c r="F117" s="117">
        <v>30</v>
      </c>
      <c r="G117" s="117">
        <v>280</v>
      </c>
      <c r="H117" s="117"/>
      <c r="I117" s="123">
        <f t="shared" si="4"/>
        <v>560</v>
      </c>
      <c r="J117" s="101" t="s">
        <v>279</v>
      </c>
      <c r="K117" s="124" t="s">
        <v>280</v>
      </c>
    </row>
    <row r="118" ht="27" customHeight="1" spans="1:11">
      <c r="A118" s="75" t="s">
        <v>366</v>
      </c>
      <c r="B118" s="83" t="s">
        <v>482</v>
      </c>
      <c r="C118" s="80" t="s">
        <v>278</v>
      </c>
      <c r="D118" s="80">
        <v>1</v>
      </c>
      <c r="E118" s="116">
        <v>180</v>
      </c>
      <c r="F118" s="117">
        <v>20</v>
      </c>
      <c r="G118" s="117">
        <v>230</v>
      </c>
      <c r="H118" s="117"/>
      <c r="I118" s="123">
        <f t="shared" si="4"/>
        <v>430</v>
      </c>
      <c r="J118" s="101" t="s">
        <v>282</v>
      </c>
      <c r="K118" s="124" t="s">
        <v>283</v>
      </c>
    </row>
    <row r="119" ht="27" customHeight="1" spans="1:11">
      <c r="A119" s="75" t="s">
        <v>366</v>
      </c>
      <c r="B119" s="140" t="s">
        <v>284</v>
      </c>
      <c r="C119" s="80" t="s">
        <v>278</v>
      </c>
      <c r="D119" s="80">
        <v>1</v>
      </c>
      <c r="E119" s="122"/>
      <c r="F119" s="136"/>
      <c r="G119" s="136">
        <v>150</v>
      </c>
      <c r="H119" s="136"/>
      <c r="I119" s="123">
        <f t="shared" si="4"/>
        <v>150</v>
      </c>
      <c r="J119" s="101" t="s">
        <v>285</v>
      </c>
      <c r="K119" s="154"/>
    </row>
    <row r="120" s="63" customFormat="1" ht="20" customHeight="1" spans="1:11">
      <c r="A120" s="75" t="s">
        <v>366</v>
      </c>
      <c r="B120" s="140" t="s">
        <v>286</v>
      </c>
      <c r="C120" s="80" t="s">
        <v>98</v>
      </c>
      <c r="D120" s="80">
        <v>1</v>
      </c>
      <c r="E120" s="122">
        <v>70</v>
      </c>
      <c r="F120" s="136">
        <v>10</v>
      </c>
      <c r="G120" s="136">
        <v>50</v>
      </c>
      <c r="H120" s="136"/>
      <c r="I120" s="123">
        <f t="shared" si="4"/>
        <v>130</v>
      </c>
      <c r="J120" s="101" t="s">
        <v>287</v>
      </c>
      <c r="K120" s="125"/>
    </row>
    <row r="121" s="63" customFormat="1" ht="20" customHeight="1" spans="1:11">
      <c r="A121" s="75" t="s">
        <v>366</v>
      </c>
      <c r="B121" s="140" t="s">
        <v>483</v>
      </c>
      <c r="C121" s="80" t="s">
        <v>98</v>
      </c>
      <c r="D121" s="80">
        <v>1</v>
      </c>
      <c r="E121" s="122">
        <v>30</v>
      </c>
      <c r="F121" s="136">
        <v>10</v>
      </c>
      <c r="G121" s="136">
        <v>50</v>
      </c>
      <c r="H121" s="136"/>
      <c r="I121" s="123">
        <f t="shared" si="4"/>
        <v>90</v>
      </c>
      <c r="J121" s="101" t="s">
        <v>287</v>
      </c>
      <c r="K121" s="125"/>
    </row>
    <row r="122" s="63" customFormat="1" ht="20" customHeight="1" spans="1:11">
      <c r="A122" s="75" t="s">
        <v>366</v>
      </c>
      <c r="B122" s="140" t="s">
        <v>484</v>
      </c>
      <c r="C122" s="80" t="s">
        <v>98</v>
      </c>
      <c r="D122" s="80">
        <v>1</v>
      </c>
      <c r="E122" s="122">
        <v>25</v>
      </c>
      <c r="F122" s="136">
        <v>10</v>
      </c>
      <c r="G122" s="136">
        <v>40</v>
      </c>
      <c r="H122" s="136"/>
      <c r="I122" s="123">
        <f t="shared" si="4"/>
        <v>75</v>
      </c>
      <c r="J122" s="101" t="s">
        <v>287</v>
      </c>
      <c r="K122" s="125"/>
    </row>
    <row r="123" ht="20" customHeight="1" spans="1:10">
      <c r="A123" s="146" t="s">
        <v>290</v>
      </c>
      <c r="B123" s="146"/>
      <c r="C123" s="146"/>
      <c r="D123" s="146"/>
      <c r="E123" s="146"/>
      <c r="F123" s="146"/>
      <c r="G123" s="146"/>
      <c r="H123" s="146"/>
      <c r="I123" s="146"/>
      <c r="J123" s="146"/>
    </row>
    <row r="124" ht="28" customHeight="1" spans="1:10">
      <c r="A124" s="75" t="s">
        <v>366</v>
      </c>
      <c r="B124" s="88" t="s">
        <v>291</v>
      </c>
      <c r="C124" s="80" t="s">
        <v>76</v>
      </c>
      <c r="D124" s="80">
        <v>1</v>
      </c>
      <c r="E124" s="122"/>
      <c r="F124" s="136">
        <v>20</v>
      </c>
      <c r="G124" s="136"/>
      <c r="H124" s="136"/>
      <c r="I124" s="85">
        <f t="shared" ref="I124:I128" si="5">D124*(E124+F124+G124+H124)</f>
        <v>20</v>
      </c>
      <c r="J124" s="103" t="s">
        <v>292</v>
      </c>
    </row>
    <row r="125" ht="58" customHeight="1" spans="1:10">
      <c r="A125" s="75" t="s">
        <v>366</v>
      </c>
      <c r="B125" s="88" t="s">
        <v>293</v>
      </c>
      <c r="C125" s="80" t="s">
        <v>76</v>
      </c>
      <c r="D125" s="80">
        <v>1</v>
      </c>
      <c r="E125" s="122"/>
      <c r="F125" s="136">
        <v>16</v>
      </c>
      <c r="G125" s="136"/>
      <c r="H125" s="136"/>
      <c r="I125" s="85">
        <f t="shared" si="5"/>
        <v>16</v>
      </c>
      <c r="J125" s="103" t="s">
        <v>294</v>
      </c>
    </row>
    <row r="126" s="126" customFormat="1" ht="33" customHeight="1" spans="1:11">
      <c r="A126" s="147" t="s">
        <v>366</v>
      </c>
      <c r="B126" s="148" t="s">
        <v>295</v>
      </c>
      <c r="C126" s="149" t="s">
        <v>296</v>
      </c>
      <c r="D126" s="149">
        <v>1</v>
      </c>
      <c r="E126" s="150"/>
      <c r="F126" s="151">
        <v>5</v>
      </c>
      <c r="G126" s="151"/>
      <c r="H126" s="151"/>
      <c r="I126" s="155">
        <f t="shared" si="5"/>
        <v>5</v>
      </c>
      <c r="J126" s="156" t="s">
        <v>297</v>
      </c>
      <c r="K126" s="157"/>
    </row>
    <row r="127" ht="20" customHeight="1" spans="1:10">
      <c r="A127" s="75" t="s">
        <v>366</v>
      </c>
      <c r="B127" s="88" t="s">
        <v>298</v>
      </c>
      <c r="C127" s="80" t="s">
        <v>76</v>
      </c>
      <c r="D127" s="80">
        <v>1</v>
      </c>
      <c r="E127" s="122"/>
      <c r="F127" s="136">
        <v>8</v>
      </c>
      <c r="G127" s="136"/>
      <c r="H127" s="136"/>
      <c r="I127" s="85">
        <f t="shared" si="5"/>
        <v>8</v>
      </c>
      <c r="J127" s="103" t="s">
        <v>299</v>
      </c>
    </row>
    <row r="128" ht="39" customHeight="1" spans="1:10">
      <c r="A128" s="75" t="s">
        <v>366</v>
      </c>
      <c r="B128" s="88" t="s">
        <v>300</v>
      </c>
      <c r="C128" s="80" t="s">
        <v>76</v>
      </c>
      <c r="D128" s="80">
        <v>1</v>
      </c>
      <c r="E128" s="122"/>
      <c r="F128" s="136">
        <v>10</v>
      </c>
      <c r="G128" s="136"/>
      <c r="H128" s="136"/>
      <c r="I128" s="85">
        <f t="shared" si="5"/>
        <v>10</v>
      </c>
      <c r="J128" s="101" t="s">
        <v>301</v>
      </c>
    </row>
    <row r="129" ht="58" customHeight="1" spans="1:10">
      <c r="A129" s="75" t="s">
        <v>366</v>
      </c>
      <c r="B129" s="88" t="s">
        <v>485</v>
      </c>
      <c r="C129" s="80" t="s">
        <v>76</v>
      </c>
      <c r="D129" s="80">
        <v>1</v>
      </c>
      <c r="E129" s="122"/>
      <c r="F129" s="136">
        <v>25</v>
      </c>
      <c r="G129" s="136"/>
      <c r="H129" s="136"/>
      <c r="I129" s="85">
        <f>F129*D129</f>
        <v>25</v>
      </c>
      <c r="J129" s="103" t="s">
        <v>303</v>
      </c>
    </row>
    <row r="130" ht="20" customHeight="1" spans="1:10">
      <c r="A130" s="75" t="s">
        <v>366</v>
      </c>
      <c r="B130" s="88" t="s">
        <v>304</v>
      </c>
      <c r="C130" s="80" t="s">
        <v>76</v>
      </c>
      <c r="D130" s="80">
        <v>1</v>
      </c>
      <c r="E130" s="122"/>
      <c r="F130" s="136">
        <v>25</v>
      </c>
      <c r="G130" s="137"/>
      <c r="H130" s="137"/>
      <c r="I130" s="85">
        <f t="shared" ref="I130:I133" si="6">D130*(E130+F130+G130+H130)</f>
        <v>25</v>
      </c>
      <c r="J130" s="160" t="s">
        <v>305</v>
      </c>
    </row>
    <row r="131" ht="20" customHeight="1" spans="1:10">
      <c r="A131" s="75" t="s">
        <v>366</v>
      </c>
      <c r="B131" s="88" t="s">
        <v>306</v>
      </c>
      <c r="C131" s="80" t="s">
        <v>76</v>
      </c>
      <c r="D131" s="80">
        <v>1</v>
      </c>
      <c r="E131" s="122"/>
      <c r="F131" s="136"/>
      <c r="G131" s="136">
        <v>5.5</v>
      </c>
      <c r="H131" s="137"/>
      <c r="I131" s="85">
        <f t="shared" si="6"/>
        <v>5.5</v>
      </c>
      <c r="J131" s="160"/>
    </row>
    <row r="132" ht="20" customHeight="1" spans="1:10">
      <c r="A132" s="75" t="s">
        <v>366</v>
      </c>
      <c r="B132" s="88" t="s">
        <v>307</v>
      </c>
      <c r="C132" s="80" t="s">
        <v>94</v>
      </c>
      <c r="D132" s="80"/>
      <c r="E132" s="158"/>
      <c r="F132" s="159"/>
      <c r="G132" s="137"/>
      <c r="H132" s="137"/>
      <c r="I132" s="85">
        <f t="shared" si="6"/>
        <v>0</v>
      </c>
      <c r="J132" s="101"/>
    </row>
    <row r="133" s="64" customFormat="1" ht="20" customHeight="1" spans="1:11">
      <c r="A133" s="75" t="s">
        <v>366</v>
      </c>
      <c r="B133" s="88" t="s">
        <v>486</v>
      </c>
      <c r="C133" s="80" t="s">
        <v>94</v>
      </c>
      <c r="D133" s="80">
        <v>1</v>
      </c>
      <c r="E133" s="158">
        <v>520</v>
      </c>
      <c r="F133" s="159"/>
      <c r="G133" s="137"/>
      <c r="H133" s="137"/>
      <c r="I133" s="85">
        <f t="shared" si="6"/>
        <v>520</v>
      </c>
      <c r="J133" s="101" t="s">
        <v>309</v>
      </c>
      <c r="K133" s="124" t="s">
        <v>310</v>
      </c>
    </row>
    <row r="134" ht="20" customHeight="1" spans="1:10">
      <c r="A134" s="80" t="s">
        <v>163</v>
      </c>
      <c r="B134" s="90"/>
      <c r="C134" s="80" t="s">
        <v>164</v>
      </c>
      <c r="D134" s="80"/>
      <c r="E134" s="81"/>
      <c r="F134" s="82"/>
      <c r="G134" s="82"/>
      <c r="H134" s="82"/>
      <c r="I134" s="75">
        <f>SUM(I4:I133)</f>
        <v>15764.6</v>
      </c>
      <c r="J134" s="104"/>
    </row>
    <row r="135" ht="27" customHeight="1" spans="1:10">
      <c r="A135" s="91" t="s">
        <v>165</v>
      </c>
      <c r="B135" s="88"/>
      <c r="C135" s="80" t="s">
        <v>164</v>
      </c>
      <c r="D135" s="80"/>
      <c r="E135" s="81"/>
      <c r="F135" s="82"/>
      <c r="G135" s="82"/>
      <c r="H135" s="82"/>
      <c r="I135" s="75">
        <f>I134*0.12</f>
        <v>1891.752</v>
      </c>
      <c r="J135" s="88" t="s">
        <v>166</v>
      </c>
    </row>
    <row r="136" ht="20" customHeight="1" spans="1:10">
      <c r="A136" s="91" t="s">
        <v>167</v>
      </c>
      <c r="B136" s="88"/>
      <c r="C136" s="80" t="s">
        <v>164</v>
      </c>
      <c r="D136" s="80"/>
      <c r="E136" s="81"/>
      <c r="F136" s="82"/>
      <c r="G136" s="82"/>
      <c r="H136" s="82"/>
      <c r="I136" s="105">
        <f>I134+I135</f>
        <v>17656.352</v>
      </c>
      <c r="J136" s="88"/>
    </row>
    <row r="137" ht="20" customHeight="1" spans="1:10">
      <c r="A137" s="80" t="s">
        <v>54</v>
      </c>
      <c r="B137" s="90"/>
      <c r="C137" s="90"/>
      <c r="D137" s="90"/>
      <c r="E137" s="92"/>
      <c r="F137" s="93"/>
      <c r="G137" s="93"/>
      <c r="H137" s="93"/>
      <c r="I137" s="90"/>
      <c r="J137" s="90"/>
    </row>
    <row r="138" s="65" customFormat="1" ht="20" customHeight="1" spans="1:11">
      <c r="A138" s="94" t="s">
        <v>168</v>
      </c>
      <c r="B138" s="94"/>
      <c r="C138" s="94"/>
      <c r="D138" s="94"/>
      <c r="E138" s="95"/>
      <c r="F138" s="96"/>
      <c r="G138" s="96"/>
      <c r="H138" s="96"/>
      <c r="I138" s="94"/>
      <c r="J138" s="94"/>
      <c r="K138" s="161"/>
    </row>
  </sheetData>
  <autoFilter xmlns:etc="http://www.wps.cn/officeDocument/2017/etCustomData" ref="A1:K138" etc:filterBottomFollowUsedRange="0">
    <extLst/>
  </autoFilter>
  <mergeCells count="17">
    <mergeCell ref="A1:J1"/>
    <mergeCell ref="A2:H2"/>
    <mergeCell ref="E3:F3"/>
    <mergeCell ref="G3:H3"/>
    <mergeCell ref="A123:J123"/>
    <mergeCell ref="A134:B134"/>
    <mergeCell ref="A135:B135"/>
    <mergeCell ref="A136:B136"/>
    <mergeCell ref="A137:J137"/>
    <mergeCell ref="A138:J138"/>
    <mergeCell ref="A3:A4"/>
    <mergeCell ref="B3:B4"/>
    <mergeCell ref="C3:C4"/>
    <mergeCell ref="D3:D4"/>
    <mergeCell ref="I3:I4"/>
    <mergeCell ref="J3:J4"/>
    <mergeCell ref="K3:K4"/>
  </mergeCells>
  <printOptions horizontalCentered="1"/>
  <pageMargins left="0.25" right="0.25" top="0.75" bottom="0.75" header="0.298611111111111" footer="0.298611111111111"/>
  <pageSetup paperSize="9" orientation="landscape" horizontalDpi="600"/>
  <headerFooter>
    <oddFooter>&amp;C第 &amp;P 页，共 &amp;N 页&amp;R重庆昱辰居室内设计有限公司</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40"/>
  <sheetViews>
    <sheetView view="pageBreakPreview" zoomScale="120" zoomScaleNormal="100" workbookViewId="0">
      <pane ySplit="4" topLeftCell="A32" activePane="bottomLeft" state="frozen"/>
      <selection/>
      <selection pane="bottomLeft" activeCell="D17" sqref="D17"/>
    </sheetView>
  </sheetViews>
  <sheetFormatPr defaultColWidth="8.89090909090909" defaultRowHeight="14"/>
  <cols>
    <col min="1" max="1" width="6.88181818181818" style="64" customWidth="1"/>
    <col min="2" max="2" width="21.9545454545455" style="64" customWidth="1"/>
    <col min="3" max="3" width="9" style="64"/>
    <col min="4" max="4" width="9" style="64" customWidth="1"/>
    <col min="5" max="8" width="9" style="64"/>
    <col min="9" max="9" width="11.4454545454545" style="64"/>
    <col min="10" max="10" width="46.6272727272727" style="64" customWidth="1"/>
    <col min="11" max="11" width="35.5545454545455" style="66" customWidth="1"/>
    <col min="12" max="16384" width="8.89090909090909" style="64"/>
  </cols>
  <sheetData>
    <row r="1" ht="58" customHeight="1" spans="1:10">
      <c r="A1" s="106" t="s">
        <v>58</v>
      </c>
      <c r="B1" s="106"/>
      <c r="C1" s="106"/>
      <c r="D1" s="106"/>
      <c r="E1" s="107"/>
      <c r="F1" s="108"/>
      <c r="G1" s="108"/>
      <c r="H1" s="108"/>
      <c r="I1" s="106"/>
      <c r="J1" s="106"/>
    </row>
    <row r="2" ht="25" customHeight="1" spans="1:11">
      <c r="A2" s="69" t="s">
        <v>487</v>
      </c>
      <c r="B2" s="69"/>
      <c r="C2" s="69"/>
      <c r="D2" s="69"/>
      <c r="E2" s="70"/>
      <c r="F2" s="70"/>
      <c r="G2" s="70"/>
      <c r="H2" s="70"/>
      <c r="I2" s="97">
        <f ca="1">TODAY()</f>
        <v>45694</v>
      </c>
      <c r="J2" s="97"/>
      <c r="K2" s="98" t="s">
        <v>60</v>
      </c>
    </row>
    <row r="3" spans="1:11">
      <c r="A3" s="75" t="s">
        <v>61</v>
      </c>
      <c r="B3" s="109" t="s">
        <v>62</v>
      </c>
      <c r="C3" s="75" t="s">
        <v>63</v>
      </c>
      <c r="D3" s="75" t="s">
        <v>64</v>
      </c>
      <c r="E3" s="110" t="s">
        <v>65</v>
      </c>
      <c r="F3" s="111"/>
      <c r="G3" s="112" t="s">
        <v>66</v>
      </c>
      <c r="H3" s="112"/>
      <c r="I3" s="75" t="s">
        <v>67</v>
      </c>
      <c r="J3" s="74" t="s">
        <v>68</v>
      </c>
      <c r="K3" s="99"/>
    </row>
    <row r="4" spans="1:11">
      <c r="A4" s="75"/>
      <c r="B4" s="109"/>
      <c r="C4" s="75"/>
      <c r="D4" s="75"/>
      <c r="E4" s="110" t="s">
        <v>69</v>
      </c>
      <c r="F4" s="111" t="s">
        <v>70</v>
      </c>
      <c r="G4" s="112" t="s">
        <v>71</v>
      </c>
      <c r="H4" s="112" t="s">
        <v>72</v>
      </c>
      <c r="I4" s="75"/>
      <c r="J4" s="74"/>
      <c r="K4" s="99"/>
    </row>
    <row r="5" ht="20" customHeight="1" spans="1:10">
      <c r="A5" s="76" t="s">
        <v>73</v>
      </c>
      <c r="B5" s="76"/>
      <c r="C5" s="113"/>
      <c r="D5" s="113"/>
      <c r="E5" s="114"/>
      <c r="F5" s="115"/>
      <c r="G5" s="115"/>
      <c r="H5" s="115"/>
      <c r="I5" s="115"/>
      <c r="J5" s="115"/>
    </row>
    <row r="6" s="63" customFormat="1" ht="36" customHeight="1" spans="1:11">
      <c r="A6" s="75" t="s">
        <v>366</v>
      </c>
      <c r="B6" s="88" t="s">
        <v>75</v>
      </c>
      <c r="C6" s="91" t="s">
        <v>76</v>
      </c>
      <c r="D6" s="80">
        <v>1</v>
      </c>
      <c r="E6" s="116"/>
      <c r="F6" s="117"/>
      <c r="G6" s="117">
        <v>30</v>
      </c>
      <c r="H6" s="117"/>
      <c r="I6" s="123">
        <f t="shared" ref="I6:I16" si="0">D6*(E6+F6+G6+H6)</f>
        <v>30</v>
      </c>
      <c r="J6" s="101" t="s">
        <v>77</v>
      </c>
      <c r="K6" s="102" t="s">
        <v>78</v>
      </c>
    </row>
    <row r="7" ht="36" customHeight="1" spans="1:11">
      <c r="A7" s="75" t="s">
        <v>366</v>
      </c>
      <c r="B7" s="88" t="s">
        <v>80</v>
      </c>
      <c r="C7" s="91" t="s">
        <v>76</v>
      </c>
      <c r="D7" s="80">
        <v>1</v>
      </c>
      <c r="E7" s="116"/>
      <c r="F7" s="117">
        <v>40</v>
      </c>
      <c r="G7" s="117">
        <v>70</v>
      </c>
      <c r="H7" s="117"/>
      <c r="I7" s="123">
        <f t="shared" si="0"/>
        <v>110</v>
      </c>
      <c r="J7" s="101" t="s">
        <v>77</v>
      </c>
      <c r="K7" s="102" t="s">
        <v>78</v>
      </c>
    </row>
    <row r="8" s="64" customFormat="1" ht="20" customHeight="1" spans="1:11">
      <c r="A8" s="75" t="s">
        <v>366</v>
      </c>
      <c r="B8" s="88" t="s">
        <v>488</v>
      </c>
      <c r="C8" s="91" t="s">
        <v>83</v>
      </c>
      <c r="D8" s="80">
        <v>1</v>
      </c>
      <c r="E8" s="116"/>
      <c r="F8" s="117"/>
      <c r="G8" s="117">
        <v>150</v>
      </c>
      <c r="H8" s="117"/>
      <c r="I8" s="123">
        <f t="shared" si="0"/>
        <v>150</v>
      </c>
      <c r="J8" s="101" t="s">
        <v>84</v>
      </c>
      <c r="K8" s="66"/>
    </row>
    <row r="9" ht="25" customHeight="1" spans="1:11">
      <c r="A9" s="75" t="s">
        <v>366</v>
      </c>
      <c r="B9" s="88" t="s">
        <v>86</v>
      </c>
      <c r="C9" s="91" t="s">
        <v>76</v>
      </c>
      <c r="D9" s="80">
        <v>1</v>
      </c>
      <c r="E9" s="116"/>
      <c r="F9" s="117"/>
      <c r="G9" s="117">
        <v>20</v>
      </c>
      <c r="H9" s="117"/>
      <c r="I9" s="123">
        <f t="shared" si="0"/>
        <v>20</v>
      </c>
      <c r="J9" s="101" t="s">
        <v>87</v>
      </c>
      <c r="K9" s="66" t="s">
        <v>88</v>
      </c>
    </row>
    <row r="10" ht="20" customHeight="1" spans="1:10">
      <c r="A10" s="75" t="s">
        <v>366</v>
      </c>
      <c r="B10" s="88" t="s">
        <v>90</v>
      </c>
      <c r="C10" s="91" t="s">
        <v>76</v>
      </c>
      <c r="D10" s="80">
        <v>1</v>
      </c>
      <c r="E10" s="116"/>
      <c r="F10" s="117">
        <v>20</v>
      </c>
      <c r="G10" s="117">
        <v>25</v>
      </c>
      <c r="H10" s="117"/>
      <c r="I10" s="123">
        <f t="shared" si="0"/>
        <v>45</v>
      </c>
      <c r="J10" s="101" t="s">
        <v>91</v>
      </c>
    </row>
    <row r="11" ht="34" customHeight="1" spans="1:10">
      <c r="A11" s="75" t="s">
        <v>366</v>
      </c>
      <c r="B11" s="88" t="s">
        <v>100</v>
      </c>
      <c r="C11" s="91" t="s">
        <v>98</v>
      </c>
      <c r="D11" s="80">
        <v>1</v>
      </c>
      <c r="E11" s="116"/>
      <c r="F11" s="117">
        <v>100</v>
      </c>
      <c r="G11" s="117">
        <v>200</v>
      </c>
      <c r="H11" s="117"/>
      <c r="I11" s="123">
        <f t="shared" si="0"/>
        <v>300</v>
      </c>
      <c r="J11" s="101" t="s">
        <v>101</v>
      </c>
    </row>
    <row r="12" ht="28" customHeight="1" spans="1:10">
      <c r="A12" s="75" t="s">
        <v>366</v>
      </c>
      <c r="B12" s="88" t="s">
        <v>103</v>
      </c>
      <c r="C12" s="91" t="s">
        <v>98</v>
      </c>
      <c r="D12" s="80">
        <v>1</v>
      </c>
      <c r="E12" s="116"/>
      <c r="F12" s="117">
        <v>100</v>
      </c>
      <c r="G12" s="117">
        <v>350</v>
      </c>
      <c r="H12" s="117"/>
      <c r="I12" s="123">
        <f t="shared" si="0"/>
        <v>450</v>
      </c>
      <c r="J12" s="101" t="s">
        <v>104</v>
      </c>
    </row>
    <row r="13" ht="25" customHeight="1" spans="1:10">
      <c r="A13" s="75" t="s">
        <v>366</v>
      </c>
      <c r="B13" s="88" t="s">
        <v>106</v>
      </c>
      <c r="C13" s="91" t="s">
        <v>76</v>
      </c>
      <c r="D13" s="80">
        <v>1</v>
      </c>
      <c r="E13" s="116"/>
      <c r="F13" s="117">
        <v>25</v>
      </c>
      <c r="G13" s="117">
        <v>45</v>
      </c>
      <c r="H13" s="117"/>
      <c r="I13" s="123">
        <f t="shared" si="0"/>
        <v>70</v>
      </c>
      <c r="J13" s="101" t="s">
        <v>107</v>
      </c>
    </row>
    <row r="14" s="64" customFormat="1" ht="25" customHeight="1" spans="1:11">
      <c r="A14" s="75" t="s">
        <v>366</v>
      </c>
      <c r="B14" s="88" t="s">
        <v>489</v>
      </c>
      <c r="C14" s="91" t="s">
        <v>98</v>
      </c>
      <c r="D14" s="80">
        <v>1</v>
      </c>
      <c r="E14" s="116">
        <v>20</v>
      </c>
      <c r="F14" s="117"/>
      <c r="G14" s="117"/>
      <c r="H14" s="117"/>
      <c r="I14" s="123">
        <f t="shared" si="0"/>
        <v>20</v>
      </c>
      <c r="J14" s="101" t="s">
        <v>110</v>
      </c>
      <c r="K14" s="66"/>
    </row>
    <row r="15" s="64" customFormat="1" ht="25" customHeight="1" spans="1:11">
      <c r="A15" s="75" t="s">
        <v>366</v>
      </c>
      <c r="B15" s="88" t="s">
        <v>490</v>
      </c>
      <c r="C15" s="91" t="s">
        <v>98</v>
      </c>
      <c r="D15" s="80">
        <v>1</v>
      </c>
      <c r="E15" s="116">
        <v>20</v>
      </c>
      <c r="F15" s="117"/>
      <c r="G15" s="117">
        <v>60</v>
      </c>
      <c r="H15" s="117"/>
      <c r="I15" s="123">
        <f t="shared" si="0"/>
        <v>80</v>
      </c>
      <c r="J15" s="101" t="s">
        <v>113</v>
      </c>
      <c r="K15" s="66"/>
    </row>
    <row r="16" s="64" customFormat="1" ht="25" customHeight="1" spans="1:11">
      <c r="A16" s="75" t="s">
        <v>366</v>
      </c>
      <c r="B16" s="88" t="s">
        <v>115</v>
      </c>
      <c r="C16" s="91" t="s">
        <v>98</v>
      </c>
      <c r="D16" s="80">
        <v>1</v>
      </c>
      <c r="E16" s="116">
        <v>40</v>
      </c>
      <c r="F16" s="117"/>
      <c r="G16" s="117">
        <v>100</v>
      </c>
      <c r="H16" s="117"/>
      <c r="I16" s="123">
        <f t="shared" si="0"/>
        <v>140</v>
      </c>
      <c r="J16" s="101" t="s">
        <v>116</v>
      </c>
      <c r="K16" s="66"/>
    </row>
    <row r="17" ht="20" customHeight="1" spans="1:10">
      <c r="A17" s="76" t="s">
        <v>117</v>
      </c>
      <c r="B17" s="76"/>
      <c r="C17" s="113"/>
      <c r="D17" s="113"/>
      <c r="E17" s="114"/>
      <c r="F17" s="115"/>
      <c r="G17" s="115"/>
      <c r="H17" s="115"/>
      <c r="I17" s="115"/>
      <c r="J17" s="115"/>
    </row>
    <row r="18" ht="36" customHeight="1" spans="1:11">
      <c r="A18" s="75" t="s">
        <v>366</v>
      </c>
      <c r="B18" s="88" t="s">
        <v>491</v>
      </c>
      <c r="C18" s="91" t="s">
        <v>76</v>
      </c>
      <c r="D18" s="80">
        <v>1</v>
      </c>
      <c r="E18" s="116">
        <v>70</v>
      </c>
      <c r="F18" s="117">
        <v>25</v>
      </c>
      <c r="G18" s="117">
        <v>50</v>
      </c>
      <c r="H18" s="117"/>
      <c r="I18" s="123">
        <f t="shared" ref="I18:I35" si="1">D18*(E18+F18+G18+H18)</f>
        <v>145</v>
      </c>
      <c r="J18" s="101" t="s">
        <v>119</v>
      </c>
      <c r="K18" s="124" t="s">
        <v>120</v>
      </c>
    </row>
    <row r="19" ht="25" customHeight="1" spans="1:11">
      <c r="A19" s="75" t="s">
        <v>366</v>
      </c>
      <c r="B19" s="88" t="s">
        <v>121</v>
      </c>
      <c r="C19" s="91" t="s">
        <v>76</v>
      </c>
      <c r="D19" s="80">
        <v>1</v>
      </c>
      <c r="E19" s="116">
        <v>160</v>
      </c>
      <c r="F19" s="117">
        <v>30</v>
      </c>
      <c r="G19" s="117">
        <v>40</v>
      </c>
      <c r="H19" s="117"/>
      <c r="I19" s="123">
        <f t="shared" si="1"/>
        <v>230</v>
      </c>
      <c r="J19" s="101" t="s">
        <v>119</v>
      </c>
      <c r="K19" s="124" t="s">
        <v>120</v>
      </c>
    </row>
    <row r="20" s="63" customFormat="1" ht="35" customHeight="1" spans="1:11">
      <c r="A20" s="75" t="s">
        <v>366</v>
      </c>
      <c r="B20" s="88" t="s">
        <v>122</v>
      </c>
      <c r="C20" s="91" t="s">
        <v>76</v>
      </c>
      <c r="D20" s="80">
        <v>1</v>
      </c>
      <c r="E20" s="116">
        <v>90</v>
      </c>
      <c r="F20" s="117">
        <v>15</v>
      </c>
      <c r="G20" s="117">
        <v>60</v>
      </c>
      <c r="H20" s="117"/>
      <c r="I20" s="123">
        <f t="shared" si="1"/>
        <v>165</v>
      </c>
      <c r="J20" s="101" t="s">
        <v>123</v>
      </c>
      <c r="K20" s="125" t="s">
        <v>124</v>
      </c>
    </row>
    <row r="21" ht="36" customHeight="1" spans="1:11">
      <c r="A21" s="75" t="s">
        <v>366</v>
      </c>
      <c r="B21" s="88" t="s">
        <v>125</v>
      </c>
      <c r="C21" s="91" t="s">
        <v>76</v>
      </c>
      <c r="D21" s="80">
        <v>1</v>
      </c>
      <c r="E21" s="116">
        <v>170</v>
      </c>
      <c r="F21" s="117">
        <v>20</v>
      </c>
      <c r="G21" s="117">
        <v>70</v>
      </c>
      <c r="H21" s="117"/>
      <c r="I21" s="123">
        <f t="shared" si="1"/>
        <v>260</v>
      </c>
      <c r="J21" s="101" t="s">
        <v>123</v>
      </c>
      <c r="K21" s="125" t="s">
        <v>124</v>
      </c>
    </row>
    <row r="22" ht="25" customHeight="1" spans="1:10">
      <c r="A22" s="75" t="s">
        <v>366</v>
      </c>
      <c r="B22" s="118" t="s">
        <v>126</v>
      </c>
      <c r="C22" s="119" t="s">
        <v>76</v>
      </c>
      <c r="D22" s="80">
        <v>1</v>
      </c>
      <c r="E22" s="120">
        <v>20</v>
      </c>
      <c r="F22" s="121"/>
      <c r="G22" s="121">
        <v>15</v>
      </c>
      <c r="H22" s="121"/>
      <c r="I22" s="123">
        <f t="shared" si="1"/>
        <v>35</v>
      </c>
      <c r="J22" s="103" t="s">
        <v>127</v>
      </c>
    </row>
    <row r="23" ht="25" customHeight="1" spans="1:10">
      <c r="A23" s="75" t="s">
        <v>366</v>
      </c>
      <c r="B23" s="118" t="s">
        <v>128</v>
      </c>
      <c r="C23" s="119" t="s">
        <v>76</v>
      </c>
      <c r="D23" s="80">
        <v>1</v>
      </c>
      <c r="E23" s="120">
        <v>40</v>
      </c>
      <c r="F23" s="121"/>
      <c r="G23" s="121">
        <v>30</v>
      </c>
      <c r="H23" s="121"/>
      <c r="I23" s="123">
        <f t="shared" si="1"/>
        <v>70</v>
      </c>
      <c r="J23" s="103" t="s">
        <v>127</v>
      </c>
    </row>
    <row r="24" ht="20" customHeight="1" spans="1:10">
      <c r="A24" s="75" t="s">
        <v>366</v>
      </c>
      <c r="B24" s="88" t="s">
        <v>492</v>
      </c>
      <c r="C24" s="91" t="s">
        <v>130</v>
      </c>
      <c r="D24" s="80">
        <v>1</v>
      </c>
      <c r="E24" s="116"/>
      <c r="F24" s="117"/>
      <c r="G24" s="117">
        <v>150</v>
      </c>
      <c r="H24" s="117"/>
      <c r="I24" s="123">
        <f t="shared" si="1"/>
        <v>150</v>
      </c>
      <c r="J24" s="101" t="s">
        <v>131</v>
      </c>
    </row>
    <row r="25" ht="38" customHeight="1" spans="1:10">
      <c r="A25" s="75" t="s">
        <v>366</v>
      </c>
      <c r="B25" s="88" t="s">
        <v>493</v>
      </c>
      <c r="C25" s="80" t="s">
        <v>83</v>
      </c>
      <c r="D25" s="80">
        <v>1</v>
      </c>
      <c r="E25" s="122"/>
      <c r="F25" s="121">
        <v>80</v>
      </c>
      <c r="G25" s="121">
        <v>110</v>
      </c>
      <c r="H25" s="121"/>
      <c r="I25" s="123">
        <f t="shared" si="1"/>
        <v>190</v>
      </c>
      <c r="J25" s="101" t="s">
        <v>133</v>
      </c>
    </row>
    <row r="26" ht="20" customHeight="1" spans="1:10">
      <c r="A26" s="75" t="s">
        <v>366</v>
      </c>
      <c r="B26" s="88" t="s">
        <v>134</v>
      </c>
      <c r="C26" s="91" t="s">
        <v>130</v>
      </c>
      <c r="D26" s="80">
        <v>1</v>
      </c>
      <c r="E26" s="116">
        <v>200</v>
      </c>
      <c r="F26" s="117">
        <v>50</v>
      </c>
      <c r="G26" s="117">
        <v>450</v>
      </c>
      <c r="H26" s="117"/>
      <c r="I26" s="123">
        <f t="shared" si="1"/>
        <v>700</v>
      </c>
      <c r="J26" s="101" t="s">
        <v>135</v>
      </c>
    </row>
    <row r="27" ht="20" customHeight="1" spans="1:11">
      <c r="A27" s="75" t="s">
        <v>366</v>
      </c>
      <c r="B27" s="88" t="s">
        <v>136</v>
      </c>
      <c r="C27" s="119" t="s">
        <v>76</v>
      </c>
      <c r="D27" s="80">
        <v>1</v>
      </c>
      <c r="E27" s="116">
        <v>100</v>
      </c>
      <c r="F27" s="117">
        <v>15</v>
      </c>
      <c r="G27" s="117">
        <v>100</v>
      </c>
      <c r="H27" s="117"/>
      <c r="I27" s="123">
        <f t="shared" si="1"/>
        <v>215</v>
      </c>
      <c r="J27" s="101" t="s">
        <v>137</v>
      </c>
      <c r="K27" s="66" t="s">
        <v>138</v>
      </c>
    </row>
    <row r="28" ht="25" customHeight="1" spans="1:11">
      <c r="A28" s="75" t="s">
        <v>366</v>
      </c>
      <c r="B28" s="88" t="s">
        <v>494</v>
      </c>
      <c r="C28" s="91" t="s">
        <v>83</v>
      </c>
      <c r="D28" s="80">
        <v>1</v>
      </c>
      <c r="E28" s="116">
        <v>60</v>
      </c>
      <c r="F28" s="117">
        <v>15</v>
      </c>
      <c r="G28" s="117">
        <v>150</v>
      </c>
      <c r="H28" s="117"/>
      <c r="I28" s="123">
        <f t="shared" si="1"/>
        <v>225</v>
      </c>
      <c r="J28" s="101" t="s">
        <v>140</v>
      </c>
      <c r="K28" s="124" t="s">
        <v>141</v>
      </c>
    </row>
    <row r="29" ht="20" customHeight="1" spans="1:10">
      <c r="A29" s="75" t="s">
        <v>366</v>
      </c>
      <c r="B29" s="88" t="s">
        <v>142</v>
      </c>
      <c r="C29" s="80" t="s">
        <v>94</v>
      </c>
      <c r="D29" s="80">
        <v>1</v>
      </c>
      <c r="E29" s="120">
        <v>100</v>
      </c>
      <c r="F29" s="121">
        <v>10</v>
      </c>
      <c r="G29" s="121">
        <v>80</v>
      </c>
      <c r="H29" s="121"/>
      <c r="I29" s="123">
        <f t="shared" si="1"/>
        <v>190</v>
      </c>
      <c r="J29" s="103" t="s">
        <v>143</v>
      </c>
    </row>
    <row r="30" ht="20" customHeight="1" spans="1:10">
      <c r="A30" s="75" t="s">
        <v>366</v>
      </c>
      <c r="B30" s="88" t="s">
        <v>495</v>
      </c>
      <c r="C30" s="80" t="s">
        <v>130</v>
      </c>
      <c r="D30" s="80">
        <v>1</v>
      </c>
      <c r="E30" s="120"/>
      <c r="F30" s="121">
        <v>100</v>
      </c>
      <c r="G30" s="121">
        <v>200</v>
      </c>
      <c r="H30" s="121"/>
      <c r="I30" s="123">
        <f t="shared" si="1"/>
        <v>300</v>
      </c>
      <c r="J30" s="101" t="s">
        <v>145</v>
      </c>
    </row>
    <row r="31" ht="20" customHeight="1" spans="1:10">
      <c r="A31" s="75" t="s">
        <v>366</v>
      </c>
      <c r="B31" s="88" t="s">
        <v>496</v>
      </c>
      <c r="C31" s="80" t="s">
        <v>130</v>
      </c>
      <c r="D31" s="80">
        <v>1</v>
      </c>
      <c r="E31" s="120"/>
      <c r="F31" s="121">
        <v>50</v>
      </c>
      <c r="G31" s="121">
        <v>50</v>
      </c>
      <c r="H31" s="121"/>
      <c r="I31" s="123">
        <f t="shared" si="1"/>
        <v>100</v>
      </c>
      <c r="J31" s="103" t="s">
        <v>148</v>
      </c>
    </row>
    <row r="32" ht="20" customHeight="1" spans="1:10">
      <c r="A32" s="75" t="s">
        <v>366</v>
      </c>
      <c r="B32" s="88" t="s">
        <v>150</v>
      </c>
      <c r="C32" s="91" t="s">
        <v>130</v>
      </c>
      <c r="D32" s="80">
        <v>1</v>
      </c>
      <c r="E32" s="116">
        <v>50</v>
      </c>
      <c r="F32" s="117">
        <v>5</v>
      </c>
      <c r="G32" s="117">
        <v>80</v>
      </c>
      <c r="H32" s="117"/>
      <c r="I32" s="123">
        <f t="shared" si="1"/>
        <v>135</v>
      </c>
      <c r="J32" s="101" t="s">
        <v>151</v>
      </c>
    </row>
    <row r="33" ht="25" customHeight="1" spans="1:11">
      <c r="A33" s="75" t="s">
        <v>366</v>
      </c>
      <c r="B33" s="88" t="s">
        <v>153</v>
      </c>
      <c r="C33" s="80" t="s">
        <v>98</v>
      </c>
      <c r="D33" s="80">
        <v>1</v>
      </c>
      <c r="E33" s="120">
        <v>80</v>
      </c>
      <c r="F33" s="121">
        <v>20</v>
      </c>
      <c r="G33" s="121">
        <v>120</v>
      </c>
      <c r="H33" s="121"/>
      <c r="I33" s="123">
        <f t="shared" si="1"/>
        <v>220</v>
      </c>
      <c r="J33" s="103" t="s">
        <v>154</v>
      </c>
      <c r="K33" s="66" t="s">
        <v>155</v>
      </c>
    </row>
    <row r="34" ht="25" customHeight="1" spans="1:11">
      <c r="A34" s="75" t="s">
        <v>366</v>
      </c>
      <c r="B34" s="88" t="s">
        <v>157</v>
      </c>
      <c r="C34" s="80" t="s">
        <v>98</v>
      </c>
      <c r="D34" s="80">
        <v>1</v>
      </c>
      <c r="E34" s="120">
        <v>100</v>
      </c>
      <c r="F34" s="121">
        <v>20</v>
      </c>
      <c r="G34" s="121">
        <v>160</v>
      </c>
      <c r="H34" s="121"/>
      <c r="I34" s="123">
        <f t="shared" si="1"/>
        <v>280</v>
      </c>
      <c r="J34" s="103" t="s">
        <v>158</v>
      </c>
      <c r="K34" s="66" t="s">
        <v>155</v>
      </c>
    </row>
    <row r="35" ht="25" customHeight="1" spans="1:11">
      <c r="A35" s="75" t="s">
        <v>366</v>
      </c>
      <c r="B35" s="88" t="s">
        <v>160</v>
      </c>
      <c r="C35" s="80" t="s">
        <v>130</v>
      </c>
      <c r="D35" s="80">
        <v>1</v>
      </c>
      <c r="E35" s="120">
        <v>100</v>
      </c>
      <c r="F35" s="121">
        <v>50</v>
      </c>
      <c r="G35" s="121">
        <v>250</v>
      </c>
      <c r="H35" s="121"/>
      <c r="I35" s="123">
        <f t="shared" si="1"/>
        <v>400</v>
      </c>
      <c r="J35" s="103" t="s">
        <v>161</v>
      </c>
      <c r="K35" s="66" t="s">
        <v>162</v>
      </c>
    </row>
    <row r="36" ht="20" customHeight="1" spans="1:10">
      <c r="A36" s="80" t="s">
        <v>163</v>
      </c>
      <c r="B36" s="90"/>
      <c r="C36" s="80" t="s">
        <v>164</v>
      </c>
      <c r="D36" s="80"/>
      <c r="E36" s="81"/>
      <c r="F36" s="82"/>
      <c r="G36" s="82"/>
      <c r="H36" s="82"/>
      <c r="I36" s="75">
        <f>SUM(I4:I35)</f>
        <v>5425</v>
      </c>
      <c r="J36" s="104"/>
    </row>
    <row r="37" ht="26" customHeight="1" spans="1:10">
      <c r="A37" s="91" t="s">
        <v>165</v>
      </c>
      <c r="B37" s="88"/>
      <c r="C37" s="80" t="s">
        <v>164</v>
      </c>
      <c r="D37" s="80"/>
      <c r="E37" s="81"/>
      <c r="F37" s="82"/>
      <c r="G37" s="82"/>
      <c r="H37" s="82"/>
      <c r="I37" s="75">
        <f>I36*0.12</f>
        <v>651</v>
      </c>
      <c r="J37" s="88" t="s">
        <v>166</v>
      </c>
    </row>
    <row r="38" ht="20" customHeight="1" spans="1:10">
      <c r="A38" s="91" t="s">
        <v>167</v>
      </c>
      <c r="B38" s="88"/>
      <c r="C38" s="80" t="s">
        <v>164</v>
      </c>
      <c r="D38" s="80"/>
      <c r="E38" s="81"/>
      <c r="F38" s="82"/>
      <c r="G38" s="82"/>
      <c r="H38" s="82"/>
      <c r="I38" s="105">
        <f>I36+I37</f>
        <v>6076</v>
      </c>
      <c r="J38" s="88"/>
    </row>
    <row r="39" ht="20" customHeight="1" spans="1:10">
      <c r="A39" s="80" t="s">
        <v>54</v>
      </c>
      <c r="B39" s="90"/>
      <c r="C39" s="90"/>
      <c r="D39" s="90"/>
      <c r="E39" s="92"/>
      <c r="F39" s="93"/>
      <c r="G39" s="93"/>
      <c r="H39" s="93"/>
      <c r="I39" s="90"/>
      <c r="J39" s="90"/>
    </row>
    <row r="40" s="65" customFormat="1" ht="20" customHeight="1" spans="1:11">
      <c r="A40" s="94" t="s">
        <v>168</v>
      </c>
      <c r="B40" s="94"/>
      <c r="C40" s="94"/>
      <c r="D40" s="94"/>
      <c r="E40" s="95"/>
      <c r="F40" s="96"/>
      <c r="G40" s="96"/>
      <c r="H40" s="96"/>
      <c r="I40" s="94"/>
      <c r="J40" s="94"/>
      <c r="K40" s="99"/>
    </row>
  </sheetData>
  <mergeCells count="18">
    <mergeCell ref="A1:J1"/>
    <mergeCell ref="A2:H2"/>
    <mergeCell ref="E3:F3"/>
    <mergeCell ref="G3:H3"/>
    <mergeCell ref="A5:B5"/>
    <mergeCell ref="A17:B17"/>
    <mergeCell ref="A36:B36"/>
    <mergeCell ref="A37:B37"/>
    <mergeCell ref="A38:B38"/>
    <mergeCell ref="A39:J39"/>
    <mergeCell ref="A40:J40"/>
    <mergeCell ref="A3:A4"/>
    <mergeCell ref="B3:B4"/>
    <mergeCell ref="C3:C4"/>
    <mergeCell ref="D3:D4"/>
    <mergeCell ref="I3:I4"/>
    <mergeCell ref="J3:J4"/>
    <mergeCell ref="K3:K4"/>
  </mergeCells>
  <printOptions horizontalCentered="1"/>
  <pageMargins left="0.393055555555556" right="0.393055555555556" top="0.786805555555556" bottom="0.786805555555556" header="0.5" footer="0.5"/>
  <pageSetup paperSize="9" orientation="landscape" horizontalDpi="600"/>
  <headerFooter>
    <oddFooter>&amp;C第 &amp;P 页，共 &amp;N 页&amp;R重庆昱辰居室内设计有限公司</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K26"/>
  <sheetViews>
    <sheetView view="pageBreakPreview" zoomScale="140" zoomScaleNormal="100" workbookViewId="0">
      <pane ySplit="4" topLeftCell="A5" activePane="bottomLeft" state="frozen"/>
      <selection/>
      <selection pane="bottomLeft" activeCell="J10" sqref="J10"/>
    </sheetView>
  </sheetViews>
  <sheetFormatPr defaultColWidth="8.89090909090909" defaultRowHeight="14"/>
  <cols>
    <col min="1" max="1" width="5.3" style="64" customWidth="1"/>
    <col min="2" max="2" width="27.1272727272727" style="64" customWidth="1"/>
    <col min="3" max="3" width="7.12727272727273" style="64" customWidth="1"/>
    <col min="4" max="4" width="7.9" style="64" customWidth="1"/>
    <col min="5" max="8" width="6.62727272727273" style="64" customWidth="1"/>
    <col min="9" max="9" width="10.0727272727273" style="64" customWidth="1"/>
    <col min="10" max="10" width="41.2" style="64" customWidth="1"/>
    <col min="11" max="11" width="37.9181818181818" style="66" customWidth="1"/>
    <col min="12" max="16384" width="8.89090909090909" style="64"/>
  </cols>
  <sheetData>
    <row r="1" ht="53" customHeight="1" spans="1:10">
      <c r="A1" s="67" t="s">
        <v>312</v>
      </c>
      <c r="B1" s="68"/>
      <c r="C1" s="68"/>
      <c r="D1" s="68"/>
      <c r="E1" s="68"/>
      <c r="F1" s="68"/>
      <c r="G1" s="68"/>
      <c r="H1" s="68"/>
      <c r="I1" s="68"/>
      <c r="J1" s="68"/>
    </row>
    <row r="2" ht="20" customHeight="1" spans="1:11">
      <c r="A2" s="69" t="s">
        <v>313</v>
      </c>
      <c r="B2" s="69"/>
      <c r="C2" s="69"/>
      <c r="D2" s="69"/>
      <c r="E2" s="70"/>
      <c r="F2" s="70"/>
      <c r="G2" s="70"/>
      <c r="H2" s="70"/>
      <c r="I2" s="97">
        <f ca="1">TODAY()</f>
        <v>45694</v>
      </c>
      <c r="J2" s="97"/>
      <c r="K2" s="98" t="s">
        <v>60</v>
      </c>
    </row>
    <row r="3" spans="1:11">
      <c r="A3" s="71" t="s">
        <v>61</v>
      </c>
      <c r="B3" s="71" t="s">
        <v>314</v>
      </c>
      <c r="C3" s="72" t="s">
        <v>63</v>
      </c>
      <c r="D3" s="71" t="s">
        <v>64</v>
      </c>
      <c r="E3" s="73" t="s">
        <v>65</v>
      </c>
      <c r="F3" s="74"/>
      <c r="G3" s="75" t="s">
        <v>315</v>
      </c>
      <c r="H3" s="75"/>
      <c r="I3" s="71" t="s">
        <v>67</v>
      </c>
      <c r="J3" s="71" t="s">
        <v>316</v>
      </c>
      <c r="K3" s="99"/>
    </row>
    <row r="4" spans="1:11">
      <c r="A4" s="71"/>
      <c r="B4" s="71"/>
      <c r="C4" s="72"/>
      <c r="D4" s="71"/>
      <c r="E4" s="73" t="s">
        <v>69</v>
      </c>
      <c r="F4" s="74" t="s">
        <v>70</v>
      </c>
      <c r="G4" s="75" t="s">
        <v>71</v>
      </c>
      <c r="H4" s="75" t="s">
        <v>72</v>
      </c>
      <c r="I4" s="71"/>
      <c r="J4" s="71"/>
      <c r="K4" s="99"/>
    </row>
    <row r="5" ht="20" customHeight="1" spans="1:11">
      <c r="A5" s="76" t="s">
        <v>317</v>
      </c>
      <c r="B5" s="76"/>
      <c r="C5" s="77"/>
      <c r="D5" s="77"/>
      <c r="E5" s="78"/>
      <c r="F5" s="78"/>
      <c r="G5" s="78"/>
      <c r="H5" s="78"/>
      <c r="I5" s="78"/>
      <c r="J5" s="78"/>
      <c r="K5" s="100"/>
    </row>
    <row r="6" s="63" customFormat="1" ht="37" customHeight="1" spans="1:11">
      <c r="A6" s="75" t="s">
        <v>366</v>
      </c>
      <c r="B6" s="79" t="s">
        <v>497</v>
      </c>
      <c r="C6" s="80" t="s">
        <v>76</v>
      </c>
      <c r="D6" s="80">
        <v>1</v>
      </c>
      <c r="E6" s="81">
        <v>130</v>
      </c>
      <c r="F6" s="82">
        <v>10</v>
      </c>
      <c r="G6" s="82">
        <v>80</v>
      </c>
      <c r="H6" s="82"/>
      <c r="I6" s="85">
        <f t="shared" ref="I6:I21" si="0">D6*(E6+F6+G6+H6)</f>
        <v>220</v>
      </c>
      <c r="J6" s="101" t="s">
        <v>321</v>
      </c>
      <c r="K6" s="102" t="s">
        <v>322</v>
      </c>
    </row>
    <row r="7" ht="36" customHeight="1" spans="1:10">
      <c r="A7" s="75" t="s">
        <v>366</v>
      </c>
      <c r="B7" s="83" t="s">
        <v>498</v>
      </c>
      <c r="C7" s="80" t="s">
        <v>76</v>
      </c>
      <c r="D7" s="80">
        <v>1</v>
      </c>
      <c r="E7" s="84">
        <v>40</v>
      </c>
      <c r="F7" s="85">
        <v>4.5</v>
      </c>
      <c r="G7" s="85">
        <v>37</v>
      </c>
      <c r="H7" s="85"/>
      <c r="I7" s="85">
        <f t="shared" si="0"/>
        <v>81.5</v>
      </c>
      <c r="J7" s="101" t="s">
        <v>176</v>
      </c>
    </row>
    <row r="8" s="63" customFormat="1" ht="37" customHeight="1" spans="1:11">
      <c r="A8" s="75" t="s">
        <v>366</v>
      </c>
      <c r="B8" s="79" t="s">
        <v>499</v>
      </c>
      <c r="C8" s="80" t="s">
        <v>76</v>
      </c>
      <c r="D8" s="80">
        <v>1</v>
      </c>
      <c r="E8" s="86">
        <f>260-110</f>
        <v>150</v>
      </c>
      <c r="F8" s="87">
        <v>20</v>
      </c>
      <c r="G8" s="87">
        <f>240-80</f>
        <v>160</v>
      </c>
      <c r="H8" s="82"/>
      <c r="I8" s="85">
        <f t="shared" si="0"/>
        <v>330</v>
      </c>
      <c r="J8" s="101" t="s">
        <v>321</v>
      </c>
      <c r="K8" s="102" t="s">
        <v>322</v>
      </c>
    </row>
    <row r="9" s="63" customFormat="1" ht="36" customHeight="1" spans="1:11">
      <c r="A9" s="75" t="s">
        <v>366</v>
      </c>
      <c r="B9" s="83" t="s">
        <v>500</v>
      </c>
      <c r="C9" s="80" t="s">
        <v>76</v>
      </c>
      <c r="D9" s="80">
        <v>1</v>
      </c>
      <c r="E9" s="84">
        <v>60</v>
      </c>
      <c r="F9" s="85">
        <v>10</v>
      </c>
      <c r="G9" s="85">
        <v>50</v>
      </c>
      <c r="H9" s="85"/>
      <c r="I9" s="85">
        <f t="shared" si="0"/>
        <v>120</v>
      </c>
      <c r="J9" s="101" t="s">
        <v>176</v>
      </c>
      <c r="K9" s="102"/>
    </row>
    <row r="10" ht="70" customHeight="1" spans="1:11">
      <c r="A10" s="75" t="s">
        <v>366</v>
      </c>
      <c r="B10" s="88" t="s">
        <v>333</v>
      </c>
      <c r="C10" s="80" t="s">
        <v>334</v>
      </c>
      <c r="D10" s="80">
        <v>1</v>
      </c>
      <c r="E10" s="81">
        <v>35</v>
      </c>
      <c r="F10" s="89">
        <v>20</v>
      </c>
      <c r="G10" s="89">
        <v>40</v>
      </c>
      <c r="H10" s="89"/>
      <c r="I10" s="85">
        <f t="shared" si="0"/>
        <v>95</v>
      </c>
      <c r="J10" s="103" t="s">
        <v>335</v>
      </c>
      <c r="K10" s="66" t="s">
        <v>336</v>
      </c>
    </row>
    <row r="11" ht="40" customHeight="1" spans="1:11">
      <c r="A11" s="75" t="s">
        <v>366</v>
      </c>
      <c r="B11" s="79" t="s">
        <v>337</v>
      </c>
      <c r="C11" s="80" t="s">
        <v>334</v>
      </c>
      <c r="D11" s="80">
        <v>1</v>
      </c>
      <c r="E11" s="81">
        <v>65</v>
      </c>
      <c r="F11" s="82">
        <v>5</v>
      </c>
      <c r="G11" s="82">
        <v>45</v>
      </c>
      <c r="H11" s="82"/>
      <c r="I11" s="85">
        <f t="shared" si="0"/>
        <v>115</v>
      </c>
      <c r="J11" s="101" t="s">
        <v>338</v>
      </c>
      <c r="K11" s="66" t="s">
        <v>339</v>
      </c>
    </row>
    <row r="12" ht="40" customHeight="1" spans="1:11">
      <c r="A12" s="75" t="s">
        <v>366</v>
      </c>
      <c r="B12" s="79" t="s">
        <v>340</v>
      </c>
      <c r="C12" s="80" t="s">
        <v>334</v>
      </c>
      <c r="D12" s="80">
        <v>1</v>
      </c>
      <c r="E12" s="81">
        <v>65</v>
      </c>
      <c r="F12" s="82">
        <v>5</v>
      </c>
      <c r="G12" s="82">
        <v>35</v>
      </c>
      <c r="H12" s="82"/>
      <c r="I12" s="85">
        <f t="shared" si="0"/>
        <v>105</v>
      </c>
      <c r="J12" s="101" t="s">
        <v>341</v>
      </c>
      <c r="K12" s="66" t="s">
        <v>339</v>
      </c>
    </row>
    <row r="13" s="64" customFormat="1" ht="20" customHeight="1" spans="1:11">
      <c r="A13" s="75" t="s">
        <v>366</v>
      </c>
      <c r="B13" s="88" t="s">
        <v>342</v>
      </c>
      <c r="C13" s="80" t="s">
        <v>130</v>
      </c>
      <c r="D13" s="80">
        <v>1</v>
      </c>
      <c r="E13" s="81">
        <v>45</v>
      </c>
      <c r="F13" s="89">
        <v>10</v>
      </c>
      <c r="G13" s="89">
        <v>60</v>
      </c>
      <c r="H13" s="89"/>
      <c r="I13" s="85">
        <f t="shared" si="0"/>
        <v>115</v>
      </c>
      <c r="J13" s="103" t="s">
        <v>343</v>
      </c>
      <c r="K13" s="66"/>
    </row>
    <row r="14" ht="20" customHeight="1" spans="1:10">
      <c r="A14" s="75" t="s">
        <v>366</v>
      </c>
      <c r="B14" s="88" t="s">
        <v>342</v>
      </c>
      <c r="C14" s="80" t="s">
        <v>130</v>
      </c>
      <c r="D14" s="80">
        <v>1</v>
      </c>
      <c r="E14" s="81">
        <v>500</v>
      </c>
      <c r="F14" s="89">
        <v>400</v>
      </c>
      <c r="G14" s="89">
        <v>500</v>
      </c>
      <c r="H14" s="89"/>
      <c r="I14" s="85">
        <f t="shared" si="0"/>
        <v>1400</v>
      </c>
      <c r="J14" s="103" t="s">
        <v>344</v>
      </c>
    </row>
    <row r="15" ht="20" customHeight="1" spans="1:10">
      <c r="A15" s="75" t="s">
        <v>366</v>
      </c>
      <c r="B15" s="88" t="s">
        <v>342</v>
      </c>
      <c r="C15" s="80" t="s">
        <v>334</v>
      </c>
      <c r="D15" s="80">
        <v>1</v>
      </c>
      <c r="E15" s="81">
        <v>130</v>
      </c>
      <c r="F15" s="89">
        <v>30</v>
      </c>
      <c r="G15" s="89">
        <v>100</v>
      </c>
      <c r="H15" s="89"/>
      <c r="I15" s="85">
        <f t="shared" si="0"/>
        <v>260</v>
      </c>
      <c r="J15" s="103" t="s">
        <v>345</v>
      </c>
    </row>
    <row r="16" ht="20" customHeight="1" spans="1:10">
      <c r="A16" s="75" t="s">
        <v>366</v>
      </c>
      <c r="B16" s="88" t="s">
        <v>346</v>
      </c>
      <c r="C16" s="80" t="s">
        <v>347</v>
      </c>
      <c r="D16" s="80">
        <v>1</v>
      </c>
      <c r="E16" s="81">
        <v>1800</v>
      </c>
      <c r="F16" s="89">
        <v>600</v>
      </c>
      <c r="G16" s="89">
        <v>300</v>
      </c>
      <c r="H16" s="89"/>
      <c r="I16" s="85">
        <f t="shared" si="0"/>
        <v>2700</v>
      </c>
      <c r="J16" s="103" t="s">
        <v>348</v>
      </c>
    </row>
    <row r="17" ht="27" customHeight="1" spans="1:10">
      <c r="A17" s="75" t="s">
        <v>366</v>
      </c>
      <c r="B17" s="88" t="s">
        <v>350</v>
      </c>
      <c r="C17" s="80" t="s">
        <v>347</v>
      </c>
      <c r="D17" s="80">
        <v>1</v>
      </c>
      <c r="E17" s="81">
        <v>2000</v>
      </c>
      <c r="F17" s="89">
        <v>700</v>
      </c>
      <c r="G17" s="89">
        <v>700</v>
      </c>
      <c r="H17" s="89"/>
      <c r="I17" s="85">
        <f t="shared" si="0"/>
        <v>3400</v>
      </c>
      <c r="J17" s="103" t="s">
        <v>348</v>
      </c>
    </row>
    <row r="18" s="63" customFormat="1" ht="27" customHeight="1" spans="1:11">
      <c r="A18" s="75" t="s">
        <v>366</v>
      </c>
      <c r="B18" s="88" t="s">
        <v>352</v>
      </c>
      <c r="C18" s="80" t="s">
        <v>334</v>
      </c>
      <c r="D18" s="80">
        <v>1</v>
      </c>
      <c r="E18" s="81">
        <v>65</v>
      </c>
      <c r="F18" s="89"/>
      <c r="G18" s="89">
        <v>25</v>
      </c>
      <c r="H18" s="89"/>
      <c r="I18" s="85">
        <f t="shared" si="0"/>
        <v>90</v>
      </c>
      <c r="J18" s="103" t="s">
        <v>321</v>
      </c>
      <c r="K18" s="102"/>
    </row>
    <row r="19" s="64" customFormat="1" ht="17" customHeight="1" spans="1:11">
      <c r="A19" s="75" t="s">
        <v>366</v>
      </c>
      <c r="B19" s="83" t="s">
        <v>501</v>
      </c>
      <c r="C19" s="80" t="s">
        <v>98</v>
      </c>
      <c r="D19" s="80">
        <v>1</v>
      </c>
      <c r="E19" s="84">
        <v>150</v>
      </c>
      <c r="F19" s="85"/>
      <c r="G19" s="85">
        <v>200</v>
      </c>
      <c r="H19" s="85"/>
      <c r="I19" s="85">
        <f t="shared" si="0"/>
        <v>350</v>
      </c>
      <c r="J19" s="101" t="s">
        <v>355</v>
      </c>
      <c r="K19" s="66" t="s">
        <v>356</v>
      </c>
    </row>
    <row r="20" s="64" customFormat="1" ht="17" customHeight="1" spans="1:11">
      <c r="A20" s="75" t="s">
        <v>366</v>
      </c>
      <c r="B20" s="83" t="s">
        <v>358</v>
      </c>
      <c r="C20" s="80" t="s">
        <v>359</v>
      </c>
      <c r="D20" s="80">
        <v>1</v>
      </c>
      <c r="E20" s="84">
        <v>250</v>
      </c>
      <c r="F20" s="85"/>
      <c r="G20" s="85">
        <v>200</v>
      </c>
      <c r="H20" s="85"/>
      <c r="I20" s="85">
        <f t="shared" si="0"/>
        <v>450</v>
      </c>
      <c r="J20" s="101" t="s">
        <v>360</v>
      </c>
      <c r="K20" s="66" t="s">
        <v>356</v>
      </c>
    </row>
    <row r="21" s="64" customFormat="1" ht="17" customHeight="1" spans="1:11">
      <c r="A21" s="75" t="s">
        <v>366</v>
      </c>
      <c r="B21" s="83" t="s">
        <v>362</v>
      </c>
      <c r="C21" s="80" t="s">
        <v>94</v>
      </c>
      <c r="D21" s="80">
        <v>1</v>
      </c>
      <c r="E21" s="84">
        <v>200</v>
      </c>
      <c r="F21" s="85"/>
      <c r="G21" s="85"/>
      <c r="H21" s="85"/>
      <c r="I21" s="85">
        <f t="shared" si="0"/>
        <v>200</v>
      </c>
      <c r="J21" s="101" t="s">
        <v>355</v>
      </c>
      <c r="K21" s="66" t="s">
        <v>356</v>
      </c>
    </row>
    <row r="22" ht="20" customHeight="1" spans="1:10">
      <c r="A22" s="80" t="s">
        <v>163</v>
      </c>
      <c r="B22" s="90"/>
      <c r="C22" s="80" t="s">
        <v>164</v>
      </c>
      <c r="D22" s="80"/>
      <c r="E22" s="81"/>
      <c r="F22" s="82"/>
      <c r="G22" s="82"/>
      <c r="H22" s="82"/>
      <c r="I22" s="75">
        <f>SUM(I4:I17)</f>
        <v>8941.5</v>
      </c>
      <c r="J22" s="104"/>
    </row>
    <row r="23" ht="27" customHeight="1" spans="1:10">
      <c r="A23" s="91" t="s">
        <v>165</v>
      </c>
      <c r="B23" s="88"/>
      <c r="C23" s="80" t="s">
        <v>164</v>
      </c>
      <c r="D23" s="80"/>
      <c r="E23" s="81"/>
      <c r="F23" s="82"/>
      <c r="G23" s="82"/>
      <c r="H23" s="82"/>
      <c r="I23" s="75">
        <f>I22*0.12</f>
        <v>1072.98</v>
      </c>
      <c r="J23" s="88" t="s">
        <v>166</v>
      </c>
    </row>
    <row r="24" ht="20" customHeight="1" spans="1:10">
      <c r="A24" s="91" t="s">
        <v>167</v>
      </c>
      <c r="B24" s="88"/>
      <c r="C24" s="80" t="s">
        <v>164</v>
      </c>
      <c r="D24" s="80"/>
      <c r="E24" s="81"/>
      <c r="F24" s="82"/>
      <c r="G24" s="82"/>
      <c r="H24" s="82"/>
      <c r="I24" s="105">
        <f>I22+I23</f>
        <v>10014.48</v>
      </c>
      <c r="J24" s="88"/>
    </row>
    <row r="25" ht="20" customHeight="1" spans="1:10">
      <c r="A25" s="80" t="s">
        <v>54</v>
      </c>
      <c r="B25" s="90"/>
      <c r="C25" s="90"/>
      <c r="D25" s="90"/>
      <c r="E25" s="92"/>
      <c r="F25" s="93"/>
      <c r="G25" s="93"/>
      <c r="H25" s="93"/>
      <c r="I25" s="90"/>
      <c r="J25" s="90"/>
    </row>
    <row r="26" s="65" customFormat="1" ht="20" customHeight="1" spans="1:11">
      <c r="A26" s="94" t="s">
        <v>168</v>
      </c>
      <c r="B26" s="94"/>
      <c r="C26" s="94"/>
      <c r="D26" s="94"/>
      <c r="E26" s="95"/>
      <c r="F26" s="96"/>
      <c r="G26" s="96"/>
      <c r="H26" s="96"/>
      <c r="I26" s="94"/>
      <c r="J26" s="94"/>
      <c r="K26" s="99"/>
    </row>
  </sheetData>
  <mergeCells count="17">
    <mergeCell ref="A1:J1"/>
    <mergeCell ref="A2:H2"/>
    <mergeCell ref="E3:F3"/>
    <mergeCell ref="G3:H3"/>
    <mergeCell ref="A5:B5"/>
    <mergeCell ref="A22:B22"/>
    <mergeCell ref="A23:B23"/>
    <mergeCell ref="A24:B24"/>
    <mergeCell ref="A25:J25"/>
    <mergeCell ref="A26:J26"/>
    <mergeCell ref="A3:A4"/>
    <mergeCell ref="B3:B4"/>
    <mergeCell ref="C3:C4"/>
    <mergeCell ref="D3:D4"/>
    <mergeCell ref="I3:I4"/>
    <mergeCell ref="J3:J4"/>
    <mergeCell ref="K3:K4"/>
  </mergeCells>
  <printOptions horizontalCentered="1"/>
  <pageMargins left="0.393055555555556" right="0.393055555555556" top="0.786805555555556" bottom="0.786805555555556" header="0.5" footer="0.5"/>
  <pageSetup paperSize="9" orientation="landscape" horizontalDpi="600"/>
  <headerFooter>
    <oddFooter>&amp;C第 &amp;P 页，共 &amp;N 页&amp;R重庆昱辰居室内设计有限公司</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56"/>
  <sheetViews>
    <sheetView view="pageBreakPreview" zoomScaleNormal="100" workbookViewId="0">
      <selection activeCell="O19" sqref="O19"/>
    </sheetView>
  </sheetViews>
  <sheetFormatPr defaultColWidth="10" defaultRowHeight="15.5"/>
  <cols>
    <col min="1" max="16384" width="10" style="55"/>
  </cols>
  <sheetData>
    <row r="1" s="55" customFormat="1" spans="1:10">
      <c r="A1" s="56" t="s">
        <v>502</v>
      </c>
      <c r="B1" s="56"/>
      <c r="C1" s="56"/>
      <c r="D1" s="56"/>
      <c r="E1" s="56"/>
      <c r="F1" s="56"/>
      <c r="G1" s="57"/>
      <c r="H1" s="57"/>
      <c r="I1" s="57"/>
      <c r="J1" s="61"/>
    </row>
    <row r="2" s="55" customFormat="1" spans="1:10">
      <c r="A2" s="57"/>
      <c r="B2" s="57"/>
      <c r="C2" s="57"/>
      <c r="D2" s="57"/>
      <c r="E2" s="57"/>
      <c r="F2" s="57"/>
      <c r="G2" s="57"/>
      <c r="H2" s="57"/>
      <c r="I2" s="57"/>
      <c r="J2" s="61"/>
    </row>
    <row r="3" s="55" customFormat="1" ht="24" customHeight="1" spans="1:10">
      <c r="A3" s="58" t="s">
        <v>503</v>
      </c>
      <c r="B3" s="59" t="s">
        <v>504</v>
      </c>
      <c r="C3" s="59" t="s">
        <v>505</v>
      </c>
      <c r="D3" s="59" t="s">
        <v>506</v>
      </c>
      <c r="E3" s="59" t="s">
        <v>507</v>
      </c>
      <c r="F3" s="59" t="s">
        <v>508</v>
      </c>
      <c r="G3" s="59" t="s">
        <v>509</v>
      </c>
      <c r="H3" s="59" t="s">
        <v>510</v>
      </c>
      <c r="I3" s="59" t="s">
        <v>511</v>
      </c>
      <c r="J3" s="61"/>
    </row>
    <row r="4" s="55" customFormat="1" ht="24" customHeight="1" spans="1:10">
      <c r="A4" s="58"/>
      <c r="B4" s="59"/>
      <c r="C4" s="59"/>
      <c r="D4" s="59"/>
      <c r="E4" s="59"/>
      <c r="F4" s="59"/>
      <c r="G4" s="59"/>
      <c r="H4" s="59"/>
      <c r="I4" s="59"/>
      <c r="J4" s="61"/>
    </row>
    <row r="5" s="55" customFormat="1" ht="24" customHeight="1" spans="1:10">
      <c r="A5" s="60" t="s">
        <v>512</v>
      </c>
      <c r="B5" s="60">
        <v>7750</v>
      </c>
      <c r="C5" s="60">
        <v>8850</v>
      </c>
      <c r="D5" s="60">
        <v>10000</v>
      </c>
      <c r="E5" s="60">
        <v>12150</v>
      </c>
      <c r="F5" s="60">
        <v>15100</v>
      </c>
      <c r="G5" s="61">
        <v>17050</v>
      </c>
      <c r="H5" s="61">
        <v>22100</v>
      </c>
      <c r="I5" s="61">
        <v>24450</v>
      </c>
      <c r="J5" s="61"/>
    </row>
    <row r="6" s="55" customFormat="1" ht="24" customHeight="1" spans="1:10">
      <c r="A6" s="60" t="s">
        <v>513</v>
      </c>
      <c r="B6" s="60">
        <v>8800</v>
      </c>
      <c r="C6" s="60">
        <v>10000</v>
      </c>
      <c r="D6" s="60">
        <v>11350</v>
      </c>
      <c r="E6" s="60">
        <v>13800</v>
      </c>
      <c r="F6" s="60">
        <v>16900</v>
      </c>
      <c r="G6" s="61">
        <v>19100</v>
      </c>
      <c r="H6" s="61">
        <v>24300</v>
      </c>
      <c r="I6" s="61">
        <v>26950</v>
      </c>
      <c r="J6" s="61"/>
    </row>
    <row r="7" s="55" customFormat="1" ht="24" customHeight="1" spans="1:10">
      <c r="A7" s="60" t="s">
        <v>514</v>
      </c>
      <c r="B7" s="60">
        <v>11100</v>
      </c>
      <c r="C7" s="60">
        <v>12500</v>
      </c>
      <c r="D7" s="60">
        <v>14000</v>
      </c>
      <c r="E7" s="60">
        <v>17100</v>
      </c>
      <c r="F7" s="60">
        <v>20500</v>
      </c>
      <c r="G7" s="61">
        <v>23300</v>
      </c>
      <c r="H7" s="61">
        <v>28800</v>
      </c>
      <c r="I7" s="61">
        <v>32050</v>
      </c>
      <c r="J7" s="61"/>
    </row>
    <row r="8" s="55" customFormat="1" ht="24" customHeight="1" spans="1:10">
      <c r="A8" s="60" t="s">
        <v>515</v>
      </c>
      <c r="B8" s="60">
        <v>14900</v>
      </c>
      <c r="C8" s="60">
        <v>16600</v>
      </c>
      <c r="D8" s="60">
        <v>18500</v>
      </c>
      <c r="E8" s="60">
        <v>22650</v>
      </c>
      <c r="F8" s="60">
        <v>26500</v>
      </c>
      <c r="G8" s="61">
        <v>30300</v>
      </c>
      <c r="H8" s="61">
        <v>36200</v>
      </c>
      <c r="I8" s="61">
        <v>40550</v>
      </c>
      <c r="J8" s="61"/>
    </row>
    <row r="9" s="55" customFormat="1" ht="24" customHeight="1" spans="1:10">
      <c r="A9" s="60" t="s">
        <v>516</v>
      </c>
      <c r="B9" s="60">
        <v>4250</v>
      </c>
      <c r="C9" s="60">
        <v>5100</v>
      </c>
      <c r="D9" s="60">
        <v>6000</v>
      </c>
      <c r="E9" s="60">
        <v>7250</v>
      </c>
      <c r="F9" s="60">
        <v>9650</v>
      </c>
      <c r="G9" s="61">
        <v>11000</v>
      </c>
      <c r="H9" s="61">
        <v>15350</v>
      </c>
      <c r="I9" s="61">
        <v>17100</v>
      </c>
      <c r="J9" s="61"/>
    </row>
    <row r="10" s="55" customFormat="1" ht="24" customHeight="1" spans="1:10">
      <c r="A10" s="60" t="s">
        <v>517</v>
      </c>
      <c r="B10" s="60">
        <v>9200</v>
      </c>
      <c r="C10" s="60">
        <v>10550</v>
      </c>
      <c r="D10" s="60">
        <v>12000</v>
      </c>
      <c r="E10" s="60">
        <v>14500</v>
      </c>
      <c r="F10" s="60">
        <v>17800</v>
      </c>
      <c r="G10" s="61">
        <v>20000</v>
      </c>
      <c r="H10" s="61">
        <v>25400</v>
      </c>
      <c r="I10" s="61">
        <v>28100</v>
      </c>
      <c r="J10" s="61"/>
    </row>
    <row r="11" s="55" customFormat="1" ht="24" customHeight="1" spans="1:10">
      <c r="A11" s="60" t="s">
        <v>518</v>
      </c>
      <c r="B11" s="60">
        <v>12050</v>
      </c>
      <c r="C11" s="60">
        <v>13700</v>
      </c>
      <c r="D11" s="60">
        <v>15500</v>
      </c>
      <c r="E11" s="60">
        <v>18800</v>
      </c>
      <c r="F11" s="60">
        <v>22500</v>
      </c>
      <c r="G11" s="61">
        <v>25400</v>
      </c>
      <c r="H11" s="61">
        <v>31200</v>
      </c>
      <c r="I11" s="61">
        <v>34650</v>
      </c>
      <c r="J11" s="61"/>
    </row>
    <row r="12" s="55" customFormat="1" ht="24" customHeight="1" spans="1:10">
      <c r="A12" s="60" t="s">
        <v>519</v>
      </c>
      <c r="B12" s="60">
        <v>10800</v>
      </c>
      <c r="C12" s="60">
        <v>12300</v>
      </c>
      <c r="D12" s="60">
        <v>13850</v>
      </c>
      <c r="E12" s="60">
        <v>16800</v>
      </c>
      <c r="F12" s="60">
        <v>20300</v>
      </c>
      <c r="G12" s="61">
        <v>22950</v>
      </c>
      <c r="H12" s="61">
        <v>28500</v>
      </c>
      <c r="I12" s="61">
        <v>31650</v>
      </c>
      <c r="J12" s="61"/>
    </row>
    <row r="13" s="55" customFormat="1" ht="24" customHeight="1" spans="1:10">
      <c r="A13" s="60" t="s">
        <v>520</v>
      </c>
      <c r="B13" s="60">
        <v>13500</v>
      </c>
      <c r="C13" s="60">
        <v>15000</v>
      </c>
      <c r="D13" s="60">
        <v>16500</v>
      </c>
      <c r="E13" s="60">
        <v>20300</v>
      </c>
      <c r="F13" s="60">
        <v>23950</v>
      </c>
      <c r="G13" s="61">
        <v>27150</v>
      </c>
      <c r="H13" s="61">
        <v>33050</v>
      </c>
      <c r="I13" s="61">
        <v>36700</v>
      </c>
      <c r="J13" s="61"/>
    </row>
    <row r="14" s="55" customFormat="1" ht="24" customHeight="1" spans="1:10">
      <c r="A14" s="60" t="s">
        <v>521</v>
      </c>
      <c r="B14" s="60">
        <v>18450</v>
      </c>
      <c r="C14" s="60">
        <v>20800</v>
      </c>
      <c r="D14" s="60">
        <v>23400</v>
      </c>
      <c r="E14" s="60">
        <v>28300</v>
      </c>
      <c r="F14" s="60">
        <v>33350</v>
      </c>
      <c r="G14" s="61">
        <v>37400</v>
      </c>
      <c r="H14" s="61">
        <v>44600</v>
      </c>
      <c r="I14" s="61">
        <v>49300</v>
      </c>
      <c r="J14" s="61"/>
    </row>
    <row r="15" s="55" customFormat="1" ht="24" customHeight="1" spans="1:10">
      <c r="A15" s="60" t="s">
        <v>522</v>
      </c>
      <c r="B15" s="60">
        <v>21800</v>
      </c>
      <c r="C15" s="60">
        <v>24500</v>
      </c>
      <c r="D15" s="60">
        <v>27400</v>
      </c>
      <c r="E15" s="60">
        <v>33250</v>
      </c>
      <c r="F15" s="60">
        <v>38750</v>
      </c>
      <c r="G15" s="61">
        <v>43650</v>
      </c>
      <c r="H15" s="61">
        <v>51300</v>
      </c>
      <c r="I15" s="61">
        <v>56900</v>
      </c>
      <c r="J15" s="61"/>
    </row>
    <row r="16" s="55" customFormat="1" ht="24" customHeight="1" spans="1:10">
      <c r="A16" s="60" t="s">
        <v>523</v>
      </c>
      <c r="B16" s="60">
        <v>19700</v>
      </c>
      <c r="C16" s="60">
        <v>22300</v>
      </c>
      <c r="D16" s="60">
        <v>25200</v>
      </c>
      <c r="E16" s="60">
        <v>30350</v>
      </c>
      <c r="F16" s="60">
        <v>35750</v>
      </c>
      <c r="G16" s="61">
        <v>40000</v>
      </c>
      <c r="H16" s="61">
        <v>47600</v>
      </c>
      <c r="I16" s="61">
        <v>52500</v>
      </c>
      <c r="J16" s="61"/>
    </row>
    <row r="17" s="55" customFormat="1" ht="24" customHeight="1" spans="1:10">
      <c r="A17" s="60" t="s">
        <v>524</v>
      </c>
      <c r="B17" s="60">
        <v>21500</v>
      </c>
      <c r="C17" s="60">
        <v>24150</v>
      </c>
      <c r="D17" s="60">
        <v>27100</v>
      </c>
      <c r="E17" s="60">
        <v>32850</v>
      </c>
      <c r="F17" s="60">
        <v>38350</v>
      </c>
      <c r="G17" s="61">
        <v>43150</v>
      </c>
      <c r="H17" s="61">
        <v>50800</v>
      </c>
      <c r="I17" s="61">
        <v>56300</v>
      </c>
      <c r="J17" s="61"/>
    </row>
    <row r="18" s="55" customFormat="1" ht="24" customHeight="1" spans="1:10">
      <c r="A18" s="60" t="s">
        <v>525</v>
      </c>
      <c r="B18" s="60">
        <v>24600</v>
      </c>
      <c r="C18" s="60">
        <v>27700</v>
      </c>
      <c r="D18" s="60">
        <v>31250</v>
      </c>
      <c r="E18" s="60">
        <v>37750</v>
      </c>
      <c r="F18" s="60">
        <v>43950</v>
      </c>
      <c r="G18" s="61">
        <v>49350</v>
      </c>
      <c r="H18" s="61">
        <v>57750</v>
      </c>
      <c r="I18" s="61">
        <v>63900</v>
      </c>
      <c r="J18" s="61"/>
    </row>
    <row r="19" s="55" customFormat="1" ht="24" customHeight="1" spans="1:10">
      <c r="A19" s="60" t="s">
        <v>526</v>
      </c>
      <c r="B19" s="60">
        <v>23650</v>
      </c>
      <c r="C19" s="60">
        <v>26600</v>
      </c>
      <c r="D19" s="60">
        <v>29900</v>
      </c>
      <c r="E19" s="60">
        <v>36200</v>
      </c>
      <c r="F19" s="60">
        <v>42150</v>
      </c>
      <c r="G19" s="61">
        <v>47400</v>
      </c>
      <c r="H19" s="61">
        <v>55550</v>
      </c>
      <c r="I19" s="61">
        <v>61500</v>
      </c>
      <c r="J19" s="61"/>
    </row>
    <row r="20" s="55" customFormat="1" ht="24" customHeight="1" spans="1:10">
      <c r="A20" s="60" t="s">
        <v>527</v>
      </c>
      <c r="B20" s="60">
        <v>5000</v>
      </c>
      <c r="C20" s="60">
        <v>5900</v>
      </c>
      <c r="D20" s="60">
        <v>6900</v>
      </c>
      <c r="E20" s="60">
        <v>8400</v>
      </c>
      <c r="F20" s="60">
        <v>10850</v>
      </c>
      <c r="G20" s="61">
        <v>12400</v>
      </c>
      <c r="H20" s="61">
        <v>16850</v>
      </c>
      <c r="I20" s="61">
        <v>18800</v>
      </c>
      <c r="J20" s="61"/>
    </row>
    <row r="21" s="55" customFormat="1" ht="24" customHeight="1" spans="1:10">
      <c r="A21" s="60" t="s">
        <v>528</v>
      </c>
      <c r="B21" s="60">
        <v>9550</v>
      </c>
      <c r="C21" s="60">
        <v>10400</v>
      </c>
      <c r="D21" s="60">
        <v>12100</v>
      </c>
      <c r="E21" s="60">
        <v>14600</v>
      </c>
      <c r="F21" s="60">
        <v>17950</v>
      </c>
      <c r="G21" s="61">
        <v>20050</v>
      </c>
      <c r="H21" s="61">
        <v>25600</v>
      </c>
      <c r="I21" s="61">
        <v>28100</v>
      </c>
      <c r="J21" s="61"/>
    </row>
    <row r="22" s="55" customFormat="1" ht="24" customHeight="1" spans="1:10">
      <c r="A22" s="60" t="s">
        <v>529</v>
      </c>
      <c r="B22" s="60">
        <v>11650</v>
      </c>
      <c r="C22" s="60">
        <v>12950</v>
      </c>
      <c r="D22" s="60">
        <v>14300</v>
      </c>
      <c r="E22" s="60">
        <v>17500</v>
      </c>
      <c r="F22" s="60">
        <v>20950</v>
      </c>
      <c r="G22" s="61">
        <v>23700</v>
      </c>
      <c r="H22" s="61">
        <v>29300</v>
      </c>
      <c r="I22" s="61">
        <v>32500</v>
      </c>
      <c r="J22" s="61"/>
    </row>
    <row r="23" s="55" customFormat="1" ht="24" customHeight="1" spans="1:10">
      <c r="A23" s="60" t="s">
        <v>530</v>
      </c>
      <c r="B23" s="60">
        <v>13200</v>
      </c>
      <c r="C23" s="60">
        <v>14600</v>
      </c>
      <c r="D23" s="60">
        <v>16100</v>
      </c>
      <c r="E23" s="60">
        <v>19750</v>
      </c>
      <c r="F23" s="60">
        <v>23350</v>
      </c>
      <c r="G23" s="61">
        <v>26500</v>
      </c>
      <c r="H23" s="61">
        <v>32300</v>
      </c>
      <c r="I23" s="61">
        <v>35900</v>
      </c>
      <c r="J23" s="61"/>
    </row>
    <row r="24" s="55" customFormat="1" ht="24" customHeight="1" spans="1:10">
      <c r="A24" s="60" t="s">
        <v>531</v>
      </c>
      <c r="B24" s="60">
        <v>15600</v>
      </c>
      <c r="C24" s="60">
        <v>17150</v>
      </c>
      <c r="D24" s="60">
        <v>18750</v>
      </c>
      <c r="E24" s="60">
        <v>23150</v>
      </c>
      <c r="F24" s="60">
        <v>26950</v>
      </c>
      <c r="G24" s="61">
        <v>30800</v>
      </c>
      <c r="H24" s="61">
        <v>36750</v>
      </c>
      <c r="I24" s="61">
        <v>41100</v>
      </c>
      <c r="J24" s="61"/>
    </row>
    <row r="25" s="55" customFormat="1" ht="24" customHeight="1" spans="1:10">
      <c r="A25" s="60" t="s">
        <v>532</v>
      </c>
      <c r="B25" s="60">
        <v>16850</v>
      </c>
      <c r="C25" s="60">
        <v>18450</v>
      </c>
      <c r="D25" s="60">
        <v>20250</v>
      </c>
      <c r="E25" s="60">
        <v>25000</v>
      </c>
      <c r="F25" s="60">
        <v>28950</v>
      </c>
      <c r="G25" s="61">
        <v>33100</v>
      </c>
      <c r="H25" s="61">
        <v>39250</v>
      </c>
      <c r="I25" s="61">
        <v>43900</v>
      </c>
      <c r="J25" s="61"/>
    </row>
    <row r="26" s="55" customFormat="1" ht="24" customHeight="1" spans="1:10">
      <c r="A26" s="60" t="s">
        <v>533</v>
      </c>
      <c r="B26" s="60">
        <v>5000</v>
      </c>
      <c r="C26" s="60">
        <v>5900</v>
      </c>
      <c r="D26" s="60">
        <v>6900</v>
      </c>
      <c r="E26" s="60">
        <v>8400</v>
      </c>
      <c r="F26" s="60">
        <v>10850</v>
      </c>
      <c r="G26" s="61">
        <v>12400</v>
      </c>
      <c r="H26" s="61">
        <v>16850</v>
      </c>
      <c r="I26" s="61">
        <v>18800</v>
      </c>
      <c r="J26" s="61"/>
    </row>
    <row r="27" s="55" customFormat="1" ht="24" customHeight="1" spans="1:10">
      <c r="A27" s="60" t="s">
        <v>534</v>
      </c>
      <c r="B27" s="60">
        <v>2300</v>
      </c>
      <c r="C27" s="60">
        <v>2900</v>
      </c>
      <c r="D27" s="60">
        <v>3600</v>
      </c>
      <c r="E27" s="60">
        <v>4800</v>
      </c>
      <c r="F27" s="60">
        <v>5400</v>
      </c>
      <c r="G27" s="61">
        <v>6600</v>
      </c>
      <c r="H27" s="61">
        <v>7300</v>
      </c>
      <c r="I27" s="61">
        <v>8500</v>
      </c>
      <c r="J27" s="61"/>
    </row>
    <row r="28" s="55" customFormat="1" ht="24" customHeight="1" spans="1:10">
      <c r="A28" s="60" t="s">
        <v>535</v>
      </c>
      <c r="B28" s="60">
        <v>1800</v>
      </c>
      <c r="C28" s="60">
        <v>2250</v>
      </c>
      <c r="D28" s="60">
        <v>2800</v>
      </c>
      <c r="E28" s="60">
        <v>3700</v>
      </c>
      <c r="F28" s="60">
        <v>4150</v>
      </c>
      <c r="G28" s="61">
        <v>5050</v>
      </c>
      <c r="H28" s="61">
        <v>5600</v>
      </c>
      <c r="I28" s="61">
        <v>6550</v>
      </c>
      <c r="J28" s="61"/>
    </row>
    <row r="29" s="55" customFormat="1" ht="24" customHeight="1" spans="1:10">
      <c r="A29" s="60" t="s">
        <v>536</v>
      </c>
      <c r="B29" s="60">
        <v>1450</v>
      </c>
      <c r="C29" s="60">
        <v>1750</v>
      </c>
      <c r="D29" s="60">
        <v>2100</v>
      </c>
      <c r="E29" s="60">
        <v>2800</v>
      </c>
      <c r="F29" s="60">
        <v>3100</v>
      </c>
      <c r="G29" s="61">
        <v>3800</v>
      </c>
      <c r="H29" s="61">
        <v>4150</v>
      </c>
      <c r="I29" s="61">
        <v>4850</v>
      </c>
      <c r="J29" s="61"/>
    </row>
    <row r="30" s="55" customFormat="1" ht="24" customHeight="1" spans="1:10">
      <c r="A30" s="60" t="s">
        <v>537</v>
      </c>
      <c r="B30" s="60">
        <v>1450</v>
      </c>
      <c r="C30" s="60">
        <v>1750</v>
      </c>
      <c r="D30" s="60">
        <v>2100</v>
      </c>
      <c r="E30" s="60">
        <v>2800</v>
      </c>
      <c r="F30" s="60">
        <v>3100</v>
      </c>
      <c r="G30" s="61">
        <v>3800</v>
      </c>
      <c r="H30" s="61">
        <v>4150</v>
      </c>
      <c r="I30" s="61">
        <v>4850</v>
      </c>
      <c r="J30" s="61"/>
    </row>
    <row r="31" s="55" customFormat="1" ht="24" customHeight="1" spans="1:10">
      <c r="A31" s="60" t="s">
        <v>538</v>
      </c>
      <c r="B31" s="60">
        <v>4600</v>
      </c>
      <c r="C31" s="60">
        <v>5450</v>
      </c>
      <c r="D31" s="60">
        <v>6400</v>
      </c>
      <c r="E31" s="60">
        <v>7750</v>
      </c>
      <c r="F31" s="60">
        <v>10150</v>
      </c>
      <c r="G31" s="61">
        <v>11650</v>
      </c>
      <c r="H31" s="61">
        <v>16000</v>
      </c>
      <c r="I31" s="61">
        <v>17850</v>
      </c>
      <c r="J31" s="61"/>
    </row>
    <row r="32" s="55" customFormat="1" ht="24" customHeight="1" spans="1:10">
      <c r="A32" s="60" t="s">
        <v>539</v>
      </c>
      <c r="B32" s="60">
        <v>4250</v>
      </c>
      <c r="C32" s="60">
        <v>5100</v>
      </c>
      <c r="D32" s="60">
        <v>6000</v>
      </c>
      <c r="E32" s="60">
        <v>7250</v>
      </c>
      <c r="F32" s="60">
        <v>9650</v>
      </c>
      <c r="G32" s="61">
        <v>11000</v>
      </c>
      <c r="H32" s="61">
        <v>15350</v>
      </c>
      <c r="I32" s="61">
        <v>17100</v>
      </c>
      <c r="J32" s="61"/>
    </row>
    <row r="33" s="55" customFormat="1" ht="24" customHeight="1" spans="1:10">
      <c r="A33" s="60" t="s">
        <v>540</v>
      </c>
      <c r="B33" s="60">
        <v>5300</v>
      </c>
      <c r="C33" s="60">
        <v>6300</v>
      </c>
      <c r="D33" s="60">
        <v>7300</v>
      </c>
      <c r="E33" s="60">
        <v>8850</v>
      </c>
      <c r="F33" s="60">
        <v>11450</v>
      </c>
      <c r="G33" s="61">
        <v>13050</v>
      </c>
      <c r="H33" s="61">
        <v>17550</v>
      </c>
      <c r="I33" s="61">
        <v>19600</v>
      </c>
      <c r="J33" s="61"/>
    </row>
    <row r="34" s="55" customFormat="1" ht="24" customHeight="1" spans="1:10">
      <c r="A34" s="60" t="s">
        <v>541</v>
      </c>
      <c r="B34" s="60">
        <v>4750</v>
      </c>
      <c r="C34" s="60">
        <v>5600</v>
      </c>
      <c r="D34" s="60">
        <v>6550</v>
      </c>
      <c r="E34" s="60">
        <v>7950</v>
      </c>
      <c r="F34" s="60">
        <v>10350</v>
      </c>
      <c r="G34" s="61">
        <v>11850</v>
      </c>
      <c r="H34" s="61">
        <v>16250</v>
      </c>
      <c r="I34" s="61">
        <v>18150</v>
      </c>
      <c r="J34" s="61"/>
    </row>
    <row r="35" s="55" customFormat="1" ht="24" customHeight="1" spans="1:10">
      <c r="A35" s="60" t="s">
        <v>542</v>
      </c>
      <c r="B35" s="60">
        <v>7600</v>
      </c>
      <c r="C35" s="60">
        <v>8750</v>
      </c>
      <c r="D35" s="60">
        <v>10000</v>
      </c>
      <c r="E35" s="60">
        <v>12050</v>
      </c>
      <c r="F35" s="60">
        <v>15100</v>
      </c>
      <c r="G35" s="61">
        <v>16950</v>
      </c>
      <c r="H35" s="61">
        <v>22050</v>
      </c>
      <c r="I35" s="61">
        <v>24350</v>
      </c>
      <c r="J35" s="61"/>
    </row>
    <row r="36" s="55" customFormat="1" ht="24" customHeight="1" spans="1:10">
      <c r="A36" s="60" t="s">
        <v>543</v>
      </c>
      <c r="B36" s="60">
        <v>7900</v>
      </c>
      <c r="C36" s="60">
        <v>9150</v>
      </c>
      <c r="D36" s="60">
        <v>10400</v>
      </c>
      <c r="E36" s="60">
        <v>12550</v>
      </c>
      <c r="F36" s="60">
        <v>15700</v>
      </c>
      <c r="G36" s="61">
        <v>17600</v>
      </c>
      <c r="H36" s="61">
        <v>22800</v>
      </c>
      <c r="I36" s="61">
        <v>25150</v>
      </c>
      <c r="J36" s="61"/>
    </row>
    <row r="37" s="55" customFormat="1" ht="24" customHeight="1" spans="1:10">
      <c r="A37" s="60" t="s">
        <v>544</v>
      </c>
      <c r="B37" s="60">
        <v>8050</v>
      </c>
      <c r="C37" s="60">
        <v>9250</v>
      </c>
      <c r="D37" s="60">
        <v>10550</v>
      </c>
      <c r="E37" s="60">
        <v>12750</v>
      </c>
      <c r="F37" s="60">
        <v>15900</v>
      </c>
      <c r="G37" s="61">
        <v>17850</v>
      </c>
      <c r="H37" s="61">
        <v>23050</v>
      </c>
      <c r="I37" s="61">
        <v>25450</v>
      </c>
      <c r="J37" s="61"/>
    </row>
    <row r="38" s="55" customFormat="1" ht="24" customHeight="1" spans="1:10">
      <c r="A38" s="60" t="s">
        <v>545</v>
      </c>
      <c r="B38" s="60">
        <v>5000</v>
      </c>
      <c r="C38" s="60">
        <v>5900</v>
      </c>
      <c r="D38" s="60">
        <v>6900</v>
      </c>
      <c r="E38" s="60">
        <v>8400</v>
      </c>
      <c r="F38" s="60">
        <v>10850</v>
      </c>
      <c r="G38" s="61">
        <v>12400</v>
      </c>
      <c r="H38" s="61">
        <v>16850</v>
      </c>
      <c r="I38" s="61">
        <v>18800</v>
      </c>
      <c r="J38" s="61"/>
    </row>
    <row r="39" s="55" customFormat="1" ht="24" customHeight="1" spans="1:10">
      <c r="A39" s="60" t="s">
        <v>546</v>
      </c>
      <c r="B39" s="60">
        <v>3150</v>
      </c>
      <c r="C39" s="60">
        <v>3850</v>
      </c>
      <c r="D39" s="60">
        <v>4550</v>
      </c>
      <c r="E39" s="60">
        <v>5500</v>
      </c>
      <c r="F39" s="60">
        <v>7650</v>
      </c>
      <c r="G39" s="61">
        <v>8800</v>
      </c>
      <c r="H39" s="61">
        <v>12850</v>
      </c>
      <c r="I39" s="61">
        <v>14400</v>
      </c>
      <c r="J39" s="61"/>
    </row>
    <row r="40" s="55" customFormat="1" ht="24" customHeight="1" spans="1:10">
      <c r="A40" s="60" t="s">
        <v>547</v>
      </c>
      <c r="B40" s="60">
        <v>7700</v>
      </c>
      <c r="C40" s="60">
        <v>8850</v>
      </c>
      <c r="D40" s="60">
        <v>10000</v>
      </c>
      <c r="E40" s="60">
        <v>12150</v>
      </c>
      <c r="F40" s="60">
        <v>15150</v>
      </c>
      <c r="G40" s="61">
        <v>17050</v>
      </c>
      <c r="H40" s="61">
        <v>22100</v>
      </c>
      <c r="I40" s="61">
        <v>24450</v>
      </c>
      <c r="J40" s="61"/>
    </row>
    <row r="41" s="55" customFormat="1" ht="24" customHeight="1" spans="1:10">
      <c r="A41" s="60" t="s">
        <v>548</v>
      </c>
      <c r="B41" s="60">
        <v>8350</v>
      </c>
      <c r="C41" s="60">
        <v>9500</v>
      </c>
      <c r="D41" s="60">
        <v>10750</v>
      </c>
      <c r="E41" s="60">
        <v>13050</v>
      </c>
      <c r="F41" s="60">
        <v>16100</v>
      </c>
      <c r="G41" s="61">
        <v>18200</v>
      </c>
      <c r="H41" s="61">
        <v>23350</v>
      </c>
      <c r="I41" s="61">
        <v>25850</v>
      </c>
      <c r="J41" s="61"/>
    </row>
    <row r="42" s="55" customFormat="1" ht="24" customHeight="1" spans="1:10">
      <c r="A42" s="60" t="s">
        <v>549</v>
      </c>
      <c r="B42" s="60">
        <v>9150</v>
      </c>
      <c r="C42" s="60">
        <v>10400</v>
      </c>
      <c r="D42" s="60">
        <v>11750</v>
      </c>
      <c r="E42" s="60">
        <v>14300</v>
      </c>
      <c r="F42" s="60">
        <v>17500</v>
      </c>
      <c r="G42" s="61">
        <v>19750</v>
      </c>
      <c r="H42" s="61">
        <v>25050</v>
      </c>
      <c r="I42" s="61">
        <v>27750</v>
      </c>
      <c r="J42" s="61"/>
    </row>
    <row r="43" s="55" customFormat="1" ht="24" customHeight="1" spans="1:10">
      <c r="A43" s="60" t="s">
        <v>550</v>
      </c>
      <c r="B43" s="60">
        <v>10000</v>
      </c>
      <c r="C43" s="60">
        <v>11250</v>
      </c>
      <c r="D43" s="60">
        <v>12550</v>
      </c>
      <c r="E43" s="60">
        <v>15400</v>
      </c>
      <c r="F43" s="60">
        <v>18500</v>
      </c>
      <c r="G43" s="61">
        <v>21100</v>
      </c>
      <c r="H43" s="61">
        <v>26300</v>
      </c>
      <c r="I43" s="61">
        <v>29350</v>
      </c>
      <c r="J43" s="61"/>
    </row>
    <row r="44" s="55" customFormat="1" ht="24" customHeight="1" spans="1:10">
      <c r="A44" s="61" t="s">
        <v>551</v>
      </c>
      <c r="B44" s="60">
        <v>3000</v>
      </c>
      <c r="C44" s="60">
        <v>4000</v>
      </c>
      <c r="D44" s="60">
        <v>5000</v>
      </c>
      <c r="E44" s="60">
        <v>6000</v>
      </c>
      <c r="F44" s="60">
        <v>7000</v>
      </c>
      <c r="G44" s="60">
        <v>8000</v>
      </c>
      <c r="H44" s="60">
        <v>9000</v>
      </c>
      <c r="I44" s="60">
        <v>10000</v>
      </c>
      <c r="J44" s="61"/>
    </row>
    <row r="45" s="55" customFormat="1" ht="24" customHeight="1" spans="1:10">
      <c r="A45" s="60" t="s">
        <v>552</v>
      </c>
      <c r="B45" s="60"/>
      <c r="C45" s="60"/>
      <c r="D45" s="60"/>
      <c r="E45" s="60"/>
      <c r="F45" s="60"/>
      <c r="G45" s="60"/>
      <c r="H45" s="60"/>
      <c r="I45" s="60"/>
      <c r="J45" s="60"/>
    </row>
    <row r="46" s="55" customFormat="1" ht="24" customHeight="1" spans="1:10">
      <c r="A46" s="60" t="s">
        <v>553</v>
      </c>
      <c r="B46" s="60"/>
      <c r="C46" s="60"/>
      <c r="D46" s="60"/>
      <c r="E46" s="60"/>
      <c r="F46" s="60"/>
      <c r="G46" s="60"/>
      <c r="H46" s="60"/>
      <c r="I46" s="60"/>
      <c r="J46" s="60"/>
    </row>
    <row r="47" s="55" customFormat="1" ht="24" customHeight="1" spans="1:10">
      <c r="A47" s="59" t="s">
        <v>554</v>
      </c>
      <c r="B47" s="59"/>
      <c r="C47" s="59"/>
      <c r="D47" s="59"/>
      <c r="E47" s="59"/>
      <c r="F47" s="59"/>
      <c r="G47" s="59"/>
      <c r="H47" s="59"/>
      <c r="I47" s="59"/>
      <c r="J47" s="59"/>
    </row>
    <row r="48" s="55" customFormat="1" ht="24" customHeight="1" spans="1:10">
      <c r="A48" s="60" t="s">
        <v>555</v>
      </c>
      <c r="B48" s="60"/>
      <c r="C48" s="60"/>
      <c r="D48" s="60"/>
      <c r="E48" s="60"/>
      <c r="F48" s="60"/>
      <c r="G48" s="60"/>
      <c r="H48" s="60"/>
      <c r="I48" s="60"/>
      <c r="J48" s="60"/>
    </row>
    <row r="49" s="55" customFormat="1" ht="24" customHeight="1" spans="1:10">
      <c r="A49" s="60" t="s">
        <v>556</v>
      </c>
      <c r="B49" s="60"/>
      <c r="C49" s="60"/>
      <c r="D49" s="60"/>
      <c r="E49" s="60"/>
      <c r="F49" s="60"/>
      <c r="G49" s="61"/>
      <c r="H49" s="61"/>
      <c r="I49" s="61"/>
      <c r="J49" s="61"/>
    </row>
    <row r="50" s="55" customFormat="1" ht="24" customHeight="1" spans="1:10">
      <c r="A50" s="60" t="s">
        <v>557</v>
      </c>
      <c r="B50" s="60"/>
      <c r="C50" s="60"/>
      <c r="D50" s="60"/>
      <c r="E50" s="60"/>
      <c r="F50" s="60"/>
      <c r="G50" s="61"/>
      <c r="H50" s="61"/>
      <c r="I50" s="61"/>
      <c r="J50" s="61"/>
    </row>
    <row r="51" s="55" customFormat="1" ht="24" customHeight="1" spans="1:10">
      <c r="A51" s="60" t="s">
        <v>558</v>
      </c>
      <c r="B51" s="60"/>
      <c r="C51" s="60"/>
      <c r="D51" s="60"/>
      <c r="E51" s="60"/>
      <c r="F51" s="60"/>
      <c r="G51" s="61"/>
      <c r="H51" s="61"/>
      <c r="I51" s="61"/>
      <c r="J51" s="61"/>
    </row>
    <row r="52" s="55" customFormat="1" ht="24" customHeight="1" spans="1:10">
      <c r="A52" s="60" t="s">
        <v>559</v>
      </c>
      <c r="B52" s="60"/>
      <c r="C52" s="60"/>
      <c r="D52" s="60"/>
      <c r="E52" s="60"/>
      <c r="F52" s="60"/>
      <c r="G52" s="61"/>
      <c r="H52" s="61"/>
      <c r="I52" s="61"/>
      <c r="J52" s="61"/>
    </row>
    <row r="53" s="55" customFormat="1" ht="24" customHeight="1" spans="1:10">
      <c r="A53" s="60" t="s">
        <v>560</v>
      </c>
      <c r="B53" s="60"/>
      <c r="C53" s="60"/>
      <c r="D53" s="60"/>
      <c r="E53" s="60"/>
      <c r="F53" s="60"/>
      <c r="G53" s="61"/>
      <c r="H53" s="61"/>
      <c r="I53" s="61"/>
      <c r="J53" s="61"/>
    </row>
    <row r="54" s="55" customFormat="1" ht="24" customHeight="1" spans="1:10">
      <c r="A54" s="60" t="s">
        <v>561</v>
      </c>
      <c r="B54" s="60"/>
      <c r="C54" s="60"/>
      <c r="D54" s="60"/>
      <c r="E54" s="60"/>
      <c r="F54" s="60"/>
      <c r="G54" s="61"/>
      <c r="H54" s="61"/>
      <c r="I54" s="61"/>
      <c r="J54" s="61"/>
    </row>
    <row r="55" s="55" customFormat="1" ht="24" customHeight="1" spans="1:10">
      <c r="A55" s="60" t="s">
        <v>562</v>
      </c>
      <c r="B55" s="60"/>
      <c r="C55" s="60"/>
      <c r="D55" s="60"/>
      <c r="E55" s="60"/>
      <c r="F55" s="60"/>
      <c r="G55" s="61"/>
      <c r="H55" s="61"/>
      <c r="I55" s="61"/>
      <c r="J55" s="61"/>
    </row>
    <row r="56" s="55" customFormat="1" spans="1:10">
      <c r="A56" s="62"/>
      <c r="B56" s="62"/>
      <c r="C56" s="62"/>
      <c r="D56" s="62"/>
      <c r="E56" s="62"/>
      <c r="F56" s="62"/>
      <c r="G56" s="62"/>
      <c r="H56" s="62"/>
      <c r="I56" s="62"/>
      <c r="J56" s="62"/>
    </row>
  </sheetData>
  <mergeCells count="22">
    <mergeCell ref="A45:J45"/>
    <mergeCell ref="A46:J46"/>
    <mergeCell ref="A47:J47"/>
    <mergeCell ref="A48:J48"/>
    <mergeCell ref="A49:J49"/>
    <mergeCell ref="A50:J50"/>
    <mergeCell ref="A51:J51"/>
    <mergeCell ref="A52:J52"/>
    <mergeCell ref="A53:J53"/>
    <mergeCell ref="A54:J54"/>
    <mergeCell ref="A55:J55"/>
    <mergeCell ref="A3:A4"/>
    <mergeCell ref="B3:B4"/>
    <mergeCell ref="C3:C4"/>
    <mergeCell ref="D3:D4"/>
    <mergeCell ref="E3:E4"/>
    <mergeCell ref="F3:F4"/>
    <mergeCell ref="G3:G4"/>
    <mergeCell ref="H3:H4"/>
    <mergeCell ref="I3:I4"/>
    <mergeCell ref="J3:J4"/>
    <mergeCell ref="A1:I2"/>
  </mergeCells>
  <pageMargins left="0.865972222222222" right="0.751388888888889" top="1" bottom="1" header="0.5" footer="0.5"/>
  <pageSetup paperSize="9" scale="85" fitToHeight="0" orientation="portrait" horizontalDpi="6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75"/>
  <sheetViews>
    <sheetView view="pageBreakPreview" zoomScale="130" zoomScaleNormal="100" workbookViewId="0">
      <pane ySplit="3" topLeftCell="A6" activePane="bottomLeft" state="frozen"/>
      <selection/>
      <selection pane="bottomLeft" activeCell="D15" sqref="D15"/>
    </sheetView>
  </sheetViews>
  <sheetFormatPr defaultColWidth="9.66363636363636" defaultRowHeight="15.5" outlineLevelCol="5"/>
  <cols>
    <col min="1" max="1" width="12.2181818181818" style="9" customWidth="1"/>
    <col min="2" max="2" width="22.5545454545455" style="9" customWidth="1"/>
    <col min="3" max="3" width="14.4909090909091" style="9" customWidth="1"/>
    <col min="4" max="4" width="32" style="9" customWidth="1"/>
    <col min="5" max="5" width="29.4090909090909" style="9" customWidth="1"/>
    <col min="6" max="16384" width="9.66363636363636" style="9"/>
  </cols>
  <sheetData>
    <row r="1" s="9" customFormat="1" ht="62" customHeight="1" spans="1:5">
      <c r="A1" s="40" t="s">
        <v>563</v>
      </c>
      <c r="B1" s="41"/>
      <c r="C1" s="41"/>
      <c r="D1" s="41"/>
      <c r="E1" s="41"/>
    </row>
    <row r="2" s="38" customFormat="1" ht="17" customHeight="1" spans="1:5">
      <c r="A2" s="42" t="s">
        <v>564</v>
      </c>
      <c r="B2" s="42"/>
      <c r="C2" s="42"/>
      <c r="D2" s="42"/>
      <c r="E2" s="42"/>
    </row>
    <row r="3" s="38" customFormat="1" ht="19.95" customHeight="1" spans="1:5">
      <c r="A3" s="43" t="s">
        <v>565</v>
      </c>
      <c r="B3" s="44" t="s">
        <v>566</v>
      </c>
      <c r="C3" s="44" t="s">
        <v>567</v>
      </c>
      <c r="D3" s="44" t="s">
        <v>568</v>
      </c>
      <c r="E3" s="44" t="s">
        <v>569</v>
      </c>
    </row>
    <row r="4" s="38" customFormat="1" ht="16.95" customHeight="1" spans="1:5">
      <c r="A4" s="45" t="s">
        <v>570</v>
      </c>
      <c r="B4" s="46" t="s">
        <v>571</v>
      </c>
      <c r="C4" s="47" t="s">
        <v>572</v>
      </c>
      <c r="D4" s="48" t="s">
        <v>573</v>
      </c>
      <c r="E4" s="48" t="s">
        <v>574</v>
      </c>
    </row>
    <row r="5" s="38" customFormat="1" ht="16.95" customHeight="1" spans="1:5">
      <c r="A5" s="45"/>
      <c r="B5" s="46"/>
      <c r="C5" s="47"/>
      <c r="D5" s="48"/>
      <c r="E5" s="48" t="s">
        <v>575</v>
      </c>
    </row>
    <row r="6" s="38" customFormat="1" ht="16.95" customHeight="1" spans="1:5">
      <c r="A6" s="45"/>
      <c r="B6" s="46"/>
      <c r="C6" s="47"/>
      <c r="D6" s="48"/>
      <c r="E6" s="48" t="s">
        <v>576</v>
      </c>
    </row>
    <row r="7" s="38" customFormat="1" ht="16.95" customHeight="1" spans="1:5">
      <c r="A7" s="45"/>
      <c r="B7" s="47" t="s">
        <v>577</v>
      </c>
      <c r="C7" s="47" t="s">
        <v>578</v>
      </c>
      <c r="D7" s="48" t="s">
        <v>573</v>
      </c>
      <c r="E7" s="48" t="s">
        <v>574</v>
      </c>
    </row>
    <row r="8" s="38" customFormat="1" ht="16.95" customHeight="1" spans="1:5">
      <c r="A8" s="45"/>
      <c r="B8" s="47"/>
      <c r="C8" s="47"/>
      <c r="D8" s="48"/>
      <c r="E8" s="48" t="s">
        <v>575</v>
      </c>
    </row>
    <row r="9" s="38" customFormat="1" ht="16.95" customHeight="1" spans="1:5">
      <c r="A9" s="45"/>
      <c r="B9" s="47"/>
      <c r="C9" s="47"/>
      <c r="D9" s="48"/>
      <c r="E9" s="48" t="s">
        <v>576</v>
      </c>
    </row>
    <row r="10" s="38" customFormat="1" ht="16.95" customHeight="1" spans="1:5">
      <c r="A10" s="45" t="s">
        <v>579</v>
      </c>
      <c r="B10" s="46" t="s">
        <v>580</v>
      </c>
      <c r="C10" s="47" t="s">
        <v>581</v>
      </c>
      <c r="D10" s="47" t="s">
        <v>582</v>
      </c>
      <c r="E10" s="47" t="s">
        <v>583</v>
      </c>
    </row>
    <row r="11" s="38" customFormat="1" ht="16.95" customHeight="1" spans="1:5">
      <c r="A11" s="45"/>
      <c r="B11" s="46"/>
      <c r="C11" s="47" t="s">
        <v>581</v>
      </c>
      <c r="D11" s="47" t="s">
        <v>584</v>
      </c>
      <c r="E11" s="47"/>
    </row>
    <row r="12" s="38" customFormat="1" ht="16.95" customHeight="1" spans="1:5">
      <c r="A12" s="45"/>
      <c r="B12" s="46"/>
      <c r="C12" s="47" t="s">
        <v>581</v>
      </c>
      <c r="D12" s="47" t="s">
        <v>585</v>
      </c>
      <c r="E12" s="47" t="s">
        <v>586</v>
      </c>
    </row>
    <row r="13" s="38" customFormat="1" ht="16.95" customHeight="1" spans="1:5">
      <c r="A13" s="45"/>
      <c r="B13" s="46"/>
      <c r="C13" s="47" t="s">
        <v>581</v>
      </c>
      <c r="D13" s="47" t="s">
        <v>587</v>
      </c>
      <c r="E13" s="47" t="s">
        <v>588</v>
      </c>
    </row>
    <row r="14" s="38" customFormat="1" ht="17" customHeight="1" spans="1:5">
      <c r="A14" s="45" t="s">
        <v>589</v>
      </c>
      <c r="B14" s="47" t="s">
        <v>590</v>
      </c>
      <c r="C14" s="47" t="s">
        <v>591</v>
      </c>
      <c r="D14" s="47" t="s">
        <v>592</v>
      </c>
      <c r="E14" s="47" t="s">
        <v>593</v>
      </c>
    </row>
    <row r="15" s="38" customFormat="1" ht="28.05" customHeight="1" spans="1:5">
      <c r="A15" s="45"/>
      <c r="B15" s="47" t="s">
        <v>594</v>
      </c>
      <c r="C15" s="47"/>
      <c r="D15" s="47" t="s">
        <v>595</v>
      </c>
      <c r="E15" s="47" t="s">
        <v>593</v>
      </c>
    </row>
    <row r="16" s="38" customFormat="1" ht="16.95" customHeight="1" spans="1:5">
      <c r="A16" s="45" t="s">
        <v>596</v>
      </c>
      <c r="B16" s="47" t="s">
        <v>597</v>
      </c>
      <c r="C16" s="47" t="s">
        <v>598</v>
      </c>
      <c r="D16" s="47" t="s">
        <v>599</v>
      </c>
      <c r="E16" s="48" t="s">
        <v>600</v>
      </c>
    </row>
    <row r="17" s="38" customFormat="1" ht="16.95" customHeight="1" spans="1:5">
      <c r="A17" s="45"/>
      <c r="B17" s="47" t="s">
        <v>597</v>
      </c>
      <c r="C17" s="47"/>
      <c r="D17" s="48" t="s">
        <v>601</v>
      </c>
      <c r="E17" s="48" t="s">
        <v>602</v>
      </c>
    </row>
    <row r="18" s="38" customFormat="1" ht="16.95" customHeight="1" spans="1:5">
      <c r="A18" s="45"/>
      <c r="B18" s="47" t="s">
        <v>597</v>
      </c>
      <c r="C18" s="47"/>
      <c r="D18" s="48" t="s">
        <v>603</v>
      </c>
      <c r="E18" s="48" t="s">
        <v>604</v>
      </c>
    </row>
    <row r="19" s="38" customFormat="1" ht="16.95" customHeight="1" spans="1:5">
      <c r="A19" s="45"/>
      <c r="B19" s="47" t="s">
        <v>597</v>
      </c>
      <c r="C19" s="47"/>
      <c r="D19" s="48" t="s">
        <v>605</v>
      </c>
      <c r="E19" s="48" t="s">
        <v>606</v>
      </c>
    </row>
    <row r="20" s="38" customFormat="1" ht="16.95" customHeight="1" spans="1:5">
      <c r="A20" s="45"/>
      <c r="B20" s="47" t="s">
        <v>597</v>
      </c>
      <c r="C20" s="47"/>
      <c r="D20" s="48" t="s">
        <v>607</v>
      </c>
      <c r="E20" s="48" t="s">
        <v>608</v>
      </c>
    </row>
    <row r="21" s="38" customFormat="1" ht="16.95" customHeight="1" spans="1:5">
      <c r="A21" s="45"/>
      <c r="B21" s="46" t="s">
        <v>597</v>
      </c>
      <c r="C21" s="47"/>
      <c r="D21" s="47" t="s">
        <v>609</v>
      </c>
      <c r="E21" s="48" t="s">
        <v>610</v>
      </c>
    </row>
    <row r="22" s="38" customFormat="1" ht="16.95" customHeight="1" spans="1:5">
      <c r="A22" s="45"/>
      <c r="B22" s="46" t="s">
        <v>597</v>
      </c>
      <c r="C22" s="47"/>
      <c r="D22" s="48" t="s">
        <v>611</v>
      </c>
      <c r="E22" s="48" t="s">
        <v>612</v>
      </c>
    </row>
    <row r="23" s="38" customFormat="1" ht="16.95" customHeight="1" spans="1:6">
      <c r="A23" s="45"/>
      <c r="B23" s="46" t="s">
        <v>597</v>
      </c>
      <c r="C23" s="47"/>
      <c r="D23" s="48" t="s">
        <v>613</v>
      </c>
      <c r="E23" s="48" t="s">
        <v>614</v>
      </c>
      <c r="F23" s="49"/>
    </row>
    <row r="24" s="38" customFormat="1" ht="16.95" customHeight="1" spans="1:5">
      <c r="A24" s="45" t="s">
        <v>615</v>
      </c>
      <c r="B24" s="47" t="s">
        <v>616</v>
      </c>
      <c r="C24" s="47" t="s">
        <v>598</v>
      </c>
      <c r="D24" s="47" t="s">
        <v>599</v>
      </c>
      <c r="E24" s="48" t="s">
        <v>617</v>
      </c>
    </row>
    <row r="25" s="38" customFormat="1" ht="16.95" customHeight="1" spans="1:5">
      <c r="A25" s="45"/>
      <c r="B25" s="47" t="s">
        <v>616</v>
      </c>
      <c r="C25" s="47"/>
      <c r="D25" s="48" t="s">
        <v>601</v>
      </c>
      <c r="E25" s="48" t="s">
        <v>618</v>
      </c>
    </row>
    <row r="26" s="38" customFormat="1" ht="16.95" customHeight="1" spans="1:5">
      <c r="A26" s="45"/>
      <c r="B26" s="47" t="s">
        <v>616</v>
      </c>
      <c r="C26" s="47"/>
      <c r="D26" s="48" t="s">
        <v>603</v>
      </c>
      <c r="E26" s="48" t="s">
        <v>619</v>
      </c>
    </row>
    <row r="27" s="38" customFormat="1" ht="16.95" customHeight="1" spans="1:5">
      <c r="A27" s="45"/>
      <c r="B27" s="46" t="s">
        <v>616</v>
      </c>
      <c r="C27" s="47"/>
      <c r="D27" s="47" t="s">
        <v>609</v>
      </c>
      <c r="E27" s="47" t="s">
        <v>620</v>
      </c>
    </row>
    <row r="28" s="38" customFormat="1" ht="16.95" customHeight="1" spans="1:5">
      <c r="A28" s="45"/>
      <c r="B28" s="46" t="s">
        <v>616</v>
      </c>
      <c r="C28" s="47"/>
      <c r="D28" s="48" t="s">
        <v>611</v>
      </c>
      <c r="E28" s="47" t="s">
        <v>621</v>
      </c>
    </row>
    <row r="29" s="38" customFormat="1" ht="16.95" customHeight="1" spans="1:5">
      <c r="A29" s="45"/>
      <c r="B29" s="46" t="s">
        <v>616</v>
      </c>
      <c r="C29" s="47"/>
      <c r="D29" s="48" t="s">
        <v>613</v>
      </c>
      <c r="E29" s="47" t="s">
        <v>622</v>
      </c>
    </row>
    <row r="30" s="38" customFormat="1" ht="16.95" customHeight="1" spans="1:5">
      <c r="A30" s="45" t="s">
        <v>623</v>
      </c>
      <c r="B30" s="48" t="s">
        <v>624</v>
      </c>
      <c r="C30" s="47" t="s">
        <v>625</v>
      </c>
      <c r="D30" s="47" t="s">
        <v>626</v>
      </c>
      <c r="E30" s="47" t="s">
        <v>627</v>
      </c>
    </row>
    <row r="31" s="38" customFormat="1" ht="16.95" customHeight="1" spans="1:5">
      <c r="A31" s="45"/>
      <c r="B31" s="48"/>
      <c r="C31" s="47"/>
      <c r="D31" s="47" t="s">
        <v>628</v>
      </c>
      <c r="E31" s="47"/>
    </row>
    <row r="32" s="38" customFormat="1" ht="16.95" customHeight="1" spans="1:5">
      <c r="A32" s="45"/>
      <c r="B32" s="48"/>
      <c r="C32" s="47"/>
      <c r="D32" s="47" t="s">
        <v>629</v>
      </c>
      <c r="E32" s="47"/>
    </row>
    <row r="33" s="38" customFormat="1" ht="16.95" customHeight="1" spans="1:5">
      <c r="A33" s="50" t="s">
        <v>623</v>
      </c>
      <c r="B33" s="46" t="s">
        <v>616</v>
      </c>
      <c r="C33" s="46" t="s">
        <v>598</v>
      </c>
      <c r="D33" s="48" t="s">
        <v>630</v>
      </c>
      <c r="E33" s="46" t="s">
        <v>627</v>
      </c>
    </row>
    <row r="34" s="38" customFormat="1" ht="16.95" customHeight="1" spans="1:5">
      <c r="A34" s="50"/>
      <c r="B34" s="46" t="s">
        <v>616</v>
      </c>
      <c r="C34" s="46"/>
      <c r="D34" s="48" t="s">
        <v>631</v>
      </c>
      <c r="E34" s="46"/>
    </row>
    <row r="35" s="38" customFormat="1" ht="16.95" customHeight="1" spans="1:5">
      <c r="A35" s="50"/>
      <c r="B35" s="46" t="s">
        <v>616</v>
      </c>
      <c r="C35" s="46"/>
      <c r="D35" s="48" t="s">
        <v>632</v>
      </c>
      <c r="E35" s="46"/>
    </row>
    <row r="36" s="38" customFormat="1" ht="16.95" customHeight="1" spans="1:5">
      <c r="A36" s="45" t="s">
        <v>633</v>
      </c>
      <c r="B36" s="48" t="s">
        <v>624</v>
      </c>
      <c r="C36" s="47" t="s">
        <v>625</v>
      </c>
      <c r="D36" s="48" t="s">
        <v>634</v>
      </c>
      <c r="E36" s="47" t="s">
        <v>635</v>
      </c>
    </row>
    <row r="37" s="38" customFormat="1" ht="16.95" customHeight="1" spans="1:5">
      <c r="A37" s="45"/>
      <c r="B37" s="48"/>
      <c r="C37" s="47"/>
      <c r="D37" s="48" t="s">
        <v>636</v>
      </c>
      <c r="E37" s="47" t="s">
        <v>635</v>
      </c>
    </row>
    <row r="38" s="38" customFormat="1" ht="16.95" customHeight="1" spans="1:5">
      <c r="A38" s="50" t="s">
        <v>633</v>
      </c>
      <c r="B38" s="46" t="s">
        <v>616</v>
      </c>
      <c r="C38" s="46" t="s">
        <v>598</v>
      </c>
      <c r="D38" s="48" t="s">
        <v>637</v>
      </c>
      <c r="E38" s="46" t="s">
        <v>638</v>
      </c>
    </row>
    <row r="39" s="38" customFormat="1" ht="16.95" customHeight="1" spans="1:5">
      <c r="A39" s="50"/>
      <c r="B39" s="46" t="s">
        <v>616</v>
      </c>
      <c r="C39" s="46"/>
      <c r="D39" s="51" t="s">
        <v>639</v>
      </c>
      <c r="E39" s="46" t="s">
        <v>638</v>
      </c>
    </row>
    <row r="40" s="38" customFormat="1" ht="16.95" customHeight="1" spans="1:5">
      <c r="A40" s="50" t="s">
        <v>640</v>
      </c>
      <c r="B40" s="48" t="s">
        <v>641</v>
      </c>
      <c r="C40" s="46" t="s">
        <v>642</v>
      </c>
      <c r="D40" s="48" t="s">
        <v>643</v>
      </c>
      <c r="E40" s="46" t="s">
        <v>627</v>
      </c>
    </row>
    <row r="41" s="38" customFormat="1" ht="16.95" customHeight="1" spans="1:5">
      <c r="A41" s="50" t="s">
        <v>640</v>
      </c>
      <c r="B41" s="46" t="s">
        <v>644</v>
      </c>
      <c r="C41" s="46" t="s">
        <v>642</v>
      </c>
      <c r="D41" s="48" t="s">
        <v>645</v>
      </c>
      <c r="E41" s="46" t="s">
        <v>646</v>
      </c>
    </row>
    <row r="42" s="38" customFormat="1" customHeight="1" spans="1:5">
      <c r="A42" s="50" t="s">
        <v>647</v>
      </c>
      <c r="B42" s="52" t="s">
        <v>648</v>
      </c>
      <c r="C42" s="46" t="s">
        <v>642</v>
      </c>
      <c r="D42" s="52" t="s">
        <v>649</v>
      </c>
      <c r="E42" s="46" t="s">
        <v>627</v>
      </c>
    </row>
    <row r="43" s="38" customFormat="1" ht="16.95" customHeight="1" spans="1:5">
      <c r="A43" s="45" t="s">
        <v>650</v>
      </c>
      <c r="B43" s="47" t="s">
        <v>651</v>
      </c>
      <c r="C43" s="47" t="s">
        <v>652</v>
      </c>
      <c r="D43" s="48" t="s">
        <v>653</v>
      </c>
      <c r="E43" s="47" t="s">
        <v>654</v>
      </c>
    </row>
    <row r="44" s="38" customFormat="1" ht="16.95" customHeight="1" spans="1:5">
      <c r="A44" s="45"/>
      <c r="B44" s="47"/>
      <c r="C44" s="47"/>
      <c r="D44" s="48" t="s">
        <v>655</v>
      </c>
      <c r="E44" s="47"/>
    </row>
    <row r="45" s="38" customFormat="1" ht="16.95" customHeight="1" spans="1:5">
      <c r="A45" s="45" t="s">
        <v>656</v>
      </c>
      <c r="B45" s="53" t="s">
        <v>657</v>
      </c>
      <c r="C45" s="47" t="s">
        <v>658</v>
      </c>
      <c r="D45" s="48" t="s">
        <v>659</v>
      </c>
      <c r="E45" s="48" t="s">
        <v>660</v>
      </c>
    </row>
    <row r="46" s="38" customFormat="1" ht="16.95" customHeight="1" spans="1:5">
      <c r="A46" s="45"/>
      <c r="B46" s="47"/>
      <c r="C46" s="47"/>
      <c r="D46" s="48" t="s">
        <v>661</v>
      </c>
      <c r="E46" s="48" t="s">
        <v>662</v>
      </c>
    </row>
    <row r="47" s="38" customFormat="1" ht="16.95" customHeight="1" spans="1:5">
      <c r="A47" s="45"/>
      <c r="B47" s="47"/>
      <c r="C47" s="47"/>
      <c r="D47" s="48" t="s">
        <v>663</v>
      </c>
      <c r="E47" s="48"/>
    </row>
    <row r="48" s="38" customFormat="1" ht="16.95" customHeight="1" spans="1:5">
      <c r="A48" s="45"/>
      <c r="B48" s="47"/>
      <c r="C48" s="47"/>
      <c r="D48" s="48" t="s">
        <v>664</v>
      </c>
      <c r="E48" s="48"/>
    </row>
    <row r="49" s="38" customFormat="1" ht="16.95" customHeight="1" spans="1:5">
      <c r="A49" s="45"/>
      <c r="B49" s="47"/>
      <c r="C49" s="47"/>
      <c r="D49" s="48" t="s">
        <v>665</v>
      </c>
      <c r="E49" s="48"/>
    </row>
    <row r="50" s="38" customFormat="1" ht="16.95" customHeight="1" spans="1:5">
      <c r="A50" s="45"/>
      <c r="B50" s="47"/>
      <c r="C50" s="47"/>
      <c r="D50" s="48" t="s">
        <v>666</v>
      </c>
      <c r="E50" s="48"/>
    </row>
    <row r="51" s="38" customFormat="1" ht="16.95" customHeight="1" spans="1:5">
      <c r="A51" s="45"/>
      <c r="B51" s="47"/>
      <c r="C51" s="47"/>
      <c r="D51" s="48" t="s">
        <v>667</v>
      </c>
      <c r="E51" s="48"/>
    </row>
    <row r="52" s="38" customFormat="1" ht="16.95" customHeight="1" spans="1:5">
      <c r="A52" s="45"/>
      <c r="B52" s="47"/>
      <c r="C52" s="47"/>
      <c r="D52" s="47" t="s">
        <v>668</v>
      </c>
      <c r="E52" s="48"/>
    </row>
    <row r="53" s="38" customFormat="1" ht="16.95" customHeight="1" spans="1:5">
      <c r="A53" s="54" t="s">
        <v>669</v>
      </c>
      <c r="B53" s="48" t="s">
        <v>670</v>
      </c>
      <c r="C53" s="48" t="s">
        <v>642</v>
      </c>
      <c r="D53" s="47" t="s">
        <v>671</v>
      </c>
      <c r="E53" s="48" t="s">
        <v>672</v>
      </c>
    </row>
    <row r="54" s="38" customFormat="1" ht="16.95" customHeight="1" spans="1:5">
      <c r="A54" s="54"/>
      <c r="B54" s="48"/>
      <c r="C54" s="48"/>
      <c r="D54" s="47"/>
      <c r="E54" s="48" t="s">
        <v>673</v>
      </c>
    </row>
    <row r="55" s="38" customFormat="1" ht="16.95" customHeight="1" spans="1:5">
      <c r="A55" s="54"/>
      <c r="B55" s="48"/>
      <c r="C55" s="48"/>
      <c r="D55" s="47"/>
      <c r="E55" s="48" t="s">
        <v>674</v>
      </c>
    </row>
    <row r="56" s="38" customFormat="1" ht="16.95" customHeight="1" spans="1:5">
      <c r="A56" s="45" t="s">
        <v>675</v>
      </c>
      <c r="B56" s="47" t="s">
        <v>676</v>
      </c>
      <c r="C56" s="47" t="s">
        <v>652</v>
      </c>
      <c r="D56" s="48" t="s">
        <v>259</v>
      </c>
      <c r="E56" s="48" t="s">
        <v>677</v>
      </c>
    </row>
    <row r="57" s="38" customFormat="1" ht="16.95" customHeight="1" spans="1:5">
      <c r="A57" s="45"/>
      <c r="B57" s="47"/>
      <c r="C57" s="47"/>
      <c r="D57" s="48" t="s">
        <v>256</v>
      </c>
      <c r="E57" s="48" t="s">
        <v>678</v>
      </c>
    </row>
    <row r="58" s="38" customFormat="1" ht="16.95" customHeight="1" spans="1:5">
      <c r="A58" s="45"/>
      <c r="B58" s="47"/>
      <c r="C58" s="47"/>
      <c r="D58" s="48" t="s">
        <v>679</v>
      </c>
      <c r="E58" s="48" t="s">
        <v>680</v>
      </c>
    </row>
    <row r="59" s="38" customFormat="1" ht="16.95" customHeight="1" spans="1:5">
      <c r="A59" s="45"/>
      <c r="B59" s="47" t="s">
        <v>681</v>
      </c>
      <c r="C59" s="47" t="s">
        <v>682</v>
      </c>
      <c r="D59" s="48" t="s">
        <v>683</v>
      </c>
      <c r="E59" s="48" t="s">
        <v>684</v>
      </c>
    </row>
    <row r="60" s="38" customFormat="1" ht="16.95" customHeight="1" spans="1:5">
      <c r="A60" s="45"/>
      <c r="B60" s="47" t="s">
        <v>681</v>
      </c>
      <c r="C60" s="47"/>
      <c r="D60" s="48"/>
      <c r="E60" s="48" t="s">
        <v>685</v>
      </c>
    </row>
    <row r="61" s="38" customFormat="1" ht="16.95" customHeight="1" spans="1:5">
      <c r="A61" s="45"/>
      <c r="B61" s="47" t="s">
        <v>681</v>
      </c>
      <c r="C61" s="47"/>
      <c r="D61" s="48"/>
      <c r="E61" s="48" t="s">
        <v>686</v>
      </c>
    </row>
    <row r="62" s="38" customFormat="1" ht="16.95" customHeight="1" spans="1:5">
      <c r="A62" s="45"/>
      <c r="B62" s="47" t="s">
        <v>687</v>
      </c>
      <c r="C62" s="47" t="s">
        <v>688</v>
      </c>
      <c r="D62" s="48" t="s">
        <v>689</v>
      </c>
      <c r="E62" s="48" t="s">
        <v>684</v>
      </c>
    </row>
    <row r="63" s="38" customFormat="1" ht="16.95" customHeight="1" spans="1:5">
      <c r="A63" s="45"/>
      <c r="B63" s="47" t="s">
        <v>687</v>
      </c>
      <c r="C63" s="47"/>
      <c r="D63" s="48"/>
      <c r="E63" s="48" t="s">
        <v>685</v>
      </c>
    </row>
    <row r="64" s="38" customFormat="1" ht="16.95" customHeight="1" spans="1:5">
      <c r="A64" s="45"/>
      <c r="B64" s="47" t="s">
        <v>687</v>
      </c>
      <c r="C64" s="47"/>
      <c r="D64" s="48"/>
      <c r="E64" s="48" t="s">
        <v>686</v>
      </c>
    </row>
    <row r="65" s="38" customFormat="1" ht="16.95" customHeight="1" spans="1:5">
      <c r="A65" s="45"/>
      <c r="B65" s="48" t="s">
        <v>690</v>
      </c>
      <c r="C65" s="47" t="s">
        <v>642</v>
      </c>
      <c r="D65" s="48" t="s">
        <v>691</v>
      </c>
      <c r="E65" s="48">
        <v>86</v>
      </c>
    </row>
    <row r="66" s="9" customFormat="1" ht="19.95" customHeight="1" spans="1:5">
      <c r="A66" s="45"/>
      <c r="B66" s="48" t="s">
        <v>690</v>
      </c>
      <c r="C66" s="47"/>
      <c r="D66" s="48" t="s">
        <v>692</v>
      </c>
      <c r="E66" s="48" t="s">
        <v>693</v>
      </c>
    </row>
    <row r="67" s="9" customFormat="1" ht="19.95" customHeight="1"/>
    <row r="68" s="9" customFormat="1" ht="19.95" customHeight="1"/>
    <row r="69" s="9" customFormat="1" ht="19.95" customHeight="1"/>
    <row r="70" s="9" customFormat="1" ht="19.95" customHeight="1"/>
    <row r="71" s="9" customFormat="1" ht="19.95" customHeight="1"/>
    <row r="72" s="9" customFormat="1" ht="19.95" customHeight="1"/>
    <row r="73" s="9" customFormat="1" ht="19.95" customHeight="1"/>
    <row r="74" s="9" customFormat="1" ht="19.95" customHeight="1"/>
    <row r="75" s="39" customFormat="1"/>
  </sheetData>
  <protectedRanges>
    <protectedRange sqref="A20 D20" name="区域1_2_2_2_1"/>
    <protectedRange sqref="A11:A13 A3:E6 A40:A43 A30:A31 A10:E10 D13:E13 D11:E11 B7:E9 A17:A18 D18:E18" name="区域1_2_2_4_1"/>
    <protectedRange sqref="A22" name="区域1_2_1_1_1_6_1_1"/>
    <protectedRange sqref="A30:A31 A28 A3:E6 A12:A14 A33:A36 A10:E10 D14:E17 D11:E12 B11 B7:E9 A17:A19 D19:E19" name="区域1_2_2_1_1"/>
    <protectedRange sqref="A21:B21 D21" name="区域1_2_2_2_1_1"/>
    <protectedRange sqref="A22" name="区域1_2_1_1_1_6_2_1"/>
    <protectedRange sqref="A12:A14 A3:E6 A41:A45 A31:A32 A10:E10 D14:E17 D11:E12 B11 B7:E9 A17:A19 D19:E19 A49" name="区域1_2_2_4_1_1"/>
    <protectedRange sqref="A21 A22:B22 D22" name="区域1_2_2_2_2_1_1"/>
    <protectedRange sqref="A20 D20" name="区域1_2_2_2_1_2"/>
    <protectedRange sqref="A11:A13 A3:E6 A40:A43 A30:A31 A10:E10 D13:E13 D11:E11 B7:E9 A17:A18 D18:E18" name="区域1_2_2_4_1_2"/>
    <protectedRange sqref="A22" name="区域1_2_1_1_1_6_1_1_1"/>
    <protectedRange sqref="A30:A31 A28 A3:E6 A12:A14 A33:A36 A10:E10 D14:E17 D11:E12 B11 B7:E9 A17:A19 D19:E19" name="区域1_2_2_1_1_1"/>
    <protectedRange sqref="A21:B21 D21" name="区域1_2_2_2_1_1_1"/>
    <protectedRange sqref="A22" name="区域1_2_1_1_1_6_2_1_1"/>
    <protectedRange sqref="A12:A14 A3:E6 A41:A45 A31:A32 A10:E10 D14:E17 D11:E12 B11 B7:E9 A17:A19 D19:E19 A49" name="区域1_2_2_4_1_1_1"/>
    <protectedRange sqref="A21 A22:B22 D22" name="区域1_2_2_2_2_1_1_1"/>
    <protectedRange sqref="B10:C10 A45:A46 B11 A43 A3:E6 A15:A17 A48:A51 A12:E14 D17:E17 D15:E15 B7:E9 A24:A25 D25:E25 D22 D28" name="区域1_2_2_1"/>
    <protectedRange sqref="A30 D30 A33" name="区域1_2_2_2_1_2_1"/>
    <protectedRange sqref="A31 A34" name="区域1_2_1_1_1_6_2"/>
    <protectedRange sqref="B10:C10 A15:A17 A3:E6 B11 A56:A58 A46:A47 A12:E14 D17:E17 D15:E15 B7:E9 A24:A25 D25:E25 D22 D28" name="区域1_2_2_4_1_2_1"/>
    <protectedRange sqref="A30 A31:B31 D31 A33:A34" name="区域1_2_2_2_2_1"/>
    <protectedRange sqref="A32 A35" name="区域1_2_1_1_1_6_1_1_1_1"/>
    <protectedRange sqref="A1:E2" name="区域1_1"/>
    <protectedRange sqref="B10:C10 A46:A47 B11 A44 A3:E6 A16:A18 A49:A52 A12:E14 D15:E16 B15 B7:E9 A24:A26 D26:E26 D18:E20 E21:E23 D24:E24 D23 D21 D29 D27 F23" name="区域1_2_2_1_1_1_1"/>
    <protectedRange sqref="A16:A26 A45 C11 D10:E11 A10:A11 A57:A66 A36:A43" name="区域1_2_1_1"/>
    <protectedRange sqref="A31:B31 D31 A34" name="区域1_2_2_2_1_1_1_1"/>
    <protectedRange sqref="E31" name="区域1_2_2_6"/>
    <protectedRange sqref="A32 A35" name="区域1_2_1_1_1_6_2_1_1_1"/>
    <protectedRange sqref="A1:E2" name="区域1_1_1"/>
    <protectedRange sqref="B10:C10 A16:A18 A3:E6 B11 A57:A59 A47:A48 A12:E14 D15:E16 B15 B7:E9 A24:A26 D26:E26 A62 D18:E20 E21:E23 D24:E24 D23 D21 D29 D27 F23" name="区域1_2_2_4_1_1_1_1"/>
    <protectedRange sqref="A46 A10:A11 D10:E11 C11 A49:A52 A60:A61 A63:A66 A16:A44" name="区域1_2_1_1_2"/>
    <protectedRange sqref="A31 A32:B32 D32 A34:A35" name="区域1_2_2_2_2_1_1_1_1"/>
    <protectedRange sqref="E32" name="区域1_2_2_6_1"/>
  </protectedRanges>
  <mergeCells count="50">
    <mergeCell ref="A1:E1"/>
    <mergeCell ref="A2:E2"/>
    <mergeCell ref="A4:A9"/>
    <mergeCell ref="A10:A13"/>
    <mergeCell ref="A14:A15"/>
    <mergeCell ref="A16:A23"/>
    <mergeCell ref="A24:A29"/>
    <mergeCell ref="A30:A32"/>
    <mergeCell ref="A33:A35"/>
    <mergeCell ref="A36:A37"/>
    <mergeCell ref="A38:A39"/>
    <mergeCell ref="A43:A44"/>
    <mergeCell ref="A45:A52"/>
    <mergeCell ref="A53:A55"/>
    <mergeCell ref="A56:A66"/>
    <mergeCell ref="B4:B6"/>
    <mergeCell ref="B7:B9"/>
    <mergeCell ref="B10:B13"/>
    <mergeCell ref="B30:B32"/>
    <mergeCell ref="B36:B37"/>
    <mergeCell ref="B43:B44"/>
    <mergeCell ref="B45:B52"/>
    <mergeCell ref="B53:B55"/>
    <mergeCell ref="B56:B58"/>
    <mergeCell ref="C4:C6"/>
    <mergeCell ref="C7:C9"/>
    <mergeCell ref="C14:C15"/>
    <mergeCell ref="C16:C23"/>
    <mergeCell ref="C24:C29"/>
    <mergeCell ref="C30:C32"/>
    <mergeCell ref="C33:C35"/>
    <mergeCell ref="C36:C37"/>
    <mergeCell ref="C38:C39"/>
    <mergeCell ref="C43:C44"/>
    <mergeCell ref="C45:C52"/>
    <mergeCell ref="C53:C55"/>
    <mergeCell ref="C56:C58"/>
    <mergeCell ref="C59:C61"/>
    <mergeCell ref="C62:C64"/>
    <mergeCell ref="C65:C66"/>
    <mergeCell ref="D4:D6"/>
    <mergeCell ref="D7:D9"/>
    <mergeCell ref="D53:D55"/>
    <mergeCell ref="D59:D61"/>
    <mergeCell ref="D62:D64"/>
    <mergeCell ref="E10:E11"/>
    <mergeCell ref="E30:E32"/>
    <mergeCell ref="E33:E35"/>
    <mergeCell ref="E43:E44"/>
    <mergeCell ref="E46:E52"/>
  </mergeCells>
  <pageMargins left="0.393055555555556" right="0.393055555555556" top="0.393055555555556" bottom="0.393055555555556" header="0.5" footer="0.236111111111111"/>
  <pageSetup paperSize="9" scale="86" fitToHeight="0" orientation="portrait" horizontalDpi="600"/>
  <headerFooter>
    <oddFooter>&amp;C第 &amp;P 页，共 &amp;N 页&amp;R重庆昱辰居室内设计有限公司</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2"/>
  <sheetViews>
    <sheetView view="pageBreakPreview" zoomScale="130" zoomScaleNormal="100" workbookViewId="0">
      <pane xSplit="1" ySplit="2" topLeftCell="C14" activePane="bottomRight" state="frozen"/>
      <selection/>
      <selection pane="topRight"/>
      <selection pane="bottomLeft"/>
      <selection pane="bottomRight" activeCell="C6" sqref="C6"/>
    </sheetView>
  </sheetViews>
  <sheetFormatPr defaultColWidth="10" defaultRowHeight="15.5"/>
  <cols>
    <col min="1" max="1" width="5.89090909090909" style="9" customWidth="1"/>
    <col min="2" max="3" width="10" style="10"/>
    <col min="4" max="4" width="52.7727272727273" style="9" customWidth="1"/>
    <col min="5" max="5" width="26.4363636363636" style="9" customWidth="1"/>
    <col min="6" max="6" width="19.6636363636364" style="9" customWidth="1"/>
    <col min="7" max="8" width="10" style="9"/>
    <col min="9" max="9" width="0.109090909090909" style="9" customWidth="1"/>
    <col min="10" max="10" width="6.89090909090909" style="9" customWidth="1"/>
    <col min="11" max="16384" width="10" style="9"/>
  </cols>
  <sheetData>
    <row r="1" s="1" customFormat="1" ht="71" customHeight="1" spans="1:10">
      <c r="A1" s="11" t="s">
        <v>694</v>
      </c>
      <c r="B1" s="12"/>
      <c r="C1" s="12"/>
      <c r="D1" s="12"/>
      <c r="E1" s="12"/>
      <c r="F1" s="12"/>
      <c r="G1" s="13"/>
      <c r="H1" s="12"/>
      <c r="I1" s="12"/>
      <c r="J1" s="37"/>
    </row>
    <row r="2" s="1" customFormat="1" ht="26" customHeight="1" spans="1:10">
      <c r="A2" s="14" t="s">
        <v>61</v>
      </c>
      <c r="B2" s="14" t="s">
        <v>568</v>
      </c>
      <c r="C2" s="14" t="s">
        <v>695</v>
      </c>
      <c r="D2" s="14" t="s">
        <v>696</v>
      </c>
      <c r="E2" s="14" t="s">
        <v>697</v>
      </c>
      <c r="F2" s="14" t="s">
        <v>698</v>
      </c>
      <c r="G2" s="15" t="s">
        <v>699</v>
      </c>
      <c r="H2" s="14" t="s">
        <v>700</v>
      </c>
      <c r="I2" s="14"/>
      <c r="J2" s="14"/>
    </row>
    <row r="3" s="2" customFormat="1" ht="251" customHeight="1" spans="1:10">
      <c r="A3" s="16">
        <v>1</v>
      </c>
      <c r="B3" s="16" t="s">
        <v>596</v>
      </c>
      <c r="C3" s="16" t="s">
        <v>597</v>
      </c>
      <c r="D3" s="17" t="s">
        <v>701</v>
      </c>
      <c r="E3" s="18" t="s">
        <v>702</v>
      </c>
      <c r="F3" s="9"/>
      <c r="G3" s="19" t="s">
        <v>703</v>
      </c>
      <c r="H3" s="16"/>
      <c r="I3" s="16"/>
      <c r="J3" s="16"/>
    </row>
    <row r="4" s="2" customFormat="1" ht="162" customHeight="1" spans="1:10">
      <c r="A4" s="16">
        <v>2</v>
      </c>
      <c r="B4" s="16" t="s">
        <v>589</v>
      </c>
      <c r="C4" s="16" t="s">
        <v>704</v>
      </c>
      <c r="D4" s="17" t="s">
        <v>705</v>
      </c>
      <c r="E4" s="17" t="s">
        <v>706</v>
      </c>
      <c r="F4" s="20"/>
      <c r="G4" s="19" t="s">
        <v>703</v>
      </c>
      <c r="H4" s="16" t="s">
        <v>707</v>
      </c>
      <c r="I4" s="16"/>
      <c r="J4" s="16"/>
    </row>
    <row r="5" s="2" customFormat="1" ht="144" customHeight="1" spans="1:10">
      <c r="A5" s="16">
        <v>3</v>
      </c>
      <c r="B5" s="16" t="s">
        <v>708</v>
      </c>
      <c r="C5" s="16" t="s">
        <v>704</v>
      </c>
      <c r="D5" s="17" t="s">
        <v>709</v>
      </c>
      <c r="E5" s="17" t="s">
        <v>710</v>
      </c>
      <c r="F5" s="20"/>
      <c r="G5" s="19" t="s">
        <v>703</v>
      </c>
      <c r="H5" s="16" t="s">
        <v>711</v>
      </c>
      <c r="I5" s="16"/>
      <c r="J5" s="16"/>
    </row>
    <row r="6" s="2" customFormat="1" ht="277" customHeight="1" spans="1:10">
      <c r="A6" s="16">
        <v>4</v>
      </c>
      <c r="B6" s="16" t="s">
        <v>573</v>
      </c>
      <c r="C6" s="16" t="s">
        <v>712</v>
      </c>
      <c r="D6" s="17" t="s">
        <v>713</v>
      </c>
      <c r="E6" s="17" t="s">
        <v>714</v>
      </c>
      <c r="F6" s="21"/>
      <c r="G6" s="19" t="s">
        <v>715</v>
      </c>
      <c r="H6" s="16"/>
      <c r="I6" s="16"/>
      <c r="J6" s="16"/>
    </row>
    <row r="7" s="3" customFormat="1" ht="154" customHeight="1" spans="1:10">
      <c r="A7" s="22">
        <v>5</v>
      </c>
      <c r="B7" s="22" t="s">
        <v>573</v>
      </c>
      <c r="C7" s="22" t="s">
        <v>716</v>
      </c>
      <c r="D7" s="23" t="s">
        <v>717</v>
      </c>
      <c r="E7" s="23" t="s">
        <v>718</v>
      </c>
      <c r="F7" s="24"/>
      <c r="G7" s="25" t="s">
        <v>719</v>
      </c>
      <c r="H7" s="16"/>
      <c r="I7" s="16"/>
      <c r="J7" s="16"/>
    </row>
    <row r="8" s="2" customFormat="1" ht="78" customHeight="1" spans="1:10">
      <c r="A8" s="16">
        <v>6</v>
      </c>
      <c r="B8" s="16" t="s">
        <v>720</v>
      </c>
      <c r="C8" s="26" t="s">
        <v>721</v>
      </c>
      <c r="D8" s="17" t="s">
        <v>722</v>
      </c>
      <c r="E8" s="17" t="s">
        <v>723</v>
      </c>
      <c r="F8" s="20"/>
      <c r="G8" s="19" t="s">
        <v>715</v>
      </c>
      <c r="H8" s="16"/>
      <c r="I8" s="16"/>
      <c r="J8" s="16"/>
    </row>
    <row r="9" s="2" customFormat="1" ht="59" customHeight="1" spans="1:10">
      <c r="A9" s="16">
        <v>7</v>
      </c>
      <c r="B9" s="16" t="s">
        <v>724</v>
      </c>
      <c r="C9" s="26" t="s">
        <v>725</v>
      </c>
      <c r="D9" s="17" t="s">
        <v>726</v>
      </c>
      <c r="E9" s="23" t="s">
        <v>727</v>
      </c>
      <c r="F9" s="21"/>
      <c r="G9" s="19" t="s">
        <v>703</v>
      </c>
      <c r="H9" s="16"/>
      <c r="I9" s="16"/>
      <c r="J9" s="16"/>
    </row>
    <row r="10" s="4" customFormat="1" ht="127" customHeight="1" spans="1:10">
      <c r="A10" s="16">
        <v>8</v>
      </c>
      <c r="B10" s="16" t="s">
        <v>728</v>
      </c>
      <c r="C10" s="16" t="s">
        <v>729</v>
      </c>
      <c r="D10" s="17" t="s">
        <v>730</v>
      </c>
      <c r="E10" s="17" t="s">
        <v>731</v>
      </c>
      <c r="F10" s="27"/>
      <c r="G10" s="16" t="s">
        <v>732</v>
      </c>
      <c r="H10" s="28" t="s">
        <v>733</v>
      </c>
      <c r="I10" s="28"/>
      <c r="J10" s="28"/>
    </row>
    <row r="11" s="4" customFormat="1" ht="129" customHeight="1" spans="1:10">
      <c r="A11" s="16">
        <v>9</v>
      </c>
      <c r="B11" s="16" t="s">
        <v>734</v>
      </c>
      <c r="C11" s="16" t="s">
        <v>729</v>
      </c>
      <c r="D11" s="17" t="s">
        <v>730</v>
      </c>
      <c r="E11" s="17" t="s">
        <v>731</v>
      </c>
      <c r="F11" s="29"/>
      <c r="G11" s="16" t="s">
        <v>732</v>
      </c>
      <c r="H11" s="28" t="s">
        <v>735</v>
      </c>
      <c r="I11" s="28"/>
      <c r="J11" s="28"/>
    </row>
    <row r="12" s="4" customFormat="1" ht="88" customHeight="1" spans="1:10">
      <c r="A12" s="16">
        <v>10</v>
      </c>
      <c r="B12" s="16" t="s">
        <v>736</v>
      </c>
      <c r="C12" s="16" t="s">
        <v>737</v>
      </c>
      <c r="D12" s="17" t="s">
        <v>738</v>
      </c>
      <c r="E12" s="17" t="s">
        <v>739</v>
      </c>
      <c r="F12" s="27"/>
      <c r="G12" s="16" t="s">
        <v>740</v>
      </c>
      <c r="H12" s="16"/>
      <c r="I12" s="16"/>
      <c r="J12" s="16"/>
    </row>
    <row r="13" s="5" customFormat="1" ht="154" customHeight="1" spans="1:10">
      <c r="A13" s="22">
        <v>11</v>
      </c>
      <c r="B13" s="22" t="s">
        <v>741</v>
      </c>
      <c r="C13" s="22" t="s">
        <v>616</v>
      </c>
      <c r="D13" s="23" t="s">
        <v>742</v>
      </c>
      <c r="E13" s="23" t="s">
        <v>743</v>
      </c>
      <c r="F13" s="22"/>
      <c r="G13" s="16" t="s">
        <v>744</v>
      </c>
      <c r="H13" s="22"/>
      <c r="I13" s="22"/>
      <c r="J13" s="22"/>
    </row>
    <row r="14" s="5" customFormat="1" ht="154" customHeight="1" spans="1:10">
      <c r="A14" s="22">
        <v>12</v>
      </c>
      <c r="B14" s="22" t="s">
        <v>631</v>
      </c>
      <c r="C14" s="22" t="s">
        <v>616</v>
      </c>
      <c r="D14" s="23" t="s">
        <v>745</v>
      </c>
      <c r="E14" s="23" t="s">
        <v>743</v>
      </c>
      <c r="F14" s="22"/>
      <c r="G14" s="16" t="s">
        <v>746</v>
      </c>
      <c r="H14" s="22"/>
      <c r="I14" s="22"/>
      <c r="J14" s="22"/>
    </row>
    <row r="15" s="5" customFormat="1" ht="154" customHeight="1" spans="1:10">
      <c r="A15" s="22">
        <v>13</v>
      </c>
      <c r="B15" s="22" t="s">
        <v>747</v>
      </c>
      <c r="C15" s="22" t="s">
        <v>616</v>
      </c>
      <c r="D15" s="23" t="s">
        <v>748</v>
      </c>
      <c r="E15" s="23" t="s">
        <v>743</v>
      </c>
      <c r="F15" s="22"/>
      <c r="G15" s="16" t="s">
        <v>746</v>
      </c>
      <c r="H15" s="22"/>
      <c r="I15" s="22"/>
      <c r="J15" s="22"/>
    </row>
    <row r="16" s="6" customFormat="1" ht="212" customHeight="1" spans="1:10">
      <c r="A16" s="16">
        <v>14</v>
      </c>
      <c r="B16" s="16" t="s">
        <v>629</v>
      </c>
      <c r="C16" s="16" t="s">
        <v>749</v>
      </c>
      <c r="D16" s="17" t="s">
        <v>750</v>
      </c>
      <c r="E16" s="17" t="s">
        <v>743</v>
      </c>
      <c r="F16" s="16"/>
      <c r="G16" s="16" t="s">
        <v>744</v>
      </c>
      <c r="H16" s="16"/>
      <c r="I16" s="16"/>
      <c r="J16" s="16"/>
    </row>
    <row r="17" s="6" customFormat="1" ht="211" customHeight="1" spans="1:10">
      <c r="A17" s="16">
        <v>15</v>
      </c>
      <c r="B17" s="16" t="s">
        <v>626</v>
      </c>
      <c r="C17" s="16" t="s">
        <v>749</v>
      </c>
      <c r="D17" s="17" t="s">
        <v>751</v>
      </c>
      <c r="E17" s="17" t="s">
        <v>743</v>
      </c>
      <c r="F17" s="16"/>
      <c r="G17" s="16" t="s">
        <v>752</v>
      </c>
      <c r="H17" s="16"/>
      <c r="I17" s="16"/>
      <c r="J17" s="16"/>
    </row>
    <row r="18" s="6" customFormat="1" ht="209" customHeight="1" spans="1:10">
      <c r="A18" s="16">
        <v>16</v>
      </c>
      <c r="B18" s="16" t="s">
        <v>628</v>
      </c>
      <c r="C18" s="16" t="s">
        <v>749</v>
      </c>
      <c r="D18" s="17" t="s">
        <v>753</v>
      </c>
      <c r="E18" s="17" t="s">
        <v>743</v>
      </c>
      <c r="F18" s="16"/>
      <c r="G18" s="16" t="s">
        <v>732</v>
      </c>
      <c r="H18" s="16"/>
      <c r="I18" s="16"/>
      <c r="J18" s="16"/>
    </row>
    <row r="19" s="7" customFormat="1" ht="146" customHeight="1" spans="1:10">
      <c r="A19" s="16">
        <v>17</v>
      </c>
      <c r="B19" s="30" t="s">
        <v>683</v>
      </c>
      <c r="C19" s="31" t="s">
        <v>754</v>
      </c>
      <c r="D19" s="32" t="s">
        <v>755</v>
      </c>
      <c r="E19" s="33" t="s">
        <v>756</v>
      </c>
      <c r="F19" s="34"/>
      <c r="G19" s="30"/>
      <c r="H19" s="30"/>
      <c r="I19" s="30"/>
      <c r="J19" s="30"/>
    </row>
    <row r="20" s="8" customFormat="1" ht="163" customHeight="1" spans="1:10">
      <c r="A20" s="16">
        <v>18</v>
      </c>
      <c r="B20" s="16" t="s">
        <v>683</v>
      </c>
      <c r="C20" s="16" t="s">
        <v>757</v>
      </c>
      <c r="D20" s="17" t="s">
        <v>758</v>
      </c>
      <c r="E20" s="17" t="s">
        <v>759</v>
      </c>
      <c r="F20" s="17"/>
      <c r="G20" s="17"/>
      <c r="H20" s="16"/>
      <c r="I20" s="16"/>
      <c r="J20" s="16"/>
    </row>
    <row r="21" s="8" customFormat="1" ht="136" customHeight="1" spans="1:10">
      <c r="A21" s="16">
        <v>19</v>
      </c>
      <c r="B21" s="16" t="s">
        <v>669</v>
      </c>
      <c r="C21" s="16" t="s">
        <v>760</v>
      </c>
      <c r="D21" s="17" t="s">
        <v>761</v>
      </c>
      <c r="E21" s="17" t="s">
        <v>671</v>
      </c>
      <c r="F21" s="17"/>
      <c r="G21" s="17" t="s">
        <v>762</v>
      </c>
      <c r="H21" s="16"/>
      <c r="I21" s="16"/>
      <c r="J21" s="16"/>
    </row>
    <row r="22" s="8" customFormat="1" ht="243" customHeight="1" spans="1:10">
      <c r="A22" s="16">
        <v>20</v>
      </c>
      <c r="B22" s="16" t="s">
        <v>656</v>
      </c>
      <c r="C22" s="22" t="s">
        <v>763</v>
      </c>
      <c r="D22" s="35" t="s">
        <v>764</v>
      </c>
      <c r="E22" s="17" t="s">
        <v>765</v>
      </c>
      <c r="F22" s="34"/>
      <c r="G22" s="36" t="s">
        <v>656</v>
      </c>
      <c r="H22" s="16"/>
      <c r="I22" s="16"/>
      <c r="J22" s="16"/>
    </row>
  </sheetData>
  <mergeCells count="22">
    <mergeCell ref="A1:J1"/>
    <mergeCell ref="H2:J2"/>
    <mergeCell ref="H3:J3"/>
    <mergeCell ref="H4:J4"/>
    <mergeCell ref="H5:J5"/>
    <mergeCell ref="H6:J6"/>
    <mergeCell ref="H7:J7"/>
    <mergeCell ref="H8:J8"/>
    <mergeCell ref="H9:J9"/>
    <mergeCell ref="H10:J10"/>
    <mergeCell ref="H11:J11"/>
    <mergeCell ref="H12:J12"/>
    <mergeCell ref="H13:J13"/>
    <mergeCell ref="H14:J14"/>
    <mergeCell ref="H15:J15"/>
    <mergeCell ref="H16:J16"/>
    <mergeCell ref="H17:J17"/>
    <mergeCell ref="H18:J18"/>
    <mergeCell ref="H19:J19"/>
    <mergeCell ref="H20:J20"/>
    <mergeCell ref="H21:J21"/>
    <mergeCell ref="H22:J22"/>
  </mergeCells>
  <pageMargins left="0.751388888888889" right="0.751388888888889" top="1" bottom="1" header="0.5" footer="0.5"/>
  <pageSetup paperSize="9" scale="86" fitToHeight="0" orientation="landscape" horizontalDpi="600"/>
  <headerFooter>
    <oddFooter>&amp;C第 &amp;P 页，共 &amp;N 页&amp;R重庆昱辰居室内设计有限公司</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6" master="" otherUserPermission="visible"/>
  <rangeList sheetStid="5" master="" otherUserPermission="visible"/>
  <rangeList sheetStid="11" master="" otherUserPermission="visible"/>
  <rangeList sheetStid="12" master="" otherUserPermission="visible"/>
  <rangeList sheetStid="16" master="" otherUserPermission="visible"/>
  <rangeList sheetStid="13" master="" otherUserPermission="visible"/>
  <rangeList sheetStid="18" master="" otherUserPermission="visible"/>
  <rangeList sheetStid="17" master="" otherUserPermission="visible"/>
  <rangeList sheetStid="19" master="" otherUserPermission="visible"/>
  <rangeList sheetStid="4" master="" otherUserPermission="visible"/>
  <rangeList sheetStid="9" master="" otherUserPermission="visible">
    <arrUserId title="区域1_2_2_2_1" rangeCreator="" othersAccessPermission="edit"/>
    <arrUserId title="区域1_2_2_4_1" rangeCreator="" othersAccessPermission="edit"/>
    <arrUserId title="区域1_2_1_1_1_6_1_1" rangeCreator="" othersAccessPermission="edit"/>
    <arrUserId title="区域1_2_2_1_1" rangeCreator="" othersAccessPermission="edit"/>
    <arrUserId title="区域1_2_2_2_1_1" rangeCreator="" othersAccessPermission="edit"/>
    <arrUserId title="区域1_2_1_1_1_6_2_1" rangeCreator="" othersAccessPermission="edit"/>
    <arrUserId title="区域1_2_2_4_1_1" rangeCreator="" othersAccessPermission="edit"/>
    <arrUserId title="区域1_2_2_2_2_1_1" rangeCreator="" othersAccessPermission="edit"/>
    <arrUserId title="区域1_2_2_2_1_2" rangeCreator="" othersAccessPermission="edit"/>
    <arrUserId title="区域1_2_2_4_1_2" rangeCreator="" othersAccessPermission="edit"/>
    <arrUserId title="区域1_2_1_1_1_6_1_1_1" rangeCreator="" othersAccessPermission="edit"/>
    <arrUserId title="区域1_2_2_1_1_1" rangeCreator="" othersAccessPermission="edit"/>
    <arrUserId title="区域1_2_2_2_1_1_1" rangeCreator="" othersAccessPermission="edit"/>
    <arrUserId title="区域1_2_1_1_1_6_2_1_1" rangeCreator="" othersAccessPermission="edit"/>
    <arrUserId title="区域1_2_2_4_1_1_1" rangeCreator="" othersAccessPermission="edit"/>
    <arrUserId title="区域1_2_2_2_2_1_1_1" rangeCreator="" othersAccessPermission="edit"/>
    <arrUserId title="区域1_2_2_1" rangeCreator="" othersAccessPermission="edit"/>
    <arrUserId title="区域1_2_2_2_1_2_1" rangeCreator="" othersAccessPermission="edit"/>
    <arrUserId title="区域1_2_1_1_1_6_2" rangeCreator="" othersAccessPermission="edit"/>
    <arrUserId title="区域1_2_2_4_1_2_1" rangeCreator="" othersAccessPermission="edit"/>
    <arrUserId title="区域1_2_2_2_2_1" rangeCreator="" othersAccessPermission="edit"/>
    <arrUserId title="区域1_2_1_1_1_6_1_1_1_1" rangeCreator="" othersAccessPermission="edit"/>
    <arrUserId title="区域1_1" rangeCreator="" othersAccessPermission="edit"/>
    <arrUserId title="区域1_2_2_1_1_1_1" rangeCreator="" othersAccessPermission="edit"/>
    <arrUserId title="区域1_2_1_1" rangeCreator="" othersAccessPermission="edit"/>
    <arrUserId title="区域1_2_2_2_1_1_1_1" rangeCreator="" othersAccessPermission="edit"/>
    <arrUserId title="区域1_2_2_6" rangeCreator="" othersAccessPermission="edit"/>
    <arrUserId title="区域1_2_1_1_1_6_2_1_1_1" rangeCreator="" othersAccessPermission="edit"/>
    <arrUserId title="区域1_1_1" rangeCreator="" othersAccessPermission="edit"/>
    <arrUserId title="区域1_2_2_4_1_1_1_1" rangeCreator="" othersAccessPermission="edit"/>
    <arrUserId title="区域1_2_1_1_2" rangeCreator="" othersAccessPermission="edit"/>
    <arrUserId title="区域1_2_2_2_2_1_1_1_1" rangeCreator="" othersAccessPermission="edit"/>
    <arrUserId title="区域1_2_2_6_1" rangeCreator="" othersAccessPermission="edit"/>
  </rangeList>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封面（打印）</vt:lpstr>
      <vt:lpstr>说明（打印）</vt:lpstr>
      <vt:lpstr>报价汇总表（打印）</vt:lpstr>
      <vt:lpstr>土建报价（打印）</vt:lpstr>
      <vt:lpstr>基装报价（打印）</vt:lpstr>
      <vt:lpstr>木基层报价（打印）</vt:lpstr>
      <vt:lpstr>基装报价（模板）</vt:lpstr>
      <vt:lpstr>土建报价（模板）</vt:lpstr>
      <vt:lpstr>木基层报价（模板）</vt:lpstr>
      <vt:lpstr>远征费（内部）</vt:lpstr>
      <vt:lpstr>基装材料表（内部）</vt:lpstr>
      <vt:lpstr>基装材料厂家资料介绍（内部）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Interior Designer 梁敏</cp:lastModifiedBy>
  <dcterms:created xsi:type="dcterms:W3CDTF">2024-04-24T06:08:00Z</dcterms:created>
  <dcterms:modified xsi:type="dcterms:W3CDTF">2025-02-06T10:47:56Z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38AD7B4978E740039B18D8E1EA87FBD8_13</vt:lpwstr>
  </property>
  <property fmtid="{D5CDD505-2E9C-101B-9397-08002B2CF9AE}" pid="3" name="KSOProductBuildVer">
    <vt:lpwstr>2052-12.1.0.19770</vt:lpwstr>
  </property>
  <property fmtid="{D5CDD505-2E9C-101B-9397-08002B2CF9AE}" pid="4" name="KSOReadingLayout">
    <vt:bool>true</vt:bool>
  </property>
</Properties>
</file>