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赵营\Desktop\昱湖壹号崒峰 （徐老师）\昱湖壹号全案预算\全案预算\08.墙地砖（2025.0115）\"/>
    </mc:Choice>
  </mc:AlternateContent>
  <xr:revisionPtr revIDLastSave="0" documentId="13_ncr:1_{C6F2AE83-DD3E-475F-9B0D-4B54A3FAE5D1}" xr6:coauthVersionLast="47" xr6:coauthVersionMax="47" xr10:uidLastSave="{00000000-0000-0000-0000-000000000000}"/>
  <bookViews>
    <workbookView xWindow="2190" yWindow="2180" windowWidth="19220" windowHeight="11920" xr2:uid="{00000000-000D-0000-FFFF-FFFF00000000}"/>
  </bookViews>
  <sheets>
    <sheet name="报价" sheetId="6" r:id="rId1"/>
  </sheets>
  <definedNames>
    <definedName name="_xlnm._FilterDatabase" localSheetId="0" hidden="1">报价!$G$6:$R$10</definedName>
    <definedName name="_xlnm.Print_Titles" localSheetId="0">报价!$5:6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4" i="6" l="1"/>
  <c r="N83" i="6"/>
  <c r="N82" i="6"/>
  <c r="Q80" i="6"/>
  <c r="P80" i="6"/>
  <c r="O80" i="6"/>
  <c r="S79" i="6"/>
  <c r="R78" i="6"/>
  <c r="Q78" i="6"/>
  <c r="P78" i="6"/>
  <c r="O78" i="6"/>
  <c r="N78" i="6"/>
  <c r="R77" i="6"/>
  <c r="Q77" i="6"/>
  <c r="P77" i="6"/>
  <c r="O77" i="6"/>
  <c r="N77" i="6"/>
  <c r="R76" i="6"/>
  <c r="Q76" i="6"/>
  <c r="P76" i="6"/>
  <c r="O76" i="6"/>
  <c r="N76" i="6"/>
  <c r="H76" i="6"/>
  <c r="R75" i="6"/>
  <c r="Q75" i="6"/>
  <c r="P75" i="6"/>
  <c r="O75" i="6"/>
  <c r="N75" i="6"/>
  <c r="H75" i="6"/>
  <c r="R74" i="6"/>
  <c r="Q74" i="6"/>
  <c r="P74" i="6"/>
  <c r="O74" i="6"/>
  <c r="N74" i="6"/>
  <c r="S73" i="6"/>
  <c r="R72" i="6"/>
  <c r="Q72" i="6"/>
  <c r="P72" i="6"/>
  <c r="O72" i="6"/>
  <c r="N72" i="6"/>
  <c r="H72" i="6"/>
  <c r="R71" i="6"/>
  <c r="Q71" i="6"/>
  <c r="P71" i="6"/>
  <c r="O71" i="6"/>
  <c r="N71" i="6"/>
  <c r="R70" i="6"/>
  <c r="Q70" i="6"/>
  <c r="P70" i="6"/>
  <c r="O70" i="6"/>
  <c r="N70" i="6"/>
  <c r="R69" i="6"/>
  <c r="Q69" i="6"/>
  <c r="P69" i="6"/>
  <c r="O69" i="6"/>
  <c r="N69" i="6"/>
  <c r="H69" i="6"/>
  <c r="R68" i="6"/>
  <c r="Q68" i="6"/>
  <c r="P68" i="6"/>
  <c r="O68" i="6"/>
  <c r="N68" i="6"/>
  <c r="R67" i="6"/>
  <c r="Q67" i="6"/>
  <c r="P67" i="6"/>
  <c r="O67" i="6"/>
  <c r="N67" i="6"/>
  <c r="R66" i="6"/>
  <c r="Q66" i="6"/>
  <c r="P66" i="6"/>
  <c r="O66" i="6"/>
  <c r="N66" i="6"/>
  <c r="H66" i="6"/>
  <c r="R65" i="6"/>
  <c r="Q65" i="6"/>
  <c r="P65" i="6"/>
  <c r="O65" i="6"/>
  <c r="N65" i="6"/>
  <c r="R64" i="6"/>
  <c r="Q64" i="6"/>
  <c r="P64" i="6"/>
  <c r="O64" i="6"/>
  <c r="N64" i="6"/>
  <c r="R62" i="6"/>
  <c r="Q62" i="6"/>
  <c r="P62" i="6"/>
  <c r="O62" i="6"/>
  <c r="N62" i="6"/>
  <c r="R61" i="6"/>
  <c r="Q61" i="6"/>
  <c r="P61" i="6"/>
  <c r="O61" i="6"/>
  <c r="N61" i="6"/>
  <c r="R60" i="6"/>
  <c r="Q60" i="6"/>
  <c r="P60" i="6"/>
  <c r="O60" i="6"/>
  <c r="N60" i="6"/>
  <c r="R59" i="6"/>
  <c r="Q59" i="6"/>
  <c r="P59" i="6"/>
  <c r="O59" i="6"/>
  <c r="N59" i="6"/>
  <c r="R58" i="6"/>
  <c r="Q58" i="6"/>
  <c r="P58" i="6"/>
  <c r="O58" i="6"/>
  <c r="N58" i="6"/>
  <c r="H58" i="6"/>
  <c r="R57" i="6"/>
  <c r="Q57" i="6"/>
  <c r="P57" i="6"/>
  <c r="O57" i="6"/>
  <c r="N57" i="6"/>
  <c r="H57" i="6"/>
  <c r="R56" i="6"/>
  <c r="Q56" i="6"/>
  <c r="P56" i="6"/>
  <c r="O56" i="6"/>
  <c r="N56" i="6"/>
  <c r="Q55" i="6"/>
  <c r="P55" i="6"/>
  <c r="O55" i="6"/>
  <c r="N55" i="6"/>
  <c r="R55" i="6" s="1"/>
  <c r="S63" i="6" s="1"/>
  <c r="S54" i="6"/>
  <c r="R53" i="6"/>
  <c r="Q53" i="6"/>
  <c r="P53" i="6"/>
  <c r="O53" i="6"/>
  <c r="N53" i="6"/>
  <c r="R52" i="6"/>
  <c r="Q52" i="6"/>
  <c r="P52" i="6"/>
  <c r="O52" i="6"/>
  <c r="N52" i="6"/>
  <c r="R51" i="6"/>
  <c r="Q51" i="6"/>
  <c r="P51" i="6"/>
  <c r="O51" i="6"/>
  <c r="N51" i="6"/>
  <c r="R50" i="6"/>
  <c r="Q50" i="6"/>
  <c r="P50" i="6"/>
  <c r="O50" i="6"/>
  <c r="N50" i="6"/>
  <c r="R49" i="6"/>
  <c r="Q49" i="6"/>
  <c r="P49" i="6"/>
  <c r="O49" i="6"/>
  <c r="N49" i="6"/>
  <c r="H49" i="6"/>
  <c r="R48" i="6"/>
  <c r="Q48" i="6"/>
  <c r="P48" i="6"/>
  <c r="O48" i="6"/>
  <c r="N48" i="6"/>
  <c r="H48" i="6"/>
  <c r="R47" i="6"/>
  <c r="Q47" i="6"/>
  <c r="P47" i="6"/>
  <c r="O47" i="6"/>
  <c r="N47" i="6"/>
  <c r="S46" i="6"/>
  <c r="R45" i="6"/>
  <c r="Q45" i="6"/>
  <c r="P45" i="6"/>
  <c r="O45" i="6"/>
  <c r="N45" i="6"/>
  <c r="R44" i="6"/>
  <c r="Q44" i="6"/>
  <c r="P44" i="6"/>
  <c r="O44" i="6"/>
  <c r="N44" i="6"/>
  <c r="R43" i="6"/>
  <c r="Q43" i="6"/>
  <c r="P43" i="6"/>
  <c r="O43" i="6"/>
  <c r="N43" i="6"/>
  <c r="H43" i="6"/>
  <c r="R42" i="6"/>
  <c r="Q42" i="6"/>
  <c r="P42" i="6"/>
  <c r="O42" i="6"/>
  <c r="N42" i="6"/>
  <c r="H42" i="6"/>
  <c r="R41" i="6"/>
  <c r="Q41" i="6"/>
  <c r="P41" i="6"/>
  <c r="O41" i="6"/>
  <c r="N41" i="6"/>
  <c r="S40" i="6"/>
  <c r="R39" i="6"/>
  <c r="Q39" i="6"/>
  <c r="P39" i="6"/>
  <c r="O39" i="6"/>
  <c r="N39" i="6"/>
  <c r="R38" i="6"/>
  <c r="Q38" i="6"/>
  <c r="P38" i="6"/>
  <c r="O38" i="6"/>
  <c r="N38" i="6"/>
  <c r="H38" i="6"/>
  <c r="R37" i="6"/>
  <c r="Q37" i="6"/>
  <c r="P37" i="6"/>
  <c r="O37" i="6"/>
  <c r="N37" i="6"/>
  <c r="S36" i="6"/>
  <c r="R35" i="6"/>
  <c r="Q35" i="6"/>
  <c r="P35" i="6"/>
  <c r="O35" i="6"/>
  <c r="N35" i="6"/>
  <c r="R34" i="6"/>
  <c r="Q34" i="6"/>
  <c r="P34" i="6"/>
  <c r="O34" i="6"/>
  <c r="N34" i="6"/>
  <c r="R33" i="6"/>
  <c r="Q33" i="6"/>
  <c r="P33" i="6"/>
  <c r="O33" i="6"/>
  <c r="N33" i="6"/>
  <c r="H33" i="6"/>
  <c r="R32" i="6"/>
  <c r="Q32" i="6"/>
  <c r="P32" i="6"/>
  <c r="O32" i="6"/>
  <c r="N32" i="6"/>
  <c r="R31" i="6"/>
  <c r="Q31" i="6"/>
  <c r="P31" i="6"/>
  <c r="O31" i="6"/>
  <c r="N31" i="6"/>
  <c r="H31" i="6"/>
  <c r="R30" i="6"/>
  <c r="Q30" i="6"/>
  <c r="P30" i="6"/>
  <c r="O30" i="6"/>
  <c r="N30" i="6"/>
  <c r="R29" i="6"/>
  <c r="Q29" i="6"/>
  <c r="P29" i="6"/>
  <c r="O29" i="6"/>
  <c r="N29" i="6"/>
  <c r="H29" i="6"/>
  <c r="R28" i="6"/>
  <c r="Q28" i="6"/>
  <c r="P28" i="6"/>
  <c r="O28" i="6"/>
  <c r="N28" i="6"/>
  <c r="H28" i="6"/>
  <c r="R26" i="6"/>
  <c r="Q26" i="6"/>
  <c r="P26" i="6"/>
  <c r="O26" i="6"/>
  <c r="N26" i="6"/>
  <c r="R25" i="6"/>
  <c r="Q25" i="6"/>
  <c r="P25" i="6"/>
  <c r="O25" i="6"/>
  <c r="N25" i="6"/>
  <c r="R24" i="6"/>
  <c r="Q24" i="6"/>
  <c r="P24" i="6"/>
  <c r="O24" i="6"/>
  <c r="N24" i="6"/>
  <c r="R23" i="6"/>
  <c r="Q23" i="6"/>
  <c r="P23" i="6"/>
  <c r="O23" i="6"/>
  <c r="N23" i="6"/>
  <c r="R22" i="6"/>
  <c r="Q22" i="6"/>
  <c r="P22" i="6"/>
  <c r="O22" i="6"/>
  <c r="N22" i="6"/>
  <c r="Q21" i="6"/>
  <c r="P21" i="6"/>
  <c r="O21" i="6"/>
  <c r="N21" i="6"/>
  <c r="H21" i="6"/>
  <c r="S20" i="6"/>
  <c r="R19" i="6"/>
  <c r="Q19" i="6"/>
  <c r="P19" i="6"/>
  <c r="O19" i="6"/>
  <c r="N19" i="6"/>
  <c r="R18" i="6"/>
  <c r="Q18" i="6"/>
  <c r="P18" i="6"/>
  <c r="O18" i="6"/>
  <c r="N18" i="6"/>
  <c r="H18" i="6"/>
  <c r="R17" i="6"/>
  <c r="Q17" i="6"/>
  <c r="P17" i="6"/>
  <c r="O17" i="6"/>
  <c r="N17" i="6"/>
  <c r="R16" i="6"/>
  <c r="Q16" i="6"/>
  <c r="P16" i="6"/>
  <c r="O16" i="6"/>
  <c r="N16" i="6"/>
  <c r="R15" i="6"/>
  <c r="Q15" i="6"/>
  <c r="P15" i="6"/>
  <c r="O15" i="6"/>
  <c r="N15" i="6"/>
  <c r="R14" i="6"/>
  <c r="Q14" i="6"/>
  <c r="P14" i="6"/>
  <c r="O14" i="6"/>
  <c r="N14" i="6"/>
  <c r="R13" i="6"/>
  <c r="Q13" i="6"/>
  <c r="P13" i="6"/>
  <c r="O13" i="6"/>
  <c r="N13" i="6"/>
  <c r="H13" i="6"/>
  <c r="R12" i="6"/>
  <c r="Q12" i="6"/>
  <c r="P12" i="6"/>
  <c r="O12" i="6"/>
  <c r="N12" i="6"/>
  <c r="H12" i="6"/>
  <c r="S11" i="6"/>
  <c r="R10" i="6"/>
  <c r="Q10" i="6"/>
  <c r="P10" i="6"/>
  <c r="O10" i="6"/>
  <c r="N10" i="6"/>
  <c r="R9" i="6"/>
  <c r="Q9" i="6"/>
  <c r="P9" i="6"/>
  <c r="O9" i="6"/>
  <c r="N9" i="6"/>
  <c r="R8" i="6"/>
  <c r="Q8" i="6"/>
  <c r="P8" i="6"/>
  <c r="O8" i="6"/>
  <c r="N8" i="6"/>
  <c r="R7" i="6"/>
  <c r="Q7" i="6"/>
  <c r="P7" i="6"/>
  <c r="O7" i="6"/>
  <c r="N7" i="6"/>
  <c r="N80" i="6" l="1"/>
  <c r="R21" i="6"/>
  <c r="R80" i="6" l="1"/>
  <c r="G81" i="6" s="1"/>
  <c r="G85" i="6" s="1"/>
  <c r="S27" i="6"/>
</calcChain>
</file>

<file path=xl/sharedStrings.xml><?xml version="1.0" encoding="utf-8"?>
<sst xmlns="http://schemas.openxmlformats.org/spreadsheetml/2006/main" count="215" uniqueCount="115">
  <si>
    <t>石材报价明细</t>
  </si>
  <si>
    <t>报价单位</t>
  </si>
  <si>
    <t>江盛石材</t>
  </si>
  <si>
    <t>客户名称</t>
  </si>
  <si>
    <t>制表人</t>
  </si>
  <si>
    <t>常春林</t>
  </si>
  <si>
    <t>公司地址</t>
  </si>
  <si>
    <t>渝北鸳鸯西部建材城10栋B.1江盛石材</t>
  </si>
  <si>
    <t>项目地址</t>
  </si>
  <si>
    <t>制表时间</t>
  </si>
  <si>
    <t>2025.1.16</t>
  </si>
  <si>
    <t>序号</t>
  </si>
  <si>
    <t>项目部位</t>
  </si>
  <si>
    <t>平面图</t>
  </si>
  <si>
    <t>原效果图</t>
  </si>
  <si>
    <t>石材立面图和外观尺寸</t>
  </si>
  <si>
    <t>材料图/尺寸</t>
  </si>
  <si>
    <t>项目明细价（元）</t>
  </si>
  <si>
    <t>备注</t>
  </si>
  <si>
    <t>材料及加工名称</t>
  </si>
  <si>
    <t>数量</t>
  </si>
  <si>
    <t>单位</t>
  </si>
  <si>
    <t>材料单价</t>
  </si>
  <si>
    <t>加工单价</t>
  </si>
  <si>
    <t>安装单价</t>
  </si>
  <si>
    <t>护理单价</t>
  </si>
  <si>
    <t>材料合计</t>
  </si>
  <si>
    <t>加工合计</t>
  </si>
  <si>
    <t>安装合计</t>
  </si>
  <si>
    <t>护理合计</t>
  </si>
  <si>
    <t>合计元</t>
  </si>
  <si>
    <t>门槛石</t>
  </si>
  <si>
    <t>生活阳台</t>
  </si>
  <si>
    <t>土耳其云多拉灰</t>
  </si>
  <si>
    <t>m</t>
  </si>
  <si>
    <t>储物间</t>
  </si>
  <si>
    <t>次卫</t>
  </si>
  <si>
    <t>主卫</t>
  </si>
  <si>
    <t>小计</t>
  </si>
  <si>
    <r>
      <rPr>
        <b/>
        <sz val="14"/>
        <color rgb="FF000000"/>
        <rFont val="宋体"/>
        <family val="3"/>
        <charset val="134"/>
      </rPr>
      <t>窗台石</t>
    </r>
    <r>
      <rPr>
        <b/>
        <sz val="14"/>
        <color rgb="FFFF0000"/>
        <rFont val="宋体"/>
        <family val="3"/>
        <charset val="134"/>
      </rPr>
      <t>（均不是落地窗）</t>
    </r>
  </si>
  <si>
    <t>1,客厅地窗
2，书房窗台石
3,主卧
4，次卧1
5，次卧2</t>
  </si>
  <si>
    <r>
      <rPr>
        <b/>
        <sz val="12"/>
        <color rgb="FF000000"/>
        <rFont val="宋体"/>
        <family val="3"/>
        <charset val="134"/>
      </rPr>
      <t>m</t>
    </r>
    <r>
      <rPr>
        <b/>
        <vertAlign val="superscript"/>
        <sz val="12"/>
        <color rgb="FF000000"/>
        <rFont val="宋体"/>
        <family val="3"/>
        <charset val="134"/>
      </rPr>
      <t>2</t>
    </r>
  </si>
  <si>
    <t>5*5小斜边</t>
  </si>
  <si>
    <t>底口见光</t>
  </si>
  <si>
    <t>转角磨小圆角</t>
  </si>
  <si>
    <t>个</t>
  </si>
  <si>
    <t>切角</t>
  </si>
  <si>
    <t>加钢筋</t>
  </si>
  <si>
    <t>防水</t>
  </si>
  <si>
    <t>安装窗台石</t>
  </si>
  <si>
    <t>阳台门槛石</t>
  </si>
  <si>
    <t>直吊小斜边</t>
  </si>
  <si>
    <t>拉槽5*5见光</t>
  </si>
  <si>
    <t>定厚</t>
  </si>
  <si>
    <t>安装盖板+立板</t>
  </si>
  <si>
    <t>淋浴房（2套）</t>
  </si>
  <si>
    <t>弧形挡水条加工</t>
  </si>
  <si>
    <t>条</t>
  </si>
  <si>
    <t>酸洗面</t>
  </si>
  <si>
    <t>小斜边</t>
  </si>
  <si>
    <t>安装淋浴房地面</t>
  </si>
  <si>
    <t>客厅背景墙</t>
  </si>
  <si>
    <t>洞石岩板磨具面岩板（1200*2700*12）</t>
  </si>
  <si>
    <t>张</t>
  </si>
  <si>
    <t>切板排版</t>
  </si>
  <si>
    <t>安装背景墙</t>
  </si>
  <si>
    <t>灶台</t>
  </si>
  <si>
    <t>德利丰纯白色岩板（800*2700*12）</t>
  </si>
  <si>
    <t>背倒粘接</t>
  </si>
  <si>
    <t>台下盆</t>
  </si>
  <si>
    <t>安装灶台</t>
  </si>
  <si>
    <t>岛台+餐边柜墙面+台面+电视墙背景墙+隔板</t>
  </si>
  <si>
    <t>贝莎粉玉</t>
  </si>
  <si>
    <t>隔板加工</t>
  </si>
  <si>
    <t>安装主卫隔板</t>
  </si>
  <si>
    <t>套</t>
  </si>
  <si>
    <t>安装岛台+餐边柜墙面+台面</t>
  </si>
  <si>
    <t>主卫台面+过道玄关墙</t>
  </si>
  <si>
    <t>烧钢架</t>
  </si>
  <si>
    <t>安装台面+钢架</t>
  </si>
  <si>
    <t>安装墙面</t>
  </si>
  <si>
    <t>入户地台+背景+公卫隔板+沙发背景墙造型台</t>
  </si>
  <si>
    <t>墨绿岩</t>
  </si>
  <si>
    <t>灰色岩板</t>
  </si>
  <si>
    <t>入户隔板+公卫隔板加工</t>
  </si>
  <si>
    <t>沙发背景墙边几加工</t>
  </si>
  <si>
    <t>安装隔板+背景墙</t>
  </si>
  <si>
    <t>安装地台</t>
  </si>
  <si>
    <t>主卧地台+背景墙</t>
  </si>
  <si>
    <t>安装</t>
  </si>
  <si>
    <t>分项合计</t>
  </si>
  <si>
    <t>合计</t>
  </si>
  <si>
    <t>景观阳台荒料洗手盆（洞石）</t>
  </si>
  <si>
    <t>造型台</t>
  </si>
  <si>
    <t>运输费</t>
  </si>
  <si>
    <t>运费</t>
  </si>
  <si>
    <t>搬运费</t>
  </si>
  <si>
    <t>总合计</t>
  </si>
  <si>
    <t>顾客须知：</t>
  </si>
  <si>
    <t>1)以上报价为工地量尺预算价格。含切割、加工、防护、排版、运输、卸货费。不含税金.若甲方要开发票,税金由甲方承担.</t>
  </si>
  <si>
    <t>2)以上报价表中数量仅供参考，数量及金额按实际出货量据实结算，异形板按最大开料尺寸计算面积。</t>
  </si>
  <si>
    <t>3)以上价格是基于需方图纸及要求为依据报价，若有以下情况之一的，价格另行商议：① 加工尺寸与图纸不符；② 异型尺寸；③ 本合同报价单以外增加的内容：如实际加工尺寸与签定的合同报价单所列尺寸不符合，或因需方设计师在合同签定后又更改线型、增加项目。以此所产生的额外费用（包含石材材料费，安装费、辅料费）需另拟补充销售合同及报价单。</t>
  </si>
  <si>
    <t>4)以上报价不包含脚手架、水、电、美缝、水泥河沙胶泥、等各项配合费用;不包含钢管架；不包含基层找平、木基层、钢架基层。</t>
  </si>
  <si>
    <t>5）墙面辅料包含：膨胀螺丝、镀锌挂件、云石胶、AB胶。</t>
  </si>
  <si>
    <t>6)大理石/花岗石为天然大理石/花岗石制成品，存在一定的色差及纹路变化，样板只代表整个板面的小部分，以整张实物板面为准。</t>
  </si>
  <si>
    <t>7)以上报价有效期自报价之日起（即此单上日期)一个月。</t>
  </si>
  <si>
    <t>8）石材与其他材料接缝的地方，不由石材处理，应由专业的美缝商家处理。</t>
  </si>
  <si>
    <t>9）甲方自行确认基层问题是否到达乙方施工标准[例如，地面（墙面）防水，地面基础问题等],如甲方基层问题产生的相关费用均由甲方负责.</t>
  </si>
  <si>
    <t>10）室外石材接缝部分，有雨水浸透风险的部位，需我方做室外密封胶另外补500元一次（不超过20个平方，超过计40元一个平方）</t>
  </si>
  <si>
    <t>11）甲方自行养护过程中，切记不可用草酸（酸性之类的药水）进行清洗，</t>
  </si>
  <si>
    <t>需    方(公章)：</t>
  </si>
  <si>
    <t>供   方(公章)：</t>
  </si>
  <si>
    <t>法定/委托代理人(签字)：</t>
  </si>
  <si>
    <t>电    话：</t>
  </si>
  <si>
    <t>日    期：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</si>
</sst>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￥&quot;#,##0.00;&quot;￥&quot;\-#,##0.00"/>
    <numFmt numFmtId="177" formatCode="0.00_ "/>
    <numFmt numFmtId="178" formatCode="0_ "/>
  </numFmts>
  <fonts count="22">
    <font>
      <sz val="11"/>
      <color indexed="8"/>
      <name val="宋体"/>
      <charset val="134"/>
    </font>
    <font>
      <sz val="18"/>
      <color indexed="8"/>
      <name val="宋体"/>
      <family val="3"/>
      <charset val="134"/>
    </font>
    <font>
      <b/>
      <sz val="18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25"/>
      <color indexed="8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4"/>
      <color rgb="FF000000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4"/>
      <color indexed="8"/>
      <name val="宋体"/>
      <family val="3"/>
      <charset val="134"/>
    </font>
    <font>
      <sz val="14"/>
      <color rgb="FF000000"/>
      <name val="宋体"/>
      <family val="3"/>
      <charset val="134"/>
    </font>
    <font>
      <b/>
      <sz val="14"/>
      <color indexed="8"/>
      <name val="宋体"/>
      <family val="3"/>
      <charset val="134"/>
    </font>
    <font>
      <b/>
      <sz val="12"/>
      <color indexed="8"/>
      <name val="SimSun"/>
      <charset val="134"/>
    </font>
    <font>
      <b/>
      <sz val="12"/>
      <color rgb="FF000000"/>
      <name val="宋体"/>
      <family val="3"/>
      <charset val="134"/>
    </font>
    <font>
      <b/>
      <sz val="16"/>
      <color indexed="8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8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vertAlign val="superscript"/>
      <sz val="12"/>
      <color rgb="FF000000"/>
      <name val="宋体"/>
      <family val="3"/>
      <charset val="134"/>
    </font>
    <font>
      <b/>
      <sz val="14"/>
      <color rgb="FFFF0000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 applyProtection="1">
      <alignment vertical="center"/>
      <protection locked="0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wrapText="1"/>
    </xf>
    <xf numFmtId="177" fontId="5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1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7" fontId="10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177" fontId="2" fillId="0" borderId="0" xfId="0" applyNumberFormat="1" applyFont="1">
      <alignment vertical="center"/>
    </xf>
    <xf numFmtId="0" fontId="7" fillId="0" borderId="1" xfId="0" applyFont="1" applyBorder="1">
      <alignment vertical="center"/>
    </xf>
    <xf numFmtId="177" fontId="7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>
      <alignment vertical="center"/>
    </xf>
    <xf numFmtId="0" fontId="9" fillId="0" borderId="0" xfId="0" applyFont="1" applyAlignment="1">
      <alignment horizontal="center" vertical="center"/>
    </xf>
    <xf numFmtId="177" fontId="9" fillId="0" borderId="0" xfId="0" applyNumberFormat="1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177" fontId="9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7" fontId="9" fillId="0" borderId="0" xfId="0" applyNumberFormat="1" applyFont="1" applyAlignment="1">
      <alignment horizontal="center" wrapText="1"/>
    </xf>
    <xf numFmtId="49" fontId="9" fillId="0" borderId="0" xfId="0" applyNumberFormat="1" applyFont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 wrapText="1"/>
    </xf>
    <xf numFmtId="178" fontId="9" fillId="0" borderId="0" xfId="0" applyNumberFormat="1" applyFont="1" applyAlignment="1">
      <alignment horizontal="left" vertical="center" wrapText="1"/>
    </xf>
    <xf numFmtId="176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vertical="center" wrapText="1"/>
    </xf>
    <xf numFmtId="178" fontId="5" fillId="0" borderId="0" xfId="0" applyNumberFormat="1" applyFont="1" applyAlignment="1">
      <alignment horizontal="center" vertical="center" wrapText="1"/>
    </xf>
    <xf numFmtId="178" fontId="9" fillId="0" borderId="0" xfId="0" applyNumberFormat="1" applyFont="1" applyAlignment="1">
      <alignment horizontal="center" vertical="center" wrapText="1"/>
    </xf>
    <xf numFmtId="178" fontId="2" fillId="0" borderId="1" xfId="0" applyNumberFormat="1" applyFont="1" applyBorder="1">
      <alignment vertical="center"/>
    </xf>
    <xf numFmtId="176" fontId="18" fillId="0" borderId="0" xfId="0" applyNumberFormat="1" applyFont="1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76" fontId="0" fillId="0" borderId="0" xfId="0" applyNumberFormat="1" applyAlignment="1" applyProtection="1">
      <alignment vertical="center" wrapText="1"/>
      <protection locked="0"/>
    </xf>
    <xf numFmtId="176" fontId="9" fillId="0" borderId="0" xfId="0" applyNumberFormat="1" applyFont="1" applyAlignment="1">
      <alignment horizontal="left" vertical="center" wrapText="1"/>
    </xf>
    <xf numFmtId="176" fontId="3" fillId="0" borderId="0" xfId="0" applyNumberFormat="1" applyFon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78" fontId="9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wrapText="1"/>
    </xf>
    <xf numFmtId="177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178" fontId="2" fillId="0" borderId="1" xfId="0" applyNumberFormat="1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2" xfId="0" applyFont="1" applyBorder="1" applyAlignment="1" applyProtection="1">
      <alignment horizontal="left" vertical="center" wrapText="1"/>
      <protection locked="0"/>
    </xf>
    <xf numFmtId="0" fontId="9" fillId="0" borderId="7" xfId="0" applyFont="1" applyBorder="1" applyAlignment="1" applyProtection="1">
      <alignment horizontal="left" vertical="center" wrapText="1"/>
      <protection locked="0"/>
    </xf>
    <xf numFmtId="177" fontId="9" fillId="0" borderId="7" xfId="0" applyNumberFormat="1" applyFont="1" applyBorder="1" applyAlignment="1" applyProtection="1">
      <alignment horizontal="left" wrapText="1"/>
      <protection locked="0"/>
    </xf>
    <xf numFmtId="177" fontId="9" fillId="0" borderId="7" xfId="0" applyNumberFormat="1" applyFont="1" applyBorder="1" applyAlignment="1" applyProtection="1">
      <alignment horizontal="left" vertical="center" wrapText="1"/>
      <protection locked="0"/>
    </xf>
    <xf numFmtId="178" fontId="9" fillId="0" borderId="7" xfId="0" applyNumberFormat="1" applyFont="1" applyBorder="1" applyAlignment="1" applyProtection="1">
      <alignment horizontal="left" vertical="center" wrapText="1"/>
      <protection locked="0"/>
    </xf>
    <xf numFmtId="178" fontId="9" fillId="0" borderId="3" xfId="0" applyNumberFormat="1" applyFont="1" applyBorder="1" applyAlignment="1" applyProtection="1">
      <alignment horizontal="left" vertical="center" wrapText="1"/>
      <protection locked="0"/>
    </xf>
    <xf numFmtId="177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>
      <alignment vertical="center"/>
    </xf>
    <xf numFmtId="0" fontId="17" fillId="0" borderId="2" xfId="0" applyFont="1" applyBorder="1" applyAlignment="1" applyProtection="1">
      <alignment horizontal="left" vertical="center" wrapText="1"/>
      <protection locked="0"/>
    </xf>
    <xf numFmtId="0" fontId="16" fillId="0" borderId="7" xfId="0" applyFont="1" applyBorder="1" applyAlignment="1" applyProtection="1">
      <alignment horizontal="left" vertical="center" wrapText="1"/>
      <protection locked="0"/>
    </xf>
    <xf numFmtId="177" fontId="16" fillId="0" borderId="7" xfId="0" applyNumberFormat="1" applyFont="1" applyBorder="1" applyAlignment="1" applyProtection="1">
      <alignment horizontal="left" wrapText="1"/>
      <protection locked="0"/>
    </xf>
    <xf numFmtId="177" fontId="16" fillId="0" borderId="7" xfId="0" applyNumberFormat="1" applyFont="1" applyBorder="1" applyAlignment="1" applyProtection="1">
      <alignment horizontal="left" vertical="center" wrapText="1"/>
      <protection locked="0"/>
    </xf>
    <xf numFmtId="178" fontId="16" fillId="0" borderId="7" xfId="0" applyNumberFormat="1" applyFont="1" applyBorder="1" applyAlignment="1" applyProtection="1">
      <alignment horizontal="left" vertical="center" wrapText="1"/>
      <protection locked="0"/>
    </xf>
    <xf numFmtId="178" fontId="16" fillId="0" borderId="3" xfId="0" applyNumberFormat="1" applyFont="1" applyBorder="1" applyAlignment="1" applyProtection="1">
      <alignment horizontal="left" vertical="center" wrapText="1"/>
      <protection locked="0"/>
    </xf>
    <xf numFmtId="0" fontId="17" fillId="0" borderId="7" xfId="0" applyFont="1" applyBorder="1" applyAlignment="1" applyProtection="1">
      <alignment horizontal="left" vertical="center" wrapText="1"/>
      <protection locked="0"/>
    </xf>
    <xf numFmtId="177" fontId="17" fillId="0" borderId="7" xfId="0" applyNumberFormat="1" applyFont="1" applyBorder="1" applyAlignment="1" applyProtection="1">
      <alignment horizontal="left" wrapText="1"/>
      <protection locked="0"/>
    </xf>
    <xf numFmtId="177" fontId="17" fillId="0" borderId="7" xfId="0" applyNumberFormat="1" applyFont="1" applyBorder="1" applyAlignment="1" applyProtection="1">
      <alignment horizontal="left" vertical="center" wrapText="1"/>
      <protection locked="0"/>
    </xf>
    <xf numFmtId="178" fontId="17" fillId="0" borderId="7" xfId="0" applyNumberFormat="1" applyFont="1" applyBorder="1" applyAlignment="1" applyProtection="1">
      <alignment horizontal="left" vertical="center" wrapText="1"/>
      <protection locked="0"/>
    </xf>
    <xf numFmtId="178" fontId="17" fillId="0" borderId="3" xfId="0" applyNumberFormat="1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8" fontId="15" fillId="0" borderId="1" xfId="0" applyNumberFormat="1" applyFont="1" applyBorder="1" applyAlignment="1">
      <alignment horizontal="center" vertical="center"/>
    </xf>
    <xf numFmtId="0" fontId="16" fillId="0" borderId="2" xfId="0" applyFont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8" fontId="5" fillId="0" borderId="7" xfId="0" applyNumberFormat="1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31" fontId="2" fillId="0" borderId="2" xfId="0" applyNumberFormat="1" applyFont="1" applyBorder="1" applyAlignment="1">
      <alignment horizontal="center" vertical="center"/>
    </xf>
    <xf numFmtId="31" fontId="2" fillId="0" borderId="3" xfId="0" applyNumberFormat="1" applyFont="1" applyBorder="1" applyAlignment="1">
      <alignment horizontal="center" vertical="center"/>
    </xf>
    <xf numFmtId="178" fontId="2" fillId="0" borderId="2" xfId="0" applyNumberFormat="1" applyFont="1" applyBorder="1" applyAlignment="1">
      <alignment horizontal="distributed" vertical="center" wrapText="1"/>
    </xf>
    <xf numFmtId="178" fontId="2" fillId="0" borderId="3" xfId="0" applyNumberFormat="1" applyFont="1" applyBorder="1" applyAlignment="1">
      <alignment horizontal="distributed" vertical="center"/>
    </xf>
    <xf numFmtId="177" fontId="2" fillId="0" borderId="1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301625</xdr:colOff>
      <xdr:row>0</xdr:row>
      <xdr:rowOff>151765</xdr:rowOff>
    </xdr:from>
    <xdr:to>
      <xdr:col>1</xdr:col>
      <xdr:colOff>1030605</xdr:colOff>
      <xdr:row>3</xdr:row>
      <xdr:rowOff>88265</xdr:rowOff>
    </xdr:to>
    <xdr:pic>
      <xdr:nvPicPr>
        <xdr:cNvPr id="2" name="图片 1" descr="微信图片_20230510093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4197" r="14003"/>
        <a:stretch>
          <a:fillRect/>
        </a:stretch>
      </xdr:blipFill>
      <xdr:spPr>
        <a:xfrm>
          <a:off x="301625" y="151765"/>
          <a:ext cx="1170940" cy="1346200"/>
        </a:xfrm>
        <a:prstGeom prst="rect">
          <a:avLst/>
        </a:prstGeom>
      </xdr:spPr>
    </xdr:pic>
    <xdr:clientData/>
  </xdr:twoCellAnchor>
  <xdr:twoCellAnchor editAs="oneCell">
    <xdr:from>
      <xdr:col>3</xdr:col>
      <xdr:colOff>120650</xdr:colOff>
      <xdr:row>36</xdr:row>
      <xdr:rowOff>19685</xdr:rowOff>
    </xdr:from>
    <xdr:to>
      <xdr:col>3</xdr:col>
      <xdr:colOff>1898650</xdr:colOff>
      <xdr:row>38</xdr:row>
      <xdr:rowOff>475615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92220" y="19450685"/>
          <a:ext cx="1778000" cy="1548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148590</xdr:colOff>
      <xdr:row>54</xdr:row>
      <xdr:rowOff>88265</xdr:rowOff>
    </xdr:from>
    <xdr:to>
      <xdr:col>3</xdr:col>
      <xdr:colOff>1961515</xdr:colOff>
      <xdr:row>56</xdr:row>
      <xdr:rowOff>240030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20160" y="29349065"/>
          <a:ext cx="1812925" cy="1243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82550</xdr:colOff>
      <xdr:row>57</xdr:row>
      <xdr:rowOff>427355</xdr:rowOff>
    </xdr:from>
    <xdr:to>
      <xdr:col>3</xdr:col>
      <xdr:colOff>1916430</xdr:colOff>
      <xdr:row>60</xdr:row>
      <xdr:rowOff>487680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54120" y="31326455"/>
          <a:ext cx="1833880" cy="169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300355</xdr:colOff>
      <xdr:row>46</xdr:row>
      <xdr:rowOff>19685</xdr:rowOff>
    </xdr:from>
    <xdr:to>
      <xdr:col>3</xdr:col>
      <xdr:colOff>1736090</xdr:colOff>
      <xdr:row>48</xdr:row>
      <xdr:rowOff>81915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71925" y="24911685"/>
          <a:ext cx="1435735" cy="1154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445770</xdr:colOff>
      <xdr:row>48</xdr:row>
      <xdr:rowOff>92075</xdr:rowOff>
    </xdr:from>
    <xdr:to>
      <xdr:col>3</xdr:col>
      <xdr:colOff>1608455</xdr:colOff>
      <xdr:row>50</xdr:row>
      <xdr:rowOff>410210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17340" y="26076275"/>
          <a:ext cx="1162685" cy="1410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78740</xdr:colOff>
      <xdr:row>6</xdr:row>
      <xdr:rowOff>128270</xdr:rowOff>
    </xdr:from>
    <xdr:to>
      <xdr:col>3</xdr:col>
      <xdr:colOff>1952625</xdr:colOff>
      <xdr:row>9</xdr:row>
      <xdr:rowOff>373380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50310" y="3176270"/>
          <a:ext cx="1873885" cy="1883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64770</xdr:colOff>
      <xdr:row>11</xdr:row>
      <xdr:rowOff>518795</xdr:rowOff>
    </xdr:from>
    <xdr:to>
      <xdr:col>3</xdr:col>
      <xdr:colOff>1993900</xdr:colOff>
      <xdr:row>14</xdr:row>
      <xdr:rowOff>250825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6340" y="6297295"/>
          <a:ext cx="1929130" cy="1370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120650</xdr:colOff>
      <xdr:row>20</xdr:row>
      <xdr:rowOff>474980</xdr:rowOff>
    </xdr:from>
    <xdr:to>
      <xdr:col>3</xdr:col>
      <xdr:colOff>1962785</xdr:colOff>
      <xdr:row>24</xdr:row>
      <xdr:rowOff>198755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92220" y="11168380"/>
          <a:ext cx="1842135" cy="190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51435</xdr:colOff>
      <xdr:row>28</xdr:row>
      <xdr:rowOff>74295</xdr:rowOff>
    </xdr:from>
    <xdr:to>
      <xdr:col>3</xdr:col>
      <xdr:colOff>1995170</xdr:colOff>
      <xdr:row>31</xdr:row>
      <xdr:rowOff>149860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23005" y="15136495"/>
          <a:ext cx="1943735" cy="171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64135</xdr:colOff>
      <xdr:row>40</xdr:row>
      <xdr:rowOff>195580</xdr:rowOff>
    </xdr:from>
    <xdr:to>
      <xdr:col>3</xdr:col>
      <xdr:colOff>1998980</xdr:colOff>
      <xdr:row>43</xdr:row>
      <xdr:rowOff>406400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35705" y="21810980"/>
          <a:ext cx="1934845" cy="1849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203835</xdr:colOff>
      <xdr:row>63</xdr:row>
      <xdr:rowOff>45085</xdr:rowOff>
    </xdr:from>
    <xdr:to>
      <xdr:col>3</xdr:col>
      <xdr:colOff>1861820</xdr:colOff>
      <xdr:row>65</xdr:row>
      <xdr:rowOff>370840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75405" y="34220785"/>
          <a:ext cx="1657985" cy="1417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219710</xdr:colOff>
      <xdr:row>65</xdr:row>
      <xdr:rowOff>455295</xdr:rowOff>
    </xdr:from>
    <xdr:to>
      <xdr:col>3</xdr:col>
      <xdr:colOff>1727200</xdr:colOff>
      <xdr:row>67</xdr:row>
      <xdr:rowOff>541020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966210" y="35994128"/>
          <a:ext cx="1507490" cy="118639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511810</xdr:colOff>
      <xdr:row>68</xdr:row>
      <xdr:rowOff>38100</xdr:rowOff>
    </xdr:from>
    <xdr:to>
      <xdr:col>3</xdr:col>
      <xdr:colOff>1437005</xdr:colOff>
      <xdr:row>71</xdr:row>
      <xdr:rowOff>492125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58310" y="37227933"/>
          <a:ext cx="925195" cy="2105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64135</xdr:colOff>
      <xdr:row>73</xdr:row>
      <xdr:rowOff>87630</xdr:rowOff>
    </xdr:from>
    <xdr:to>
      <xdr:col>3</xdr:col>
      <xdr:colOff>1995170</xdr:colOff>
      <xdr:row>75</xdr:row>
      <xdr:rowOff>431800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35705" y="39724330"/>
          <a:ext cx="1931035" cy="1436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63500</xdr:colOff>
      <xdr:row>28</xdr:row>
      <xdr:rowOff>183515</xdr:rowOff>
    </xdr:from>
    <xdr:to>
      <xdr:col>5</xdr:col>
      <xdr:colOff>1790700</xdr:colOff>
      <xdr:row>31</xdr:row>
      <xdr:rowOff>62230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72070" y="15245715"/>
          <a:ext cx="1727200" cy="1517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91440</xdr:colOff>
      <xdr:row>36</xdr:row>
      <xdr:rowOff>116840</xdr:rowOff>
    </xdr:from>
    <xdr:to>
      <xdr:col>5</xdr:col>
      <xdr:colOff>1649730</xdr:colOff>
      <xdr:row>38</xdr:row>
      <xdr:rowOff>462915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700010" y="19547840"/>
          <a:ext cx="1558290" cy="1438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451485</xdr:colOff>
      <xdr:row>40</xdr:row>
      <xdr:rowOff>378460</xdr:rowOff>
    </xdr:from>
    <xdr:to>
      <xdr:col>5</xdr:col>
      <xdr:colOff>1576070</xdr:colOff>
      <xdr:row>44</xdr:row>
      <xdr:rowOff>330835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60055" y="21993860"/>
          <a:ext cx="1124585" cy="2136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269875</xdr:colOff>
      <xdr:row>59</xdr:row>
      <xdr:rowOff>292100</xdr:rowOff>
    </xdr:from>
    <xdr:to>
      <xdr:col>5</xdr:col>
      <xdr:colOff>1603375</xdr:colOff>
      <xdr:row>61</xdr:row>
      <xdr:rowOff>435610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78445" y="32283400"/>
          <a:ext cx="1333500" cy="1235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64135</xdr:colOff>
      <xdr:row>73</xdr:row>
      <xdr:rowOff>504190</xdr:rowOff>
    </xdr:from>
    <xdr:to>
      <xdr:col>5</xdr:col>
      <xdr:colOff>1778000</xdr:colOff>
      <xdr:row>76</xdr:row>
      <xdr:rowOff>454025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672705" y="40140890"/>
          <a:ext cx="1713865" cy="1588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334010</xdr:colOff>
      <xdr:row>67</xdr:row>
      <xdr:rowOff>261620</xdr:rowOff>
    </xdr:from>
    <xdr:to>
      <xdr:col>5</xdr:col>
      <xdr:colOff>1408430</xdr:colOff>
      <xdr:row>71</xdr:row>
      <xdr:rowOff>391160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02177" y="36901120"/>
          <a:ext cx="1074420" cy="233087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203200</xdr:colOff>
      <xdr:row>46</xdr:row>
      <xdr:rowOff>347134</xdr:rowOff>
    </xdr:from>
    <xdr:to>
      <xdr:col>5</xdr:col>
      <xdr:colOff>1529715</xdr:colOff>
      <xdr:row>51</xdr:row>
      <xdr:rowOff>280035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971367" y="25429634"/>
          <a:ext cx="1326515" cy="268456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444500</xdr:colOff>
      <xdr:row>50</xdr:row>
      <xdr:rowOff>469900</xdr:rowOff>
    </xdr:from>
    <xdr:to>
      <xdr:col>3</xdr:col>
      <xdr:colOff>1593850</xdr:colOff>
      <xdr:row>52</xdr:row>
      <xdr:rowOff>469265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116070" y="27546300"/>
          <a:ext cx="1149350" cy="1091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428625</xdr:colOff>
      <xdr:row>63</xdr:row>
      <xdr:rowOff>76200</xdr:rowOff>
    </xdr:from>
    <xdr:to>
      <xdr:col>5</xdr:col>
      <xdr:colOff>1409700</xdr:colOff>
      <xdr:row>67</xdr:row>
      <xdr:rowOff>139700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037195" y="34251900"/>
          <a:ext cx="981075" cy="2247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243416</xdr:colOff>
      <xdr:row>54</xdr:row>
      <xdr:rowOff>148167</xdr:rowOff>
    </xdr:from>
    <xdr:to>
      <xdr:col>5</xdr:col>
      <xdr:colOff>1569931</xdr:colOff>
      <xdr:row>59</xdr:row>
      <xdr:rowOff>81069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2E3FBBF-B928-4638-8EB9-E5C64FCA2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011583" y="29633334"/>
          <a:ext cx="1326515" cy="2684568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102"/>
  <sheetViews>
    <sheetView tabSelected="1" zoomScale="60" zoomScaleNormal="60" workbookViewId="0">
      <pane ySplit="6" topLeftCell="A7" activePane="bottomLeft" state="frozen"/>
      <selection pane="bottomLeft" activeCell="T69" sqref="T69"/>
    </sheetView>
  </sheetViews>
  <sheetFormatPr defaultColWidth="9" defaultRowHeight="23"/>
  <cols>
    <col min="1" max="1" width="6.453125" style="10" customWidth="1"/>
    <col min="2" max="2" width="19.6328125" style="2" customWidth="1"/>
    <col min="3" max="3" width="27.36328125" style="10" customWidth="1"/>
    <col min="4" max="4" width="29.6328125" style="10" customWidth="1"/>
    <col min="5" max="5" width="27.81640625" style="11" customWidth="1"/>
    <col min="6" max="6" width="27.1796875" style="11" customWidth="1"/>
    <col min="7" max="7" width="26.7265625" style="10" customWidth="1"/>
    <col min="8" max="8" width="12.36328125" style="12" customWidth="1"/>
    <col min="9" max="9" width="6.6328125" style="10" customWidth="1"/>
    <col min="10" max="13" width="12.6328125" style="10" customWidth="1"/>
    <col min="14" max="18" width="12.6328125" style="13" customWidth="1"/>
    <col min="19" max="19" width="10.54296875" style="13" customWidth="1"/>
    <col min="20" max="20" width="9" style="14"/>
    <col min="21" max="21" width="14.36328125" style="14"/>
    <col min="22" max="22" width="10.54296875" style="14"/>
    <col min="23" max="23" width="9.453125" style="14"/>
    <col min="24" max="24" width="10.54296875" style="14"/>
    <col min="25" max="25" width="11.81640625" style="14"/>
    <col min="26" max="28" width="10.54296875" style="14"/>
    <col min="29" max="29" width="9.453125" style="14"/>
    <col min="30" max="30" width="10.54296875" style="14"/>
    <col min="31" max="33" width="9" style="14"/>
    <col min="34" max="34" width="9.453125" style="14"/>
    <col min="35" max="35" width="10.54296875" style="14"/>
    <col min="36" max="16384" width="9" style="14"/>
  </cols>
  <sheetData>
    <row r="1" spans="1:28" ht="34" customHeight="1">
      <c r="A1" s="62"/>
      <c r="B1" s="63"/>
      <c r="C1" s="64" t="s">
        <v>0</v>
      </c>
      <c r="D1" s="64"/>
      <c r="E1" s="65"/>
      <c r="F1" s="65"/>
      <c r="G1" s="64"/>
      <c r="H1" s="66"/>
      <c r="I1" s="64"/>
      <c r="J1" s="64"/>
      <c r="K1" s="64"/>
      <c r="L1" s="64"/>
      <c r="M1" s="64"/>
      <c r="N1" s="67"/>
      <c r="O1" s="67"/>
      <c r="P1" s="67"/>
      <c r="Q1" s="67"/>
      <c r="R1" s="67"/>
      <c r="S1" s="67"/>
    </row>
    <row r="2" spans="1:28" ht="34" customHeight="1">
      <c r="A2" s="62"/>
      <c r="B2" s="63"/>
      <c r="C2" s="64"/>
      <c r="D2" s="64"/>
      <c r="E2" s="65"/>
      <c r="F2" s="65"/>
      <c r="G2" s="64"/>
      <c r="H2" s="66"/>
      <c r="I2" s="64"/>
      <c r="J2" s="64"/>
      <c r="K2" s="64"/>
      <c r="L2" s="64"/>
      <c r="M2" s="64"/>
      <c r="N2" s="67"/>
      <c r="O2" s="67"/>
      <c r="P2" s="67"/>
      <c r="Q2" s="67"/>
      <c r="R2" s="67"/>
      <c r="S2" s="67"/>
    </row>
    <row r="3" spans="1:28" s="1" customFormat="1" ht="43" customHeight="1">
      <c r="A3" s="63"/>
      <c r="B3" s="63"/>
      <c r="C3" s="112" t="s">
        <v>1</v>
      </c>
      <c r="D3" s="116"/>
      <c r="E3" s="117" t="s">
        <v>2</v>
      </c>
      <c r="F3" s="118"/>
      <c r="G3" s="15" t="s">
        <v>3</v>
      </c>
      <c r="H3" s="112"/>
      <c r="I3" s="113"/>
      <c r="J3" s="113"/>
      <c r="K3" s="113"/>
      <c r="L3" s="113"/>
      <c r="M3" s="113"/>
      <c r="N3" s="113"/>
      <c r="O3" s="113"/>
      <c r="P3" s="30" t="s">
        <v>4</v>
      </c>
      <c r="Q3" s="119" t="s">
        <v>5</v>
      </c>
      <c r="R3" s="120"/>
      <c r="S3" s="70"/>
    </row>
    <row r="4" spans="1:28" s="1" customFormat="1" ht="43" customHeight="1">
      <c r="A4" s="63"/>
      <c r="B4" s="63"/>
      <c r="C4" s="121" t="s">
        <v>6</v>
      </c>
      <c r="D4" s="122"/>
      <c r="E4" s="121" t="s">
        <v>7</v>
      </c>
      <c r="F4" s="122"/>
      <c r="G4" s="16" t="s">
        <v>8</v>
      </c>
      <c r="H4" s="112"/>
      <c r="I4" s="113"/>
      <c r="J4" s="113"/>
      <c r="K4" s="113"/>
      <c r="L4" s="113"/>
      <c r="M4" s="113"/>
      <c r="N4" s="113"/>
      <c r="O4" s="116"/>
      <c r="P4" s="30" t="s">
        <v>9</v>
      </c>
      <c r="Q4" s="123" t="s">
        <v>10</v>
      </c>
      <c r="R4" s="124"/>
      <c r="S4" s="70"/>
      <c r="U4" s="5"/>
      <c r="V4" s="5"/>
      <c r="W4" s="5"/>
      <c r="X4" s="5"/>
      <c r="Y4" s="5"/>
      <c r="Z4" s="5"/>
      <c r="AA4" s="5"/>
      <c r="AB4" s="5"/>
    </row>
    <row r="5" spans="1:28" s="2" customFormat="1" ht="43" customHeight="1">
      <c r="A5" s="76" t="s">
        <v>11</v>
      </c>
      <c r="B5" s="76" t="s">
        <v>12</v>
      </c>
      <c r="C5" s="76" t="s">
        <v>13</v>
      </c>
      <c r="D5" s="76" t="s">
        <v>14</v>
      </c>
      <c r="E5" s="125" t="s">
        <v>15</v>
      </c>
      <c r="F5" s="125" t="s">
        <v>16</v>
      </c>
      <c r="G5" s="76" t="s">
        <v>17</v>
      </c>
      <c r="H5" s="77"/>
      <c r="I5" s="76"/>
      <c r="J5" s="76"/>
      <c r="K5" s="76"/>
      <c r="L5" s="76"/>
      <c r="M5" s="76"/>
      <c r="N5" s="70"/>
      <c r="O5" s="70"/>
      <c r="P5" s="70"/>
      <c r="Q5" s="70"/>
      <c r="R5" s="70"/>
      <c r="S5" s="70" t="s">
        <v>18</v>
      </c>
      <c r="U5" s="35"/>
      <c r="V5" s="35"/>
      <c r="W5" s="35"/>
      <c r="X5" s="35"/>
      <c r="Y5" s="35"/>
      <c r="Z5" s="35"/>
      <c r="AA5" s="35"/>
      <c r="AB5" s="35"/>
    </row>
    <row r="6" spans="1:28" s="3" customFormat="1" ht="43" customHeight="1">
      <c r="A6" s="77"/>
      <c r="B6" s="77"/>
      <c r="C6" s="77"/>
      <c r="D6" s="77"/>
      <c r="E6" s="125"/>
      <c r="F6" s="125"/>
      <c r="G6" s="17" t="s">
        <v>19</v>
      </c>
      <c r="H6" s="17" t="s">
        <v>20</v>
      </c>
      <c r="I6" s="17" t="s">
        <v>21</v>
      </c>
      <c r="J6" s="17" t="s">
        <v>22</v>
      </c>
      <c r="K6" s="17" t="s">
        <v>23</v>
      </c>
      <c r="L6" s="17" t="s">
        <v>24</v>
      </c>
      <c r="M6" s="17" t="s">
        <v>25</v>
      </c>
      <c r="N6" s="17" t="s">
        <v>26</v>
      </c>
      <c r="O6" s="17" t="s">
        <v>27</v>
      </c>
      <c r="P6" s="17" t="s">
        <v>28</v>
      </c>
      <c r="Q6" s="17" t="s">
        <v>29</v>
      </c>
      <c r="R6" s="17" t="s">
        <v>30</v>
      </c>
      <c r="S6" s="70"/>
      <c r="U6" s="36"/>
      <c r="V6" s="36"/>
      <c r="W6" s="36"/>
      <c r="X6" s="36"/>
      <c r="Y6" s="36"/>
      <c r="Z6" s="36"/>
      <c r="AA6" s="36"/>
      <c r="AB6" s="36"/>
    </row>
    <row r="7" spans="1:28" s="4" customFormat="1" ht="43" customHeight="1">
      <c r="A7" s="82">
        <v>1</v>
      </c>
      <c r="B7" s="78" t="s">
        <v>31</v>
      </c>
      <c r="C7" s="75"/>
      <c r="D7" s="74"/>
      <c r="E7" s="73"/>
      <c r="F7" s="18" t="s">
        <v>32</v>
      </c>
      <c r="G7" s="19" t="s">
        <v>33</v>
      </c>
      <c r="H7" s="20">
        <v>1</v>
      </c>
      <c r="I7" s="29" t="s">
        <v>34</v>
      </c>
      <c r="J7" s="104">
        <v>110</v>
      </c>
      <c r="K7" s="106"/>
      <c r="L7" s="29"/>
      <c r="M7" s="29"/>
      <c r="N7" s="31">
        <f>H7*J7</f>
        <v>110</v>
      </c>
      <c r="O7" s="31">
        <f>K7*H7</f>
        <v>0</v>
      </c>
      <c r="P7" s="31">
        <f>L7*H7</f>
        <v>0</v>
      </c>
      <c r="Q7" s="31">
        <f>M7*H7</f>
        <v>0</v>
      </c>
      <c r="R7" s="31">
        <f>O7+P7+Q7+N7</f>
        <v>110</v>
      </c>
      <c r="S7" s="61"/>
    </row>
    <row r="8" spans="1:28" s="4" customFormat="1" ht="43" customHeight="1">
      <c r="A8" s="82"/>
      <c r="B8" s="78"/>
      <c r="C8" s="75"/>
      <c r="D8" s="74"/>
      <c r="E8" s="73"/>
      <c r="F8" s="18" t="s">
        <v>35</v>
      </c>
      <c r="G8" s="19" t="s">
        <v>33</v>
      </c>
      <c r="H8" s="20">
        <v>1</v>
      </c>
      <c r="I8" s="29" t="s">
        <v>34</v>
      </c>
      <c r="J8" s="104">
        <v>110</v>
      </c>
      <c r="K8" s="106"/>
      <c r="L8" s="29"/>
      <c r="M8" s="29"/>
      <c r="N8" s="31">
        <f>H8*J8</f>
        <v>110</v>
      </c>
      <c r="O8" s="31">
        <f>K8*H8</f>
        <v>0</v>
      </c>
      <c r="P8" s="31">
        <f>L8*H8</f>
        <v>0</v>
      </c>
      <c r="Q8" s="31">
        <f>M8*H8</f>
        <v>0</v>
      </c>
      <c r="R8" s="31">
        <f>O8+P8+Q8+N8</f>
        <v>110</v>
      </c>
      <c r="S8" s="61"/>
    </row>
    <row r="9" spans="1:28" s="4" customFormat="1" ht="43" customHeight="1">
      <c r="A9" s="82"/>
      <c r="B9" s="78"/>
      <c r="C9" s="75"/>
      <c r="D9" s="74"/>
      <c r="E9" s="73"/>
      <c r="F9" s="18" t="s">
        <v>36</v>
      </c>
      <c r="G9" s="19" t="s">
        <v>33</v>
      </c>
      <c r="H9" s="20">
        <v>1</v>
      </c>
      <c r="I9" s="29" t="s">
        <v>34</v>
      </c>
      <c r="J9" s="104">
        <v>110</v>
      </c>
      <c r="K9" s="106"/>
      <c r="L9" s="29"/>
      <c r="M9" s="29"/>
      <c r="N9" s="31">
        <f>H9*J9</f>
        <v>110</v>
      </c>
      <c r="O9" s="31">
        <f>K9*H9</f>
        <v>0</v>
      </c>
      <c r="P9" s="31">
        <f>L9*H9</f>
        <v>0</v>
      </c>
      <c r="Q9" s="31">
        <f>M9*H9</f>
        <v>0</v>
      </c>
      <c r="R9" s="31">
        <f>O9+P9+Q9+N9</f>
        <v>110</v>
      </c>
      <c r="S9" s="61"/>
    </row>
    <row r="10" spans="1:28" s="4" customFormat="1" ht="43" customHeight="1">
      <c r="A10" s="82"/>
      <c r="B10" s="78"/>
      <c r="C10" s="75"/>
      <c r="D10" s="74"/>
      <c r="E10" s="73"/>
      <c r="F10" s="18" t="s">
        <v>37</v>
      </c>
      <c r="G10" s="19" t="s">
        <v>33</v>
      </c>
      <c r="H10" s="20">
        <v>1</v>
      </c>
      <c r="I10" s="29" t="s">
        <v>34</v>
      </c>
      <c r="J10" s="104">
        <v>110</v>
      </c>
      <c r="K10" s="106"/>
      <c r="L10" s="29"/>
      <c r="M10" s="29"/>
      <c r="N10" s="31">
        <f t="shared" ref="N10:N15" si="0">H10*J10</f>
        <v>110</v>
      </c>
      <c r="O10" s="31">
        <f t="shared" ref="O10:O15" si="1">K10*H10</f>
        <v>0</v>
      </c>
      <c r="P10" s="31">
        <f t="shared" ref="P10:P15" si="2">L10*H10</f>
        <v>0</v>
      </c>
      <c r="Q10" s="31">
        <f t="shared" ref="Q10:Q15" si="3">M10*H10</f>
        <v>0</v>
      </c>
      <c r="R10" s="31">
        <f t="shared" ref="R10:R15" si="4">O10+P10+Q10+N10</f>
        <v>110</v>
      </c>
      <c r="S10" s="61"/>
    </row>
    <row r="11" spans="1:28" s="4" customFormat="1" ht="43" customHeight="1">
      <c r="A11" s="82"/>
      <c r="B11" s="21" t="s">
        <v>38</v>
      </c>
      <c r="C11" s="22"/>
      <c r="D11" s="22"/>
      <c r="E11" s="23"/>
      <c r="F11" s="24"/>
      <c r="G11" s="25"/>
      <c r="H11" s="26"/>
      <c r="I11" s="32"/>
      <c r="J11" s="111"/>
      <c r="K11" s="111"/>
      <c r="L11" s="111"/>
      <c r="M11" s="25"/>
      <c r="N11" s="33"/>
      <c r="O11" s="33"/>
      <c r="P11" s="33"/>
      <c r="Q11" s="33"/>
      <c r="R11" s="33"/>
      <c r="S11" s="33">
        <f>SUM(R7:R10)</f>
        <v>440</v>
      </c>
    </row>
    <row r="12" spans="1:28" s="4" customFormat="1" ht="43" customHeight="1">
      <c r="A12" s="82">
        <v>2</v>
      </c>
      <c r="B12" s="78" t="s">
        <v>39</v>
      </c>
      <c r="C12" s="75"/>
      <c r="D12" s="74"/>
      <c r="E12" s="73"/>
      <c r="F12" s="71" t="s">
        <v>40</v>
      </c>
      <c r="G12" s="19" t="s">
        <v>33</v>
      </c>
      <c r="H12" s="27">
        <f>12.85*0.25+3.78*0.2</f>
        <v>3.9685000000000001</v>
      </c>
      <c r="I12" s="34" t="s">
        <v>41</v>
      </c>
      <c r="J12" s="29">
        <v>480</v>
      </c>
      <c r="K12" s="29"/>
      <c r="L12" s="29"/>
      <c r="M12" s="29"/>
      <c r="N12" s="31">
        <f t="shared" si="0"/>
        <v>1904.88</v>
      </c>
      <c r="O12" s="31">
        <f t="shared" si="1"/>
        <v>0</v>
      </c>
      <c r="P12" s="31">
        <f t="shared" si="2"/>
        <v>0</v>
      </c>
      <c r="Q12" s="31">
        <f t="shared" si="3"/>
        <v>0</v>
      </c>
      <c r="R12" s="31">
        <f t="shared" si="4"/>
        <v>1904.88</v>
      </c>
      <c r="S12" s="61"/>
    </row>
    <row r="13" spans="1:28" s="4" customFormat="1" ht="43" customHeight="1">
      <c r="A13" s="82"/>
      <c r="B13" s="78"/>
      <c r="C13" s="75"/>
      <c r="D13" s="74"/>
      <c r="E13" s="73"/>
      <c r="F13" s="72"/>
      <c r="G13" s="19" t="s">
        <v>42</v>
      </c>
      <c r="H13" s="27">
        <f>16.6*1.05</f>
        <v>17.43</v>
      </c>
      <c r="I13" s="34" t="s">
        <v>34</v>
      </c>
      <c r="J13" s="29"/>
      <c r="K13" s="29">
        <v>10</v>
      </c>
      <c r="L13" s="29"/>
      <c r="M13" s="29"/>
      <c r="N13" s="31">
        <f t="shared" si="0"/>
        <v>0</v>
      </c>
      <c r="O13" s="31">
        <f t="shared" si="1"/>
        <v>174.3</v>
      </c>
      <c r="P13" s="31">
        <f t="shared" si="2"/>
        <v>0</v>
      </c>
      <c r="Q13" s="31">
        <f t="shared" si="3"/>
        <v>0</v>
      </c>
      <c r="R13" s="31">
        <f t="shared" si="4"/>
        <v>174.3</v>
      </c>
      <c r="S13" s="61"/>
    </row>
    <row r="14" spans="1:28" s="4" customFormat="1" ht="43" customHeight="1">
      <c r="A14" s="82"/>
      <c r="B14" s="78"/>
      <c r="C14" s="75"/>
      <c r="D14" s="74"/>
      <c r="E14" s="73"/>
      <c r="F14" s="72"/>
      <c r="G14" s="19" t="s">
        <v>43</v>
      </c>
      <c r="H14" s="27">
        <v>17.43</v>
      </c>
      <c r="I14" s="34" t="s">
        <v>34</v>
      </c>
      <c r="J14" s="29"/>
      <c r="K14" s="29">
        <v>10</v>
      </c>
      <c r="L14" s="29"/>
      <c r="M14" s="29"/>
      <c r="N14" s="31">
        <f t="shared" si="0"/>
        <v>0</v>
      </c>
      <c r="O14" s="31">
        <f t="shared" si="1"/>
        <v>174.3</v>
      </c>
      <c r="P14" s="31">
        <f t="shared" si="2"/>
        <v>0</v>
      </c>
      <c r="Q14" s="31">
        <f t="shared" si="3"/>
        <v>0</v>
      </c>
      <c r="R14" s="31">
        <f t="shared" si="4"/>
        <v>174.3</v>
      </c>
      <c r="S14" s="61"/>
    </row>
    <row r="15" spans="1:28" s="4" customFormat="1" ht="43" customHeight="1">
      <c r="A15" s="82"/>
      <c r="B15" s="78"/>
      <c r="C15" s="75"/>
      <c r="D15" s="74"/>
      <c r="E15" s="73"/>
      <c r="F15" s="72"/>
      <c r="G15" s="19" t="s">
        <v>44</v>
      </c>
      <c r="H15" s="27">
        <v>12</v>
      </c>
      <c r="I15" s="34" t="s">
        <v>45</v>
      </c>
      <c r="J15" s="29"/>
      <c r="K15" s="29">
        <v>8</v>
      </c>
      <c r="L15" s="29"/>
      <c r="M15" s="29"/>
      <c r="N15" s="31">
        <f t="shared" si="0"/>
        <v>0</v>
      </c>
      <c r="O15" s="31">
        <f t="shared" si="1"/>
        <v>96</v>
      </c>
      <c r="P15" s="31">
        <f t="shared" si="2"/>
        <v>0</v>
      </c>
      <c r="Q15" s="31">
        <f t="shared" si="3"/>
        <v>0</v>
      </c>
      <c r="R15" s="31">
        <f t="shared" si="4"/>
        <v>96</v>
      </c>
      <c r="S15" s="61"/>
    </row>
    <row r="16" spans="1:28" s="4" customFormat="1" ht="43" customHeight="1">
      <c r="A16" s="82"/>
      <c r="B16" s="78"/>
      <c r="C16" s="75"/>
      <c r="D16" s="74"/>
      <c r="E16" s="73"/>
      <c r="F16" s="72"/>
      <c r="G16" s="19" t="s">
        <v>46</v>
      </c>
      <c r="H16" s="27">
        <v>6</v>
      </c>
      <c r="I16" s="34" t="s">
        <v>45</v>
      </c>
      <c r="J16" s="29"/>
      <c r="K16" s="29">
        <v>15</v>
      </c>
      <c r="L16" s="29"/>
      <c r="M16" s="29"/>
      <c r="N16" s="31">
        <f t="shared" ref="N16:N26" si="5">H16*J16</f>
        <v>0</v>
      </c>
      <c r="O16" s="31">
        <f t="shared" ref="O16:O26" si="6">K16*H16</f>
        <v>90</v>
      </c>
      <c r="P16" s="31">
        <f t="shared" ref="P16:P26" si="7">L16*H16</f>
        <v>0</v>
      </c>
      <c r="Q16" s="31">
        <f t="shared" ref="Q16:Q26" si="8">M16*H16</f>
        <v>0</v>
      </c>
      <c r="R16" s="31">
        <f t="shared" ref="R16:R26" si="9">O16+P16+Q16+N16</f>
        <v>90</v>
      </c>
      <c r="S16" s="61"/>
    </row>
    <row r="17" spans="1:19" s="4" customFormat="1" ht="43" customHeight="1">
      <c r="A17" s="82"/>
      <c r="B17" s="78"/>
      <c r="C17" s="75"/>
      <c r="D17" s="74"/>
      <c r="E17" s="73"/>
      <c r="F17" s="72"/>
      <c r="G17" s="19" t="s">
        <v>47</v>
      </c>
      <c r="H17" s="27">
        <v>17.43</v>
      </c>
      <c r="I17" s="34" t="s">
        <v>34</v>
      </c>
      <c r="J17" s="29"/>
      <c r="K17" s="29">
        <v>15</v>
      </c>
      <c r="L17" s="29"/>
      <c r="M17" s="29"/>
      <c r="N17" s="31">
        <f t="shared" si="5"/>
        <v>0</v>
      </c>
      <c r="O17" s="31">
        <f t="shared" si="6"/>
        <v>261.45</v>
      </c>
      <c r="P17" s="31">
        <f t="shared" si="7"/>
        <v>0</v>
      </c>
      <c r="Q17" s="31">
        <f t="shared" si="8"/>
        <v>0</v>
      </c>
      <c r="R17" s="31">
        <f t="shared" si="9"/>
        <v>261.45</v>
      </c>
      <c r="S17" s="61"/>
    </row>
    <row r="18" spans="1:19" s="4" customFormat="1" ht="43" customHeight="1">
      <c r="A18" s="82"/>
      <c r="B18" s="78"/>
      <c r="C18" s="75"/>
      <c r="D18" s="74"/>
      <c r="E18" s="73"/>
      <c r="F18" s="72"/>
      <c r="G18" s="19" t="s">
        <v>48</v>
      </c>
      <c r="H18" s="27">
        <f>12.85*0.25+3.78*0.2</f>
        <v>3.9685000000000001</v>
      </c>
      <c r="I18" s="34" t="s">
        <v>41</v>
      </c>
      <c r="J18" s="29"/>
      <c r="K18" s="29">
        <v>15</v>
      </c>
      <c r="L18" s="29"/>
      <c r="M18" s="29"/>
      <c r="N18" s="31">
        <f t="shared" si="5"/>
        <v>0</v>
      </c>
      <c r="O18" s="31">
        <f t="shared" si="6"/>
        <v>59.527500000000003</v>
      </c>
      <c r="P18" s="31">
        <f t="shared" si="7"/>
        <v>0</v>
      </c>
      <c r="Q18" s="31">
        <f t="shared" si="8"/>
        <v>0</v>
      </c>
      <c r="R18" s="31">
        <f t="shared" si="9"/>
        <v>59.527500000000003</v>
      </c>
      <c r="S18" s="61"/>
    </row>
    <row r="19" spans="1:19" s="4" customFormat="1" ht="43" customHeight="1">
      <c r="A19" s="82"/>
      <c r="B19" s="78"/>
      <c r="C19" s="75"/>
      <c r="D19" s="74"/>
      <c r="E19" s="73"/>
      <c r="F19" s="72"/>
      <c r="G19" s="19" t="s">
        <v>49</v>
      </c>
      <c r="H19" s="27">
        <v>17.43</v>
      </c>
      <c r="I19" s="34" t="s">
        <v>34</v>
      </c>
      <c r="J19" s="29"/>
      <c r="K19" s="29"/>
      <c r="L19" s="29">
        <v>55</v>
      </c>
      <c r="M19" s="29">
        <v>50</v>
      </c>
      <c r="N19" s="31">
        <f t="shared" si="5"/>
        <v>0</v>
      </c>
      <c r="O19" s="31">
        <f t="shared" si="6"/>
        <v>0</v>
      </c>
      <c r="P19" s="31">
        <f t="shared" si="7"/>
        <v>958.65</v>
      </c>
      <c r="Q19" s="31">
        <f t="shared" si="8"/>
        <v>871.5</v>
      </c>
      <c r="R19" s="31">
        <f t="shared" si="9"/>
        <v>1830.15</v>
      </c>
      <c r="S19" s="61"/>
    </row>
    <row r="20" spans="1:19" s="4" customFormat="1" ht="43" customHeight="1">
      <c r="A20" s="82"/>
      <c r="B20" s="21" t="s">
        <v>38</v>
      </c>
      <c r="C20" s="22"/>
      <c r="D20" s="22"/>
      <c r="E20" s="23"/>
      <c r="F20" s="23"/>
      <c r="G20" s="25"/>
      <c r="H20" s="26"/>
      <c r="I20" s="32"/>
      <c r="J20" s="111"/>
      <c r="K20" s="111"/>
      <c r="L20" s="111"/>
      <c r="M20" s="25"/>
      <c r="N20" s="33"/>
      <c r="O20" s="33"/>
      <c r="P20" s="33"/>
      <c r="Q20" s="33"/>
      <c r="R20" s="33"/>
      <c r="S20" s="33">
        <f>SUM(R12:R19)</f>
        <v>4590.6075000000001</v>
      </c>
    </row>
    <row r="21" spans="1:19" s="4" customFormat="1" ht="43" customHeight="1">
      <c r="A21" s="82">
        <v>3</v>
      </c>
      <c r="B21" s="79" t="s">
        <v>50</v>
      </c>
      <c r="C21" s="75"/>
      <c r="D21" s="74"/>
      <c r="E21" s="73"/>
      <c r="F21" s="73"/>
      <c r="G21" s="19" t="s">
        <v>33</v>
      </c>
      <c r="H21" s="27">
        <f>3.85*0.6*1.1</f>
        <v>2.5409999999999999</v>
      </c>
      <c r="I21" s="34" t="s">
        <v>41</v>
      </c>
      <c r="J21" s="29">
        <v>480</v>
      </c>
      <c r="K21" s="29"/>
      <c r="L21" s="29"/>
      <c r="M21" s="29"/>
      <c r="N21" s="31">
        <f t="shared" si="5"/>
        <v>1219.68</v>
      </c>
      <c r="O21" s="31">
        <f t="shared" si="6"/>
        <v>0</v>
      </c>
      <c r="P21" s="31">
        <f t="shared" si="7"/>
        <v>0</v>
      </c>
      <c r="Q21" s="31">
        <f t="shared" si="8"/>
        <v>0</v>
      </c>
      <c r="R21" s="31">
        <f t="shared" si="9"/>
        <v>1219.68</v>
      </c>
      <c r="S21" s="61"/>
    </row>
    <row r="22" spans="1:19" s="4" customFormat="1" ht="43" customHeight="1">
      <c r="A22" s="82"/>
      <c r="B22" s="80"/>
      <c r="C22" s="75"/>
      <c r="D22" s="74"/>
      <c r="E22" s="73"/>
      <c r="F22" s="73"/>
      <c r="G22" s="19" t="s">
        <v>51</v>
      </c>
      <c r="H22" s="27">
        <v>4.05</v>
      </c>
      <c r="I22" s="34" t="s">
        <v>41</v>
      </c>
      <c r="J22" s="29"/>
      <c r="K22" s="29">
        <v>35</v>
      </c>
      <c r="L22" s="29"/>
      <c r="M22" s="29"/>
      <c r="N22" s="31">
        <f t="shared" si="5"/>
        <v>0</v>
      </c>
      <c r="O22" s="31">
        <f t="shared" si="6"/>
        <v>141.75</v>
      </c>
      <c r="P22" s="31">
        <f t="shared" si="7"/>
        <v>0</v>
      </c>
      <c r="Q22" s="31">
        <f t="shared" si="8"/>
        <v>0</v>
      </c>
      <c r="R22" s="31">
        <f t="shared" si="9"/>
        <v>141.75</v>
      </c>
      <c r="S22" s="61"/>
    </row>
    <row r="23" spans="1:19" s="4" customFormat="1" ht="43" customHeight="1">
      <c r="A23" s="82"/>
      <c r="B23" s="80"/>
      <c r="C23" s="75"/>
      <c r="D23" s="74"/>
      <c r="E23" s="73"/>
      <c r="F23" s="73"/>
      <c r="G23" s="19" t="s">
        <v>52</v>
      </c>
      <c r="H23" s="27">
        <v>4.05</v>
      </c>
      <c r="I23" s="29" t="s">
        <v>34</v>
      </c>
      <c r="J23" s="29"/>
      <c r="K23" s="29">
        <v>15</v>
      </c>
      <c r="L23" s="29"/>
      <c r="M23" s="29"/>
      <c r="N23" s="31">
        <f t="shared" si="5"/>
        <v>0</v>
      </c>
      <c r="O23" s="31">
        <f t="shared" si="6"/>
        <v>60.75</v>
      </c>
      <c r="P23" s="31">
        <f t="shared" si="7"/>
        <v>0</v>
      </c>
      <c r="Q23" s="31">
        <f t="shared" si="8"/>
        <v>0</v>
      </c>
      <c r="R23" s="31">
        <f t="shared" si="9"/>
        <v>60.75</v>
      </c>
      <c r="S23" s="61"/>
    </row>
    <row r="24" spans="1:19" s="4" customFormat="1" ht="43" customHeight="1">
      <c r="A24" s="82"/>
      <c r="B24" s="80"/>
      <c r="C24" s="75"/>
      <c r="D24" s="74"/>
      <c r="E24" s="73"/>
      <c r="F24" s="73"/>
      <c r="G24" s="19" t="s">
        <v>53</v>
      </c>
      <c r="H24" s="27">
        <v>4.05</v>
      </c>
      <c r="I24" s="34" t="s">
        <v>34</v>
      </c>
      <c r="J24" s="29"/>
      <c r="K24" s="29">
        <v>12</v>
      </c>
      <c r="L24" s="29"/>
      <c r="M24" s="29"/>
      <c r="N24" s="31">
        <f t="shared" si="5"/>
        <v>0</v>
      </c>
      <c r="O24" s="31">
        <f t="shared" si="6"/>
        <v>48.6</v>
      </c>
      <c r="P24" s="31">
        <f t="shared" si="7"/>
        <v>0</v>
      </c>
      <c r="Q24" s="31">
        <f t="shared" si="8"/>
        <v>0</v>
      </c>
      <c r="R24" s="31">
        <f t="shared" si="9"/>
        <v>48.6</v>
      </c>
      <c r="S24" s="61"/>
    </row>
    <row r="25" spans="1:19" s="4" customFormat="1" ht="43" customHeight="1">
      <c r="A25" s="82"/>
      <c r="B25" s="80"/>
      <c r="C25" s="75"/>
      <c r="D25" s="74"/>
      <c r="E25" s="73"/>
      <c r="F25" s="73"/>
      <c r="G25" s="19" t="s">
        <v>48</v>
      </c>
      <c r="H25" s="27">
        <v>2.54</v>
      </c>
      <c r="I25" s="34" t="s">
        <v>41</v>
      </c>
      <c r="J25" s="29"/>
      <c r="K25" s="29">
        <v>15</v>
      </c>
      <c r="L25" s="29"/>
      <c r="M25" s="29"/>
      <c r="N25" s="31">
        <f t="shared" si="5"/>
        <v>0</v>
      </c>
      <c r="O25" s="31">
        <f t="shared" si="6"/>
        <v>38.1</v>
      </c>
      <c r="P25" s="31">
        <f t="shared" si="7"/>
        <v>0</v>
      </c>
      <c r="Q25" s="31">
        <f t="shared" si="8"/>
        <v>0</v>
      </c>
      <c r="R25" s="31">
        <f t="shared" si="9"/>
        <v>38.1</v>
      </c>
      <c r="S25" s="61"/>
    </row>
    <row r="26" spans="1:19" s="4" customFormat="1" ht="43" customHeight="1">
      <c r="A26" s="82"/>
      <c r="B26" s="81"/>
      <c r="C26" s="75"/>
      <c r="D26" s="74"/>
      <c r="E26" s="73"/>
      <c r="F26" s="73"/>
      <c r="G26" s="19" t="s">
        <v>54</v>
      </c>
      <c r="H26" s="27">
        <v>4.05</v>
      </c>
      <c r="I26" s="34" t="s">
        <v>34</v>
      </c>
      <c r="J26" s="29"/>
      <c r="K26" s="29"/>
      <c r="L26" s="29">
        <v>90</v>
      </c>
      <c r="M26" s="29">
        <v>80</v>
      </c>
      <c r="N26" s="31">
        <f t="shared" si="5"/>
        <v>0</v>
      </c>
      <c r="O26" s="31">
        <f t="shared" si="6"/>
        <v>0</v>
      </c>
      <c r="P26" s="31">
        <f t="shared" si="7"/>
        <v>364.5</v>
      </c>
      <c r="Q26" s="31">
        <f t="shared" si="8"/>
        <v>324</v>
      </c>
      <c r="R26" s="31">
        <f t="shared" si="9"/>
        <v>688.5</v>
      </c>
      <c r="S26" s="61"/>
    </row>
    <row r="27" spans="1:19" s="4" customFormat="1" ht="43" customHeight="1">
      <c r="A27" s="82"/>
      <c r="B27" s="21" t="s">
        <v>38</v>
      </c>
      <c r="C27" s="22"/>
      <c r="D27" s="22"/>
      <c r="E27" s="23"/>
      <c r="F27" s="23"/>
      <c r="G27" s="25"/>
      <c r="H27" s="26"/>
      <c r="I27" s="32"/>
      <c r="J27" s="111"/>
      <c r="K27" s="111"/>
      <c r="L27" s="111"/>
      <c r="M27" s="25"/>
      <c r="N27" s="33"/>
      <c r="O27" s="33"/>
      <c r="P27" s="33"/>
      <c r="Q27" s="33"/>
      <c r="R27" s="33"/>
      <c r="S27" s="33">
        <f>SUM(R21:R26)</f>
        <v>2197.38</v>
      </c>
    </row>
    <row r="28" spans="1:19" s="4" customFormat="1" ht="43" customHeight="1">
      <c r="A28" s="82">
        <v>4</v>
      </c>
      <c r="B28" s="79" t="s">
        <v>55</v>
      </c>
      <c r="C28" s="75"/>
      <c r="D28" s="74"/>
      <c r="E28" s="73"/>
      <c r="F28" s="73"/>
      <c r="G28" s="19" t="s">
        <v>33</v>
      </c>
      <c r="H28" s="27">
        <f>3.74*1.05</f>
        <v>3.927</v>
      </c>
      <c r="I28" s="34" t="s">
        <v>41</v>
      </c>
      <c r="J28" s="29">
        <v>480</v>
      </c>
      <c r="K28" s="29"/>
      <c r="L28" s="29"/>
      <c r="M28" s="29"/>
      <c r="N28" s="31">
        <f t="shared" ref="N28:N35" si="10">H28*J28</f>
        <v>1884.96</v>
      </c>
      <c r="O28" s="31">
        <f t="shared" ref="O28:O35" si="11">K28*H28</f>
        <v>0</v>
      </c>
      <c r="P28" s="31">
        <f t="shared" ref="P28:P35" si="12">L28*H28</f>
        <v>0</v>
      </c>
      <c r="Q28" s="31">
        <f t="shared" ref="Q28:Q35" si="13">M28*H28</f>
        <v>0</v>
      </c>
      <c r="R28" s="31">
        <f t="shared" ref="R28:R35" si="14">O28+P28+Q28+N28</f>
        <v>1884.96</v>
      </c>
      <c r="S28" s="61"/>
    </row>
    <row r="29" spans="1:19" s="4" customFormat="1" ht="43" customHeight="1">
      <c r="A29" s="82"/>
      <c r="B29" s="80"/>
      <c r="C29" s="75"/>
      <c r="D29" s="74"/>
      <c r="E29" s="73"/>
      <c r="F29" s="73"/>
      <c r="G29" s="19" t="s">
        <v>51</v>
      </c>
      <c r="H29" s="27">
        <f>2.95*1.05</f>
        <v>3.0975000000000001</v>
      </c>
      <c r="I29" s="29" t="s">
        <v>34</v>
      </c>
      <c r="J29" s="29"/>
      <c r="K29" s="29">
        <v>35</v>
      </c>
      <c r="L29" s="29"/>
      <c r="M29" s="29"/>
      <c r="N29" s="31">
        <f t="shared" si="10"/>
        <v>0</v>
      </c>
      <c r="O29" s="31">
        <f t="shared" si="11"/>
        <v>108.41249999999999</v>
      </c>
      <c r="P29" s="31">
        <f t="shared" si="12"/>
        <v>0</v>
      </c>
      <c r="Q29" s="31">
        <f t="shared" si="13"/>
        <v>0</v>
      </c>
      <c r="R29" s="31">
        <f t="shared" si="14"/>
        <v>108.41249999999999</v>
      </c>
      <c r="S29" s="61"/>
    </row>
    <row r="30" spans="1:19" s="4" customFormat="1" ht="43" customHeight="1">
      <c r="A30" s="82"/>
      <c r="B30" s="80"/>
      <c r="C30" s="75"/>
      <c r="D30" s="74"/>
      <c r="E30" s="73"/>
      <c r="F30" s="73"/>
      <c r="G30" s="19" t="s">
        <v>56</v>
      </c>
      <c r="H30" s="27">
        <v>1</v>
      </c>
      <c r="I30" s="29" t="s">
        <v>57</v>
      </c>
      <c r="J30" s="29"/>
      <c r="K30" s="29">
        <v>300</v>
      </c>
      <c r="L30" s="29"/>
      <c r="M30" s="29"/>
      <c r="N30" s="31">
        <f t="shared" si="10"/>
        <v>0</v>
      </c>
      <c r="O30" s="31">
        <f t="shared" si="11"/>
        <v>300</v>
      </c>
      <c r="P30" s="31">
        <f t="shared" si="12"/>
        <v>0</v>
      </c>
      <c r="Q30" s="31">
        <f t="shared" si="13"/>
        <v>0</v>
      </c>
      <c r="R30" s="31">
        <f t="shared" si="14"/>
        <v>300</v>
      </c>
      <c r="S30" s="61"/>
    </row>
    <row r="31" spans="1:19" s="4" customFormat="1" ht="43" customHeight="1">
      <c r="A31" s="82"/>
      <c r="B31" s="80"/>
      <c r="C31" s="75"/>
      <c r="D31" s="74"/>
      <c r="E31" s="73"/>
      <c r="F31" s="73"/>
      <c r="G31" s="19" t="s">
        <v>58</v>
      </c>
      <c r="H31" s="27">
        <f>3.16*1.03</f>
        <v>3.2547999999999999</v>
      </c>
      <c r="I31" s="34" t="s">
        <v>41</v>
      </c>
      <c r="J31" s="29"/>
      <c r="K31" s="29">
        <v>260</v>
      </c>
      <c r="L31" s="29"/>
      <c r="M31" s="29"/>
      <c r="N31" s="31">
        <f t="shared" si="10"/>
        <v>0</v>
      </c>
      <c r="O31" s="31">
        <f t="shared" si="11"/>
        <v>846.24800000000005</v>
      </c>
      <c r="P31" s="31">
        <f t="shared" si="12"/>
        <v>0</v>
      </c>
      <c r="Q31" s="31">
        <f t="shared" si="13"/>
        <v>0</v>
      </c>
      <c r="R31" s="31">
        <f t="shared" si="14"/>
        <v>846.24800000000005</v>
      </c>
      <c r="S31" s="61"/>
    </row>
    <row r="32" spans="1:19" s="4" customFormat="1" ht="43" customHeight="1">
      <c r="A32" s="82"/>
      <c r="B32" s="80"/>
      <c r="C32" s="75"/>
      <c r="D32" s="74"/>
      <c r="E32" s="73"/>
      <c r="F32" s="73"/>
      <c r="G32" s="19" t="s">
        <v>59</v>
      </c>
      <c r="H32" s="27">
        <v>3</v>
      </c>
      <c r="I32" s="34" t="s">
        <v>34</v>
      </c>
      <c r="J32" s="29"/>
      <c r="K32" s="29">
        <v>10</v>
      </c>
      <c r="L32" s="29"/>
      <c r="M32" s="29"/>
      <c r="N32" s="31">
        <f t="shared" si="10"/>
        <v>0</v>
      </c>
      <c r="O32" s="31">
        <f t="shared" si="11"/>
        <v>30</v>
      </c>
      <c r="P32" s="31">
        <f t="shared" si="12"/>
        <v>0</v>
      </c>
      <c r="Q32" s="31">
        <f t="shared" si="13"/>
        <v>0</v>
      </c>
      <c r="R32" s="31">
        <f t="shared" si="14"/>
        <v>30</v>
      </c>
      <c r="S32" s="61"/>
    </row>
    <row r="33" spans="1:19" s="4" customFormat="1" ht="43" customHeight="1">
      <c r="A33" s="82"/>
      <c r="B33" s="80"/>
      <c r="C33" s="75"/>
      <c r="D33" s="74"/>
      <c r="E33" s="73"/>
      <c r="F33" s="73"/>
      <c r="G33" s="19" t="s">
        <v>47</v>
      </c>
      <c r="H33" s="27">
        <f>3.1*2+1.8*3+1.3*3</f>
        <v>15.5</v>
      </c>
      <c r="I33" s="34" t="s">
        <v>34</v>
      </c>
      <c r="J33" s="29"/>
      <c r="K33" s="29">
        <v>15</v>
      </c>
      <c r="L33" s="29"/>
      <c r="M33" s="29"/>
      <c r="N33" s="31">
        <f t="shared" si="10"/>
        <v>0</v>
      </c>
      <c r="O33" s="31">
        <f t="shared" si="11"/>
        <v>232.5</v>
      </c>
      <c r="P33" s="31">
        <f t="shared" si="12"/>
        <v>0</v>
      </c>
      <c r="Q33" s="31">
        <f t="shared" si="13"/>
        <v>0</v>
      </c>
      <c r="R33" s="31">
        <f t="shared" si="14"/>
        <v>232.5</v>
      </c>
      <c r="S33" s="61"/>
    </row>
    <row r="34" spans="1:19" s="4" customFormat="1" ht="43" customHeight="1">
      <c r="A34" s="82"/>
      <c r="B34" s="80"/>
      <c r="C34" s="75"/>
      <c r="D34" s="74"/>
      <c r="E34" s="73"/>
      <c r="F34" s="73"/>
      <c r="G34" s="19" t="s">
        <v>48</v>
      </c>
      <c r="H34" s="27">
        <v>3.93</v>
      </c>
      <c r="I34" s="34" t="s">
        <v>41</v>
      </c>
      <c r="J34" s="29"/>
      <c r="K34" s="29">
        <v>15</v>
      </c>
      <c r="L34" s="29"/>
      <c r="M34" s="29"/>
      <c r="N34" s="31">
        <f t="shared" si="10"/>
        <v>0</v>
      </c>
      <c r="O34" s="31">
        <f t="shared" si="11"/>
        <v>58.95</v>
      </c>
      <c r="P34" s="31">
        <f t="shared" si="12"/>
        <v>0</v>
      </c>
      <c r="Q34" s="31">
        <f t="shared" si="13"/>
        <v>0</v>
      </c>
      <c r="R34" s="31">
        <f t="shared" si="14"/>
        <v>58.95</v>
      </c>
      <c r="S34" s="61"/>
    </row>
    <row r="35" spans="1:19" s="4" customFormat="1" ht="43" customHeight="1">
      <c r="A35" s="82"/>
      <c r="B35" s="80"/>
      <c r="C35" s="75"/>
      <c r="D35" s="74"/>
      <c r="E35" s="73"/>
      <c r="F35" s="73"/>
      <c r="G35" s="19" t="s">
        <v>60</v>
      </c>
      <c r="H35" s="27">
        <v>3.93</v>
      </c>
      <c r="I35" s="34" t="s">
        <v>41</v>
      </c>
      <c r="J35" s="29"/>
      <c r="K35" s="29"/>
      <c r="L35" s="29">
        <v>260</v>
      </c>
      <c r="M35" s="29">
        <v>200</v>
      </c>
      <c r="N35" s="31">
        <f t="shared" si="10"/>
        <v>0</v>
      </c>
      <c r="O35" s="31">
        <f t="shared" si="11"/>
        <v>0</v>
      </c>
      <c r="P35" s="31">
        <f t="shared" si="12"/>
        <v>1021.8</v>
      </c>
      <c r="Q35" s="31">
        <f t="shared" si="13"/>
        <v>786</v>
      </c>
      <c r="R35" s="31">
        <f t="shared" si="14"/>
        <v>1807.8</v>
      </c>
      <c r="S35" s="61"/>
    </row>
    <row r="36" spans="1:19" s="4" customFormat="1" ht="43" customHeight="1">
      <c r="A36" s="82"/>
      <c r="B36" s="21" t="s">
        <v>38</v>
      </c>
      <c r="C36" s="22"/>
      <c r="D36" s="22"/>
      <c r="E36" s="23"/>
      <c r="F36" s="23"/>
      <c r="G36" s="25"/>
      <c r="H36" s="26"/>
      <c r="I36" s="32"/>
      <c r="J36" s="111"/>
      <c r="K36" s="111"/>
      <c r="L36" s="111"/>
      <c r="M36" s="25"/>
      <c r="N36" s="33"/>
      <c r="O36" s="33"/>
      <c r="P36" s="33"/>
      <c r="Q36" s="33"/>
      <c r="R36" s="33"/>
      <c r="S36" s="33">
        <f>SUM(R28:R35)</f>
        <v>5268.8705</v>
      </c>
    </row>
    <row r="37" spans="1:19" s="4" customFormat="1" ht="43" customHeight="1">
      <c r="A37" s="82">
        <v>5</v>
      </c>
      <c r="B37" s="79" t="s">
        <v>61</v>
      </c>
      <c r="C37" s="75"/>
      <c r="D37" s="74"/>
      <c r="E37" s="73"/>
      <c r="F37" s="73"/>
      <c r="G37" s="28" t="s">
        <v>62</v>
      </c>
      <c r="H37" s="27">
        <v>1</v>
      </c>
      <c r="I37" s="34" t="s">
        <v>63</v>
      </c>
      <c r="J37" s="29">
        <v>2180</v>
      </c>
      <c r="K37" s="29"/>
      <c r="L37" s="29"/>
      <c r="M37" s="29"/>
      <c r="N37" s="31">
        <f t="shared" ref="N37:N45" si="15">H37*J37</f>
        <v>2180</v>
      </c>
      <c r="O37" s="31">
        <f t="shared" ref="O37:O45" si="16">K37*H37</f>
        <v>0</v>
      </c>
      <c r="P37" s="31">
        <f t="shared" ref="P37:P45" si="17">L37*H37</f>
        <v>0</v>
      </c>
      <c r="Q37" s="31">
        <f t="shared" ref="Q37:Q45" si="18">M37*H37</f>
        <v>0</v>
      </c>
      <c r="R37" s="31">
        <f t="shared" ref="R37:R45" si="19">O37+P37+Q37+N37</f>
        <v>2180</v>
      </c>
      <c r="S37" s="61"/>
    </row>
    <row r="38" spans="1:19" s="4" customFormat="1" ht="43" customHeight="1">
      <c r="A38" s="82"/>
      <c r="B38" s="80"/>
      <c r="C38" s="75"/>
      <c r="D38" s="74"/>
      <c r="E38" s="73"/>
      <c r="F38" s="73"/>
      <c r="G38" s="28" t="s">
        <v>64</v>
      </c>
      <c r="H38" s="27">
        <f>1.2*2.7</f>
        <v>3.24</v>
      </c>
      <c r="I38" s="34" t="s">
        <v>41</v>
      </c>
      <c r="J38" s="29"/>
      <c r="K38" s="29">
        <v>50</v>
      </c>
      <c r="L38" s="29"/>
      <c r="M38" s="29"/>
      <c r="N38" s="31">
        <f t="shared" si="15"/>
        <v>0</v>
      </c>
      <c r="O38" s="31">
        <f t="shared" si="16"/>
        <v>162</v>
      </c>
      <c r="P38" s="31">
        <f t="shared" si="17"/>
        <v>0</v>
      </c>
      <c r="Q38" s="31">
        <f t="shared" si="18"/>
        <v>0</v>
      </c>
      <c r="R38" s="31">
        <f t="shared" si="19"/>
        <v>162</v>
      </c>
      <c r="S38" s="61"/>
    </row>
    <row r="39" spans="1:19" s="4" customFormat="1" ht="43" customHeight="1">
      <c r="A39" s="82"/>
      <c r="B39" s="80"/>
      <c r="C39" s="75"/>
      <c r="D39" s="74"/>
      <c r="E39" s="73"/>
      <c r="F39" s="73"/>
      <c r="G39" s="28" t="s">
        <v>65</v>
      </c>
      <c r="H39" s="27">
        <v>2.2000000000000002</v>
      </c>
      <c r="I39" s="34" t="s">
        <v>41</v>
      </c>
      <c r="J39" s="29"/>
      <c r="K39" s="29"/>
      <c r="L39" s="29">
        <v>220</v>
      </c>
      <c r="M39" s="29"/>
      <c r="N39" s="31">
        <f t="shared" si="15"/>
        <v>0</v>
      </c>
      <c r="O39" s="31">
        <f t="shared" si="16"/>
        <v>0</v>
      </c>
      <c r="P39" s="31">
        <f t="shared" si="17"/>
        <v>484</v>
      </c>
      <c r="Q39" s="31">
        <f t="shared" si="18"/>
        <v>0</v>
      </c>
      <c r="R39" s="31">
        <f t="shared" si="19"/>
        <v>484</v>
      </c>
      <c r="S39" s="61"/>
    </row>
    <row r="40" spans="1:19" s="4" customFormat="1" ht="43" customHeight="1">
      <c r="A40" s="82"/>
      <c r="B40" s="21" t="s">
        <v>38</v>
      </c>
      <c r="C40" s="22"/>
      <c r="D40" s="22"/>
      <c r="E40" s="23"/>
      <c r="F40" s="23"/>
      <c r="G40" s="25"/>
      <c r="H40" s="26"/>
      <c r="I40" s="32"/>
      <c r="J40" s="111"/>
      <c r="K40" s="111"/>
      <c r="L40" s="111"/>
      <c r="M40" s="25"/>
      <c r="N40" s="33"/>
      <c r="O40" s="33"/>
      <c r="P40" s="33"/>
      <c r="Q40" s="33"/>
      <c r="R40" s="33"/>
      <c r="S40" s="33">
        <f>SUM(R37:R39)</f>
        <v>2826</v>
      </c>
    </row>
    <row r="41" spans="1:19" s="4" customFormat="1" ht="43" customHeight="1">
      <c r="A41" s="82">
        <v>6</v>
      </c>
      <c r="B41" s="79" t="s">
        <v>66</v>
      </c>
      <c r="C41" s="75"/>
      <c r="D41" s="74"/>
      <c r="E41" s="73"/>
      <c r="F41" s="73"/>
      <c r="G41" s="28" t="s">
        <v>67</v>
      </c>
      <c r="H41" s="27">
        <v>3</v>
      </c>
      <c r="I41" s="34" t="s">
        <v>63</v>
      </c>
      <c r="J41" s="29">
        <v>1680</v>
      </c>
      <c r="K41" s="29"/>
      <c r="L41" s="29"/>
      <c r="M41" s="29"/>
      <c r="N41" s="31">
        <f t="shared" si="15"/>
        <v>5040</v>
      </c>
      <c r="O41" s="31">
        <f t="shared" si="16"/>
        <v>0</v>
      </c>
      <c r="P41" s="31">
        <f t="shared" si="17"/>
        <v>0</v>
      </c>
      <c r="Q41" s="31">
        <f t="shared" si="18"/>
        <v>0</v>
      </c>
      <c r="R41" s="31">
        <f t="shared" si="19"/>
        <v>5040</v>
      </c>
      <c r="S41" s="61"/>
    </row>
    <row r="42" spans="1:19" s="4" customFormat="1" ht="43" customHeight="1">
      <c r="A42" s="82"/>
      <c r="B42" s="80"/>
      <c r="C42" s="75"/>
      <c r="D42" s="74"/>
      <c r="E42" s="73"/>
      <c r="F42" s="73"/>
      <c r="G42" s="28" t="s">
        <v>68</v>
      </c>
      <c r="H42" s="27">
        <f>5.32*1.05</f>
        <v>5.5860000000000003</v>
      </c>
      <c r="I42" s="29" t="s">
        <v>34</v>
      </c>
      <c r="J42" s="29"/>
      <c r="K42" s="29">
        <v>120</v>
      </c>
      <c r="L42" s="29"/>
      <c r="M42" s="29"/>
      <c r="N42" s="31">
        <f t="shared" si="15"/>
        <v>0</v>
      </c>
      <c r="O42" s="31">
        <f t="shared" si="16"/>
        <v>670.32</v>
      </c>
      <c r="P42" s="31">
        <f t="shared" si="17"/>
        <v>0</v>
      </c>
      <c r="Q42" s="31">
        <f t="shared" si="18"/>
        <v>0</v>
      </c>
      <c r="R42" s="31">
        <f t="shared" si="19"/>
        <v>670.32</v>
      </c>
      <c r="S42" s="61"/>
    </row>
    <row r="43" spans="1:19" s="4" customFormat="1" ht="43" customHeight="1">
      <c r="A43" s="82"/>
      <c r="B43" s="80"/>
      <c r="C43" s="75"/>
      <c r="D43" s="74"/>
      <c r="E43" s="73"/>
      <c r="F43" s="73"/>
      <c r="G43" s="28" t="s">
        <v>64</v>
      </c>
      <c r="H43" s="27">
        <f>0.8*2.7*3</f>
        <v>6.48</v>
      </c>
      <c r="I43" s="34" t="s">
        <v>41</v>
      </c>
      <c r="J43" s="29"/>
      <c r="K43" s="29">
        <v>50</v>
      </c>
      <c r="L43" s="29"/>
      <c r="M43" s="29"/>
      <c r="N43" s="31">
        <f t="shared" si="15"/>
        <v>0</v>
      </c>
      <c r="O43" s="31">
        <f t="shared" si="16"/>
        <v>324</v>
      </c>
      <c r="P43" s="31">
        <f t="shared" si="17"/>
        <v>0</v>
      </c>
      <c r="Q43" s="31">
        <f t="shared" si="18"/>
        <v>0</v>
      </c>
      <c r="R43" s="31">
        <f t="shared" si="19"/>
        <v>324</v>
      </c>
      <c r="S43" s="61"/>
    </row>
    <row r="44" spans="1:19" s="4" customFormat="1" ht="43" customHeight="1">
      <c r="A44" s="82"/>
      <c r="B44" s="80"/>
      <c r="C44" s="75"/>
      <c r="D44" s="74"/>
      <c r="E44" s="73"/>
      <c r="F44" s="73"/>
      <c r="G44" s="28" t="s">
        <v>69</v>
      </c>
      <c r="H44" s="27">
        <v>1</v>
      </c>
      <c r="I44" s="34" t="s">
        <v>45</v>
      </c>
      <c r="J44" s="29"/>
      <c r="K44" s="29">
        <v>200</v>
      </c>
      <c r="L44" s="29"/>
      <c r="M44" s="29"/>
      <c r="N44" s="31">
        <f t="shared" si="15"/>
        <v>0</v>
      </c>
      <c r="O44" s="31">
        <f t="shared" si="16"/>
        <v>200</v>
      </c>
      <c r="P44" s="31">
        <f t="shared" si="17"/>
        <v>0</v>
      </c>
      <c r="Q44" s="31">
        <f t="shared" si="18"/>
        <v>0</v>
      </c>
      <c r="R44" s="31">
        <f t="shared" si="19"/>
        <v>200</v>
      </c>
      <c r="S44" s="61"/>
    </row>
    <row r="45" spans="1:19" s="4" customFormat="1" ht="43" customHeight="1">
      <c r="A45" s="82"/>
      <c r="B45" s="80"/>
      <c r="C45" s="75"/>
      <c r="D45" s="74"/>
      <c r="E45" s="73"/>
      <c r="F45" s="73"/>
      <c r="G45" s="28" t="s">
        <v>70</v>
      </c>
      <c r="H45" s="27">
        <v>5.75</v>
      </c>
      <c r="I45" s="29" t="s">
        <v>34</v>
      </c>
      <c r="J45" s="29"/>
      <c r="K45" s="29"/>
      <c r="L45" s="29">
        <v>135</v>
      </c>
      <c r="M45" s="29"/>
      <c r="N45" s="31">
        <f t="shared" si="15"/>
        <v>0</v>
      </c>
      <c r="O45" s="31">
        <f t="shared" si="16"/>
        <v>0</v>
      </c>
      <c r="P45" s="31">
        <f t="shared" si="17"/>
        <v>776.25</v>
      </c>
      <c r="Q45" s="31">
        <f t="shared" si="18"/>
        <v>0</v>
      </c>
      <c r="R45" s="31">
        <f t="shared" si="19"/>
        <v>776.25</v>
      </c>
      <c r="S45" s="61"/>
    </row>
    <row r="46" spans="1:19" s="4" customFormat="1" ht="43" customHeight="1">
      <c r="A46" s="82"/>
      <c r="B46" s="21" t="s">
        <v>38</v>
      </c>
      <c r="C46" s="22"/>
      <c r="D46" s="22"/>
      <c r="E46" s="23"/>
      <c r="F46" s="23"/>
      <c r="G46" s="25"/>
      <c r="H46" s="26"/>
      <c r="I46" s="32"/>
      <c r="J46" s="111"/>
      <c r="K46" s="111"/>
      <c r="L46" s="111"/>
      <c r="M46" s="25"/>
      <c r="N46" s="33"/>
      <c r="O46" s="33"/>
      <c r="P46" s="33"/>
      <c r="Q46" s="33"/>
      <c r="R46" s="33"/>
      <c r="S46" s="33">
        <f>SUM(R41:R45)</f>
        <v>7010.57</v>
      </c>
    </row>
    <row r="47" spans="1:19" s="4" customFormat="1" ht="43" customHeight="1">
      <c r="A47" s="82">
        <v>7</v>
      </c>
      <c r="B47" s="79" t="s">
        <v>71</v>
      </c>
      <c r="C47" s="75"/>
      <c r="D47" s="74"/>
      <c r="E47" s="73"/>
      <c r="F47" s="73"/>
      <c r="G47" s="28" t="s">
        <v>72</v>
      </c>
      <c r="H47" s="27">
        <v>4</v>
      </c>
      <c r="I47" s="34" t="s">
        <v>63</v>
      </c>
      <c r="J47" s="29">
        <v>1480</v>
      </c>
      <c r="K47" s="29"/>
      <c r="L47" s="29"/>
      <c r="M47" s="29"/>
      <c r="N47" s="31">
        <f t="shared" ref="N47:N53" si="20">H47*J47</f>
        <v>5920</v>
      </c>
      <c r="O47" s="31">
        <f t="shared" ref="O47:O53" si="21">K47*H47</f>
        <v>0</v>
      </c>
      <c r="P47" s="31">
        <f t="shared" ref="P47:P53" si="22">L47*H47</f>
        <v>0</v>
      </c>
      <c r="Q47" s="31">
        <f t="shared" ref="Q47:Q53" si="23">M47*H47</f>
        <v>0</v>
      </c>
      <c r="R47" s="31">
        <f t="shared" ref="R47:R53" si="24">O47+P47+Q47+N47</f>
        <v>5920</v>
      </c>
      <c r="S47" s="61"/>
    </row>
    <row r="48" spans="1:19" s="4" customFormat="1" ht="43" customHeight="1">
      <c r="A48" s="82"/>
      <c r="B48" s="80"/>
      <c r="C48" s="75"/>
      <c r="D48" s="74"/>
      <c r="E48" s="73"/>
      <c r="F48" s="73"/>
      <c r="G48" s="28" t="s">
        <v>64</v>
      </c>
      <c r="H48" s="27">
        <f>1.2*2.7*3</f>
        <v>9.7200000000000006</v>
      </c>
      <c r="I48" s="34" t="s">
        <v>41</v>
      </c>
      <c r="J48" s="29"/>
      <c r="K48" s="29">
        <v>50</v>
      </c>
      <c r="L48" s="29"/>
      <c r="M48" s="29"/>
      <c r="N48" s="31">
        <f t="shared" si="20"/>
        <v>0</v>
      </c>
      <c r="O48" s="31">
        <f t="shared" si="21"/>
        <v>486</v>
      </c>
      <c r="P48" s="31">
        <f t="shared" si="22"/>
        <v>0</v>
      </c>
      <c r="Q48" s="31">
        <f t="shared" si="23"/>
        <v>0</v>
      </c>
      <c r="R48" s="31">
        <f t="shared" si="24"/>
        <v>486</v>
      </c>
      <c r="S48" s="61"/>
    </row>
    <row r="49" spans="1:19" s="4" customFormat="1" ht="43" customHeight="1">
      <c r="A49" s="82"/>
      <c r="B49" s="80"/>
      <c r="C49" s="75"/>
      <c r="D49" s="74"/>
      <c r="E49" s="73"/>
      <c r="F49" s="73"/>
      <c r="G49" s="28" t="s">
        <v>68</v>
      </c>
      <c r="H49" s="27">
        <f>1.75+1.4+1.4+1.4+1.4+1+1+0.9*4+5.4</f>
        <v>18.350000000000001</v>
      </c>
      <c r="I49" s="29" t="s">
        <v>34</v>
      </c>
      <c r="J49" s="29"/>
      <c r="K49" s="29">
        <v>120</v>
      </c>
      <c r="L49" s="29"/>
      <c r="M49" s="29"/>
      <c r="N49" s="31">
        <f t="shared" si="20"/>
        <v>0</v>
      </c>
      <c r="O49" s="31">
        <f t="shared" si="21"/>
        <v>2202</v>
      </c>
      <c r="P49" s="31">
        <f t="shared" si="22"/>
        <v>0</v>
      </c>
      <c r="Q49" s="31">
        <f t="shared" si="23"/>
        <v>0</v>
      </c>
      <c r="R49" s="31">
        <f t="shared" si="24"/>
        <v>2202</v>
      </c>
      <c r="S49" s="61"/>
    </row>
    <row r="50" spans="1:19" s="4" customFormat="1" ht="43" customHeight="1">
      <c r="A50" s="82"/>
      <c r="B50" s="80"/>
      <c r="C50" s="75"/>
      <c r="D50" s="74"/>
      <c r="E50" s="73"/>
      <c r="F50" s="73"/>
      <c r="G50" s="28" t="s">
        <v>69</v>
      </c>
      <c r="H50" s="27">
        <v>1</v>
      </c>
      <c r="I50" s="29" t="s">
        <v>45</v>
      </c>
      <c r="J50" s="29"/>
      <c r="K50" s="29">
        <v>200</v>
      </c>
      <c r="L50" s="29"/>
      <c r="M50" s="29"/>
      <c r="N50" s="31">
        <f t="shared" si="20"/>
        <v>0</v>
      </c>
      <c r="O50" s="31">
        <f t="shared" si="21"/>
        <v>200</v>
      </c>
      <c r="P50" s="31">
        <f t="shared" si="22"/>
        <v>0</v>
      </c>
      <c r="Q50" s="31">
        <f t="shared" si="23"/>
        <v>0</v>
      </c>
      <c r="R50" s="31">
        <f t="shared" si="24"/>
        <v>200</v>
      </c>
      <c r="S50" s="61"/>
    </row>
    <row r="51" spans="1:19" s="4" customFormat="1" ht="43" customHeight="1">
      <c r="A51" s="82"/>
      <c r="B51" s="80"/>
      <c r="C51" s="75"/>
      <c r="D51" s="74"/>
      <c r="E51" s="73"/>
      <c r="F51" s="73"/>
      <c r="G51" s="28" t="s">
        <v>73</v>
      </c>
      <c r="H51" s="27">
        <v>2</v>
      </c>
      <c r="I51" s="34" t="s">
        <v>45</v>
      </c>
      <c r="J51" s="29"/>
      <c r="K51" s="29">
        <v>150</v>
      </c>
      <c r="L51" s="29"/>
      <c r="M51" s="29"/>
      <c r="N51" s="31">
        <f t="shared" si="20"/>
        <v>0</v>
      </c>
      <c r="O51" s="31">
        <f t="shared" si="21"/>
        <v>300</v>
      </c>
      <c r="P51" s="31">
        <f t="shared" si="22"/>
        <v>0</v>
      </c>
      <c r="Q51" s="31">
        <f t="shared" si="23"/>
        <v>0</v>
      </c>
      <c r="R51" s="31">
        <f t="shared" si="24"/>
        <v>300</v>
      </c>
      <c r="S51" s="61"/>
    </row>
    <row r="52" spans="1:19" s="4" customFormat="1" ht="43" customHeight="1">
      <c r="A52" s="82"/>
      <c r="B52" s="80"/>
      <c r="C52" s="75"/>
      <c r="D52" s="74"/>
      <c r="E52" s="73"/>
      <c r="F52" s="73"/>
      <c r="G52" s="28" t="s">
        <v>74</v>
      </c>
      <c r="H52" s="27">
        <v>1</v>
      </c>
      <c r="I52" s="34" t="s">
        <v>75</v>
      </c>
      <c r="J52" s="29"/>
      <c r="K52" s="29"/>
      <c r="L52" s="29">
        <v>200</v>
      </c>
      <c r="M52" s="29">
        <v>200</v>
      </c>
      <c r="N52" s="31">
        <f t="shared" si="20"/>
        <v>0</v>
      </c>
      <c r="O52" s="31">
        <f t="shared" si="21"/>
        <v>0</v>
      </c>
      <c r="P52" s="31">
        <f t="shared" si="22"/>
        <v>200</v>
      </c>
      <c r="Q52" s="31">
        <f t="shared" si="23"/>
        <v>200</v>
      </c>
      <c r="R52" s="31">
        <f t="shared" si="24"/>
        <v>400</v>
      </c>
      <c r="S52" s="61"/>
    </row>
    <row r="53" spans="1:19" s="4" customFormat="1" ht="43" customHeight="1">
      <c r="A53" s="82"/>
      <c r="B53" s="81"/>
      <c r="C53" s="75"/>
      <c r="D53" s="74"/>
      <c r="E53" s="73"/>
      <c r="F53" s="73"/>
      <c r="G53" s="28" t="s">
        <v>76</v>
      </c>
      <c r="H53" s="27">
        <v>8.19</v>
      </c>
      <c r="I53" s="34" t="s">
        <v>41</v>
      </c>
      <c r="J53" s="29"/>
      <c r="K53" s="29"/>
      <c r="L53" s="29">
        <v>220</v>
      </c>
      <c r="M53" s="29">
        <v>110</v>
      </c>
      <c r="N53" s="31">
        <f t="shared" si="20"/>
        <v>0</v>
      </c>
      <c r="O53" s="31">
        <f t="shared" si="21"/>
        <v>0</v>
      </c>
      <c r="P53" s="31">
        <f t="shared" si="22"/>
        <v>1801.8</v>
      </c>
      <c r="Q53" s="31">
        <f t="shared" si="23"/>
        <v>900.9</v>
      </c>
      <c r="R53" s="31">
        <f t="shared" si="24"/>
        <v>2702.7</v>
      </c>
      <c r="S53" s="61"/>
    </row>
    <row r="54" spans="1:19" s="4" customFormat="1" ht="43" customHeight="1">
      <c r="A54" s="82"/>
      <c r="B54" s="21" t="s">
        <v>38</v>
      </c>
      <c r="C54" s="22"/>
      <c r="D54" s="22"/>
      <c r="E54" s="23"/>
      <c r="F54" s="23"/>
      <c r="G54" s="25"/>
      <c r="H54" s="26"/>
      <c r="I54" s="32"/>
      <c r="J54" s="111"/>
      <c r="K54" s="111"/>
      <c r="L54" s="111"/>
      <c r="M54" s="25"/>
      <c r="N54" s="33"/>
      <c r="O54" s="33"/>
      <c r="P54" s="33"/>
      <c r="Q54" s="33"/>
      <c r="R54" s="33"/>
      <c r="S54" s="33">
        <f>SUM(R47:R53)</f>
        <v>12210.7</v>
      </c>
    </row>
    <row r="55" spans="1:19" s="4" customFormat="1" ht="43" customHeight="1">
      <c r="A55" s="82">
        <v>8</v>
      </c>
      <c r="B55" s="79" t="s">
        <v>77</v>
      </c>
      <c r="C55" s="75"/>
      <c r="D55" s="74"/>
      <c r="E55" s="73"/>
      <c r="F55" s="73"/>
      <c r="G55" s="28" t="s">
        <v>72</v>
      </c>
      <c r="H55" s="27">
        <v>2</v>
      </c>
      <c r="I55" s="34" t="s">
        <v>63</v>
      </c>
      <c r="J55" s="29">
        <v>1480</v>
      </c>
      <c r="K55" s="29"/>
      <c r="L55" s="29"/>
      <c r="M55" s="29"/>
      <c r="N55" s="31">
        <f t="shared" ref="N55:N62" si="25">H55*J55</f>
        <v>2960</v>
      </c>
      <c r="O55" s="31">
        <f t="shared" ref="O55:O62" si="26">K55*H55</f>
        <v>0</v>
      </c>
      <c r="P55" s="31">
        <f t="shared" ref="P55:P62" si="27">L55*H55</f>
        <v>0</v>
      </c>
      <c r="Q55" s="31">
        <f t="shared" ref="Q55:Q62" si="28">M55*H55</f>
        <v>0</v>
      </c>
      <c r="R55" s="31">
        <f t="shared" ref="R55:R62" si="29">O55+P55+Q55+N55</f>
        <v>2960</v>
      </c>
      <c r="S55" s="61"/>
    </row>
    <row r="56" spans="1:19" s="4" customFormat="1" ht="43" customHeight="1">
      <c r="A56" s="82"/>
      <c r="B56" s="80"/>
      <c r="C56" s="75"/>
      <c r="D56" s="74"/>
      <c r="E56" s="73"/>
      <c r="F56" s="73"/>
      <c r="G56" s="28" t="s">
        <v>62</v>
      </c>
      <c r="H56" s="27">
        <v>1</v>
      </c>
      <c r="I56" s="34" t="s">
        <v>63</v>
      </c>
      <c r="J56" s="29">
        <v>2180</v>
      </c>
      <c r="K56" s="29"/>
      <c r="L56" s="29"/>
      <c r="M56" s="29"/>
      <c r="N56" s="31">
        <f t="shared" si="25"/>
        <v>2180</v>
      </c>
      <c r="O56" s="31">
        <f t="shared" si="26"/>
        <v>0</v>
      </c>
      <c r="P56" s="31">
        <f t="shared" si="27"/>
        <v>0</v>
      </c>
      <c r="Q56" s="31">
        <f t="shared" si="28"/>
        <v>0</v>
      </c>
      <c r="R56" s="31">
        <f t="shared" si="29"/>
        <v>2180</v>
      </c>
      <c r="S56" s="61"/>
    </row>
    <row r="57" spans="1:19" s="4" customFormat="1" ht="43" customHeight="1">
      <c r="A57" s="82"/>
      <c r="B57" s="80"/>
      <c r="C57" s="75"/>
      <c r="D57" s="74"/>
      <c r="E57" s="73"/>
      <c r="F57" s="73"/>
      <c r="G57" s="28" t="s">
        <v>64</v>
      </c>
      <c r="H57" s="27">
        <f>1.2*2.7*3</f>
        <v>9.7200000000000006</v>
      </c>
      <c r="I57" s="34" t="s">
        <v>41</v>
      </c>
      <c r="J57" s="29"/>
      <c r="K57" s="29">
        <v>50</v>
      </c>
      <c r="L57" s="29"/>
      <c r="M57" s="29"/>
      <c r="N57" s="31">
        <f t="shared" si="25"/>
        <v>0</v>
      </c>
      <c r="O57" s="31">
        <f t="shared" si="26"/>
        <v>486</v>
      </c>
      <c r="P57" s="31">
        <f t="shared" si="27"/>
        <v>0</v>
      </c>
      <c r="Q57" s="31">
        <f t="shared" si="28"/>
        <v>0</v>
      </c>
      <c r="R57" s="31">
        <f t="shared" si="29"/>
        <v>486</v>
      </c>
      <c r="S57" s="61"/>
    </row>
    <row r="58" spans="1:19" s="4" customFormat="1" ht="43" customHeight="1">
      <c r="A58" s="82"/>
      <c r="B58" s="80"/>
      <c r="C58" s="75"/>
      <c r="D58" s="74"/>
      <c r="E58" s="73"/>
      <c r="F58" s="73"/>
      <c r="G58" s="28" t="s">
        <v>68</v>
      </c>
      <c r="H58" s="27">
        <f>2.25+2.1+2.1+1+0.3+1.8+1.8+0.3+0.84+0.32+0.15</f>
        <v>12.96</v>
      </c>
      <c r="I58" s="34" t="s">
        <v>34</v>
      </c>
      <c r="J58" s="29"/>
      <c r="K58" s="29">
        <v>120</v>
      </c>
      <c r="L58" s="29"/>
      <c r="M58" s="29"/>
      <c r="N58" s="31">
        <f t="shared" si="25"/>
        <v>0</v>
      </c>
      <c r="O58" s="31">
        <f t="shared" si="26"/>
        <v>1555.2</v>
      </c>
      <c r="P58" s="31">
        <f t="shared" si="27"/>
        <v>0</v>
      </c>
      <c r="Q58" s="31">
        <f t="shared" si="28"/>
        <v>0</v>
      </c>
      <c r="R58" s="31">
        <f t="shared" si="29"/>
        <v>1555.2</v>
      </c>
      <c r="S58" s="61"/>
    </row>
    <row r="59" spans="1:19" s="4" customFormat="1" ht="43" customHeight="1">
      <c r="A59" s="82"/>
      <c r="B59" s="80"/>
      <c r="C59" s="75"/>
      <c r="D59" s="74"/>
      <c r="E59" s="73"/>
      <c r="F59" s="73"/>
      <c r="G59" s="28" t="s">
        <v>69</v>
      </c>
      <c r="H59" s="27">
        <v>1</v>
      </c>
      <c r="I59" s="34" t="s">
        <v>45</v>
      </c>
      <c r="J59" s="29"/>
      <c r="K59" s="29">
        <v>200</v>
      </c>
      <c r="L59" s="29"/>
      <c r="M59" s="29"/>
      <c r="N59" s="31">
        <f t="shared" si="25"/>
        <v>0</v>
      </c>
      <c r="O59" s="31">
        <f t="shared" si="26"/>
        <v>200</v>
      </c>
      <c r="P59" s="31">
        <f t="shared" si="27"/>
        <v>0</v>
      </c>
      <c r="Q59" s="31">
        <f t="shared" si="28"/>
        <v>0</v>
      </c>
      <c r="R59" s="31">
        <f t="shared" si="29"/>
        <v>200</v>
      </c>
      <c r="S59" s="61"/>
    </row>
    <row r="60" spans="1:19" s="4" customFormat="1" ht="43" customHeight="1">
      <c r="A60" s="82"/>
      <c r="B60" s="80"/>
      <c r="C60" s="75"/>
      <c r="D60" s="74"/>
      <c r="E60" s="73"/>
      <c r="F60" s="73"/>
      <c r="G60" s="28" t="s">
        <v>78</v>
      </c>
      <c r="H60" s="27">
        <v>1</v>
      </c>
      <c r="I60" s="34" t="s">
        <v>75</v>
      </c>
      <c r="J60" s="29"/>
      <c r="K60" s="29">
        <v>880</v>
      </c>
      <c r="L60" s="29"/>
      <c r="M60" s="29"/>
      <c r="N60" s="31">
        <f t="shared" si="25"/>
        <v>0</v>
      </c>
      <c r="O60" s="31">
        <f t="shared" si="26"/>
        <v>880</v>
      </c>
      <c r="P60" s="31">
        <f t="shared" si="27"/>
        <v>0</v>
      </c>
      <c r="Q60" s="31">
        <f t="shared" si="28"/>
        <v>0</v>
      </c>
      <c r="R60" s="31">
        <f t="shared" si="29"/>
        <v>880</v>
      </c>
      <c r="S60" s="61"/>
    </row>
    <row r="61" spans="1:19" s="4" customFormat="1" ht="43" customHeight="1">
      <c r="A61" s="82"/>
      <c r="B61" s="80"/>
      <c r="C61" s="75"/>
      <c r="D61" s="74"/>
      <c r="E61" s="73"/>
      <c r="F61" s="73"/>
      <c r="G61" s="28" t="s">
        <v>79</v>
      </c>
      <c r="H61" s="27">
        <v>1</v>
      </c>
      <c r="I61" s="34" t="s">
        <v>75</v>
      </c>
      <c r="J61" s="29"/>
      <c r="K61" s="29"/>
      <c r="L61" s="29">
        <v>560</v>
      </c>
      <c r="M61" s="29">
        <v>300</v>
      </c>
      <c r="N61" s="31">
        <f t="shared" si="25"/>
        <v>0</v>
      </c>
      <c r="O61" s="31">
        <f t="shared" si="26"/>
        <v>0</v>
      </c>
      <c r="P61" s="31">
        <f t="shared" si="27"/>
        <v>560</v>
      </c>
      <c r="Q61" s="31">
        <f t="shared" si="28"/>
        <v>300</v>
      </c>
      <c r="R61" s="31">
        <f t="shared" si="29"/>
        <v>860</v>
      </c>
      <c r="S61" s="61"/>
    </row>
    <row r="62" spans="1:19" s="4" customFormat="1" ht="43" customHeight="1">
      <c r="A62" s="82"/>
      <c r="B62" s="81"/>
      <c r="C62" s="75"/>
      <c r="D62" s="74"/>
      <c r="E62" s="73"/>
      <c r="F62" s="73"/>
      <c r="G62" s="29" t="s">
        <v>80</v>
      </c>
      <c r="H62" s="27">
        <v>2.3199999999999998</v>
      </c>
      <c r="I62" s="34" t="s">
        <v>41</v>
      </c>
      <c r="J62" s="29"/>
      <c r="K62" s="29"/>
      <c r="L62" s="29">
        <v>220</v>
      </c>
      <c r="M62" s="29">
        <v>110</v>
      </c>
      <c r="N62" s="31">
        <f t="shared" si="25"/>
        <v>0</v>
      </c>
      <c r="O62" s="31">
        <f t="shared" si="26"/>
        <v>0</v>
      </c>
      <c r="P62" s="31">
        <f t="shared" si="27"/>
        <v>510.4</v>
      </c>
      <c r="Q62" s="31">
        <f t="shared" si="28"/>
        <v>255.2</v>
      </c>
      <c r="R62" s="31">
        <f t="shared" si="29"/>
        <v>765.6</v>
      </c>
      <c r="S62" s="61"/>
    </row>
    <row r="63" spans="1:19" s="4" customFormat="1" ht="43" customHeight="1">
      <c r="A63" s="82"/>
      <c r="B63" s="21" t="s">
        <v>38</v>
      </c>
      <c r="C63" s="22"/>
      <c r="D63" s="22"/>
      <c r="E63" s="23"/>
      <c r="F63" s="23"/>
      <c r="G63" s="25"/>
      <c r="H63" s="26"/>
      <c r="I63" s="32"/>
      <c r="J63" s="111"/>
      <c r="K63" s="111"/>
      <c r="L63" s="111"/>
      <c r="M63" s="25"/>
      <c r="N63" s="33"/>
      <c r="O63" s="33"/>
      <c r="P63" s="33"/>
      <c r="Q63" s="33"/>
      <c r="R63" s="33"/>
      <c r="S63" s="33">
        <f>SUM(R55:R62)</f>
        <v>9886.8000000000011</v>
      </c>
    </row>
    <row r="64" spans="1:19" s="4" customFormat="1" ht="43" customHeight="1">
      <c r="A64" s="82">
        <v>9</v>
      </c>
      <c r="B64" s="79" t="s">
        <v>81</v>
      </c>
      <c r="C64" s="75"/>
      <c r="D64" s="74"/>
      <c r="E64" s="73"/>
      <c r="F64" s="73"/>
      <c r="G64" s="28" t="s">
        <v>82</v>
      </c>
      <c r="H64" s="27">
        <v>1</v>
      </c>
      <c r="I64" s="34" t="s">
        <v>63</v>
      </c>
      <c r="J64" s="29">
        <v>2500</v>
      </c>
      <c r="K64" s="29"/>
      <c r="L64" s="29"/>
      <c r="M64" s="29"/>
      <c r="N64" s="31">
        <f t="shared" ref="N64:N70" si="30">H64*J64</f>
        <v>2500</v>
      </c>
      <c r="O64" s="31">
        <f t="shared" ref="O64:O70" si="31">K64*H64</f>
        <v>0</v>
      </c>
      <c r="P64" s="31">
        <f t="shared" ref="P64:P70" si="32">L64*H64</f>
        <v>0</v>
      </c>
      <c r="Q64" s="31">
        <f t="shared" ref="Q64:Q70" si="33">M64*H64</f>
        <v>0</v>
      </c>
      <c r="R64" s="31">
        <f t="shared" ref="R64:R70" si="34">O64+P64+Q64+N64</f>
        <v>2500</v>
      </c>
      <c r="S64" s="61"/>
    </row>
    <row r="65" spans="1:19" s="4" customFormat="1" ht="43" customHeight="1">
      <c r="A65" s="82"/>
      <c r="B65" s="80"/>
      <c r="C65" s="75"/>
      <c r="D65" s="74"/>
      <c r="E65" s="73"/>
      <c r="F65" s="73"/>
      <c r="G65" s="28" t="s">
        <v>83</v>
      </c>
      <c r="H65" s="27">
        <v>1</v>
      </c>
      <c r="I65" s="34" t="s">
        <v>63</v>
      </c>
      <c r="J65" s="29">
        <v>870</v>
      </c>
      <c r="K65" s="29"/>
      <c r="L65" s="29"/>
      <c r="M65" s="29"/>
      <c r="N65" s="31">
        <f t="shared" si="30"/>
        <v>870</v>
      </c>
      <c r="O65" s="31">
        <f t="shared" si="31"/>
        <v>0</v>
      </c>
      <c r="P65" s="31">
        <f t="shared" si="32"/>
        <v>0</v>
      </c>
      <c r="Q65" s="31">
        <f t="shared" si="33"/>
        <v>0</v>
      </c>
      <c r="R65" s="31">
        <f t="shared" si="34"/>
        <v>870</v>
      </c>
      <c r="S65" s="61"/>
    </row>
    <row r="66" spans="1:19" s="4" customFormat="1" ht="43" customHeight="1">
      <c r="A66" s="82"/>
      <c r="B66" s="80"/>
      <c r="C66" s="75"/>
      <c r="D66" s="74"/>
      <c r="E66" s="73"/>
      <c r="F66" s="73"/>
      <c r="G66" s="28" t="s">
        <v>64</v>
      </c>
      <c r="H66" s="27">
        <f>1.2*2.46+3.24</f>
        <v>6.1920000000000002</v>
      </c>
      <c r="I66" s="34" t="s">
        <v>41</v>
      </c>
      <c r="J66" s="29"/>
      <c r="K66" s="29">
        <v>50</v>
      </c>
      <c r="L66" s="29"/>
      <c r="M66" s="29"/>
      <c r="N66" s="31">
        <f t="shared" si="30"/>
        <v>0</v>
      </c>
      <c r="O66" s="31">
        <f t="shared" si="31"/>
        <v>309.60000000000002</v>
      </c>
      <c r="P66" s="31">
        <f t="shared" si="32"/>
        <v>0</v>
      </c>
      <c r="Q66" s="31">
        <f t="shared" si="33"/>
        <v>0</v>
      </c>
      <c r="R66" s="31">
        <f t="shared" si="34"/>
        <v>309.60000000000002</v>
      </c>
      <c r="S66" s="61"/>
    </row>
    <row r="67" spans="1:19" s="4" customFormat="1" ht="43" customHeight="1">
      <c r="A67" s="82"/>
      <c r="B67" s="80"/>
      <c r="C67" s="75"/>
      <c r="D67" s="74"/>
      <c r="E67" s="73"/>
      <c r="F67" s="73"/>
      <c r="G67" s="28" t="s">
        <v>84</v>
      </c>
      <c r="H67" s="27">
        <v>3</v>
      </c>
      <c r="I67" s="29" t="s">
        <v>45</v>
      </c>
      <c r="J67" s="29"/>
      <c r="K67" s="29">
        <v>150</v>
      </c>
      <c r="L67" s="29"/>
      <c r="M67" s="29"/>
      <c r="N67" s="31">
        <f t="shared" si="30"/>
        <v>0</v>
      </c>
      <c r="O67" s="31">
        <f t="shared" si="31"/>
        <v>450</v>
      </c>
      <c r="P67" s="31">
        <f t="shared" si="32"/>
        <v>0</v>
      </c>
      <c r="Q67" s="31">
        <f t="shared" si="33"/>
        <v>0</v>
      </c>
      <c r="R67" s="31">
        <f t="shared" si="34"/>
        <v>450</v>
      </c>
      <c r="S67" s="61"/>
    </row>
    <row r="68" spans="1:19" s="4" customFormat="1" ht="43" customHeight="1">
      <c r="A68" s="82"/>
      <c r="B68" s="80"/>
      <c r="C68" s="75"/>
      <c r="D68" s="74"/>
      <c r="E68" s="73"/>
      <c r="F68" s="73"/>
      <c r="G68" s="28" t="s">
        <v>85</v>
      </c>
      <c r="H68" s="27">
        <v>1</v>
      </c>
      <c r="I68" s="29" t="s">
        <v>45</v>
      </c>
      <c r="J68" s="29"/>
      <c r="K68" s="29">
        <v>260</v>
      </c>
      <c r="L68" s="29"/>
      <c r="M68" s="29"/>
      <c r="N68" s="31">
        <f t="shared" si="30"/>
        <v>0</v>
      </c>
      <c r="O68" s="31">
        <f t="shared" si="31"/>
        <v>260</v>
      </c>
      <c r="P68" s="31">
        <f t="shared" si="32"/>
        <v>0</v>
      </c>
      <c r="Q68" s="31">
        <f t="shared" si="33"/>
        <v>0</v>
      </c>
      <c r="R68" s="31">
        <f t="shared" si="34"/>
        <v>260</v>
      </c>
      <c r="S68" s="61"/>
    </row>
    <row r="69" spans="1:19" s="4" customFormat="1" ht="43" customHeight="1">
      <c r="A69" s="82"/>
      <c r="B69" s="80"/>
      <c r="C69" s="75"/>
      <c r="D69" s="74"/>
      <c r="E69" s="73"/>
      <c r="F69" s="73"/>
      <c r="G69" s="28" t="s">
        <v>68</v>
      </c>
      <c r="H69" s="27">
        <f>1.9+0.3</f>
        <v>2.2000000000000002</v>
      </c>
      <c r="I69" s="34" t="s">
        <v>34</v>
      </c>
      <c r="J69" s="29"/>
      <c r="K69" s="29">
        <v>120</v>
      </c>
      <c r="L69" s="29"/>
      <c r="M69" s="29"/>
      <c r="N69" s="31">
        <f t="shared" si="30"/>
        <v>0</v>
      </c>
      <c r="O69" s="31">
        <f t="shared" si="31"/>
        <v>264</v>
      </c>
      <c r="P69" s="31">
        <f t="shared" si="32"/>
        <v>0</v>
      </c>
      <c r="Q69" s="31">
        <f t="shared" si="33"/>
        <v>0</v>
      </c>
      <c r="R69" s="31">
        <f t="shared" si="34"/>
        <v>264</v>
      </c>
      <c r="S69" s="61"/>
    </row>
    <row r="70" spans="1:19" s="4" customFormat="1" ht="43" customHeight="1">
      <c r="A70" s="82"/>
      <c r="B70" s="80"/>
      <c r="C70" s="75"/>
      <c r="D70" s="74"/>
      <c r="E70" s="73"/>
      <c r="F70" s="73"/>
      <c r="G70" s="28" t="s">
        <v>47</v>
      </c>
      <c r="H70" s="27">
        <v>1.65</v>
      </c>
      <c r="I70" s="34" t="s">
        <v>34</v>
      </c>
      <c r="J70" s="29"/>
      <c r="K70" s="29">
        <v>15</v>
      </c>
      <c r="L70" s="29"/>
      <c r="M70" s="29"/>
      <c r="N70" s="31">
        <f t="shared" si="30"/>
        <v>0</v>
      </c>
      <c r="O70" s="31">
        <f t="shared" si="31"/>
        <v>24.75</v>
      </c>
      <c r="P70" s="31">
        <f t="shared" si="32"/>
        <v>0</v>
      </c>
      <c r="Q70" s="31">
        <f t="shared" si="33"/>
        <v>0</v>
      </c>
      <c r="R70" s="31">
        <f t="shared" si="34"/>
        <v>24.75</v>
      </c>
      <c r="S70" s="61"/>
    </row>
    <row r="71" spans="1:19" s="4" customFormat="1" ht="43" customHeight="1">
      <c r="A71" s="82"/>
      <c r="B71" s="80"/>
      <c r="C71" s="75"/>
      <c r="D71" s="74"/>
      <c r="E71" s="73"/>
      <c r="F71" s="73"/>
      <c r="G71" s="28" t="s">
        <v>86</v>
      </c>
      <c r="H71" s="27">
        <v>1</v>
      </c>
      <c r="I71" s="34" t="s">
        <v>75</v>
      </c>
      <c r="J71" s="29"/>
      <c r="K71" s="29"/>
      <c r="L71" s="29">
        <v>1000</v>
      </c>
      <c r="M71" s="29">
        <v>500</v>
      </c>
      <c r="N71" s="31">
        <f t="shared" ref="N71:N78" si="35">H71*J71</f>
        <v>0</v>
      </c>
      <c r="O71" s="31">
        <f t="shared" ref="O71:O78" si="36">K71*H71</f>
        <v>0</v>
      </c>
      <c r="P71" s="31">
        <f t="shared" ref="P71:P78" si="37">L71*H71</f>
        <v>1000</v>
      </c>
      <c r="Q71" s="31">
        <f t="shared" ref="Q71:Q78" si="38">M71*H71</f>
        <v>500</v>
      </c>
      <c r="R71" s="31">
        <f t="shared" ref="R71:R78" si="39">O71+P71+Q71+N71</f>
        <v>1500</v>
      </c>
      <c r="S71" s="61"/>
    </row>
    <row r="72" spans="1:19" s="4" customFormat="1" ht="43" customHeight="1">
      <c r="A72" s="82"/>
      <c r="B72" s="81"/>
      <c r="C72" s="75"/>
      <c r="D72" s="74"/>
      <c r="E72" s="73"/>
      <c r="F72" s="73"/>
      <c r="G72" s="29" t="s">
        <v>87</v>
      </c>
      <c r="H72" s="27">
        <f>1.9*0.6</f>
        <v>1.1399999999999999</v>
      </c>
      <c r="I72" s="34" t="s">
        <v>41</v>
      </c>
      <c r="J72" s="29"/>
      <c r="K72" s="29"/>
      <c r="L72" s="29">
        <v>220</v>
      </c>
      <c r="M72" s="29">
        <v>110</v>
      </c>
      <c r="N72" s="31">
        <f t="shared" si="35"/>
        <v>0</v>
      </c>
      <c r="O72" s="31">
        <f t="shared" si="36"/>
        <v>0</v>
      </c>
      <c r="P72" s="31">
        <f t="shared" si="37"/>
        <v>250.8</v>
      </c>
      <c r="Q72" s="31">
        <f t="shared" si="38"/>
        <v>125.4</v>
      </c>
      <c r="R72" s="31">
        <f t="shared" si="39"/>
        <v>376.2</v>
      </c>
      <c r="S72" s="61"/>
    </row>
    <row r="73" spans="1:19" s="4" customFormat="1" ht="43" customHeight="1">
      <c r="A73" s="82"/>
      <c r="B73" s="21" t="s">
        <v>38</v>
      </c>
      <c r="C73" s="22"/>
      <c r="D73" s="22"/>
      <c r="E73" s="23"/>
      <c r="F73" s="23"/>
      <c r="G73" s="25"/>
      <c r="H73" s="26"/>
      <c r="I73" s="32"/>
      <c r="J73" s="111"/>
      <c r="K73" s="111"/>
      <c r="L73" s="111"/>
      <c r="M73" s="25"/>
      <c r="N73" s="33"/>
      <c r="O73" s="33"/>
      <c r="P73" s="33"/>
      <c r="Q73" s="33"/>
      <c r="R73" s="33"/>
      <c r="S73" s="33">
        <f>SUM(R64:R72)</f>
        <v>6554.55</v>
      </c>
    </row>
    <row r="74" spans="1:19" s="4" customFormat="1" ht="43" customHeight="1">
      <c r="A74" s="82">
        <v>10</v>
      </c>
      <c r="B74" s="79" t="s">
        <v>88</v>
      </c>
      <c r="C74" s="75"/>
      <c r="D74" s="74"/>
      <c r="E74" s="73"/>
      <c r="F74" s="73"/>
      <c r="G74" s="28" t="s">
        <v>62</v>
      </c>
      <c r="H74" s="27">
        <v>1</v>
      </c>
      <c r="I74" s="34" t="s">
        <v>63</v>
      </c>
      <c r="J74" s="29">
        <v>2180</v>
      </c>
      <c r="K74" s="29"/>
      <c r="L74" s="29"/>
      <c r="M74" s="29"/>
      <c r="N74" s="31">
        <f t="shared" si="35"/>
        <v>2180</v>
      </c>
      <c r="O74" s="31">
        <f t="shared" si="36"/>
        <v>0</v>
      </c>
      <c r="P74" s="31">
        <f t="shared" si="37"/>
        <v>0</v>
      </c>
      <c r="Q74" s="31">
        <f t="shared" si="38"/>
        <v>0</v>
      </c>
      <c r="R74" s="31">
        <f t="shared" si="39"/>
        <v>2180</v>
      </c>
      <c r="S74" s="61"/>
    </row>
    <row r="75" spans="1:19" s="4" customFormat="1" ht="43" customHeight="1">
      <c r="A75" s="82"/>
      <c r="B75" s="80"/>
      <c r="C75" s="75"/>
      <c r="D75" s="74"/>
      <c r="E75" s="73"/>
      <c r="F75" s="73"/>
      <c r="G75" s="28" t="s">
        <v>64</v>
      </c>
      <c r="H75" s="27">
        <f>1.2*2.4</f>
        <v>2.88</v>
      </c>
      <c r="I75" s="34" t="s">
        <v>41</v>
      </c>
      <c r="J75" s="29"/>
      <c r="K75" s="29">
        <v>50</v>
      </c>
      <c r="L75" s="29"/>
      <c r="M75" s="29"/>
      <c r="N75" s="31">
        <f t="shared" si="35"/>
        <v>0</v>
      </c>
      <c r="O75" s="31">
        <f t="shared" si="36"/>
        <v>144</v>
      </c>
      <c r="P75" s="31">
        <f t="shared" si="37"/>
        <v>0</v>
      </c>
      <c r="Q75" s="31">
        <f t="shared" si="38"/>
        <v>0</v>
      </c>
      <c r="R75" s="31">
        <f t="shared" si="39"/>
        <v>144</v>
      </c>
      <c r="S75" s="61"/>
    </row>
    <row r="76" spans="1:19" s="4" customFormat="1" ht="43" customHeight="1">
      <c r="A76" s="82"/>
      <c r="B76" s="80"/>
      <c r="C76" s="75"/>
      <c r="D76" s="74"/>
      <c r="E76" s="73"/>
      <c r="F76" s="73"/>
      <c r="G76" s="28" t="s">
        <v>68</v>
      </c>
      <c r="H76" s="27">
        <f>1.45*2+0.45+0.1</f>
        <v>3.45</v>
      </c>
      <c r="I76" s="29" t="s">
        <v>34</v>
      </c>
      <c r="J76" s="29"/>
      <c r="K76" s="29">
        <v>120</v>
      </c>
      <c r="L76" s="29"/>
      <c r="M76" s="29"/>
      <c r="N76" s="31">
        <f t="shared" si="35"/>
        <v>0</v>
      </c>
      <c r="O76" s="31">
        <f t="shared" si="36"/>
        <v>414</v>
      </c>
      <c r="P76" s="31">
        <f t="shared" si="37"/>
        <v>0</v>
      </c>
      <c r="Q76" s="31">
        <f t="shared" si="38"/>
        <v>0</v>
      </c>
      <c r="R76" s="31">
        <f t="shared" si="39"/>
        <v>414</v>
      </c>
      <c r="S76" s="61"/>
    </row>
    <row r="77" spans="1:19" s="4" customFormat="1" ht="43" customHeight="1">
      <c r="A77" s="82"/>
      <c r="B77" s="80"/>
      <c r="C77" s="75"/>
      <c r="D77" s="74"/>
      <c r="E77" s="73"/>
      <c r="F77" s="73"/>
      <c r="G77" s="28" t="s">
        <v>78</v>
      </c>
      <c r="H77" s="27">
        <v>1</v>
      </c>
      <c r="I77" s="29" t="s">
        <v>75</v>
      </c>
      <c r="J77" s="29"/>
      <c r="K77" s="29">
        <v>320</v>
      </c>
      <c r="L77" s="29"/>
      <c r="M77" s="29"/>
      <c r="N77" s="31">
        <f t="shared" si="35"/>
        <v>0</v>
      </c>
      <c r="O77" s="31">
        <f t="shared" si="36"/>
        <v>320</v>
      </c>
      <c r="P77" s="31">
        <f t="shared" si="37"/>
        <v>0</v>
      </c>
      <c r="Q77" s="31">
        <f t="shared" si="38"/>
        <v>0</v>
      </c>
      <c r="R77" s="31">
        <f t="shared" si="39"/>
        <v>320</v>
      </c>
      <c r="S77" s="61"/>
    </row>
    <row r="78" spans="1:19" s="4" customFormat="1" ht="43" customHeight="1">
      <c r="A78" s="82"/>
      <c r="B78" s="80"/>
      <c r="C78" s="75"/>
      <c r="D78" s="74"/>
      <c r="E78" s="73"/>
      <c r="F78" s="73"/>
      <c r="G78" s="28" t="s">
        <v>89</v>
      </c>
      <c r="H78" s="27">
        <v>2</v>
      </c>
      <c r="I78" s="34" t="s">
        <v>41</v>
      </c>
      <c r="J78" s="29"/>
      <c r="K78" s="29"/>
      <c r="L78" s="29">
        <v>220</v>
      </c>
      <c r="M78" s="29"/>
      <c r="N78" s="31">
        <f t="shared" si="35"/>
        <v>0</v>
      </c>
      <c r="O78" s="31">
        <f t="shared" si="36"/>
        <v>0</v>
      </c>
      <c r="P78" s="31">
        <f t="shared" si="37"/>
        <v>440</v>
      </c>
      <c r="Q78" s="31">
        <f t="shared" si="38"/>
        <v>0</v>
      </c>
      <c r="R78" s="31">
        <f t="shared" si="39"/>
        <v>440</v>
      </c>
      <c r="S78" s="61"/>
    </row>
    <row r="79" spans="1:19" s="4" customFormat="1" ht="43" customHeight="1">
      <c r="A79" s="82"/>
      <c r="B79" s="21" t="s">
        <v>38</v>
      </c>
      <c r="C79" s="22"/>
      <c r="D79" s="22"/>
      <c r="E79" s="23"/>
      <c r="F79" s="23"/>
      <c r="G79" s="25"/>
      <c r="H79" s="26"/>
      <c r="I79" s="32"/>
      <c r="J79" s="111"/>
      <c r="K79" s="111"/>
      <c r="L79" s="111"/>
      <c r="M79" s="25"/>
      <c r="N79" s="33"/>
      <c r="O79" s="33"/>
      <c r="P79" s="33"/>
      <c r="Q79" s="33"/>
      <c r="R79" s="33"/>
      <c r="S79" s="33">
        <f>SUM(R74:R78)</f>
        <v>3498</v>
      </c>
    </row>
    <row r="80" spans="1:19" s="4" customFormat="1" ht="43" customHeight="1">
      <c r="A80" s="103" t="s">
        <v>90</v>
      </c>
      <c r="B80" s="103"/>
      <c r="C80" s="103"/>
      <c r="D80" s="103"/>
      <c r="E80" s="103"/>
      <c r="F80" s="103"/>
      <c r="G80" s="37"/>
      <c r="H80" s="38">
        <v>36.93</v>
      </c>
      <c r="I80" s="34" t="s">
        <v>41</v>
      </c>
      <c r="J80" s="37"/>
      <c r="K80" s="37"/>
      <c r="L80" s="37"/>
      <c r="M80" s="37"/>
      <c r="N80" s="31">
        <f>SUM(N7:N79)</f>
        <v>29279.52</v>
      </c>
      <c r="O80" s="31">
        <f>SUM(O7:O79)</f>
        <v>12572.758</v>
      </c>
      <c r="P80" s="31">
        <f>SUM(P7:P79)</f>
        <v>8368.2000000000007</v>
      </c>
      <c r="Q80" s="31">
        <f>SUM(Q7:Q79)</f>
        <v>4263</v>
      </c>
      <c r="R80" s="31">
        <f>SUM(R7:R79)</f>
        <v>54483.477999999988</v>
      </c>
      <c r="S80" s="31"/>
    </row>
    <row r="81" spans="1:257" s="1" customFormat="1" ht="43" customHeight="1">
      <c r="A81" s="112" t="s">
        <v>91</v>
      </c>
      <c r="B81" s="113"/>
      <c r="C81" s="113"/>
      <c r="D81" s="113"/>
      <c r="E81" s="113"/>
      <c r="F81" s="113"/>
      <c r="G81" s="114">
        <f>R80</f>
        <v>54483.477999999988</v>
      </c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5"/>
      <c r="S81" s="54"/>
    </row>
    <row r="82" spans="1:257" s="1" customFormat="1" ht="43" customHeight="1">
      <c r="A82" s="103" t="s">
        <v>92</v>
      </c>
      <c r="B82" s="103"/>
      <c r="C82" s="103"/>
      <c r="D82" s="103"/>
      <c r="E82" s="103"/>
      <c r="F82" s="103"/>
      <c r="G82" s="15" t="s">
        <v>93</v>
      </c>
      <c r="H82" s="39">
        <v>1</v>
      </c>
      <c r="I82" s="34" t="s">
        <v>45</v>
      </c>
      <c r="J82" s="126">
        <v>2980</v>
      </c>
      <c r="K82" s="127"/>
      <c r="L82" s="127"/>
      <c r="M82" s="128"/>
      <c r="N82" s="107">
        <f>J82*H82</f>
        <v>2980</v>
      </c>
      <c r="O82" s="107"/>
      <c r="P82" s="107"/>
      <c r="Q82" s="107"/>
      <c r="R82" s="107"/>
      <c r="S82" s="54"/>
    </row>
    <row r="83" spans="1:257" s="5" customFormat="1" ht="43" customHeight="1">
      <c r="A83" s="103" t="s">
        <v>94</v>
      </c>
      <c r="B83" s="103"/>
      <c r="C83" s="103"/>
      <c r="D83" s="103"/>
      <c r="E83" s="103"/>
      <c r="F83" s="103"/>
      <c r="G83" s="15" t="s">
        <v>95</v>
      </c>
      <c r="H83" s="39">
        <v>36.93</v>
      </c>
      <c r="I83" s="34" t="s">
        <v>41</v>
      </c>
      <c r="J83" s="104">
        <v>25</v>
      </c>
      <c r="K83" s="105"/>
      <c r="L83" s="105"/>
      <c r="M83" s="106"/>
      <c r="N83" s="107">
        <f>J83*H83</f>
        <v>923.25</v>
      </c>
      <c r="O83" s="107"/>
      <c r="P83" s="107"/>
      <c r="Q83" s="107"/>
      <c r="R83" s="107"/>
      <c r="S83" s="54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</row>
    <row r="84" spans="1:257" s="5" customFormat="1" ht="43" customHeight="1">
      <c r="A84" s="76" t="s">
        <v>96</v>
      </c>
      <c r="B84" s="76"/>
      <c r="C84" s="76"/>
      <c r="D84" s="76"/>
      <c r="E84" s="76"/>
      <c r="F84" s="76"/>
      <c r="G84" s="15" t="s">
        <v>96</v>
      </c>
      <c r="H84" s="39">
        <v>36.93</v>
      </c>
      <c r="I84" s="34" t="s">
        <v>41</v>
      </c>
      <c r="J84" s="104">
        <v>20</v>
      </c>
      <c r="K84" s="105"/>
      <c r="L84" s="105"/>
      <c r="M84" s="106"/>
      <c r="N84" s="107">
        <f>J84*H84</f>
        <v>738.6</v>
      </c>
      <c r="O84" s="107"/>
      <c r="P84" s="107"/>
      <c r="Q84" s="107"/>
      <c r="R84" s="107"/>
      <c r="S84" s="54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</row>
    <row r="85" spans="1:257" s="5" customFormat="1" ht="43" customHeight="1">
      <c r="A85" s="108" t="s">
        <v>97</v>
      </c>
      <c r="B85" s="108"/>
      <c r="C85" s="108"/>
      <c r="D85" s="108"/>
      <c r="E85" s="108"/>
      <c r="F85" s="108"/>
      <c r="G85" s="109">
        <f>G81+N83+N84+N82</f>
        <v>59125.327999999987</v>
      </c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</row>
    <row r="86" spans="1:257" s="6" customFormat="1" ht="43" customHeight="1">
      <c r="A86" s="68" t="s">
        <v>98</v>
      </c>
      <c r="B86" s="69"/>
      <c r="C86" s="110" t="s">
        <v>99</v>
      </c>
      <c r="D86" s="93"/>
      <c r="E86" s="94"/>
      <c r="F86" s="94"/>
      <c r="G86" s="93"/>
      <c r="H86" s="95"/>
      <c r="I86" s="93"/>
      <c r="J86" s="93"/>
      <c r="K86" s="93"/>
      <c r="L86" s="93"/>
      <c r="M86" s="93"/>
      <c r="N86" s="96"/>
      <c r="O86" s="96"/>
      <c r="P86" s="96"/>
      <c r="Q86" s="96"/>
      <c r="R86" s="96"/>
      <c r="S86" s="97"/>
      <c r="T86" s="55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56"/>
      <c r="BX86" s="56"/>
      <c r="BY86" s="56"/>
      <c r="BZ86" s="56"/>
      <c r="CA86" s="56"/>
      <c r="CB86" s="56"/>
      <c r="CC86" s="56"/>
      <c r="CD86" s="56"/>
      <c r="CE86" s="56"/>
      <c r="CF86" s="56"/>
      <c r="CG86" s="56"/>
      <c r="CH86" s="56"/>
      <c r="CI86" s="56"/>
      <c r="CJ86" s="56"/>
      <c r="CK86" s="56"/>
      <c r="CL86" s="56"/>
      <c r="CM86" s="56"/>
      <c r="CN86" s="56"/>
      <c r="CO86" s="56"/>
      <c r="CP86" s="56"/>
      <c r="CQ86" s="56"/>
      <c r="CR86" s="56"/>
      <c r="CS86" s="56"/>
      <c r="CT86" s="56"/>
      <c r="CU86" s="56"/>
      <c r="CV86" s="56"/>
      <c r="CW86" s="56"/>
      <c r="CX86" s="56"/>
      <c r="CY86" s="56"/>
      <c r="CZ86" s="56"/>
      <c r="DA86" s="56"/>
      <c r="DB86" s="56"/>
      <c r="DC86" s="56"/>
      <c r="DD86" s="56"/>
      <c r="DE86" s="56"/>
      <c r="DF86" s="56"/>
      <c r="DG86" s="56"/>
      <c r="DH86" s="56"/>
      <c r="DI86" s="56"/>
      <c r="DJ86" s="56"/>
      <c r="DK86" s="56"/>
      <c r="DL86" s="56"/>
      <c r="DM86" s="56"/>
      <c r="DN86" s="56"/>
      <c r="DO86" s="56"/>
      <c r="DP86" s="56"/>
      <c r="DQ86" s="56"/>
      <c r="DR86" s="56"/>
      <c r="DS86" s="56"/>
      <c r="DT86" s="56"/>
      <c r="DU86" s="56"/>
      <c r="DV86" s="56"/>
      <c r="DW86" s="56"/>
      <c r="DX86" s="56"/>
      <c r="DY86" s="56"/>
      <c r="DZ86" s="56"/>
      <c r="EA86" s="56"/>
      <c r="EB86" s="56"/>
      <c r="EC86" s="56"/>
      <c r="ED86" s="56"/>
      <c r="EE86" s="56"/>
      <c r="EF86" s="56"/>
      <c r="EG86" s="56"/>
      <c r="EH86" s="56"/>
      <c r="EI86" s="56"/>
      <c r="EJ86" s="56"/>
      <c r="EK86" s="56"/>
      <c r="EL86" s="56"/>
      <c r="EM86" s="56"/>
      <c r="EN86" s="56"/>
      <c r="EO86" s="56"/>
      <c r="EP86" s="56"/>
      <c r="EQ86" s="56"/>
      <c r="ER86" s="56"/>
      <c r="ES86" s="56"/>
      <c r="ET86" s="56"/>
      <c r="EU86" s="56"/>
      <c r="EV86" s="56"/>
      <c r="EW86" s="56"/>
      <c r="EX86" s="56"/>
      <c r="EY86" s="56"/>
      <c r="EZ86" s="56"/>
      <c r="FA86" s="56"/>
      <c r="FB86" s="56"/>
      <c r="FC86" s="56"/>
      <c r="FD86" s="56"/>
      <c r="FE86" s="56"/>
      <c r="FF86" s="56"/>
      <c r="FG86" s="56"/>
      <c r="FH86" s="56"/>
      <c r="FI86" s="56"/>
      <c r="FJ86" s="56"/>
      <c r="FK86" s="56"/>
      <c r="FL86" s="56"/>
      <c r="FM86" s="56"/>
      <c r="FN86" s="56"/>
      <c r="FO86" s="56"/>
      <c r="FP86" s="56"/>
      <c r="FQ86" s="56"/>
      <c r="FR86" s="56"/>
      <c r="FS86" s="56"/>
      <c r="FT86" s="56"/>
      <c r="FU86" s="56"/>
      <c r="FV86" s="56"/>
      <c r="FW86" s="56"/>
      <c r="FX86" s="56"/>
      <c r="FY86" s="56"/>
      <c r="FZ86" s="56"/>
      <c r="GA86" s="56"/>
      <c r="GB86" s="56"/>
      <c r="GC86" s="56"/>
      <c r="GD86" s="56"/>
      <c r="GE86" s="56"/>
      <c r="GF86" s="56"/>
      <c r="GG86" s="56"/>
      <c r="GH86" s="56"/>
      <c r="GI86" s="56"/>
      <c r="GJ86" s="56"/>
      <c r="GK86" s="56"/>
      <c r="GL86" s="56"/>
      <c r="GM86" s="56"/>
      <c r="GN86" s="56"/>
      <c r="GO86" s="56"/>
      <c r="GP86" s="56"/>
      <c r="GQ86" s="56"/>
      <c r="GR86" s="56"/>
      <c r="GS86" s="56"/>
      <c r="GT86" s="56"/>
      <c r="GU86" s="56"/>
      <c r="GV86" s="56"/>
      <c r="GW86" s="56"/>
      <c r="GX86" s="56"/>
      <c r="GY86" s="56"/>
      <c r="GZ86" s="56"/>
      <c r="HA86" s="56"/>
      <c r="HB86" s="56"/>
      <c r="HC86" s="56"/>
      <c r="HD86" s="56"/>
      <c r="HE86" s="56"/>
      <c r="HF86" s="56"/>
      <c r="HG86" s="56"/>
      <c r="HH86" s="56"/>
      <c r="HI86" s="56"/>
      <c r="HJ86" s="56"/>
      <c r="HK86" s="56"/>
      <c r="HL86" s="56"/>
      <c r="HM86" s="56"/>
      <c r="HN86" s="56"/>
      <c r="HO86" s="56"/>
      <c r="HP86" s="56"/>
      <c r="HQ86" s="56"/>
      <c r="HR86" s="56"/>
      <c r="HS86" s="56"/>
      <c r="HT86" s="56"/>
      <c r="HU86" s="56"/>
      <c r="HV86" s="56"/>
      <c r="HW86" s="56"/>
      <c r="HX86" s="56"/>
      <c r="HY86" s="56"/>
      <c r="HZ86" s="56"/>
      <c r="IA86" s="56"/>
      <c r="IB86" s="56"/>
      <c r="IC86" s="56"/>
      <c r="ID86" s="56"/>
      <c r="IE86" s="56"/>
      <c r="IF86" s="56"/>
      <c r="IG86" s="56"/>
      <c r="IH86" s="56"/>
      <c r="II86" s="56"/>
      <c r="IJ86" s="56"/>
      <c r="IK86" s="56"/>
      <c r="IL86" s="56"/>
      <c r="IM86" s="56"/>
      <c r="IN86" s="56"/>
      <c r="IO86" s="56"/>
      <c r="IP86" s="56"/>
      <c r="IQ86" s="56"/>
      <c r="IR86" s="56"/>
      <c r="IS86" s="56"/>
      <c r="IT86" s="56"/>
      <c r="IU86" s="56"/>
      <c r="IV86" s="56"/>
      <c r="IW86" s="56"/>
    </row>
    <row r="87" spans="1:257" s="6" customFormat="1" ht="43" customHeight="1">
      <c r="A87" s="68"/>
      <c r="B87" s="69"/>
      <c r="C87" s="83" t="s">
        <v>100</v>
      </c>
      <c r="D87" s="84"/>
      <c r="E87" s="85"/>
      <c r="F87" s="85"/>
      <c r="G87" s="84"/>
      <c r="H87" s="86"/>
      <c r="I87" s="84"/>
      <c r="J87" s="84"/>
      <c r="K87" s="84"/>
      <c r="L87" s="84"/>
      <c r="M87" s="84"/>
      <c r="N87" s="87"/>
      <c r="O87" s="87"/>
      <c r="P87" s="87"/>
      <c r="Q87" s="87"/>
      <c r="R87" s="87"/>
      <c r="S87" s="88"/>
      <c r="T87" s="57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6"/>
      <c r="BR87" s="56"/>
      <c r="BS87" s="56"/>
      <c r="BT87" s="56"/>
      <c r="BU87" s="56"/>
      <c r="BV87" s="56"/>
      <c r="BW87" s="56"/>
      <c r="BX87" s="56"/>
      <c r="BY87" s="56"/>
      <c r="BZ87" s="56"/>
      <c r="CA87" s="56"/>
      <c r="CB87" s="56"/>
      <c r="CC87" s="56"/>
      <c r="CD87" s="56"/>
      <c r="CE87" s="56"/>
      <c r="CF87" s="56"/>
      <c r="CG87" s="56"/>
      <c r="CH87" s="56"/>
      <c r="CI87" s="56"/>
      <c r="CJ87" s="56"/>
      <c r="CK87" s="56"/>
      <c r="CL87" s="56"/>
      <c r="CM87" s="56"/>
      <c r="CN87" s="56"/>
      <c r="CO87" s="56"/>
      <c r="CP87" s="56"/>
      <c r="CQ87" s="56"/>
      <c r="CR87" s="56"/>
      <c r="CS87" s="56"/>
      <c r="CT87" s="56"/>
      <c r="CU87" s="56"/>
      <c r="CV87" s="56"/>
      <c r="CW87" s="56"/>
      <c r="CX87" s="56"/>
      <c r="CY87" s="56"/>
      <c r="CZ87" s="56"/>
      <c r="DA87" s="56"/>
      <c r="DB87" s="56"/>
      <c r="DC87" s="56"/>
      <c r="DD87" s="56"/>
      <c r="DE87" s="56"/>
      <c r="DF87" s="56"/>
      <c r="DG87" s="56"/>
      <c r="DH87" s="56"/>
      <c r="DI87" s="56"/>
      <c r="DJ87" s="56"/>
      <c r="DK87" s="56"/>
      <c r="DL87" s="56"/>
      <c r="DM87" s="56"/>
      <c r="DN87" s="56"/>
      <c r="DO87" s="56"/>
      <c r="DP87" s="56"/>
      <c r="DQ87" s="56"/>
      <c r="DR87" s="56"/>
      <c r="DS87" s="56"/>
      <c r="DT87" s="56"/>
      <c r="DU87" s="56"/>
      <c r="DV87" s="56"/>
      <c r="DW87" s="56"/>
      <c r="DX87" s="56"/>
      <c r="DY87" s="56"/>
      <c r="DZ87" s="56"/>
      <c r="EA87" s="56"/>
      <c r="EB87" s="56"/>
      <c r="EC87" s="56"/>
      <c r="ED87" s="56"/>
      <c r="EE87" s="56"/>
      <c r="EF87" s="56"/>
      <c r="EG87" s="56"/>
      <c r="EH87" s="56"/>
      <c r="EI87" s="56"/>
      <c r="EJ87" s="56"/>
      <c r="EK87" s="56"/>
      <c r="EL87" s="56"/>
      <c r="EM87" s="56"/>
      <c r="EN87" s="56"/>
      <c r="EO87" s="56"/>
      <c r="EP87" s="56"/>
      <c r="EQ87" s="56"/>
      <c r="ER87" s="56"/>
      <c r="ES87" s="56"/>
      <c r="ET87" s="56"/>
      <c r="EU87" s="56"/>
      <c r="EV87" s="56"/>
      <c r="EW87" s="56"/>
      <c r="EX87" s="56"/>
      <c r="EY87" s="56"/>
      <c r="EZ87" s="56"/>
      <c r="FA87" s="56"/>
      <c r="FB87" s="56"/>
      <c r="FC87" s="56"/>
      <c r="FD87" s="56"/>
      <c r="FE87" s="56"/>
      <c r="FF87" s="56"/>
      <c r="FG87" s="56"/>
      <c r="FH87" s="56"/>
      <c r="FI87" s="56"/>
      <c r="FJ87" s="56"/>
      <c r="FK87" s="56"/>
      <c r="FL87" s="56"/>
      <c r="FM87" s="56"/>
      <c r="FN87" s="56"/>
      <c r="FO87" s="56"/>
      <c r="FP87" s="56"/>
      <c r="FQ87" s="56"/>
      <c r="FR87" s="56"/>
      <c r="FS87" s="56"/>
      <c r="FT87" s="56"/>
      <c r="FU87" s="56"/>
      <c r="FV87" s="56"/>
      <c r="FW87" s="56"/>
      <c r="FX87" s="56"/>
      <c r="FY87" s="56"/>
      <c r="FZ87" s="56"/>
      <c r="GA87" s="56"/>
      <c r="GB87" s="56"/>
      <c r="GC87" s="56"/>
      <c r="GD87" s="56"/>
      <c r="GE87" s="56"/>
      <c r="GF87" s="56"/>
      <c r="GG87" s="56"/>
      <c r="GH87" s="56"/>
      <c r="GI87" s="56"/>
      <c r="GJ87" s="56"/>
      <c r="GK87" s="56"/>
      <c r="GL87" s="56"/>
      <c r="GM87" s="56"/>
      <c r="GN87" s="56"/>
      <c r="GO87" s="56"/>
      <c r="GP87" s="56"/>
      <c r="GQ87" s="56"/>
      <c r="GR87" s="56"/>
      <c r="GS87" s="56"/>
      <c r="GT87" s="56"/>
      <c r="GU87" s="56"/>
      <c r="GV87" s="56"/>
      <c r="GW87" s="56"/>
      <c r="GX87" s="56"/>
      <c r="GY87" s="56"/>
      <c r="GZ87" s="56"/>
      <c r="HA87" s="56"/>
      <c r="HB87" s="56"/>
      <c r="HC87" s="56"/>
      <c r="HD87" s="56"/>
      <c r="HE87" s="56"/>
      <c r="HF87" s="56"/>
      <c r="HG87" s="56"/>
      <c r="HH87" s="56"/>
      <c r="HI87" s="56"/>
      <c r="HJ87" s="56"/>
      <c r="HK87" s="56"/>
      <c r="HL87" s="56"/>
      <c r="HM87" s="56"/>
      <c r="HN87" s="56"/>
      <c r="HO87" s="56"/>
      <c r="HP87" s="56"/>
      <c r="HQ87" s="56"/>
      <c r="HR87" s="56"/>
      <c r="HS87" s="56"/>
      <c r="HT87" s="56"/>
      <c r="HU87" s="56"/>
      <c r="HV87" s="56"/>
      <c r="HW87" s="56"/>
      <c r="HX87" s="56"/>
      <c r="HY87" s="56"/>
      <c r="HZ87" s="56"/>
      <c r="IA87" s="56"/>
      <c r="IB87" s="56"/>
      <c r="IC87" s="56"/>
      <c r="ID87" s="56"/>
      <c r="IE87" s="56"/>
      <c r="IF87" s="56"/>
      <c r="IG87" s="56"/>
      <c r="IH87" s="56"/>
      <c r="II87" s="56"/>
      <c r="IJ87" s="56"/>
      <c r="IK87" s="56"/>
      <c r="IL87" s="56"/>
      <c r="IM87" s="56"/>
      <c r="IN87" s="56"/>
      <c r="IO87" s="56"/>
      <c r="IP87" s="56"/>
      <c r="IQ87" s="56"/>
      <c r="IR87" s="56"/>
      <c r="IS87" s="56"/>
      <c r="IT87" s="56"/>
      <c r="IU87" s="56"/>
      <c r="IV87" s="56"/>
      <c r="IW87" s="56"/>
    </row>
    <row r="88" spans="1:257" s="6" customFormat="1" ht="43" customHeight="1">
      <c r="A88" s="68"/>
      <c r="B88" s="69"/>
      <c r="C88" s="83" t="s">
        <v>101</v>
      </c>
      <c r="D88" s="84"/>
      <c r="E88" s="85"/>
      <c r="F88" s="85"/>
      <c r="G88" s="84"/>
      <c r="H88" s="86"/>
      <c r="I88" s="84"/>
      <c r="J88" s="84"/>
      <c r="K88" s="84"/>
      <c r="L88" s="84"/>
      <c r="M88" s="84"/>
      <c r="N88" s="87"/>
      <c r="O88" s="87"/>
      <c r="P88" s="87"/>
      <c r="Q88" s="87"/>
      <c r="R88" s="87"/>
      <c r="S88" s="88"/>
      <c r="T88" s="57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  <c r="BQ88" s="56"/>
      <c r="BR88" s="56"/>
      <c r="BS88" s="56"/>
      <c r="BT88" s="56"/>
      <c r="BU88" s="56"/>
      <c r="BV88" s="56"/>
      <c r="BW88" s="56"/>
      <c r="BX88" s="56"/>
      <c r="BY88" s="56"/>
      <c r="BZ88" s="56"/>
      <c r="CA88" s="56"/>
      <c r="CB88" s="56"/>
      <c r="CC88" s="56"/>
      <c r="CD88" s="56"/>
      <c r="CE88" s="56"/>
      <c r="CF88" s="56"/>
      <c r="CG88" s="56"/>
      <c r="CH88" s="56"/>
      <c r="CI88" s="56"/>
      <c r="CJ88" s="56"/>
      <c r="CK88" s="56"/>
      <c r="CL88" s="56"/>
      <c r="CM88" s="56"/>
      <c r="CN88" s="56"/>
      <c r="CO88" s="56"/>
      <c r="CP88" s="56"/>
      <c r="CQ88" s="56"/>
      <c r="CR88" s="56"/>
      <c r="CS88" s="56"/>
      <c r="CT88" s="56"/>
      <c r="CU88" s="56"/>
      <c r="CV88" s="56"/>
      <c r="CW88" s="56"/>
      <c r="CX88" s="56"/>
      <c r="CY88" s="56"/>
      <c r="CZ88" s="56"/>
      <c r="DA88" s="56"/>
      <c r="DB88" s="56"/>
      <c r="DC88" s="56"/>
      <c r="DD88" s="56"/>
      <c r="DE88" s="56"/>
      <c r="DF88" s="56"/>
      <c r="DG88" s="56"/>
      <c r="DH88" s="56"/>
      <c r="DI88" s="56"/>
      <c r="DJ88" s="56"/>
      <c r="DK88" s="56"/>
      <c r="DL88" s="56"/>
      <c r="DM88" s="56"/>
      <c r="DN88" s="56"/>
      <c r="DO88" s="56"/>
      <c r="DP88" s="56"/>
      <c r="DQ88" s="56"/>
      <c r="DR88" s="56"/>
      <c r="DS88" s="56"/>
      <c r="DT88" s="56"/>
      <c r="DU88" s="56"/>
      <c r="DV88" s="56"/>
      <c r="DW88" s="56"/>
      <c r="DX88" s="56"/>
      <c r="DY88" s="56"/>
      <c r="DZ88" s="56"/>
      <c r="EA88" s="56"/>
      <c r="EB88" s="56"/>
      <c r="EC88" s="56"/>
      <c r="ED88" s="56"/>
      <c r="EE88" s="56"/>
      <c r="EF88" s="56"/>
      <c r="EG88" s="56"/>
      <c r="EH88" s="56"/>
      <c r="EI88" s="56"/>
      <c r="EJ88" s="56"/>
      <c r="EK88" s="56"/>
      <c r="EL88" s="56"/>
      <c r="EM88" s="56"/>
      <c r="EN88" s="56"/>
      <c r="EO88" s="56"/>
      <c r="EP88" s="56"/>
      <c r="EQ88" s="56"/>
      <c r="ER88" s="56"/>
      <c r="ES88" s="56"/>
      <c r="ET88" s="56"/>
      <c r="EU88" s="56"/>
      <c r="EV88" s="56"/>
      <c r="EW88" s="56"/>
      <c r="EX88" s="56"/>
      <c r="EY88" s="56"/>
      <c r="EZ88" s="56"/>
      <c r="FA88" s="56"/>
      <c r="FB88" s="56"/>
      <c r="FC88" s="56"/>
      <c r="FD88" s="56"/>
      <c r="FE88" s="56"/>
      <c r="FF88" s="56"/>
      <c r="FG88" s="56"/>
      <c r="FH88" s="56"/>
      <c r="FI88" s="56"/>
      <c r="FJ88" s="56"/>
      <c r="FK88" s="56"/>
      <c r="FL88" s="56"/>
      <c r="FM88" s="56"/>
      <c r="FN88" s="56"/>
      <c r="FO88" s="56"/>
      <c r="FP88" s="56"/>
      <c r="FQ88" s="56"/>
      <c r="FR88" s="56"/>
      <c r="FS88" s="56"/>
      <c r="FT88" s="56"/>
      <c r="FU88" s="56"/>
      <c r="FV88" s="56"/>
      <c r="FW88" s="56"/>
      <c r="FX88" s="56"/>
      <c r="FY88" s="56"/>
      <c r="FZ88" s="56"/>
      <c r="GA88" s="56"/>
      <c r="GB88" s="56"/>
      <c r="GC88" s="56"/>
      <c r="GD88" s="56"/>
      <c r="GE88" s="56"/>
      <c r="GF88" s="56"/>
      <c r="GG88" s="56"/>
      <c r="GH88" s="56"/>
      <c r="GI88" s="56"/>
      <c r="GJ88" s="56"/>
      <c r="GK88" s="56"/>
      <c r="GL88" s="56"/>
      <c r="GM88" s="56"/>
      <c r="GN88" s="56"/>
      <c r="GO88" s="56"/>
      <c r="GP88" s="56"/>
      <c r="GQ88" s="56"/>
      <c r="GR88" s="56"/>
      <c r="GS88" s="56"/>
      <c r="GT88" s="56"/>
      <c r="GU88" s="56"/>
      <c r="GV88" s="56"/>
      <c r="GW88" s="56"/>
      <c r="GX88" s="56"/>
      <c r="GY88" s="56"/>
      <c r="GZ88" s="56"/>
      <c r="HA88" s="56"/>
      <c r="HB88" s="56"/>
      <c r="HC88" s="56"/>
      <c r="HD88" s="56"/>
      <c r="HE88" s="56"/>
      <c r="HF88" s="56"/>
      <c r="HG88" s="56"/>
      <c r="HH88" s="56"/>
      <c r="HI88" s="56"/>
      <c r="HJ88" s="56"/>
      <c r="HK88" s="56"/>
      <c r="HL88" s="56"/>
      <c r="HM88" s="56"/>
      <c r="HN88" s="56"/>
      <c r="HO88" s="56"/>
      <c r="HP88" s="56"/>
      <c r="HQ88" s="56"/>
      <c r="HR88" s="56"/>
      <c r="HS88" s="56"/>
      <c r="HT88" s="56"/>
      <c r="HU88" s="56"/>
      <c r="HV88" s="56"/>
      <c r="HW88" s="56"/>
      <c r="HX88" s="56"/>
      <c r="HY88" s="56"/>
      <c r="HZ88" s="56"/>
      <c r="IA88" s="56"/>
      <c r="IB88" s="56"/>
      <c r="IC88" s="56"/>
      <c r="ID88" s="56"/>
      <c r="IE88" s="56"/>
      <c r="IF88" s="56"/>
      <c r="IG88" s="56"/>
      <c r="IH88" s="56"/>
      <c r="II88" s="56"/>
      <c r="IJ88" s="56"/>
      <c r="IK88" s="56"/>
      <c r="IL88" s="56"/>
      <c r="IM88" s="56"/>
      <c r="IN88" s="56"/>
      <c r="IO88" s="56"/>
      <c r="IP88" s="56"/>
      <c r="IQ88" s="56"/>
      <c r="IR88" s="56"/>
      <c r="IS88" s="56"/>
      <c r="IT88" s="56"/>
      <c r="IU88" s="56"/>
      <c r="IV88" s="56"/>
      <c r="IW88" s="56"/>
    </row>
    <row r="89" spans="1:257" s="6" customFormat="1" ht="43" customHeight="1">
      <c r="A89" s="68"/>
      <c r="B89" s="69"/>
      <c r="C89" s="92" t="s">
        <v>102</v>
      </c>
      <c r="D89" s="93"/>
      <c r="E89" s="94"/>
      <c r="F89" s="94"/>
      <c r="G89" s="93"/>
      <c r="H89" s="95"/>
      <c r="I89" s="93"/>
      <c r="J89" s="93"/>
      <c r="K89" s="93"/>
      <c r="L89" s="93"/>
      <c r="M89" s="93"/>
      <c r="N89" s="96"/>
      <c r="O89" s="96"/>
      <c r="P89" s="96"/>
      <c r="Q89" s="96"/>
      <c r="R89" s="96"/>
      <c r="S89" s="97"/>
      <c r="T89" s="55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6"/>
      <c r="BM89" s="56"/>
      <c r="BN89" s="56"/>
      <c r="BO89" s="56"/>
      <c r="BP89" s="56"/>
      <c r="BQ89" s="56"/>
      <c r="BR89" s="56"/>
      <c r="BS89" s="56"/>
      <c r="BT89" s="56"/>
      <c r="BU89" s="56"/>
      <c r="BV89" s="56"/>
      <c r="BW89" s="56"/>
      <c r="BX89" s="56"/>
      <c r="BY89" s="56"/>
      <c r="BZ89" s="56"/>
      <c r="CA89" s="56"/>
      <c r="CB89" s="56"/>
      <c r="CC89" s="56"/>
      <c r="CD89" s="56"/>
      <c r="CE89" s="56"/>
      <c r="CF89" s="56"/>
      <c r="CG89" s="56"/>
      <c r="CH89" s="56"/>
      <c r="CI89" s="56"/>
      <c r="CJ89" s="56"/>
      <c r="CK89" s="56"/>
      <c r="CL89" s="56"/>
      <c r="CM89" s="56"/>
      <c r="CN89" s="56"/>
      <c r="CO89" s="56"/>
      <c r="CP89" s="56"/>
      <c r="CQ89" s="56"/>
      <c r="CR89" s="56"/>
      <c r="CS89" s="56"/>
      <c r="CT89" s="56"/>
      <c r="CU89" s="56"/>
      <c r="CV89" s="56"/>
      <c r="CW89" s="56"/>
      <c r="CX89" s="56"/>
      <c r="CY89" s="56"/>
      <c r="CZ89" s="56"/>
      <c r="DA89" s="56"/>
      <c r="DB89" s="56"/>
      <c r="DC89" s="56"/>
      <c r="DD89" s="56"/>
      <c r="DE89" s="56"/>
      <c r="DF89" s="56"/>
      <c r="DG89" s="56"/>
      <c r="DH89" s="56"/>
      <c r="DI89" s="56"/>
      <c r="DJ89" s="56"/>
      <c r="DK89" s="56"/>
      <c r="DL89" s="56"/>
      <c r="DM89" s="56"/>
      <c r="DN89" s="56"/>
      <c r="DO89" s="56"/>
      <c r="DP89" s="56"/>
      <c r="DQ89" s="56"/>
      <c r="DR89" s="56"/>
      <c r="DS89" s="56"/>
      <c r="DT89" s="56"/>
      <c r="DU89" s="56"/>
      <c r="DV89" s="56"/>
      <c r="DW89" s="56"/>
      <c r="DX89" s="56"/>
      <c r="DY89" s="56"/>
      <c r="DZ89" s="56"/>
      <c r="EA89" s="56"/>
      <c r="EB89" s="56"/>
      <c r="EC89" s="56"/>
      <c r="ED89" s="56"/>
      <c r="EE89" s="56"/>
      <c r="EF89" s="56"/>
      <c r="EG89" s="56"/>
      <c r="EH89" s="56"/>
      <c r="EI89" s="56"/>
      <c r="EJ89" s="56"/>
      <c r="EK89" s="56"/>
      <c r="EL89" s="56"/>
      <c r="EM89" s="56"/>
      <c r="EN89" s="56"/>
      <c r="EO89" s="56"/>
      <c r="EP89" s="56"/>
      <c r="EQ89" s="56"/>
      <c r="ER89" s="56"/>
      <c r="ES89" s="56"/>
      <c r="ET89" s="56"/>
      <c r="EU89" s="56"/>
      <c r="EV89" s="56"/>
      <c r="EW89" s="56"/>
      <c r="EX89" s="56"/>
      <c r="EY89" s="56"/>
      <c r="EZ89" s="56"/>
      <c r="FA89" s="56"/>
      <c r="FB89" s="56"/>
      <c r="FC89" s="56"/>
      <c r="FD89" s="56"/>
      <c r="FE89" s="56"/>
      <c r="FF89" s="56"/>
      <c r="FG89" s="56"/>
      <c r="FH89" s="56"/>
      <c r="FI89" s="56"/>
      <c r="FJ89" s="56"/>
      <c r="FK89" s="56"/>
      <c r="FL89" s="56"/>
      <c r="FM89" s="56"/>
      <c r="FN89" s="56"/>
      <c r="FO89" s="56"/>
      <c r="FP89" s="56"/>
      <c r="FQ89" s="56"/>
      <c r="FR89" s="56"/>
      <c r="FS89" s="56"/>
      <c r="FT89" s="56"/>
      <c r="FU89" s="56"/>
      <c r="FV89" s="56"/>
      <c r="FW89" s="56"/>
      <c r="FX89" s="56"/>
      <c r="FY89" s="56"/>
      <c r="FZ89" s="56"/>
      <c r="GA89" s="56"/>
      <c r="GB89" s="56"/>
      <c r="GC89" s="56"/>
      <c r="GD89" s="56"/>
      <c r="GE89" s="56"/>
      <c r="GF89" s="56"/>
      <c r="GG89" s="56"/>
      <c r="GH89" s="56"/>
      <c r="GI89" s="56"/>
      <c r="GJ89" s="56"/>
      <c r="GK89" s="56"/>
      <c r="GL89" s="56"/>
      <c r="GM89" s="56"/>
      <c r="GN89" s="56"/>
      <c r="GO89" s="56"/>
      <c r="GP89" s="56"/>
      <c r="GQ89" s="56"/>
      <c r="GR89" s="56"/>
      <c r="GS89" s="56"/>
      <c r="GT89" s="56"/>
      <c r="GU89" s="56"/>
      <c r="GV89" s="56"/>
      <c r="GW89" s="56"/>
      <c r="GX89" s="56"/>
      <c r="GY89" s="56"/>
      <c r="GZ89" s="56"/>
      <c r="HA89" s="56"/>
      <c r="HB89" s="56"/>
      <c r="HC89" s="56"/>
      <c r="HD89" s="56"/>
      <c r="HE89" s="56"/>
      <c r="HF89" s="56"/>
      <c r="HG89" s="56"/>
      <c r="HH89" s="56"/>
      <c r="HI89" s="56"/>
      <c r="HJ89" s="56"/>
      <c r="HK89" s="56"/>
      <c r="HL89" s="56"/>
      <c r="HM89" s="56"/>
      <c r="HN89" s="56"/>
      <c r="HO89" s="56"/>
      <c r="HP89" s="56"/>
      <c r="HQ89" s="56"/>
      <c r="HR89" s="56"/>
      <c r="HS89" s="56"/>
      <c r="HT89" s="56"/>
      <c r="HU89" s="56"/>
      <c r="HV89" s="56"/>
      <c r="HW89" s="56"/>
      <c r="HX89" s="56"/>
      <c r="HY89" s="56"/>
      <c r="HZ89" s="56"/>
      <c r="IA89" s="56"/>
      <c r="IB89" s="56"/>
      <c r="IC89" s="56"/>
      <c r="ID89" s="56"/>
      <c r="IE89" s="56"/>
      <c r="IF89" s="56"/>
      <c r="IG89" s="56"/>
      <c r="IH89" s="56"/>
      <c r="II89" s="56"/>
      <c r="IJ89" s="56"/>
      <c r="IK89" s="56"/>
      <c r="IL89" s="56"/>
      <c r="IM89" s="56"/>
      <c r="IN89" s="56"/>
      <c r="IO89" s="56"/>
      <c r="IP89" s="56"/>
      <c r="IQ89" s="56"/>
      <c r="IR89" s="56"/>
      <c r="IS89" s="56"/>
      <c r="IT89" s="56"/>
      <c r="IU89" s="56"/>
      <c r="IV89" s="56"/>
      <c r="IW89" s="56"/>
    </row>
    <row r="90" spans="1:257" s="6" customFormat="1" ht="43" customHeight="1">
      <c r="A90" s="68"/>
      <c r="B90" s="69"/>
      <c r="C90" s="92" t="s">
        <v>103</v>
      </c>
      <c r="D90" s="98"/>
      <c r="E90" s="99"/>
      <c r="F90" s="99"/>
      <c r="G90" s="98"/>
      <c r="H90" s="100"/>
      <c r="I90" s="98"/>
      <c r="J90" s="98"/>
      <c r="K90" s="98"/>
      <c r="L90" s="98"/>
      <c r="M90" s="98"/>
      <c r="N90" s="101"/>
      <c r="O90" s="101"/>
      <c r="P90" s="101"/>
      <c r="Q90" s="101"/>
      <c r="R90" s="101"/>
      <c r="S90" s="102"/>
      <c r="T90" s="55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6"/>
      <c r="BR90" s="56"/>
      <c r="BS90" s="56"/>
      <c r="BT90" s="56"/>
      <c r="BU90" s="56"/>
      <c r="BV90" s="56"/>
      <c r="BW90" s="56"/>
      <c r="BX90" s="56"/>
      <c r="BY90" s="56"/>
      <c r="BZ90" s="56"/>
      <c r="CA90" s="56"/>
      <c r="CB90" s="56"/>
      <c r="CC90" s="56"/>
      <c r="CD90" s="56"/>
      <c r="CE90" s="56"/>
      <c r="CF90" s="56"/>
      <c r="CG90" s="56"/>
      <c r="CH90" s="56"/>
      <c r="CI90" s="56"/>
      <c r="CJ90" s="56"/>
      <c r="CK90" s="56"/>
      <c r="CL90" s="56"/>
      <c r="CM90" s="56"/>
      <c r="CN90" s="56"/>
      <c r="CO90" s="56"/>
      <c r="CP90" s="56"/>
      <c r="CQ90" s="56"/>
      <c r="CR90" s="56"/>
      <c r="CS90" s="56"/>
      <c r="CT90" s="56"/>
      <c r="CU90" s="56"/>
      <c r="CV90" s="56"/>
      <c r="CW90" s="56"/>
      <c r="CX90" s="56"/>
      <c r="CY90" s="56"/>
      <c r="CZ90" s="56"/>
      <c r="DA90" s="56"/>
      <c r="DB90" s="56"/>
      <c r="DC90" s="56"/>
      <c r="DD90" s="56"/>
      <c r="DE90" s="56"/>
      <c r="DF90" s="56"/>
      <c r="DG90" s="56"/>
      <c r="DH90" s="56"/>
      <c r="DI90" s="56"/>
      <c r="DJ90" s="56"/>
      <c r="DK90" s="56"/>
      <c r="DL90" s="56"/>
      <c r="DM90" s="56"/>
      <c r="DN90" s="56"/>
      <c r="DO90" s="56"/>
      <c r="DP90" s="56"/>
      <c r="DQ90" s="56"/>
      <c r="DR90" s="56"/>
      <c r="DS90" s="56"/>
      <c r="DT90" s="56"/>
      <c r="DU90" s="56"/>
      <c r="DV90" s="56"/>
      <c r="DW90" s="56"/>
      <c r="DX90" s="56"/>
      <c r="DY90" s="56"/>
      <c r="DZ90" s="56"/>
      <c r="EA90" s="56"/>
      <c r="EB90" s="56"/>
      <c r="EC90" s="56"/>
      <c r="ED90" s="56"/>
      <c r="EE90" s="56"/>
      <c r="EF90" s="56"/>
      <c r="EG90" s="56"/>
      <c r="EH90" s="56"/>
      <c r="EI90" s="56"/>
      <c r="EJ90" s="56"/>
      <c r="EK90" s="56"/>
      <c r="EL90" s="56"/>
      <c r="EM90" s="56"/>
      <c r="EN90" s="56"/>
      <c r="EO90" s="56"/>
      <c r="EP90" s="56"/>
      <c r="EQ90" s="56"/>
      <c r="ER90" s="56"/>
      <c r="ES90" s="56"/>
      <c r="ET90" s="56"/>
      <c r="EU90" s="56"/>
      <c r="EV90" s="56"/>
      <c r="EW90" s="56"/>
      <c r="EX90" s="56"/>
      <c r="EY90" s="56"/>
      <c r="EZ90" s="56"/>
      <c r="FA90" s="56"/>
      <c r="FB90" s="56"/>
      <c r="FC90" s="56"/>
      <c r="FD90" s="56"/>
      <c r="FE90" s="56"/>
      <c r="FF90" s="56"/>
      <c r="FG90" s="56"/>
      <c r="FH90" s="56"/>
      <c r="FI90" s="56"/>
      <c r="FJ90" s="56"/>
      <c r="FK90" s="56"/>
      <c r="FL90" s="56"/>
      <c r="FM90" s="56"/>
      <c r="FN90" s="56"/>
      <c r="FO90" s="56"/>
      <c r="FP90" s="56"/>
      <c r="FQ90" s="56"/>
      <c r="FR90" s="56"/>
      <c r="FS90" s="56"/>
      <c r="FT90" s="56"/>
      <c r="FU90" s="56"/>
      <c r="FV90" s="56"/>
      <c r="FW90" s="56"/>
      <c r="FX90" s="56"/>
      <c r="FY90" s="56"/>
      <c r="FZ90" s="56"/>
      <c r="GA90" s="56"/>
      <c r="GB90" s="56"/>
      <c r="GC90" s="56"/>
      <c r="GD90" s="56"/>
      <c r="GE90" s="56"/>
      <c r="GF90" s="56"/>
      <c r="GG90" s="56"/>
      <c r="GH90" s="56"/>
      <c r="GI90" s="56"/>
      <c r="GJ90" s="56"/>
      <c r="GK90" s="56"/>
      <c r="GL90" s="56"/>
      <c r="GM90" s="56"/>
      <c r="GN90" s="56"/>
      <c r="GO90" s="56"/>
      <c r="GP90" s="56"/>
      <c r="GQ90" s="56"/>
      <c r="GR90" s="56"/>
      <c r="GS90" s="56"/>
      <c r="GT90" s="56"/>
      <c r="GU90" s="56"/>
      <c r="GV90" s="56"/>
      <c r="GW90" s="56"/>
      <c r="GX90" s="56"/>
      <c r="GY90" s="56"/>
      <c r="GZ90" s="56"/>
      <c r="HA90" s="56"/>
      <c r="HB90" s="56"/>
      <c r="HC90" s="56"/>
      <c r="HD90" s="56"/>
      <c r="HE90" s="56"/>
      <c r="HF90" s="56"/>
      <c r="HG90" s="56"/>
      <c r="HH90" s="56"/>
      <c r="HI90" s="56"/>
      <c r="HJ90" s="56"/>
      <c r="HK90" s="56"/>
      <c r="HL90" s="56"/>
      <c r="HM90" s="56"/>
      <c r="HN90" s="56"/>
      <c r="HO90" s="56"/>
      <c r="HP90" s="56"/>
      <c r="HQ90" s="56"/>
      <c r="HR90" s="56"/>
      <c r="HS90" s="56"/>
      <c r="HT90" s="56"/>
      <c r="HU90" s="56"/>
      <c r="HV90" s="56"/>
      <c r="HW90" s="56"/>
      <c r="HX90" s="56"/>
      <c r="HY90" s="56"/>
      <c r="HZ90" s="56"/>
      <c r="IA90" s="56"/>
      <c r="IB90" s="56"/>
      <c r="IC90" s="56"/>
      <c r="ID90" s="56"/>
      <c r="IE90" s="56"/>
      <c r="IF90" s="56"/>
      <c r="IG90" s="56"/>
      <c r="IH90" s="56"/>
      <c r="II90" s="56"/>
      <c r="IJ90" s="56"/>
      <c r="IK90" s="56"/>
      <c r="IL90" s="56"/>
      <c r="IM90" s="56"/>
      <c r="IN90" s="56"/>
      <c r="IO90" s="56"/>
      <c r="IP90" s="56"/>
      <c r="IQ90" s="56"/>
      <c r="IR90" s="56"/>
      <c r="IS90" s="56"/>
      <c r="IT90" s="56"/>
      <c r="IU90" s="56"/>
      <c r="IV90" s="56"/>
      <c r="IW90" s="56"/>
    </row>
    <row r="91" spans="1:257" s="6" customFormat="1" ht="43" customHeight="1">
      <c r="A91" s="68"/>
      <c r="B91" s="69"/>
      <c r="C91" s="83" t="s">
        <v>104</v>
      </c>
      <c r="D91" s="84"/>
      <c r="E91" s="85"/>
      <c r="F91" s="85"/>
      <c r="G91" s="84"/>
      <c r="H91" s="86"/>
      <c r="I91" s="84"/>
      <c r="J91" s="84"/>
      <c r="K91" s="84"/>
      <c r="L91" s="84"/>
      <c r="M91" s="84"/>
      <c r="N91" s="87"/>
      <c r="O91" s="87"/>
      <c r="P91" s="87"/>
      <c r="Q91" s="87"/>
      <c r="R91" s="87"/>
      <c r="S91" s="88"/>
      <c r="T91" s="57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6"/>
      <c r="BR91" s="56"/>
      <c r="BS91" s="56"/>
      <c r="BT91" s="56"/>
      <c r="BU91" s="56"/>
      <c r="BV91" s="56"/>
      <c r="BW91" s="56"/>
      <c r="BX91" s="56"/>
      <c r="BY91" s="56"/>
      <c r="BZ91" s="56"/>
      <c r="CA91" s="56"/>
      <c r="CB91" s="56"/>
      <c r="CC91" s="56"/>
      <c r="CD91" s="56"/>
      <c r="CE91" s="56"/>
      <c r="CF91" s="56"/>
      <c r="CG91" s="56"/>
      <c r="CH91" s="56"/>
      <c r="CI91" s="56"/>
      <c r="CJ91" s="56"/>
      <c r="CK91" s="56"/>
      <c r="CL91" s="56"/>
      <c r="CM91" s="56"/>
      <c r="CN91" s="56"/>
      <c r="CO91" s="56"/>
      <c r="CP91" s="56"/>
      <c r="CQ91" s="56"/>
      <c r="CR91" s="56"/>
      <c r="CS91" s="56"/>
      <c r="CT91" s="56"/>
      <c r="CU91" s="56"/>
      <c r="CV91" s="56"/>
      <c r="CW91" s="56"/>
      <c r="CX91" s="56"/>
      <c r="CY91" s="56"/>
      <c r="CZ91" s="56"/>
      <c r="DA91" s="56"/>
      <c r="DB91" s="56"/>
      <c r="DC91" s="56"/>
      <c r="DD91" s="56"/>
      <c r="DE91" s="56"/>
      <c r="DF91" s="56"/>
      <c r="DG91" s="56"/>
      <c r="DH91" s="56"/>
      <c r="DI91" s="56"/>
      <c r="DJ91" s="56"/>
      <c r="DK91" s="56"/>
      <c r="DL91" s="56"/>
      <c r="DM91" s="56"/>
      <c r="DN91" s="56"/>
      <c r="DO91" s="56"/>
      <c r="DP91" s="56"/>
      <c r="DQ91" s="56"/>
      <c r="DR91" s="56"/>
      <c r="DS91" s="56"/>
      <c r="DT91" s="56"/>
      <c r="DU91" s="56"/>
      <c r="DV91" s="56"/>
      <c r="DW91" s="56"/>
      <c r="DX91" s="56"/>
      <c r="DY91" s="56"/>
      <c r="DZ91" s="56"/>
      <c r="EA91" s="56"/>
      <c r="EB91" s="56"/>
      <c r="EC91" s="56"/>
      <c r="ED91" s="56"/>
      <c r="EE91" s="56"/>
      <c r="EF91" s="56"/>
      <c r="EG91" s="56"/>
      <c r="EH91" s="56"/>
      <c r="EI91" s="56"/>
      <c r="EJ91" s="56"/>
      <c r="EK91" s="56"/>
      <c r="EL91" s="56"/>
      <c r="EM91" s="56"/>
      <c r="EN91" s="56"/>
      <c r="EO91" s="56"/>
      <c r="EP91" s="56"/>
      <c r="EQ91" s="56"/>
      <c r="ER91" s="56"/>
      <c r="ES91" s="56"/>
      <c r="ET91" s="56"/>
      <c r="EU91" s="56"/>
      <c r="EV91" s="56"/>
      <c r="EW91" s="56"/>
      <c r="EX91" s="56"/>
      <c r="EY91" s="56"/>
      <c r="EZ91" s="56"/>
      <c r="FA91" s="56"/>
      <c r="FB91" s="56"/>
      <c r="FC91" s="56"/>
      <c r="FD91" s="56"/>
      <c r="FE91" s="56"/>
      <c r="FF91" s="56"/>
      <c r="FG91" s="56"/>
      <c r="FH91" s="56"/>
      <c r="FI91" s="56"/>
      <c r="FJ91" s="56"/>
      <c r="FK91" s="56"/>
      <c r="FL91" s="56"/>
      <c r="FM91" s="56"/>
      <c r="FN91" s="56"/>
      <c r="FO91" s="56"/>
      <c r="FP91" s="56"/>
      <c r="FQ91" s="56"/>
      <c r="FR91" s="56"/>
      <c r="FS91" s="56"/>
      <c r="FT91" s="56"/>
      <c r="FU91" s="56"/>
      <c r="FV91" s="56"/>
      <c r="FW91" s="56"/>
      <c r="FX91" s="56"/>
      <c r="FY91" s="56"/>
      <c r="FZ91" s="56"/>
      <c r="GA91" s="56"/>
      <c r="GB91" s="56"/>
      <c r="GC91" s="56"/>
      <c r="GD91" s="56"/>
      <c r="GE91" s="56"/>
      <c r="GF91" s="56"/>
      <c r="GG91" s="56"/>
      <c r="GH91" s="56"/>
      <c r="GI91" s="56"/>
      <c r="GJ91" s="56"/>
      <c r="GK91" s="56"/>
      <c r="GL91" s="56"/>
      <c r="GM91" s="56"/>
      <c r="GN91" s="56"/>
      <c r="GO91" s="56"/>
      <c r="GP91" s="56"/>
      <c r="GQ91" s="56"/>
      <c r="GR91" s="56"/>
      <c r="GS91" s="56"/>
      <c r="GT91" s="56"/>
      <c r="GU91" s="56"/>
      <c r="GV91" s="56"/>
      <c r="GW91" s="56"/>
      <c r="GX91" s="56"/>
      <c r="GY91" s="56"/>
      <c r="GZ91" s="56"/>
      <c r="HA91" s="56"/>
      <c r="HB91" s="56"/>
      <c r="HC91" s="56"/>
      <c r="HD91" s="56"/>
      <c r="HE91" s="56"/>
      <c r="HF91" s="56"/>
      <c r="HG91" s="56"/>
      <c r="HH91" s="56"/>
      <c r="HI91" s="56"/>
      <c r="HJ91" s="56"/>
      <c r="HK91" s="56"/>
      <c r="HL91" s="56"/>
      <c r="HM91" s="56"/>
      <c r="HN91" s="56"/>
      <c r="HO91" s="56"/>
      <c r="HP91" s="56"/>
      <c r="HQ91" s="56"/>
      <c r="HR91" s="56"/>
      <c r="HS91" s="56"/>
      <c r="HT91" s="56"/>
      <c r="HU91" s="56"/>
      <c r="HV91" s="56"/>
      <c r="HW91" s="56"/>
      <c r="HX91" s="56"/>
      <c r="HY91" s="56"/>
      <c r="HZ91" s="56"/>
      <c r="IA91" s="56"/>
      <c r="IB91" s="56"/>
      <c r="IC91" s="56"/>
      <c r="ID91" s="56"/>
      <c r="IE91" s="56"/>
      <c r="IF91" s="56"/>
      <c r="IG91" s="56"/>
      <c r="IH91" s="56"/>
      <c r="II91" s="56"/>
      <c r="IJ91" s="56"/>
      <c r="IK91" s="56"/>
      <c r="IL91" s="56"/>
      <c r="IM91" s="56"/>
      <c r="IN91" s="56"/>
      <c r="IO91" s="56"/>
      <c r="IP91" s="56"/>
      <c r="IQ91" s="56"/>
      <c r="IR91" s="56"/>
      <c r="IS91" s="56"/>
      <c r="IT91" s="56"/>
      <c r="IU91" s="56"/>
      <c r="IV91" s="56"/>
      <c r="IW91" s="56"/>
    </row>
    <row r="92" spans="1:257" s="6" customFormat="1" ht="43" customHeight="1">
      <c r="A92" s="68"/>
      <c r="B92" s="69"/>
      <c r="C92" s="83" t="s">
        <v>105</v>
      </c>
      <c r="D92" s="84"/>
      <c r="E92" s="85"/>
      <c r="F92" s="85"/>
      <c r="G92" s="84"/>
      <c r="H92" s="86"/>
      <c r="I92" s="84"/>
      <c r="J92" s="84"/>
      <c r="K92" s="84"/>
      <c r="L92" s="84"/>
      <c r="M92" s="84"/>
      <c r="N92" s="87"/>
      <c r="O92" s="87"/>
      <c r="P92" s="87"/>
      <c r="Q92" s="87"/>
      <c r="R92" s="87"/>
      <c r="S92" s="88"/>
      <c r="T92" s="57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  <c r="BM92" s="56"/>
      <c r="BN92" s="56"/>
      <c r="BO92" s="56"/>
      <c r="BP92" s="56"/>
      <c r="BQ92" s="56"/>
      <c r="BR92" s="56"/>
      <c r="BS92" s="56"/>
      <c r="BT92" s="56"/>
      <c r="BU92" s="56"/>
      <c r="BV92" s="56"/>
      <c r="BW92" s="56"/>
      <c r="BX92" s="56"/>
      <c r="BY92" s="56"/>
      <c r="BZ92" s="56"/>
      <c r="CA92" s="56"/>
      <c r="CB92" s="56"/>
      <c r="CC92" s="56"/>
      <c r="CD92" s="56"/>
      <c r="CE92" s="56"/>
      <c r="CF92" s="56"/>
      <c r="CG92" s="56"/>
      <c r="CH92" s="56"/>
      <c r="CI92" s="56"/>
      <c r="CJ92" s="56"/>
      <c r="CK92" s="56"/>
      <c r="CL92" s="56"/>
      <c r="CM92" s="56"/>
      <c r="CN92" s="56"/>
      <c r="CO92" s="56"/>
      <c r="CP92" s="56"/>
      <c r="CQ92" s="56"/>
      <c r="CR92" s="56"/>
      <c r="CS92" s="56"/>
      <c r="CT92" s="56"/>
      <c r="CU92" s="56"/>
      <c r="CV92" s="56"/>
      <c r="CW92" s="56"/>
      <c r="CX92" s="56"/>
      <c r="CY92" s="56"/>
      <c r="CZ92" s="56"/>
      <c r="DA92" s="56"/>
      <c r="DB92" s="56"/>
      <c r="DC92" s="56"/>
      <c r="DD92" s="56"/>
      <c r="DE92" s="56"/>
      <c r="DF92" s="56"/>
      <c r="DG92" s="56"/>
      <c r="DH92" s="56"/>
      <c r="DI92" s="56"/>
      <c r="DJ92" s="56"/>
      <c r="DK92" s="56"/>
      <c r="DL92" s="56"/>
      <c r="DM92" s="56"/>
      <c r="DN92" s="56"/>
      <c r="DO92" s="56"/>
      <c r="DP92" s="56"/>
      <c r="DQ92" s="56"/>
      <c r="DR92" s="56"/>
      <c r="DS92" s="56"/>
      <c r="DT92" s="56"/>
      <c r="DU92" s="56"/>
      <c r="DV92" s="56"/>
      <c r="DW92" s="56"/>
      <c r="DX92" s="56"/>
      <c r="DY92" s="56"/>
      <c r="DZ92" s="56"/>
      <c r="EA92" s="56"/>
      <c r="EB92" s="56"/>
      <c r="EC92" s="56"/>
      <c r="ED92" s="56"/>
      <c r="EE92" s="56"/>
      <c r="EF92" s="56"/>
      <c r="EG92" s="56"/>
      <c r="EH92" s="56"/>
      <c r="EI92" s="56"/>
      <c r="EJ92" s="56"/>
      <c r="EK92" s="56"/>
      <c r="EL92" s="56"/>
      <c r="EM92" s="56"/>
      <c r="EN92" s="56"/>
      <c r="EO92" s="56"/>
      <c r="EP92" s="56"/>
      <c r="EQ92" s="56"/>
      <c r="ER92" s="56"/>
      <c r="ES92" s="56"/>
      <c r="ET92" s="56"/>
      <c r="EU92" s="56"/>
      <c r="EV92" s="56"/>
      <c r="EW92" s="56"/>
      <c r="EX92" s="56"/>
      <c r="EY92" s="56"/>
      <c r="EZ92" s="56"/>
      <c r="FA92" s="56"/>
      <c r="FB92" s="56"/>
      <c r="FC92" s="56"/>
      <c r="FD92" s="56"/>
      <c r="FE92" s="56"/>
      <c r="FF92" s="56"/>
      <c r="FG92" s="56"/>
      <c r="FH92" s="56"/>
      <c r="FI92" s="56"/>
      <c r="FJ92" s="56"/>
      <c r="FK92" s="56"/>
      <c r="FL92" s="56"/>
      <c r="FM92" s="56"/>
      <c r="FN92" s="56"/>
      <c r="FO92" s="56"/>
      <c r="FP92" s="56"/>
      <c r="FQ92" s="56"/>
      <c r="FR92" s="56"/>
      <c r="FS92" s="56"/>
      <c r="FT92" s="56"/>
      <c r="FU92" s="56"/>
      <c r="FV92" s="56"/>
      <c r="FW92" s="56"/>
      <c r="FX92" s="56"/>
      <c r="FY92" s="56"/>
      <c r="FZ92" s="56"/>
      <c r="GA92" s="56"/>
      <c r="GB92" s="56"/>
      <c r="GC92" s="56"/>
      <c r="GD92" s="56"/>
      <c r="GE92" s="56"/>
      <c r="GF92" s="56"/>
      <c r="GG92" s="56"/>
      <c r="GH92" s="56"/>
      <c r="GI92" s="56"/>
      <c r="GJ92" s="56"/>
      <c r="GK92" s="56"/>
      <c r="GL92" s="56"/>
      <c r="GM92" s="56"/>
      <c r="GN92" s="56"/>
      <c r="GO92" s="56"/>
      <c r="GP92" s="56"/>
      <c r="GQ92" s="56"/>
      <c r="GR92" s="56"/>
      <c r="GS92" s="56"/>
      <c r="GT92" s="56"/>
      <c r="GU92" s="56"/>
      <c r="GV92" s="56"/>
      <c r="GW92" s="56"/>
      <c r="GX92" s="56"/>
      <c r="GY92" s="56"/>
      <c r="GZ92" s="56"/>
      <c r="HA92" s="56"/>
      <c r="HB92" s="56"/>
      <c r="HC92" s="56"/>
      <c r="HD92" s="56"/>
      <c r="HE92" s="56"/>
      <c r="HF92" s="56"/>
      <c r="HG92" s="56"/>
      <c r="HH92" s="56"/>
      <c r="HI92" s="56"/>
      <c r="HJ92" s="56"/>
      <c r="HK92" s="56"/>
      <c r="HL92" s="56"/>
      <c r="HM92" s="56"/>
      <c r="HN92" s="56"/>
      <c r="HO92" s="56"/>
      <c r="HP92" s="56"/>
      <c r="HQ92" s="56"/>
      <c r="HR92" s="56"/>
      <c r="HS92" s="56"/>
      <c r="HT92" s="56"/>
      <c r="HU92" s="56"/>
      <c r="HV92" s="56"/>
      <c r="HW92" s="56"/>
      <c r="HX92" s="56"/>
      <c r="HY92" s="56"/>
      <c r="HZ92" s="56"/>
      <c r="IA92" s="56"/>
      <c r="IB92" s="56"/>
      <c r="IC92" s="56"/>
      <c r="ID92" s="56"/>
      <c r="IE92" s="56"/>
      <c r="IF92" s="56"/>
      <c r="IG92" s="56"/>
      <c r="IH92" s="56"/>
      <c r="II92" s="56"/>
      <c r="IJ92" s="56"/>
      <c r="IK92" s="56"/>
      <c r="IL92" s="56"/>
      <c r="IM92" s="56"/>
      <c r="IN92" s="56"/>
      <c r="IO92" s="56"/>
      <c r="IP92" s="56"/>
      <c r="IQ92" s="56"/>
      <c r="IR92" s="56"/>
      <c r="IS92" s="56"/>
      <c r="IT92" s="56"/>
      <c r="IU92" s="56"/>
      <c r="IV92" s="56"/>
      <c r="IW92" s="56"/>
    </row>
    <row r="93" spans="1:257" s="6" customFormat="1" ht="43" customHeight="1">
      <c r="A93" s="68"/>
      <c r="B93" s="69"/>
      <c r="C93" s="83" t="s">
        <v>106</v>
      </c>
      <c r="D93" s="84"/>
      <c r="E93" s="85"/>
      <c r="F93" s="85"/>
      <c r="G93" s="84"/>
      <c r="H93" s="86"/>
      <c r="I93" s="84"/>
      <c r="J93" s="84"/>
      <c r="K93" s="84"/>
      <c r="L93" s="84"/>
      <c r="M93" s="84"/>
      <c r="N93" s="87"/>
      <c r="O93" s="87"/>
      <c r="P93" s="87"/>
      <c r="Q93" s="87"/>
      <c r="R93" s="87"/>
      <c r="S93" s="88"/>
      <c r="T93" s="57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  <c r="BQ93" s="56"/>
      <c r="BR93" s="56"/>
      <c r="BS93" s="56"/>
      <c r="BT93" s="56"/>
      <c r="BU93" s="56"/>
      <c r="BV93" s="56"/>
      <c r="BW93" s="56"/>
      <c r="BX93" s="56"/>
      <c r="BY93" s="56"/>
      <c r="BZ93" s="56"/>
      <c r="CA93" s="56"/>
      <c r="CB93" s="56"/>
      <c r="CC93" s="56"/>
      <c r="CD93" s="56"/>
      <c r="CE93" s="56"/>
      <c r="CF93" s="56"/>
      <c r="CG93" s="56"/>
      <c r="CH93" s="56"/>
      <c r="CI93" s="56"/>
      <c r="CJ93" s="56"/>
      <c r="CK93" s="56"/>
      <c r="CL93" s="56"/>
      <c r="CM93" s="56"/>
      <c r="CN93" s="56"/>
      <c r="CO93" s="56"/>
      <c r="CP93" s="56"/>
      <c r="CQ93" s="56"/>
      <c r="CR93" s="56"/>
      <c r="CS93" s="56"/>
      <c r="CT93" s="56"/>
      <c r="CU93" s="56"/>
      <c r="CV93" s="56"/>
      <c r="CW93" s="56"/>
      <c r="CX93" s="56"/>
      <c r="CY93" s="56"/>
      <c r="CZ93" s="56"/>
      <c r="DA93" s="56"/>
      <c r="DB93" s="56"/>
      <c r="DC93" s="56"/>
      <c r="DD93" s="56"/>
      <c r="DE93" s="56"/>
      <c r="DF93" s="56"/>
      <c r="DG93" s="56"/>
      <c r="DH93" s="56"/>
      <c r="DI93" s="56"/>
      <c r="DJ93" s="56"/>
      <c r="DK93" s="56"/>
      <c r="DL93" s="56"/>
      <c r="DM93" s="56"/>
      <c r="DN93" s="56"/>
      <c r="DO93" s="56"/>
      <c r="DP93" s="56"/>
      <c r="DQ93" s="56"/>
      <c r="DR93" s="56"/>
      <c r="DS93" s="56"/>
      <c r="DT93" s="56"/>
      <c r="DU93" s="56"/>
      <c r="DV93" s="56"/>
      <c r="DW93" s="56"/>
      <c r="DX93" s="56"/>
      <c r="DY93" s="56"/>
      <c r="DZ93" s="56"/>
      <c r="EA93" s="56"/>
      <c r="EB93" s="56"/>
      <c r="EC93" s="56"/>
      <c r="ED93" s="56"/>
      <c r="EE93" s="56"/>
      <c r="EF93" s="56"/>
      <c r="EG93" s="56"/>
      <c r="EH93" s="56"/>
      <c r="EI93" s="56"/>
      <c r="EJ93" s="56"/>
      <c r="EK93" s="56"/>
      <c r="EL93" s="56"/>
      <c r="EM93" s="56"/>
      <c r="EN93" s="56"/>
      <c r="EO93" s="56"/>
      <c r="EP93" s="56"/>
      <c r="EQ93" s="56"/>
      <c r="ER93" s="56"/>
      <c r="ES93" s="56"/>
      <c r="ET93" s="56"/>
      <c r="EU93" s="56"/>
      <c r="EV93" s="56"/>
      <c r="EW93" s="56"/>
      <c r="EX93" s="56"/>
      <c r="EY93" s="56"/>
      <c r="EZ93" s="56"/>
      <c r="FA93" s="56"/>
      <c r="FB93" s="56"/>
      <c r="FC93" s="56"/>
      <c r="FD93" s="56"/>
      <c r="FE93" s="56"/>
      <c r="FF93" s="56"/>
      <c r="FG93" s="56"/>
      <c r="FH93" s="56"/>
      <c r="FI93" s="56"/>
      <c r="FJ93" s="56"/>
      <c r="FK93" s="56"/>
      <c r="FL93" s="56"/>
      <c r="FM93" s="56"/>
      <c r="FN93" s="56"/>
      <c r="FO93" s="56"/>
      <c r="FP93" s="56"/>
      <c r="FQ93" s="56"/>
      <c r="FR93" s="56"/>
      <c r="FS93" s="56"/>
      <c r="FT93" s="56"/>
      <c r="FU93" s="56"/>
      <c r="FV93" s="56"/>
      <c r="FW93" s="56"/>
      <c r="FX93" s="56"/>
      <c r="FY93" s="56"/>
      <c r="FZ93" s="56"/>
      <c r="GA93" s="56"/>
      <c r="GB93" s="56"/>
      <c r="GC93" s="56"/>
      <c r="GD93" s="56"/>
      <c r="GE93" s="56"/>
      <c r="GF93" s="56"/>
      <c r="GG93" s="56"/>
      <c r="GH93" s="56"/>
      <c r="GI93" s="56"/>
      <c r="GJ93" s="56"/>
      <c r="GK93" s="56"/>
      <c r="GL93" s="56"/>
      <c r="GM93" s="56"/>
      <c r="GN93" s="56"/>
      <c r="GO93" s="56"/>
      <c r="GP93" s="56"/>
      <c r="GQ93" s="56"/>
      <c r="GR93" s="56"/>
      <c r="GS93" s="56"/>
      <c r="GT93" s="56"/>
      <c r="GU93" s="56"/>
      <c r="GV93" s="56"/>
      <c r="GW93" s="56"/>
      <c r="GX93" s="56"/>
      <c r="GY93" s="56"/>
      <c r="GZ93" s="56"/>
      <c r="HA93" s="56"/>
      <c r="HB93" s="56"/>
      <c r="HC93" s="56"/>
      <c r="HD93" s="56"/>
      <c r="HE93" s="56"/>
      <c r="HF93" s="56"/>
      <c r="HG93" s="56"/>
      <c r="HH93" s="56"/>
      <c r="HI93" s="56"/>
      <c r="HJ93" s="56"/>
      <c r="HK93" s="56"/>
      <c r="HL93" s="56"/>
      <c r="HM93" s="56"/>
      <c r="HN93" s="56"/>
      <c r="HO93" s="56"/>
      <c r="HP93" s="56"/>
      <c r="HQ93" s="56"/>
      <c r="HR93" s="56"/>
      <c r="HS93" s="56"/>
      <c r="HT93" s="56"/>
      <c r="HU93" s="56"/>
      <c r="HV93" s="56"/>
      <c r="HW93" s="56"/>
      <c r="HX93" s="56"/>
      <c r="HY93" s="56"/>
      <c r="HZ93" s="56"/>
      <c r="IA93" s="56"/>
      <c r="IB93" s="56"/>
      <c r="IC93" s="56"/>
      <c r="ID93" s="56"/>
      <c r="IE93" s="56"/>
      <c r="IF93" s="56"/>
      <c r="IG93" s="56"/>
      <c r="IH93" s="56"/>
      <c r="II93" s="56"/>
      <c r="IJ93" s="56"/>
      <c r="IK93" s="56"/>
      <c r="IL93" s="56"/>
      <c r="IM93" s="56"/>
      <c r="IN93" s="56"/>
      <c r="IO93" s="56"/>
      <c r="IP93" s="56"/>
      <c r="IQ93" s="56"/>
      <c r="IR93" s="56"/>
      <c r="IS93" s="56"/>
      <c r="IT93" s="56"/>
      <c r="IU93" s="56"/>
      <c r="IV93" s="56"/>
      <c r="IW93" s="56"/>
    </row>
    <row r="94" spans="1:257" s="6" customFormat="1" ht="43" customHeight="1">
      <c r="A94" s="68"/>
      <c r="B94" s="69"/>
      <c r="C94" s="83" t="s">
        <v>107</v>
      </c>
      <c r="D94" s="84"/>
      <c r="E94" s="85"/>
      <c r="F94" s="85"/>
      <c r="G94" s="84"/>
      <c r="H94" s="86"/>
      <c r="I94" s="84"/>
      <c r="J94" s="84"/>
      <c r="K94" s="84"/>
      <c r="L94" s="84"/>
      <c r="M94" s="84"/>
      <c r="N94" s="87"/>
      <c r="O94" s="87"/>
      <c r="P94" s="87"/>
      <c r="Q94" s="87"/>
      <c r="R94" s="87"/>
      <c r="S94" s="88"/>
      <c r="T94" s="57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6"/>
      <c r="BR94" s="56"/>
      <c r="BS94" s="56"/>
      <c r="BT94" s="56"/>
      <c r="BU94" s="56"/>
      <c r="BV94" s="56"/>
      <c r="BW94" s="56"/>
      <c r="BX94" s="56"/>
      <c r="BY94" s="56"/>
      <c r="BZ94" s="56"/>
      <c r="CA94" s="56"/>
      <c r="CB94" s="56"/>
      <c r="CC94" s="56"/>
      <c r="CD94" s="56"/>
      <c r="CE94" s="56"/>
      <c r="CF94" s="56"/>
      <c r="CG94" s="56"/>
      <c r="CH94" s="56"/>
      <c r="CI94" s="56"/>
      <c r="CJ94" s="56"/>
      <c r="CK94" s="56"/>
      <c r="CL94" s="56"/>
      <c r="CM94" s="56"/>
      <c r="CN94" s="56"/>
      <c r="CO94" s="56"/>
      <c r="CP94" s="56"/>
      <c r="CQ94" s="56"/>
      <c r="CR94" s="56"/>
      <c r="CS94" s="56"/>
      <c r="CT94" s="56"/>
      <c r="CU94" s="56"/>
      <c r="CV94" s="56"/>
      <c r="CW94" s="56"/>
      <c r="CX94" s="56"/>
      <c r="CY94" s="56"/>
      <c r="CZ94" s="56"/>
      <c r="DA94" s="56"/>
      <c r="DB94" s="56"/>
      <c r="DC94" s="56"/>
      <c r="DD94" s="56"/>
      <c r="DE94" s="56"/>
      <c r="DF94" s="56"/>
      <c r="DG94" s="56"/>
      <c r="DH94" s="56"/>
      <c r="DI94" s="56"/>
      <c r="DJ94" s="56"/>
      <c r="DK94" s="56"/>
      <c r="DL94" s="56"/>
      <c r="DM94" s="56"/>
      <c r="DN94" s="56"/>
      <c r="DO94" s="56"/>
      <c r="DP94" s="56"/>
      <c r="DQ94" s="56"/>
      <c r="DR94" s="56"/>
      <c r="DS94" s="56"/>
      <c r="DT94" s="56"/>
      <c r="DU94" s="56"/>
      <c r="DV94" s="56"/>
      <c r="DW94" s="56"/>
      <c r="DX94" s="56"/>
      <c r="DY94" s="56"/>
      <c r="DZ94" s="56"/>
      <c r="EA94" s="56"/>
      <c r="EB94" s="56"/>
      <c r="EC94" s="56"/>
      <c r="ED94" s="56"/>
      <c r="EE94" s="56"/>
      <c r="EF94" s="56"/>
      <c r="EG94" s="56"/>
      <c r="EH94" s="56"/>
      <c r="EI94" s="56"/>
      <c r="EJ94" s="56"/>
      <c r="EK94" s="56"/>
      <c r="EL94" s="56"/>
      <c r="EM94" s="56"/>
      <c r="EN94" s="56"/>
      <c r="EO94" s="56"/>
      <c r="EP94" s="56"/>
      <c r="EQ94" s="56"/>
      <c r="ER94" s="56"/>
      <c r="ES94" s="56"/>
      <c r="ET94" s="56"/>
      <c r="EU94" s="56"/>
      <c r="EV94" s="56"/>
      <c r="EW94" s="56"/>
      <c r="EX94" s="56"/>
      <c r="EY94" s="56"/>
      <c r="EZ94" s="56"/>
      <c r="FA94" s="56"/>
      <c r="FB94" s="56"/>
      <c r="FC94" s="56"/>
      <c r="FD94" s="56"/>
      <c r="FE94" s="56"/>
      <c r="FF94" s="56"/>
      <c r="FG94" s="56"/>
      <c r="FH94" s="56"/>
      <c r="FI94" s="56"/>
      <c r="FJ94" s="56"/>
      <c r="FK94" s="56"/>
      <c r="FL94" s="56"/>
      <c r="FM94" s="56"/>
      <c r="FN94" s="56"/>
      <c r="FO94" s="56"/>
      <c r="FP94" s="56"/>
      <c r="FQ94" s="56"/>
      <c r="FR94" s="56"/>
      <c r="FS94" s="56"/>
      <c r="FT94" s="56"/>
      <c r="FU94" s="56"/>
      <c r="FV94" s="56"/>
      <c r="FW94" s="56"/>
      <c r="FX94" s="56"/>
      <c r="FY94" s="56"/>
      <c r="FZ94" s="56"/>
      <c r="GA94" s="56"/>
      <c r="GB94" s="56"/>
      <c r="GC94" s="56"/>
      <c r="GD94" s="56"/>
      <c r="GE94" s="56"/>
      <c r="GF94" s="56"/>
      <c r="GG94" s="56"/>
      <c r="GH94" s="56"/>
      <c r="GI94" s="56"/>
      <c r="GJ94" s="56"/>
      <c r="GK94" s="56"/>
      <c r="GL94" s="56"/>
      <c r="GM94" s="56"/>
      <c r="GN94" s="56"/>
      <c r="GO94" s="56"/>
      <c r="GP94" s="56"/>
      <c r="GQ94" s="56"/>
      <c r="GR94" s="56"/>
      <c r="GS94" s="56"/>
      <c r="GT94" s="56"/>
      <c r="GU94" s="56"/>
      <c r="GV94" s="56"/>
      <c r="GW94" s="56"/>
      <c r="GX94" s="56"/>
      <c r="GY94" s="56"/>
      <c r="GZ94" s="56"/>
      <c r="HA94" s="56"/>
      <c r="HB94" s="56"/>
      <c r="HC94" s="56"/>
      <c r="HD94" s="56"/>
      <c r="HE94" s="56"/>
      <c r="HF94" s="56"/>
      <c r="HG94" s="56"/>
      <c r="HH94" s="56"/>
      <c r="HI94" s="56"/>
      <c r="HJ94" s="56"/>
      <c r="HK94" s="56"/>
      <c r="HL94" s="56"/>
      <c r="HM94" s="56"/>
      <c r="HN94" s="56"/>
      <c r="HO94" s="56"/>
      <c r="HP94" s="56"/>
      <c r="HQ94" s="56"/>
      <c r="HR94" s="56"/>
      <c r="HS94" s="56"/>
      <c r="HT94" s="56"/>
      <c r="HU94" s="56"/>
      <c r="HV94" s="56"/>
      <c r="HW94" s="56"/>
      <c r="HX94" s="56"/>
      <c r="HY94" s="56"/>
      <c r="HZ94" s="56"/>
      <c r="IA94" s="56"/>
      <c r="IB94" s="56"/>
      <c r="IC94" s="56"/>
      <c r="ID94" s="56"/>
      <c r="IE94" s="56"/>
      <c r="IF94" s="56"/>
      <c r="IG94" s="56"/>
      <c r="IH94" s="56"/>
      <c r="II94" s="56"/>
      <c r="IJ94" s="56"/>
      <c r="IK94" s="56"/>
      <c r="IL94" s="56"/>
      <c r="IM94" s="56"/>
      <c r="IN94" s="56"/>
      <c r="IO94" s="56"/>
      <c r="IP94" s="56"/>
      <c r="IQ94" s="56"/>
      <c r="IR94" s="56"/>
      <c r="IS94" s="56"/>
      <c r="IT94" s="56"/>
      <c r="IU94" s="56"/>
      <c r="IV94" s="56"/>
      <c r="IW94" s="56"/>
    </row>
    <row r="95" spans="1:257" s="6" customFormat="1" ht="43" customHeight="1">
      <c r="A95" s="68"/>
      <c r="B95" s="69"/>
      <c r="C95" s="83" t="s">
        <v>108</v>
      </c>
      <c r="D95" s="84"/>
      <c r="E95" s="85"/>
      <c r="F95" s="85"/>
      <c r="G95" s="84"/>
      <c r="H95" s="86"/>
      <c r="I95" s="84"/>
      <c r="J95" s="84"/>
      <c r="K95" s="84"/>
      <c r="L95" s="84"/>
      <c r="M95" s="84"/>
      <c r="N95" s="87"/>
      <c r="O95" s="87"/>
      <c r="P95" s="87"/>
      <c r="Q95" s="87"/>
      <c r="R95" s="87"/>
      <c r="S95" s="88"/>
      <c r="T95" s="57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  <c r="BM95" s="56"/>
      <c r="BN95" s="56"/>
      <c r="BO95" s="56"/>
      <c r="BP95" s="56"/>
      <c r="BQ95" s="56"/>
      <c r="BR95" s="56"/>
      <c r="BS95" s="56"/>
      <c r="BT95" s="56"/>
      <c r="BU95" s="56"/>
      <c r="BV95" s="56"/>
      <c r="BW95" s="56"/>
      <c r="BX95" s="56"/>
      <c r="BY95" s="56"/>
      <c r="BZ95" s="56"/>
      <c r="CA95" s="56"/>
      <c r="CB95" s="56"/>
      <c r="CC95" s="56"/>
      <c r="CD95" s="56"/>
      <c r="CE95" s="56"/>
      <c r="CF95" s="56"/>
      <c r="CG95" s="56"/>
      <c r="CH95" s="56"/>
      <c r="CI95" s="56"/>
      <c r="CJ95" s="56"/>
      <c r="CK95" s="56"/>
      <c r="CL95" s="56"/>
      <c r="CM95" s="56"/>
      <c r="CN95" s="56"/>
      <c r="CO95" s="56"/>
      <c r="CP95" s="56"/>
      <c r="CQ95" s="56"/>
      <c r="CR95" s="56"/>
      <c r="CS95" s="56"/>
      <c r="CT95" s="56"/>
      <c r="CU95" s="56"/>
      <c r="CV95" s="56"/>
      <c r="CW95" s="56"/>
      <c r="CX95" s="56"/>
      <c r="CY95" s="56"/>
      <c r="CZ95" s="56"/>
      <c r="DA95" s="56"/>
      <c r="DB95" s="56"/>
      <c r="DC95" s="56"/>
      <c r="DD95" s="56"/>
      <c r="DE95" s="56"/>
      <c r="DF95" s="56"/>
      <c r="DG95" s="56"/>
      <c r="DH95" s="56"/>
      <c r="DI95" s="56"/>
      <c r="DJ95" s="56"/>
      <c r="DK95" s="56"/>
      <c r="DL95" s="56"/>
      <c r="DM95" s="56"/>
      <c r="DN95" s="56"/>
      <c r="DO95" s="56"/>
      <c r="DP95" s="56"/>
      <c r="DQ95" s="56"/>
      <c r="DR95" s="56"/>
      <c r="DS95" s="56"/>
      <c r="DT95" s="56"/>
      <c r="DU95" s="56"/>
      <c r="DV95" s="56"/>
      <c r="DW95" s="56"/>
      <c r="DX95" s="56"/>
      <c r="DY95" s="56"/>
      <c r="DZ95" s="56"/>
      <c r="EA95" s="56"/>
      <c r="EB95" s="56"/>
      <c r="EC95" s="56"/>
      <c r="ED95" s="56"/>
      <c r="EE95" s="56"/>
      <c r="EF95" s="56"/>
      <c r="EG95" s="56"/>
      <c r="EH95" s="56"/>
      <c r="EI95" s="56"/>
      <c r="EJ95" s="56"/>
      <c r="EK95" s="56"/>
      <c r="EL95" s="56"/>
      <c r="EM95" s="56"/>
      <c r="EN95" s="56"/>
      <c r="EO95" s="56"/>
      <c r="EP95" s="56"/>
      <c r="EQ95" s="56"/>
      <c r="ER95" s="56"/>
      <c r="ES95" s="56"/>
      <c r="ET95" s="56"/>
      <c r="EU95" s="56"/>
      <c r="EV95" s="56"/>
      <c r="EW95" s="56"/>
      <c r="EX95" s="56"/>
      <c r="EY95" s="56"/>
      <c r="EZ95" s="56"/>
      <c r="FA95" s="56"/>
      <c r="FB95" s="56"/>
      <c r="FC95" s="56"/>
      <c r="FD95" s="56"/>
      <c r="FE95" s="56"/>
      <c r="FF95" s="56"/>
      <c r="FG95" s="56"/>
      <c r="FH95" s="56"/>
      <c r="FI95" s="56"/>
      <c r="FJ95" s="56"/>
      <c r="FK95" s="56"/>
      <c r="FL95" s="56"/>
      <c r="FM95" s="56"/>
      <c r="FN95" s="56"/>
      <c r="FO95" s="56"/>
      <c r="FP95" s="56"/>
      <c r="FQ95" s="56"/>
      <c r="FR95" s="56"/>
      <c r="FS95" s="56"/>
      <c r="FT95" s="56"/>
      <c r="FU95" s="56"/>
      <c r="FV95" s="56"/>
      <c r="FW95" s="56"/>
      <c r="FX95" s="56"/>
      <c r="FY95" s="56"/>
      <c r="FZ95" s="56"/>
      <c r="GA95" s="56"/>
      <c r="GB95" s="56"/>
      <c r="GC95" s="56"/>
      <c r="GD95" s="56"/>
      <c r="GE95" s="56"/>
      <c r="GF95" s="56"/>
      <c r="GG95" s="56"/>
      <c r="GH95" s="56"/>
      <c r="GI95" s="56"/>
      <c r="GJ95" s="56"/>
      <c r="GK95" s="56"/>
      <c r="GL95" s="56"/>
      <c r="GM95" s="56"/>
      <c r="GN95" s="56"/>
      <c r="GO95" s="56"/>
      <c r="GP95" s="56"/>
      <c r="GQ95" s="56"/>
      <c r="GR95" s="56"/>
      <c r="GS95" s="56"/>
      <c r="GT95" s="56"/>
      <c r="GU95" s="56"/>
      <c r="GV95" s="56"/>
      <c r="GW95" s="56"/>
      <c r="GX95" s="56"/>
      <c r="GY95" s="56"/>
      <c r="GZ95" s="56"/>
      <c r="HA95" s="56"/>
      <c r="HB95" s="56"/>
      <c r="HC95" s="56"/>
      <c r="HD95" s="56"/>
      <c r="HE95" s="56"/>
      <c r="HF95" s="56"/>
      <c r="HG95" s="56"/>
      <c r="HH95" s="56"/>
      <c r="HI95" s="56"/>
      <c r="HJ95" s="56"/>
      <c r="HK95" s="56"/>
      <c r="HL95" s="56"/>
      <c r="HM95" s="56"/>
      <c r="HN95" s="56"/>
      <c r="HO95" s="56"/>
      <c r="HP95" s="56"/>
      <c r="HQ95" s="56"/>
      <c r="HR95" s="56"/>
      <c r="HS95" s="56"/>
      <c r="HT95" s="56"/>
      <c r="HU95" s="56"/>
      <c r="HV95" s="56"/>
      <c r="HW95" s="56"/>
      <c r="HX95" s="56"/>
      <c r="HY95" s="56"/>
      <c r="HZ95" s="56"/>
      <c r="IA95" s="56"/>
      <c r="IB95" s="56"/>
      <c r="IC95" s="56"/>
      <c r="ID95" s="56"/>
      <c r="IE95" s="56"/>
      <c r="IF95" s="56"/>
      <c r="IG95" s="56"/>
      <c r="IH95" s="56"/>
      <c r="II95" s="56"/>
      <c r="IJ95" s="56"/>
      <c r="IK95" s="56"/>
      <c r="IL95" s="56"/>
      <c r="IM95" s="56"/>
      <c r="IN95" s="56"/>
      <c r="IO95" s="56"/>
      <c r="IP95" s="56"/>
      <c r="IQ95" s="56"/>
      <c r="IR95" s="56"/>
      <c r="IS95" s="56"/>
      <c r="IT95" s="56"/>
      <c r="IU95" s="56"/>
      <c r="IV95" s="56"/>
      <c r="IW95" s="56"/>
    </row>
    <row r="96" spans="1:257" s="6" customFormat="1" ht="43" customHeight="1">
      <c r="A96" s="68"/>
      <c r="B96" s="69"/>
      <c r="C96" s="83" t="s">
        <v>109</v>
      </c>
      <c r="D96" s="84"/>
      <c r="E96" s="85"/>
      <c r="F96" s="85"/>
      <c r="G96" s="84"/>
      <c r="H96" s="86"/>
      <c r="I96" s="84"/>
      <c r="J96" s="84"/>
      <c r="K96" s="84"/>
      <c r="L96" s="84"/>
      <c r="M96" s="84"/>
      <c r="N96" s="87"/>
      <c r="O96" s="87"/>
      <c r="P96" s="87"/>
      <c r="Q96" s="87"/>
      <c r="R96" s="87"/>
      <c r="S96" s="88"/>
      <c r="T96" s="57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6"/>
      <c r="BM96" s="56"/>
      <c r="BN96" s="56"/>
      <c r="BO96" s="56"/>
      <c r="BP96" s="56"/>
      <c r="BQ96" s="56"/>
      <c r="BR96" s="56"/>
      <c r="BS96" s="56"/>
      <c r="BT96" s="56"/>
      <c r="BU96" s="56"/>
      <c r="BV96" s="56"/>
      <c r="BW96" s="56"/>
      <c r="BX96" s="56"/>
      <c r="BY96" s="56"/>
      <c r="BZ96" s="56"/>
      <c r="CA96" s="56"/>
      <c r="CB96" s="56"/>
      <c r="CC96" s="56"/>
      <c r="CD96" s="56"/>
      <c r="CE96" s="56"/>
      <c r="CF96" s="56"/>
      <c r="CG96" s="56"/>
      <c r="CH96" s="56"/>
      <c r="CI96" s="56"/>
      <c r="CJ96" s="56"/>
      <c r="CK96" s="56"/>
      <c r="CL96" s="56"/>
      <c r="CM96" s="56"/>
      <c r="CN96" s="56"/>
      <c r="CO96" s="56"/>
      <c r="CP96" s="56"/>
      <c r="CQ96" s="56"/>
      <c r="CR96" s="56"/>
      <c r="CS96" s="56"/>
      <c r="CT96" s="56"/>
      <c r="CU96" s="56"/>
      <c r="CV96" s="56"/>
      <c r="CW96" s="56"/>
      <c r="CX96" s="56"/>
      <c r="CY96" s="56"/>
      <c r="CZ96" s="56"/>
      <c r="DA96" s="56"/>
      <c r="DB96" s="56"/>
      <c r="DC96" s="56"/>
      <c r="DD96" s="56"/>
      <c r="DE96" s="56"/>
      <c r="DF96" s="56"/>
      <c r="DG96" s="56"/>
      <c r="DH96" s="56"/>
      <c r="DI96" s="56"/>
      <c r="DJ96" s="56"/>
      <c r="DK96" s="56"/>
      <c r="DL96" s="56"/>
      <c r="DM96" s="56"/>
      <c r="DN96" s="56"/>
      <c r="DO96" s="56"/>
      <c r="DP96" s="56"/>
      <c r="DQ96" s="56"/>
      <c r="DR96" s="56"/>
      <c r="DS96" s="56"/>
      <c r="DT96" s="56"/>
      <c r="DU96" s="56"/>
      <c r="DV96" s="56"/>
      <c r="DW96" s="56"/>
      <c r="DX96" s="56"/>
      <c r="DY96" s="56"/>
      <c r="DZ96" s="56"/>
      <c r="EA96" s="56"/>
      <c r="EB96" s="56"/>
      <c r="EC96" s="56"/>
      <c r="ED96" s="56"/>
      <c r="EE96" s="56"/>
      <c r="EF96" s="56"/>
      <c r="EG96" s="56"/>
      <c r="EH96" s="56"/>
      <c r="EI96" s="56"/>
      <c r="EJ96" s="56"/>
      <c r="EK96" s="56"/>
      <c r="EL96" s="56"/>
      <c r="EM96" s="56"/>
      <c r="EN96" s="56"/>
      <c r="EO96" s="56"/>
      <c r="EP96" s="56"/>
      <c r="EQ96" s="56"/>
      <c r="ER96" s="56"/>
      <c r="ES96" s="56"/>
      <c r="ET96" s="56"/>
      <c r="EU96" s="56"/>
      <c r="EV96" s="56"/>
      <c r="EW96" s="56"/>
      <c r="EX96" s="56"/>
      <c r="EY96" s="56"/>
      <c r="EZ96" s="56"/>
      <c r="FA96" s="56"/>
      <c r="FB96" s="56"/>
      <c r="FC96" s="56"/>
      <c r="FD96" s="56"/>
      <c r="FE96" s="56"/>
      <c r="FF96" s="56"/>
      <c r="FG96" s="56"/>
      <c r="FH96" s="56"/>
      <c r="FI96" s="56"/>
      <c r="FJ96" s="56"/>
      <c r="FK96" s="56"/>
      <c r="FL96" s="56"/>
      <c r="FM96" s="56"/>
      <c r="FN96" s="56"/>
      <c r="FO96" s="56"/>
      <c r="FP96" s="56"/>
      <c r="FQ96" s="56"/>
      <c r="FR96" s="56"/>
      <c r="FS96" s="56"/>
      <c r="FT96" s="56"/>
      <c r="FU96" s="56"/>
      <c r="FV96" s="56"/>
      <c r="FW96" s="56"/>
      <c r="FX96" s="56"/>
      <c r="FY96" s="56"/>
      <c r="FZ96" s="56"/>
      <c r="GA96" s="56"/>
      <c r="GB96" s="56"/>
      <c r="GC96" s="56"/>
      <c r="GD96" s="56"/>
      <c r="GE96" s="56"/>
      <c r="GF96" s="56"/>
      <c r="GG96" s="56"/>
      <c r="GH96" s="56"/>
      <c r="GI96" s="56"/>
      <c r="GJ96" s="56"/>
      <c r="GK96" s="56"/>
      <c r="GL96" s="56"/>
      <c r="GM96" s="56"/>
      <c r="GN96" s="56"/>
      <c r="GO96" s="56"/>
      <c r="GP96" s="56"/>
      <c r="GQ96" s="56"/>
      <c r="GR96" s="56"/>
      <c r="GS96" s="56"/>
      <c r="GT96" s="56"/>
      <c r="GU96" s="56"/>
      <c r="GV96" s="56"/>
      <c r="GW96" s="56"/>
      <c r="GX96" s="56"/>
      <c r="GY96" s="56"/>
      <c r="GZ96" s="56"/>
      <c r="HA96" s="56"/>
      <c r="HB96" s="56"/>
      <c r="HC96" s="56"/>
      <c r="HD96" s="56"/>
      <c r="HE96" s="56"/>
      <c r="HF96" s="56"/>
      <c r="HG96" s="56"/>
      <c r="HH96" s="56"/>
      <c r="HI96" s="56"/>
      <c r="HJ96" s="56"/>
      <c r="HK96" s="56"/>
      <c r="HL96" s="56"/>
      <c r="HM96" s="56"/>
      <c r="HN96" s="56"/>
      <c r="HO96" s="56"/>
      <c r="HP96" s="56"/>
      <c r="HQ96" s="56"/>
      <c r="HR96" s="56"/>
      <c r="HS96" s="56"/>
      <c r="HT96" s="56"/>
      <c r="HU96" s="56"/>
      <c r="HV96" s="56"/>
      <c r="HW96" s="56"/>
      <c r="HX96" s="56"/>
      <c r="HY96" s="56"/>
      <c r="HZ96" s="56"/>
      <c r="IA96" s="56"/>
      <c r="IB96" s="56"/>
      <c r="IC96" s="56"/>
      <c r="ID96" s="56"/>
      <c r="IE96" s="56"/>
      <c r="IF96" s="56"/>
      <c r="IG96" s="56"/>
      <c r="IH96" s="56"/>
      <c r="II96" s="56"/>
      <c r="IJ96" s="56"/>
      <c r="IK96" s="56"/>
      <c r="IL96" s="56"/>
      <c r="IM96" s="56"/>
      <c r="IN96" s="56"/>
      <c r="IO96" s="56"/>
      <c r="IP96" s="56"/>
      <c r="IQ96" s="56"/>
      <c r="IR96" s="56"/>
      <c r="IS96" s="56"/>
      <c r="IT96" s="56"/>
      <c r="IU96" s="56"/>
      <c r="IV96" s="56"/>
      <c r="IW96" s="56"/>
    </row>
    <row r="97" spans="1:248" s="7" customFormat="1" ht="43" customHeight="1">
      <c r="A97" s="40"/>
      <c r="B97" s="2"/>
      <c r="C97" s="40"/>
      <c r="D97" s="40"/>
      <c r="E97" s="41"/>
      <c r="F97" s="41"/>
      <c r="G97" s="42"/>
      <c r="H97" s="43"/>
      <c r="I97" s="47"/>
      <c r="J97" s="42"/>
      <c r="K97" s="43"/>
      <c r="L97" s="48"/>
      <c r="M97" s="48"/>
      <c r="N97" s="49"/>
      <c r="O97" s="49"/>
      <c r="P97" s="49"/>
      <c r="Q97" s="49"/>
      <c r="R97" s="49"/>
      <c r="S97" s="49"/>
      <c r="T97" s="58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9"/>
      <c r="IC97" s="9"/>
      <c r="ID97" s="9"/>
      <c r="IE97" s="9"/>
      <c r="IF97" s="9"/>
      <c r="IG97" s="9"/>
      <c r="IH97" s="9"/>
      <c r="II97" s="9"/>
      <c r="IJ97" s="9"/>
      <c r="IK97" s="9"/>
      <c r="IL97" s="9"/>
      <c r="IM97" s="9"/>
      <c r="IN97" s="9"/>
    </row>
    <row r="98" spans="1:248" s="8" customFormat="1" ht="43" customHeight="1">
      <c r="A98" s="44"/>
      <c r="B98" s="45"/>
      <c r="C98" s="44"/>
      <c r="D98" s="44"/>
      <c r="E98" s="11"/>
      <c r="F98" s="11"/>
      <c r="G98" s="89" t="s">
        <v>110</v>
      </c>
      <c r="H98" s="89"/>
      <c r="I98" s="90"/>
      <c r="J98" s="89"/>
      <c r="K98" s="89"/>
      <c r="L98" s="50"/>
      <c r="M98" s="50"/>
      <c r="N98" s="51"/>
      <c r="O98" s="51"/>
      <c r="P98" s="91" t="s">
        <v>111</v>
      </c>
      <c r="Q98" s="91"/>
      <c r="R98" s="91"/>
      <c r="S98" s="91"/>
      <c r="T98" s="59"/>
    </row>
    <row r="99" spans="1:248" s="8" customFormat="1" ht="43" customHeight="1">
      <c r="A99" s="44"/>
      <c r="B99" s="45"/>
      <c r="C99" s="44"/>
      <c r="D99" s="44"/>
      <c r="E99" s="11"/>
      <c r="F99" s="11"/>
      <c r="G99" s="89" t="s">
        <v>112</v>
      </c>
      <c r="H99" s="89"/>
      <c r="I99" s="90"/>
      <c r="J99" s="89"/>
      <c r="K99" s="89"/>
      <c r="L99" s="50"/>
      <c r="M99" s="50"/>
      <c r="N99" s="51"/>
      <c r="O99" s="51"/>
      <c r="P99" s="91" t="s">
        <v>112</v>
      </c>
      <c r="Q99" s="91"/>
      <c r="R99" s="91"/>
      <c r="S99" s="91"/>
      <c r="T99" s="59"/>
    </row>
    <row r="100" spans="1:248" s="8" customFormat="1" ht="43" customHeight="1">
      <c r="A100" s="44"/>
      <c r="B100" s="45"/>
      <c r="C100" s="44"/>
      <c r="D100" s="44"/>
      <c r="E100" s="11"/>
      <c r="F100" s="11"/>
      <c r="G100" s="89" t="s">
        <v>113</v>
      </c>
      <c r="H100" s="89"/>
      <c r="I100" s="90"/>
      <c r="J100" s="89"/>
      <c r="K100" s="89"/>
      <c r="L100" s="50"/>
      <c r="M100" s="50"/>
      <c r="N100" s="52"/>
      <c r="O100" s="52"/>
      <c r="P100" s="91" t="s">
        <v>113</v>
      </c>
      <c r="Q100" s="91"/>
      <c r="R100" s="91"/>
      <c r="S100" s="91"/>
      <c r="T100" s="59"/>
    </row>
    <row r="101" spans="1:248" s="9" customFormat="1" ht="43" customHeight="1">
      <c r="A101" s="42"/>
      <c r="B101" s="45"/>
      <c r="C101" s="42"/>
      <c r="D101" s="42"/>
      <c r="E101" s="46"/>
      <c r="F101" s="46"/>
      <c r="G101" s="89" t="s">
        <v>114</v>
      </c>
      <c r="H101" s="89"/>
      <c r="I101" s="90"/>
      <c r="J101" s="89"/>
      <c r="K101" s="89"/>
      <c r="L101" s="50"/>
      <c r="M101" s="50"/>
      <c r="N101" s="53"/>
      <c r="O101" s="53"/>
      <c r="P101" s="91" t="s">
        <v>114</v>
      </c>
      <c r="Q101" s="91"/>
      <c r="R101" s="91"/>
      <c r="S101" s="91"/>
      <c r="T101" s="60"/>
    </row>
    <row r="102" spans="1:248" ht="29" customHeight="1"/>
  </sheetData>
  <autoFilter ref="G6:R10" xr:uid="{00000000-0009-0000-0000-000000000000}"/>
  <mergeCells count="136">
    <mergeCell ref="C3:D3"/>
    <mergeCell ref="E3:F3"/>
    <mergeCell ref="H3:O3"/>
    <mergeCell ref="Q3:R3"/>
    <mergeCell ref="C4:D4"/>
    <mergeCell ref="E4:F4"/>
    <mergeCell ref="H4:O4"/>
    <mergeCell ref="Q4:R4"/>
    <mergeCell ref="G5:R5"/>
    <mergeCell ref="C5:C6"/>
    <mergeCell ref="D5:D6"/>
    <mergeCell ref="E5:E6"/>
    <mergeCell ref="F5:F6"/>
    <mergeCell ref="J7:K7"/>
    <mergeCell ref="J8:K8"/>
    <mergeCell ref="J9:K9"/>
    <mergeCell ref="J10:K10"/>
    <mergeCell ref="J11:L11"/>
    <mergeCell ref="J20:L20"/>
    <mergeCell ref="J27:L27"/>
    <mergeCell ref="J36:L36"/>
    <mergeCell ref="J40:L40"/>
    <mergeCell ref="J46:L46"/>
    <mergeCell ref="J54:L54"/>
    <mergeCell ref="J63:L63"/>
    <mergeCell ref="J73:L73"/>
    <mergeCell ref="J79:L79"/>
    <mergeCell ref="A80:F80"/>
    <mergeCell ref="A81:F81"/>
    <mergeCell ref="G81:R81"/>
    <mergeCell ref="A82:F82"/>
    <mergeCell ref="J82:M82"/>
    <mergeCell ref="N82:R82"/>
    <mergeCell ref="A64:A73"/>
    <mergeCell ref="A74:A79"/>
    <mergeCell ref="B64:B72"/>
    <mergeCell ref="B74:B78"/>
    <mergeCell ref="C74:C78"/>
    <mergeCell ref="D74:D78"/>
    <mergeCell ref="E74:E78"/>
    <mergeCell ref="A83:F83"/>
    <mergeCell ref="J83:M83"/>
    <mergeCell ref="N83:R83"/>
    <mergeCell ref="A84:F84"/>
    <mergeCell ref="J84:M84"/>
    <mergeCell ref="N84:R84"/>
    <mergeCell ref="A85:F85"/>
    <mergeCell ref="G85:S85"/>
    <mergeCell ref="C86:S86"/>
    <mergeCell ref="C87:S87"/>
    <mergeCell ref="C88:S88"/>
    <mergeCell ref="C89:S89"/>
    <mergeCell ref="C90:S90"/>
    <mergeCell ref="C91:S91"/>
    <mergeCell ref="C92:S92"/>
    <mergeCell ref="C93:S93"/>
    <mergeCell ref="C94:S94"/>
    <mergeCell ref="C95:S95"/>
    <mergeCell ref="C96:S96"/>
    <mergeCell ref="G98:K98"/>
    <mergeCell ref="P98:S98"/>
    <mergeCell ref="G99:K99"/>
    <mergeCell ref="P99:S99"/>
    <mergeCell ref="G100:K100"/>
    <mergeCell ref="P100:S100"/>
    <mergeCell ref="G101:K101"/>
    <mergeCell ref="P101:S101"/>
    <mergeCell ref="A5:A6"/>
    <mergeCell ref="A7:A11"/>
    <mergeCell ref="A12:A20"/>
    <mergeCell ref="A21:A27"/>
    <mergeCell ref="A28:A36"/>
    <mergeCell ref="A37:A40"/>
    <mergeCell ref="A41:A46"/>
    <mergeCell ref="A47:A54"/>
    <mergeCell ref="A55:A63"/>
    <mergeCell ref="B5:B6"/>
    <mergeCell ref="B7:B10"/>
    <mergeCell ref="B12:B19"/>
    <mergeCell ref="B21:B26"/>
    <mergeCell ref="B28:B35"/>
    <mergeCell ref="B37:B39"/>
    <mergeCell ref="B41:B45"/>
    <mergeCell ref="B47:B53"/>
    <mergeCell ref="B55:B62"/>
    <mergeCell ref="C7:C10"/>
    <mergeCell ref="C12:C19"/>
    <mergeCell ref="C21:C26"/>
    <mergeCell ref="C28:C35"/>
    <mergeCell ref="C37:C39"/>
    <mergeCell ref="C41:C45"/>
    <mergeCell ref="C47:C53"/>
    <mergeCell ref="C55:C62"/>
    <mergeCell ref="C64:C72"/>
    <mergeCell ref="D7:D10"/>
    <mergeCell ref="D12:D19"/>
    <mergeCell ref="D21:D26"/>
    <mergeCell ref="D28:D35"/>
    <mergeCell ref="D37:D39"/>
    <mergeCell ref="D41:D45"/>
    <mergeCell ref="D47:D53"/>
    <mergeCell ref="D55:D62"/>
    <mergeCell ref="D64:D72"/>
    <mergeCell ref="E7:E10"/>
    <mergeCell ref="E12:E19"/>
    <mergeCell ref="E21:E26"/>
    <mergeCell ref="E28:E35"/>
    <mergeCell ref="E37:E39"/>
    <mergeCell ref="E41:E45"/>
    <mergeCell ref="E47:E53"/>
    <mergeCell ref="E55:E62"/>
    <mergeCell ref="E64:E72"/>
    <mergeCell ref="S55:S62"/>
    <mergeCell ref="S64:S72"/>
    <mergeCell ref="S74:S78"/>
    <mergeCell ref="A1:B4"/>
    <mergeCell ref="C1:S2"/>
    <mergeCell ref="A86:B96"/>
    <mergeCell ref="S3:S4"/>
    <mergeCell ref="S5:S6"/>
    <mergeCell ref="S7:S10"/>
    <mergeCell ref="S12:S19"/>
    <mergeCell ref="S21:S26"/>
    <mergeCell ref="S28:S35"/>
    <mergeCell ref="S37:S39"/>
    <mergeCell ref="S41:S45"/>
    <mergeCell ref="S47:S53"/>
    <mergeCell ref="F12:F19"/>
    <mergeCell ref="F21:F26"/>
    <mergeCell ref="F28:F35"/>
    <mergeCell ref="F37:F39"/>
    <mergeCell ref="F41:F45"/>
    <mergeCell ref="F47:F53"/>
    <mergeCell ref="F55:F62"/>
    <mergeCell ref="F64:F72"/>
    <mergeCell ref="F74:F78"/>
  </mergeCells>
  <phoneticPr fontId="21" type="noConversion"/>
  <printOptions horizontalCentered="1"/>
  <pageMargins left="0.31458333333333299" right="0.35416666666666702" top="0.43263888888888902" bottom="0.39305555555555599" header="0.31458333333333299" footer="0.27500000000000002"/>
  <pageSetup paperSize="8" scale="58" orientation="landscape"/>
  <headerFooter alignWithMargins="0">
    <oddFooter>&amp;C第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报价</vt:lpstr>
      <vt:lpstr>报价!Print_Titles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营 赵</cp:lastModifiedBy>
  <dcterms:created xsi:type="dcterms:W3CDTF">2021-06-07T14:37:00Z</dcterms:created>
  <dcterms:modified xsi:type="dcterms:W3CDTF">2025-02-10T13:01:50Z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C075929A51AA4740B8EF537D8AABB04D_13</vt:lpwstr>
  </property>
  <property fmtid="{D5CDD505-2E9C-101B-9397-08002B2CF9AE}" pid="4" name="commondata">
    <vt:lpwstr>eyJoZGlkIjoiNTg5NjRiOTM4NWIyMmNmMTgwZDc0NjdjNzMzZTMzODEifQ==</vt:lpwstr>
  </property>
</Properties>
</file>