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2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4D897B08-68B3-4697-BF19-5DD5E0BD724F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3" l="1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111" i="3"/>
  <c r="A110" i="3"/>
  <c r="A105" i="1"/>
  <c r="A106" i="1"/>
  <c r="A107" i="1"/>
  <c r="A108" i="1"/>
  <c r="A109" i="1"/>
  <c r="B105" i="1"/>
  <c r="B106" i="1"/>
  <c r="B107" i="1"/>
  <c r="B108" i="1"/>
  <c r="B109" i="1"/>
  <c r="C105" i="1"/>
  <c r="C106" i="1"/>
  <c r="C107" i="1"/>
  <c r="C108" i="1"/>
  <c r="C109" i="1"/>
  <c r="F105" i="1"/>
  <c r="F106" i="1"/>
  <c r="F107" i="1"/>
  <c r="F108" i="1"/>
  <c r="F109" i="1"/>
  <c r="G105" i="1"/>
  <c r="G106" i="1"/>
  <c r="G107" i="1"/>
  <c r="G108" i="1"/>
  <c r="G109" i="1"/>
  <c r="A95" i="1"/>
  <c r="A96" i="1"/>
  <c r="A97" i="1"/>
  <c r="A98" i="1"/>
  <c r="A99" i="1"/>
  <c r="A100" i="1"/>
  <c r="A101" i="1"/>
  <c r="A102" i="1"/>
  <c r="A103" i="1"/>
  <c r="A104" i="1"/>
  <c r="B95" i="1"/>
  <c r="B96" i="1"/>
  <c r="B97" i="1"/>
  <c r="B98" i="1"/>
  <c r="B99" i="1"/>
  <c r="B100" i="1"/>
  <c r="B101" i="1"/>
  <c r="B102" i="1"/>
  <c r="B103" i="1"/>
  <c r="B104" i="1"/>
  <c r="C95" i="1"/>
  <c r="C96" i="1"/>
  <c r="C97" i="1"/>
  <c r="C98" i="1"/>
  <c r="C99" i="1"/>
  <c r="C100" i="1"/>
  <c r="C101" i="1"/>
  <c r="C102" i="1"/>
  <c r="C103" i="1"/>
  <c r="C104" i="1"/>
  <c r="F95" i="1"/>
  <c r="F96" i="1"/>
  <c r="F97" i="1"/>
  <c r="F98" i="1"/>
  <c r="F99" i="1"/>
  <c r="F100" i="1"/>
  <c r="F101" i="1"/>
  <c r="F102" i="1"/>
  <c r="F103" i="1"/>
  <c r="F104" i="1"/>
  <c r="G95" i="1"/>
  <c r="G96" i="1"/>
  <c r="G97" i="1"/>
  <c r="G98" i="1"/>
  <c r="G99" i="1"/>
  <c r="G100" i="1"/>
  <c r="G101" i="1"/>
  <c r="G102" i="1"/>
  <c r="G103" i="1"/>
  <c r="G104" i="1"/>
  <c r="C106" i="3"/>
  <c r="C107" i="3"/>
  <c r="C108" i="3"/>
  <c r="C109" i="3"/>
  <c r="C110" i="3"/>
  <c r="C111" i="3"/>
  <c r="C97" i="3"/>
  <c r="C98" i="3"/>
  <c r="C99" i="3"/>
  <c r="C100" i="3"/>
  <c r="C101" i="3"/>
  <c r="C102" i="3"/>
  <c r="C103" i="3"/>
  <c r="C104" i="3"/>
  <c r="C105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D91" i="2"/>
  <c r="D66" i="2"/>
  <c r="D65" i="2"/>
  <c r="D59" i="2"/>
  <c r="D60" i="2"/>
  <c r="D61" i="2"/>
  <c r="D62" i="2"/>
  <c r="D58" i="2"/>
  <c r="D57" i="2"/>
  <c r="D50" i="2"/>
  <c r="D48" i="2"/>
  <c r="D47" i="2"/>
  <c r="D46" i="2"/>
  <c r="D43" i="2"/>
  <c r="D42" i="2"/>
  <c r="D41" i="2"/>
  <c r="D40" i="2"/>
  <c r="D39" i="2"/>
  <c r="D72" i="2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9" i="2"/>
  <c r="A38" i="2"/>
  <c r="A41" i="2"/>
  <c r="A40" i="2"/>
  <c r="A43" i="2"/>
  <c r="A42" i="2"/>
  <c r="A45" i="2"/>
  <c r="A44" i="2"/>
  <c r="A47" i="2"/>
  <c r="A46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G20" i="1" l="1"/>
  <c r="G23" i="1"/>
  <c r="A39" i="1" l="1"/>
  <c r="B39" i="1"/>
  <c r="C39" i="1"/>
  <c r="F39" i="1"/>
  <c r="G39" i="1"/>
  <c r="C38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F86" i="1"/>
  <c r="F87" i="1"/>
  <c r="F88" i="1"/>
  <c r="F89" i="1"/>
  <c r="F90" i="1"/>
  <c r="F91" i="1"/>
  <c r="F92" i="1"/>
  <c r="F93" i="1"/>
  <c r="F94" i="1"/>
  <c r="G86" i="1"/>
  <c r="G87" i="1"/>
  <c r="G88" i="1"/>
  <c r="G89" i="1"/>
  <c r="G90" i="1"/>
  <c r="G91" i="1"/>
  <c r="G92" i="1"/>
  <c r="G93" i="1"/>
  <c r="G94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F56" i="1"/>
  <c r="G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F43" i="1"/>
  <c r="G43" i="1"/>
  <c r="G42" i="1"/>
  <c r="F42" i="1"/>
  <c r="G41" i="1"/>
  <c r="F41" i="1"/>
  <c r="F40" i="1"/>
  <c r="G40" i="1"/>
  <c r="G38" i="1"/>
  <c r="F38" i="1"/>
  <c r="G24" i="1"/>
  <c r="G25" i="1"/>
  <c r="G26" i="1"/>
  <c r="G27" i="1"/>
  <c r="G28" i="1"/>
  <c r="G29" i="1"/>
  <c r="G30" i="1"/>
  <c r="G31" i="1"/>
  <c r="G32" i="1"/>
  <c r="G33" i="1"/>
  <c r="G34" i="1"/>
  <c r="G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C21" i="1"/>
  <c r="G21" i="1" s="1"/>
  <c r="C22" i="1"/>
  <c r="G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94" i="2" l="1"/>
  <c r="A32" i="2"/>
  <c r="A103" i="2"/>
  <c r="A104" i="2"/>
  <c r="A91" i="2"/>
  <c r="D73" i="2"/>
  <c r="D74" i="2"/>
  <c r="D75" i="2"/>
  <c r="D76" i="2"/>
  <c r="A78" i="2"/>
  <c r="D79" i="2" s="1"/>
  <c r="A79" i="2"/>
  <c r="A80" i="2"/>
  <c r="D81" i="2" s="1"/>
  <c r="A81" i="2"/>
  <c r="A90" i="2"/>
  <c r="A92" i="2"/>
  <c r="A93" i="2"/>
  <c r="A95" i="2"/>
  <c r="A86" i="2"/>
  <c r="A87" i="2"/>
  <c r="A88" i="2"/>
  <c r="A89" i="2"/>
  <c r="A96" i="2"/>
  <c r="A84" i="2"/>
  <c r="A83" i="2"/>
  <c r="A82" i="2"/>
  <c r="A85" i="2"/>
  <c r="D52" i="2"/>
  <c r="A97" i="2"/>
  <c r="A98" i="2"/>
  <c r="A99" i="2"/>
  <c r="A100" i="2"/>
  <c r="A101" i="2"/>
  <c r="A102" i="2"/>
  <c r="A105" i="2"/>
  <c r="A106" i="2"/>
  <c r="A107" i="2"/>
  <c r="A108" i="2"/>
  <c r="A10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90" i="2" s="1"/>
  <c r="A24" i="2"/>
  <c r="A25" i="2"/>
  <c r="A26" i="2"/>
  <c r="A27" i="2"/>
  <c r="A28" i="2"/>
  <c r="A29" i="2"/>
  <c r="A30" i="2"/>
  <c r="A31" i="2"/>
  <c r="A33" i="2"/>
  <c r="A34" i="2"/>
  <c r="A35" i="2"/>
  <c r="A38" i="1" l="1"/>
  <c r="A17" i="1"/>
  <c r="A28" i="1"/>
  <c r="A6" i="1"/>
  <c r="A5" i="1"/>
  <c r="A26" i="1"/>
  <c r="A25" i="1"/>
  <c r="A13" i="1"/>
  <c r="A12" i="1"/>
  <c r="A16" i="1"/>
  <c r="A27" i="1"/>
  <c r="A24" i="1"/>
  <c r="A30" i="1"/>
  <c r="A29" i="1"/>
  <c r="A11" i="1"/>
  <c r="A21" i="1"/>
  <c r="A9" i="1"/>
  <c r="A18" i="1"/>
  <c r="A14" i="1"/>
  <c r="A35" i="1"/>
  <c r="A10" i="1"/>
  <c r="A33" i="1"/>
  <c r="A32" i="1"/>
  <c r="A20" i="1"/>
  <c r="A8" i="1"/>
  <c r="A4" i="1"/>
  <c r="A15" i="1"/>
  <c r="A23" i="1"/>
  <c r="A34" i="1"/>
  <c r="A22" i="1"/>
  <c r="A31" i="1"/>
  <c r="A19" i="1"/>
  <c r="A7" i="1"/>
  <c r="A48" i="1"/>
  <c r="A53" i="1"/>
  <c r="A61" i="1"/>
  <c r="A84" i="1"/>
  <c r="A83" i="1"/>
  <c r="A58" i="1"/>
  <c r="A72" i="1"/>
  <c r="A62" i="1"/>
  <c r="A82" i="1"/>
  <c r="A60" i="1"/>
  <c r="A59" i="1"/>
  <c r="A73" i="1"/>
  <c r="A69" i="1"/>
  <c r="A94" i="1"/>
  <c r="A86" i="1"/>
  <c r="A45" i="1"/>
  <c r="A55" i="1"/>
  <c r="A80" i="1"/>
  <c r="A74" i="1"/>
  <c r="A57" i="1"/>
  <c r="A56" i="1"/>
  <c r="A42" i="1"/>
  <c r="A54" i="1"/>
  <c r="A79" i="1"/>
  <c r="A41" i="1"/>
  <c r="D80" i="2"/>
  <c r="A43" i="1"/>
  <c r="A81" i="1"/>
  <c r="A92" i="1"/>
  <c r="A91" i="1"/>
  <c r="A65" i="1"/>
  <c r="A51" i="1"/>
  <c r="A78" i="1"/>
  <c r="A77" i="1"/>
  <c r="A75" i="1"/>
  <c r="A46" i="1"/>
  <c r="A44" i="1"/>
  <c r="A68" i="1"/>
  <c r="A93" i="1"/>
  <c r="A67" i="1"/>
  <c r="A40" i="1"/>
  <c r="A76" i="1"/>
  <c r="A90" i="1"/>
  <c r="D93" i="2"/>
  <c r="A49" i="1"/>
  <c r="A85" i="1"/>
  <c r="A47" i="1"/>
  <c r="A71" i="1"/>
  <c r="A70" i="1"/>
  <c r="A66" i="1"/>
  <c r="A88" i="1"/>
  <c r="A64" i="1"/>
  <c r="A87" i="1"/>
  <c r="A63" i="1"/>
  <c r="A52" i="1"/>
  <c r="A50" i="1"/>
  <c r="A89" i="1"/>
  <c r="D98" i="2"/>
  <c r="D5" i="2"/>
  <c r="D6" i="2"/>
  <c r="D7" i="2"/>
  <c r="D11" i="2"/>
  <c r="D12" i="2"/>
  <c r="D13" i="2"/>
  <c r="D14" i="2"/>
  <c r="D15" i="2"/>
  <c r="D18" i="2"/>
</calcChain>
</file>

<file path=xl/sharedStrings.xml><?xml version="1.0" encoding="utf-8"?>
<sst xmlns="http://schemas.openxmlformats.org/spreadsheetml/2006/main" count="668" uniqueCount="328">
  <si>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</si>
  <si>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</si>
  <si>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</si>
  <si>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</si>
  <si>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</si>
  <si>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</si>
  <si>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</si>
  <si>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</si>
  <si>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</si>
  <si>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</si>
  <si>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</si>
  <si>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</si>
  <si>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</si>
  <si>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</si>
  <si>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</si>
  <si>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</si>
  <si>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</si>
  <si>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</si>
  <si>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</si>
  <si>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</si>
  <si>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</si>
  <si>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</si>
  <si>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</si>
  <si>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</si>
  <si>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</si>
  <si>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</si>
  <si>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</si>
  <si>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</si>
  <si>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</si>
  <si>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</si>
  <si>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</si>
  <si>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</si>
  <si>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</si>
  <si>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</si>
  <si>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</si>
  <si>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</si>
  <si>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</si>
  <si>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</si>
  <si>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</si>
  <si>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</si>
  <si>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</si>
  <si>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</si>
  <si>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</si>
  <si>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</si>
  <si>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</si>
  <si>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</si>
  <si>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</si>
  <si>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</si>
  <si>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</si>
  <si>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</si>
  <si>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</si>
  <si>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</si>
  <si>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</si>
  <si>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</si>
  <si>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</si>
  <si>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</si>
  <si>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</si>
  <si>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</si>
  <si>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</si>
  <si>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</si>
  <si>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</si>
  <si>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</si>
  <si>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</si>
  <si>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</si>
  <si>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</si>
  <si>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</si>
  <si>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</si>
  <si>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</si>
  <si>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</si>
  <si>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</si>
  <si>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</si>
  <si>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</si>
  <si>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</si>
  <si>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</si>
  <si>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</si>
  <si>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</si>
  <si>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</si>
  <si>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</si>
  <si>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</si>
  <si>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</si>
  <si>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</si>
  <si>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</si>
  <si>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</si>
  <si>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</si>
  <si>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</si>
  <si>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</si>
  <si>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</si>
  <si>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</si>
  <si>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</si>
  <si>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</si>
  <si>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</si>
  <si>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</si>
  <si>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</si>
  <si>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</si>
  <si>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</si>
  <si>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</si>
  <si>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</si>
  <si>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</si>
  <si>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</si>
  <si>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</si>
  <si>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</si>
  <si>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</si>
  <si>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</si>
  <si>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</si>
  <si>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</si>
  <si>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</si>
  <si>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</si>
  <si>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</si>
  <si>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</si>
  <si>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</si>
  <si>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</si>
  <si>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</si>
  <si>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</si>
  <si>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</si>
  <si>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</si>
  <si>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</si>
  <si>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</si>
  <si>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</si>
  <si>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</si>
  <si>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</si>
  <si>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</si>
  <si>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</si>
  <si>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</si>
  <si>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</si>
  <si>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</si>
  <si>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</si>
  <si>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</si>
  <si>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</si>
  <si>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</si>
  <si>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</si>
  <si>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</si>
  <si>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</si>
  <si>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</si>
  <si>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</si>
  <si>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</si>
  <si>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</si>
  <si>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</si>
  <si>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</si>
  <si>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</si>
  <si>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</si>
  <si>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</si>
  <si>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</si>
  <si>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</si>
  <si>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</si>
  <si>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</si>
  <si>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</si>
  <si>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</si>
  <si>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</si>
  <si>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</si>
  <si>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</si>
  <si>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</si>
  <si>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</si>
  <si>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</si>
  <si>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</si>
  <si>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</si>
  <si>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</si>
  <si>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</si>
  <si>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</si>
  <si>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</si>
  <si>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</si>
  <si>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</si>
  <si>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</si>
  <si>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</si>
  <si>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</si>
  <si>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</si>
  <si>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</si>
  <si>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</si>
  <si>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</si>
  <si>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</si>
  <si>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</si>
  <si>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</si>
  <si>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</si>
  <si>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</si>
  <si>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</si>
  <si>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</si>
  <si>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</si>
  <si>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</si>
  <si>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</si>
  <si>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</si>
  <si>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</si>
  <si>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</si>
  <si>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</si>
  <si>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</si>
  <si>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</si>
  <si>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</si>
  <si>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</si>
  <si>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</si>
  <si>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</si>
  <si>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</si>
  <si>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</si>
  <si>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</si>
  <si>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</si>
  <si>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</si>
  <si>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</si>
  <si>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</si>
  <si>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</si>
  <si>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</si>
  <si>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</si>
  <si>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</si>
  <si>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</si>
  <si>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</si>
  <si>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</si>
  <si>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</si>
  <si>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</si>
  <si>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</si>
  <si>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</si>
  <si>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</si>
  <si>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</si>
  <si>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</si>
  <si>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</si>
  <si>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</si>
  <si>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</si>
  <si>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</si>
  <si>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</si>
  <si>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</si>
  <si>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</si>
  <si>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</si>
  <si>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</si>
  <si>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</si>
  <si>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</si>
  <si>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</si>
  <si>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</si>
  <si>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</si>
  <si>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</si>
  <si>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</si>
  <si>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</si>
  <si>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</si>
  <si>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</si>
  <si>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</si>
  <si>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</si>
  <si>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</si>
  <si>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</si>
  <si>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</si>
  <si>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</si>
  <si>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</si>
  <si>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</si>
  <si>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</si>
  <si>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</si>
  <si>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</si>
  <si>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</si>
  <si>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</si>
  <si>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</si>
  <si>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</si>
  <si>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</si>
  <si>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</si>
  <si>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</si>
  <si>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</si>
  <si>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</si>
  <si>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</si>
  <si>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</si>
  <si>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</si>
  <si>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</si>
  <si>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</si>
  <si>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</si>
  <si>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</si>
  <si>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</si>
  <si>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</si>
  <si>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</si>
  <si>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19, 99</t>
  </si>
  <si>
    <t>19, 100, 101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</si>
  <si>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</si>
  <si>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</si>
  <si>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</si>
  <si>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</si>
  <si>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</si>
  <si>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</si>
  <si>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</si>
  <si>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</si>
  <si>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</si>
  <si>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</si>
  <si>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</si>
  <si>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</si>
  <si>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</si>
  <si>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</si>
  <si>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</si>
  <si>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</si>
  <si>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</si>
  <si>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</si>
  <si>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</si>
  <si>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</si>
  <si>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</si>
  <si>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</si>
  <si>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</si>
  <si>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</si>
  <si>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</si>
  <si>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</si>
  <si>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</si>
  <si>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</si>
  <si>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</si>
  <si>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</si>
  <si>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</si>
  <si>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</si>
  <si>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</si>
  <si>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</si>
  <si>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</si>
  <si>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</si>
  <si>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</si>
  <si>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</si>
  <si>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</si>
  <si>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</si>
  <si>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</si>
  <si>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</si>
  <si>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</si>
  <si>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</si>
  <si>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</si>
  <si>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</si>
  <si>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</si>
  <si>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</si>
  <si>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</si>
  <si>
    <t>Gérer les UUID</t>
  </si>
  <si>
    <t>Gérer et enregistrer les UUID comme clés primaires (en format compact) et modifier les requêtes en conséquence</t>
  </si>
  <si>
    <t>Adapter le MRD avec les nouvelles données de la CACPL</t>
  </si>
  <si>
    <t>Compléter la base de données avec les tables pour les nouvelles données de la CACPL</t>
  </si>
  <si>
    <t>Détecter les anomalies et nettoyer les données initiales de la CACPL</t>
  </si>
  <si>
    <t>19, 24</t>
  </si>
  <si>
    <t>71, 72</t>
  </si>
  <si>
    <t>Créer les graphiques croisant les données actuelles et celles SIRENE de l'INSEE</t>
  </si>
  <si>
    <t>21, 76</t>
  </si>
  <si>
    <t>18, 75</t>
  </si>
  <si>
    <t>38, 39</t>
  </si>
  <si>
    <t>21, 43</t>
  </si>
  <si>
    <t>57, 58</t>
  </si>
  <si>
    <t>16, 61</t>
  </si>
  <si>
    <t>21, 62</t>
  </si>
  <si>
    <t>25, 61</t>
  </si>
  <si>
    <t>62, 64</t>
  </si>
  <si>
    <t>16, 20</t>
  </si>
  <si>
    <t>Définir les facteurs principaux d'utilisation des collecteurs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</si>
</sst>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  <fill>
      <patternFill patternType="solid">
        <fgColor rgb="FFFFFF00"/>
        <bgColor indexed="64"/>
      </patternFill>
    </fill>
    <fill>
      <patternFill patternType="lightDown">
        <fgColor theme="4"/>
        <bgColor rgb="FF92D050"/>
      </patternFill>
    </fill>
    <fill>
      <patternFill patternType="lightDown">
        <fgColor theme="4"/>
        <bgColor rgb="FFCC00FF"/>
      </patternFill>
    </fill>
    <fill>
      <patternFill patternType="lightDown">
        <fgColor theme="4"/>
        <bgColor rgb="FFFFFF00"/>
      </patternFill>
    </fill>
    <fill>
      <patternFill patternType="lightDown">
        <fgColor theme="4"/>
        <bgColor theme="5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  <border>
      <left style="thin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dotted">
        <color theme="4"/>
      </right>
      <top style="dotted">
        <color theme="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NumberFormat="1"/>
    <xf numFmtId="0" fontId="4" fillId="3" borderId="3" xfId="0" applyFont="1" applyFill="1" applyBorder="1"/>
    <xf numFmtId="0" fontId="7" fillId="3" borderId="4" xfId="0" applyFont="1" applyFill="1" applyBorder="1"/>
    <xf numFmtId="2" fontId="4" fillId="3" borderId="4" xfId="0" applyNumberFormat="1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0" fillId="6" borderId="2" xfId="0" applyFill="1" applyBorder="1"/>
    <xf numFmtId="0" fontId="0" fillId="6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6" borderId="0" xfId="0" applyFill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21" xfId="0" applyFill="1" applyBorder="1"/>
    <xf numFmtId="165" fontId="0" fillId="0" borderId="0" xfId="0" applyNumberFormat="1"/>
    <xf numFmtId="0" fontId="0" fillId="8" borderId="15" xfId="0" applyFill="1" applyBorder="1"/>
    <xf numFmtId="0" fontId="0" fillId="7" borderId="11" xfId="0" applyFill="1" applyBorder="1"/>
    <xf numFmtId="0" fontId="0" fillId="10" borderId="12" xfId="0" applyFill="1" applyBorder="1"/>
    <xf numFmtId="0" fontId="0" fillId="9" borderId="11" xfId="0" applyFill="1" applyBorder="1"/>
    <xf numFmtId="0" fontId="0" fillId="2" borderId="11" xfId="0" applyFill="1" applyBorder="1"/>
    <xf numFmtId="0" fontId="0" fillId="9" borderId="12" xfId="0" applyFill="1" applyBorder="1"/>
    <xf numFmtId="0" fontId="0" fillId="10" borderId="11" xfId="0" applyFill="1" applyBorder="1"/>
    <xf numFmtId="0" fontId="0" fillId="8" borderId="11" xfId="0" applyFill="1" applyBorder="1"/>
    <xf numFmtId="0" fontId="0" fillId="11" borderId="0" xfId="0" applyFill="1" applyBorder="1"/>
    <xf numFmtId="0" fontId="4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2" xfId="0" applyFont="1" applyBorder="1" applyAlignment="1">
      <alignment horizontal="left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/>
    <xf numFmtId="9" fontId="0" fillId="0" borderId="0" xfId="0" applyNumberFormat="1"/>
    <xf numFmtId="0" fontId="0" fillId="12" borderId="11" xfId="0" applyFill="1" applyBorder="1"/>
    <xf numFmtId="0" fontId="0" fillId="5" borderId="23" xfId="0" applyFill="1" applyBorder="1"/>
    <xf numFmtId="0" fontId="0" fillId="5" borderId="24" xfId="0" applyFill="1" applyBorder="1"/>
    <xf numFmtId="0" fontId="0" fillId="0" borderId="2" xfId="0" applyNumberFormat="1" applyBorder="1"/>
    <xf numFmtId="16" fontId="0" fillId="6" borderId="2" xfId="0" applyNumberFormat="1" applyFill="1" applyBorder="1"/>
    <xf numFmtId="0" fontId="0" fillId="5" borderId="26" xfId="0" applyFill="1" applyBorder="1"/>
    <xf numFmtId="0" fontId="0" fillId="0" borderId="27" xfId="0" applyNumberFormat="1" applyBorder="1"/>
    <xf numFmtId="0" fontId="0" fillId="0" borderId="25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11" xfId="0" applyFill="1" applyBorder="1"/>
    <xf numFmtId="0" fontId="0" fillId="5" borderId="28" xfId="0" applyFill="1" applyBorder="1"/>
    <xf numFmtId="0" fontId="0" fillId="0" borderId="27" xfId="0" applyBorder="1"/>
    <xf numFmtId="0" fontId="0" fillId="0" borderId="29" xfId="0" applyNumberFormat="1" applyBorder="1"/>
    <xf numFmtId="0" fontId="0" fillId="13" borderId="0" xfId="0" applyFill="1"/>
    <xf numFmtId="0" fontId="0" fillId="5" borderId="30" xfId="0" applyFill="1" applyBorder="1"/>
    <xf numFmtId="0" fontId="0" fillId="2" borderId="15" xfId="0" applyFill="1" applyBorder="1"/>
    <xf numFmtId="0" fontId="0" fillId="18" borderId="11" xfId="0" applyFill="1" applyBorder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FF99FF"/>
      <color rgb="FFCC00FF"/>
      <color rgb="FFFFCC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35" totalsRowShown="0">
  <autoFilter ref="A3:G35" xr:uid="{B67725D0-F42F-4B2C-B47E-8586BF5DC6C0}"/>
  <tableColumns count="7">
    <tableColumn id="1" xr3:uid="{6E8FD53C-BEFD-4457-9FA3-9A8A100CC664}" name="N°" dataDxfId="245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244"/>
    <tableColumn id="4" xr3:uid="{A944CAD8-E89F-426E-8FB6-A3FB74D322BE}" name="Tâches requises" dataDxfId="243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37:G109" totalsRowShown="0" headerRowDxfId="242" headerRowBorderDxfId="241" tableBorderDxfId="240">
  <autoFilter ref="A37:G109" xr:uid="{6375B6D4-F047-429E-A127-A4478080FC25}"/>
  <tableColumns count="7">
    <tableColumn id="1" xr3:uid="{6333C598-AB08-4105-92D3-D88D2B08DCCB}" name="N°" dataDxfId="239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238"/>
    <tableColumn id="4" xr3:uid="{E0E75BF9-64EA-4FE8-90E4-1AAA1CED01EF}" name="Tâches requises" dataDxfId="237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36" headerRowDxfId="104">
  <autoFilter ref="A4:AD36" xr:uid="{3869585A-DD74-4715-8B08-BD2783F0B46B}"/>
  <tableColumns count="30">
    <tableColumn id="31" xr3:uid="{02974BA7-1E46-4150-A100-3503892E7F24}" name="N°" dataDxfId="103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02">
      <calculatedColumnFormula>Tâches!B4</calculatedColumnFormula>
    </tableColumn>
    <tableColumn id="3" xr3:uid="{7CF5EF96-F7EA-4081-A9F6-C6030E29374A}" name="05-oct" dataDxfId="101" totalsRowDxfId="100"/>
    <tableColumn id="4" xr3:uid="{AED08872-92A3-48EC-9686-65D32A38B01C}" name="06-oct" dataDxfId="99" totalsRowDxfId="98"/>
    <tableColumn id="5" xr3:uid="{A361D231-81F6-4E0E-9D68-F198542EC510}" name="07-oct" dataDxfId="97" totalsRowDxfId="96"/>
    <tableColumn id="6" xr3:uid="{95C7985A-0503-4B82-A39B-7087B64C463E}" name="08-oct" dataDxfId="95" totalsRowDxfId="94"/>
    <tableColumn id="7" xr3:uid="{223BBA38-BBF5-4596-9520-B3C80EF77B2C}" name="09-oct" dataDxfId="93" totalsRowDxfId="92"/>
    <tableColumn id="8" xr3:uid="{CBA2CED5-BFCD-478D-BC0B-64F7236665B8}" name="10-oct" dataDxfId="91" totalsRowDxfId="90"/>
    <tableColumn id="9" xr3:uid="{9142E539-6B94-44F9-AE32-D9D0257404D4}" name="11-oct" dataDxfId="89" totalsRowDxfId="88"/>
    <tableColumn id="10" xr3:uid="{3DF50CC7-E072-416C-9E4D-77F99E3AFEE4}" name="12-oct" dataDxfId="87" totalsRowDxfId="86"/>
    <tableColumn id="11" xr3:uid="{1BA6AA9C-31C1-4DF3-AB9B-EE58F953EA7B}" name="13-oct" dataDxfId="85" totalsRowDxfId="84"/>
    <tableColumn id="12" xr3:uid="{E3903BB0-7B8A-45F4-8E32-0DEC3020D2C7}" name="14-oct" dataDxfId="83" totalsRowDxfId="82"/>
    <tableColumn id="13" xr3:uid="{902C3056-E350-4CB3-8791-82ADD700A68A}" name="15-oct" dataDxfId="81" totalsRowDxfId="80"/>
    <tableColumn id="14" xr3:uid="{54609321-2FA1-4A62-830E-30F3A492893D}" name="16-oct" dataDxfId="79" totalsRowDxfId="78"/>
    <tableColumn id="15" xr3:uid="{3F1B4408-EFA2-430D-89AE-07B73C0F975A}" name="17-oct" dataDxfId="77" totalsRowDxfId="76"/>
    <tableColumn id="16" xr3:uid="{6DC91AA7-F87C-4075-9A2A-AF1EB7BCC95B}" name="18-oct" dataDxfId="75" totalsRowDxfId="74"/>
    <tableColumn id="17" xr3:uid="{0AA6E344-3437-43D3-992F-24D8117454B9}" name="19-oct" dataDxfId="73" totalsRowDxfId="72"/>
    <tableColumn id="18" xr3:uid="{96D8D6A9-008E-484B-B7B4-28ABA94491F0}" name="20-oct" dataDxfId="71" totalsRowDxfId="70"/>
    <tableColumn id="19" xr3:uid="{C6993608-949D-47F9-B239-5455810AAC64}" name="21-oct" dataDxfId="69" totalsRowDxfId="68"/>
    <tableColumn id="20" xr3:uid="{D1F65972-7A93-4F3D-9DD9-0066440F9CD3}" name="22-oct" dataDxfId="67" totalsRowDxfId="66"/>
    <tableColumn id="21" xr3:uid="{2491BABE-5995-4D9B-9106-2E6B37978835}" name="23-oct" dataDxfId="65" totalsRowDxfId="64"/>
    <tableColumn id="22" xr3:uid="{AFD0F5C6-D453-44A7-A7A2-E80250827459}" name="24-oct" dataDxfId="63" totalsRowDxfId="62"/>
    <tableColumn id="23" xr3:uid="{05DEBB6A-759F-4C9F-AF39-B31DA26929B5}" name="25-oct" dataDxfId="61" totalsRowDxfId="60"/>
    <tableColumn id="24" xr3:uid="{0F14F7F0-8C7B-47D9-A425-10B6AB326102}" name="26-oct" dataDxfId="59" totalsRowDxfId="58"/>
    <tableColumn id="25" xr3:uid="{F63019F4-1021-4A1C-AD12-1FA5B5EAC831}" name="27-oct" dataDxfId="57" totalsRowDxfId="56"/>
    <tableColumn id="26" xr3:uid="{A0FA9325-6D8A-4E3F-841E-0A51A69AA21F}" name="28-oct" dataDxfId="55" totalsRowDxfId="54"/>
    <tableColumn id="27" xr3:uid="{01390279-2B86-4CDA-AACC-12D48EE68027}" name="29-oct" dataDxfId="53" totalsRowDxfId="52"/>
    <tableColumn id="28" xr3:uid="{9E31ED4A-02CE-4F4A-8A83-5681191E9E9E}" name="30-oct" dataDxfId="51" totalsRowDxfId="50"/>
    <tableColumn id="29" xr3:uid="{885B064E-7B13-4C56-B53C-04028C7E7B19}" name="31-oct" totalsRowFunction="count" dataDxfId="49" totalsRow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39:AD111" totalsRowShown="0" headerRowDxfId="47">
  <autoFilter ref="A39:AD111" xr:uid="{C72AC31B-BC16-4ED0-A742-6FDD0EBB8631}"/>
  <tableColumns count="30">
    <tableColumn id="30" xr3:uid="{A9929115-DAFC-40AE-A75F-89D94A3A6E3E}" name="N°" dataDxfId="46">
      <calculatedColumnFormula>Tâches!A38</calculatedColumnFormula>
    </tableColumn>
    <tableColumn id="1" xr3:uid="{D9389245-51FF-4B4C-8D41-B0C82DF9FA75}" name="Type"/>
    <tableColumn id="2" xr3:uid="{725C423E-FCC3-4D2B-A7B1-04718A631379}" name="Tâche" dataDxfId="45">
      <calculatedColumnFormula>Tâches!B38</calculatedColumnFormula>
    </tableColumn>
    <tableColumn id="3" xr3:uid="{3E9DBF51-63AA-41C7-8026-17B53B0A9B6C}" name="05-oct" dataDxfId="44"/>
    <tableColumn id="4" xr3:uid="{82D5CCDD-F94F-4AD0-87E3-71A24CD87405}" name="06-oct" dataDxfId="43"/>
    <tableColumn id="5" xr3:uid="{BE2F3F2A-9776-4093-805A-312DDC6F80FE}" name="07-oct" dataDxfId="42"/>
    <tableColumn id="6" xr3:uid="{C1BB4810-F8A8-4B1C-BEFF-BCD91A7CBE63}" name="08-oct" dataDxfId="41"/>
    <tableColumn id="7" xr3:uid="{81533870-EEB5-4296-AE2B-E1E0C4B449EA}" name="09-oct" dataDxfId="40"/>
    <tableColumn id="8" xr3:uid="{5614AF65-2E97-4A81-93F3-4BF71D68BA64}" name="10-oct" dataDxfId="39"/>
    <tableColumn id="9" xr3:uid="{68ABF0CA-AF48-4143-8348-D852DD541BEA}" name="11-oct" dataDxfId="38"/>
    <tableColumn id="10" xr3:uid="{D00B30BB-B608-47A8-A909-B3CCE0CD31F7}" name="12-oct" dataDxfId="37"/>
    <tableColumn id="11" xr3:uid="{E0989A06-4A1E-4309-B9D8-FFF15CEF945C}" name="13-oct" dataDxfId="36"/>
    <tableColumn id="12" xr3:uid="{1779F27B-A65D-4938-A036-4979FC026FF9}" name="14-oct" dataDxfId="35"/>
    <tableColumn id="13" xr3:uid="{22F38C55-7716-4548-902D-BF65239896B9}" name="15-oct" dataDxfId="34"/>
    <tableColumn id="14" xr3:uid="{0379C43C-369A-4D33-98C8-09F6AB1138A5}" name="16-oct" dataDxfId="33"/>
    <tableColumn id="15" xr3:uid="{95071E30-9EB4-4F6F-863F-5DDBD2FC2727}" name="17-oct" dataDxfId="32"/>
    <tableColumn id="16" xr3:uid="{57019D85-E364-4C2A-8EDF-EECF1621D7F4}" name="18-oct" dataDxfId="31"/>
    <tableColumn id="17" xr3:uid="{E1AB2C2B-7642-4E82-9C5D-D1EBE0244AAA}" name="19-oct" dataDxfId="30"/>
    <tableColumn id="18" xr3:uid="{109FE92E-C236-400D-8A95-114BD055E9DA}" name="20-oct" dataDxfId="29"/>
    <tableColumn id="19" xr3:uid="{F53D6821-A790-4CAC-82E2-E3B0BA8021AD}" name="21-oct" dataDxfId="28"/>
    <tableColumn id="20" xr3:uid="{E29FFFEE-7FB8-414D-BCCD-0CBC972A8026}" name="22-oct" dataDxfId="27"/>
    <tableColumn id="21" xr3:uid="{143958D3-765B-428D-A750-762564AFF52B}" name="23-oct" dataDxfId="26"/>
    <tableColumn id="22" xr3:uid="{F6E67B4D-280E-47A5-AF79-5FF172D2E5C7}" name="24-oct" dataDxfId="25"/>
    <tableColumn id="23" xr3:uid="{A16D3DC4-7696-40A7-8B9F-1454BEC9DBC2}" name="25-oct" dataDxfId="24"/>
    <tableColumn id="24" xr3:uid="{218180A7-E150-4120-8AE9-6723F56E1D9B}" name="26-oct" dataDxfId="23"/>
    <tableColumn id="25" xr3:uid="{AFF74DA3-B552-40C8-A8FE-1E5490C0DC0B}" name="27-oct" dataDxfId="22"/>
    <tableColumn id="26" xr3:uid="{38E7E763-F0C2-4BFE-A84B-1E26140C2250}" name="28-oct" dataDxfId="21"/>
    <tableColumn id="27" xr3:uid="{988E4DC2-CA0F-4098-B08C-759F208CFD2A}" name="29-oct" dataDxfId="20"/>
    <tableColumn id="28" xr3:uid="{539EA04B-D1E5-47FC-9E69-E37BB7704D5C}" name="30-oct" dataDxfId="19"/>
    <tableColumn id="29" xr3:uid="{21E9E5C4-8D23-454B-8A91-1CF8DA5078B0}" name="31-oc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35" totalsRowShown="0" headerRowDxfId="17">
  <autoFilter ref="A3:H35" xr:uid="{6BCE8A7D-7D04-4394-AD53-9D2B48AA6CFD}"/>
  <tableColumns count="8">
    <tableColumn id="1" xr3:uid="{B07E0580-F8B1-4A81-8EA6-8D0DD94E6CBF}" name="N°" dataDxfId="16">
      <calculatedColumnFormula>TachesPrincipales[[#This Row],[N°]]</calculatedColumnFormula>
    </tableColumn>
    <tableColumn id="2" xr3:uid="{CD2C34A8-4A66-4D31-8674-72875FEEBCB9}" name="Tâche" dataDxfId="15">
      <calculatedColumnFormula>TachesPrincipales[[#This Row],[Tâche]]</calculatedColumnFormula>
    </tableColumn>
    <tableColumn id="3" xr3:uid="{1F692755-0EBF-47B3-98F7-5870DAAA2B47}" name="Durée estimée (jours-hommes)" dataDxfId="14">
      <calculatedColumnFormula>TachesPrincipales[[#This Row],[Travail (en jours-hommes)]]</calculatedColumnFormula>
    </tableColumn>
    <tableColumn id="4" xr3:uid="{77A08BA6-0C47-4CA1-898D-34688079E99A}" name="Temps consacré (jours-hommes)" dataDxfId="13"/>
    <tableColumn id="5" xr3:uid="{E6DFF25A-5C0F-4D2B-AD4B-356CCC3C697D}" name="Temps restant (jours-hommes)" dataDxfId="12"/>
    <tableColumn id="6" xr3:uid="{80B25DCD-7C24-4853-87D7-112B68A75ACA}" name="Complétion" dataDxfId="11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10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9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37:H109" totalsRowShown="0" headerRowDxfId="8">
  <autoFilter ref="A37:H109" xr:uid="{43FC80CF-67C7-44CB-8AF9-C483360ED027}"/>
  <tableColumns count="8">
    <tableColumn id="1" xr3:uid="{50AEF074-CE1B-4E86-81E2-68DBB744C39B}" name="N°" dataDxfId="7">
      <calculatedColumnFormula>TachesBonus[[#This Row],[N°]]</calculatedColumnFormula>
    </tableColumn>
    <tableColumn id="2" xr3:uid="{23C870F0-9110-4D2F-8665-88DA3D2D1265}" name="Tâche" dataDxfId="6">
      <calculatedColumnFormula>TachesBonus[[#This Row],[Tâche]]</calculatedColumnFormula>
    </tableColumn>
    <tableColumn id="3" xr3:uid="{69BB17CC-DE87-420A-BBFA-062BF2BEF7AA}" name="Durée estimée (jours-hommes)" dataDxfId="5">
      <calculatedColumnFormula>TachesBonus[[#This Row],[Travail (en jours-hommes)]]</calculatedColumnFormula>
    </tableColumn>
    <tableColumn id="4" xr3:uid="{A14AEF2F-CFF6-4D95-9EB5-0A11BA283D4F}" name="Temps consacré (jours-hommes)" dataDxfId="4"/>
    <tableColumn id="5" xr3:uid="{25E0D910-E053-4859-9A05-DA9FEEB0AC2A}" name="Temps restant (jours-hommes)" dataDxfId="3"/>
    <tableColumn id="6" xr3:uid="{5E4CFA2C-63BF-45F7-9435-50DEBD5B0D2E}" name="Complétion" dataDxfId="2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1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3"/>
  <sheetViews>
    <sheetView showGridLines="0" topLeftCell="A46" workbookViewId="0">
      <selection activeCell="B16" sqref="B16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68" t="s">
        <v>142</v>
      </c>
      <c r="B1" s="69"/>
      <c r="C1" s="69"/>
      <c r="D1" s="69"/>
      <c r="E1" s="69"/>
      <c r="F1" s="69"/>
      <c r="G1" s="69"/>
    </row>
    <row r="2" spans="1:7" ht="18.75" customHeight="1" x14ac:dyDescent="0.4">
      <c r="A2" s="70" t="s">
        <v>152</v>
      </c>
      <c r="B2" s="71"/>
      <c r="C2" s="71"/>
      <c r="D2" s="71"/>
      <c r="E2" s="71"/>
      <c r="F2" s="71"/>
      <c r="G2" s="71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35" si="0">ROW()-3</f>
        <v>1</v>
      </c>
      <c r="B4" s="6" t="s">
        <v>60</v>
      </c>
      <c r="C4" s="13">
        <v>1</v>
      </c>
      <c r="E4" t="s">
        <v>70</v>
      </c>
      <c r="F4" t="s">
        <v>103</v>
      </c>
      <c r="G4" t="s">
        <v>74</v>
      </c>
    </row>
    <row r="5" spans="1:7" x14ac:dyDescent="0.25">
      <c r="A5">
        <f t="shared" si="0"/>
        <v>2</v>
      </c>
      <c r="B5" s="6" t="s">
        <v>51</v>
      </c>
      <c r="C5" s="13">
        <v>1.5</v>
      </c>
      <c r="D5" s="5">
        <f>A5-1</f>
        <v>1</v>
      </c>
      <c r="E5" t="s">
        <v>72</v>
      </c>
      <c r="F5" t="s">
        <v>204</v>
      </c>
      <c r="G5" t="s">
        <v>75</v>
      </c>
    </row>
    <row r="6" spans="1:7" x14ac:dyDescent="0.25">
      <c r="A6">
        <f t="shared" si="0"/>
        <v>3</v>
      </c>
      <c r="B6" s="6" t="s">
        <v>44</v>
      </c>
      <c r="C6" s="13">
        <v>1</v>
      </c>
      <c r="D6" s="5">
        <f t="shared" ref="D6:D7" si="1">A6-1</f>
        <v>2</v>
      </c>
      <c r="E6" t="s">
        <v>71</v>
      </c>
      <c r="F6" t="s">
        <v>205</v>
      </c>
      <c r="G6" t="s">
        <v>75</v>
      </c>
    </row>
    <row r="7" spans="1:7" x14ac:dyDescent="0.25">
      <c r="A7">
        <f t="shared" si="0"/>
        <v>4</v>
      </c>
      <c r="B7" s="6" t="s">
        <v>50</v>
      </c>
      <c r="C7" s="13">
        <v>1</v>
      </c>
      <c r="D7" s="5">
        <f t="shared" si="1"/>
        <v>3</v>
      </c>
      <c r="E7" t="s">
        <v>73</v>
      </c>
      <c r="F7" t="s">
        <v>206</v>
      </c>
      <c r="G7" t="s">
        <v>75</v>
      </c>
    </row>
    <row r="8" spans="1:7" x14ac:dyDescent="0.25">
      <c r="A8">
        <f t="shared" si="0"/>
        <v>5</v>
      </c>
      <c r="B8" s="6" t="s">
        <v>154</v>
      </c>
      <c r="C8" s="13">
        <v>0.5</v>
      </c>
      <c r="E8" t="s">
        <v>59</v>
      </c>
      <c r="F8" t="s">
        <v>203</v>
      </c>
      <c r="G8" t="s">
        <v>76</v>
      </c>
    </row>
    <row r="9" spans="1:7" x14ac:dyDescent="0.25">
      <c r="A9">
        <f t="shared" si="0"/>
        <v>6</v>
      </c>
      <c r="B9" s="6" t="s">
        <v>69</v>
      </c>
      <c r="C9" s="13">
        <v>0.5</v>
      </c>
      <c r="E9" t="s">
        <v>201</v>
      </c>
      <c r="F9" t="s">
        <v>202</v>
      </c>
      <c r="G9" t="s">
        <v>77</v>
      </c>
    </row>
    <row r="10" spans="1:7" x14ac:dyDescent="0.25">
      <c r="A10">
        <f t="shared" si="0"/>
        <v>7</v>
      </c>
      <c r="B10" s="6" t="s">
        <v>61</v>
      </c>
      <c r="C10" s="13">
        <v>1</v>
      </c>
      <c r="E10" t="s">
        <v>68</v>
      </c>
      <c r="F10" t="s">
        <v>207</v>
      </c>
      <c r="G10" t="s">
        <v>78</v>
      </c>
    </row>
    <row r="11" spans="1:7" x14ac:dyDescent="0.25">
      <c r="A11">
        <f t="shared" si="0"/>
        <v>8</v>
      </c>
      <c r="B11" t="s">
        <v>63</v>
      </c>
      <c r="C11" s="13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64</v>
      </c>
      <c r="C12" s="13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65</v>
      </c>
      <c r="C13" s="13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66</v>
      </c>
      <c r="C14" s="13">
        <v>0.5</v>
      </c>
      <c r="D14" s="5">
        <f t="shared" si="2"/>
        <v>10</v>
      </c>
      <c r="E14" t="s">
        <v>191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67</v>
      </c>
      <c r="C15" s="13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313</v>
      </c>
      <c r="C16" s="13">
        <v>1</v>
      </c>
      <c r="E16" t="s">
        <v>192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79</v>
      </c>
      <c r="C17" s="13">
        <v>1</v>
      </c>
      <c r="D17" s="5" t="s">
        <v>87</v>
      </c>
      <c r="E17" t="s">
        <v>193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80</v>
      </c>
      <c r="C18" s="13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104</v>
      </c>
      <c r="C19" s="13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85</v>
      </c>
      <c r="C20" s="13">
        <v>1</v>
      </c>
      <c r="D20" s="5">
        <v>16</v>
      </c>
      <c r="E20" t="s">
        <v>81</v>
      </c>
      <c r="F20" t="s">
        <v>209</v>
      </c>
      <c r="G20" t="s">
        <v>82</v>
      </c>
    </row>
    <row r="21" spans="1:7" x14ac:dyDescent="0.25">
      <c r="A21">
        <f t="shared" si="0"/>
        <v>18</v>
      </c>
      <c r="B21" s="6" t="s">
        <v>93</v>
      </c>
      <c r="C21" s="13">
        <v>1</v>
      </c>
      <c r="E21" t="s">
        <v>94</v>
      </c>
      <c r="F21" t="s">
        <v>95</v>
      </c>
      <c r="G21" t="s">
        <v>6</v>
      </c>
    </row>
    <row r="22" spans="1:7" x14ac:dyDescent="0.25">
      <c r="A22">
        <f t="shared" si="0"/>
        <v>19</v>
      </c>
      <c r="B22" s="6" t="s">
        <v>99</v>
      </c>
      <c r="C22" s="13">
        <v>1</v>
      </c>
      <c r="D22" s="5" t="s">
        <v>100</v>
      </c>
      <c r="E22" t="s">
        <v>98</v>
      </c>
      <c r="F22" t="s">
        <v>95</v>
      </c>
      <c r="G22" t="s">
        <v>6</v>
      </c>
    </row>
    <row r="23" spans="1:7" x14ac:dyDescent="0.25">
      <c r="A23">
        <f t="shared" si="0"/>
        <v>20</v>
      </c>
      <c r="B23" s="6" t="s">
        <v>86</v>
      </c>
      <c r="C23" s="13">
        <v>1</v>
      </c>
      <c r="D23" s="5" t="s">
        <v>101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88</v>
      </c>
      <c r="C24" s="13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3">
        <v>1</v>
      </c>
      <c r="E25" t="s">
        <v>89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90</v>
      </c>
      <c r="C26" s="13">
        <v>1</v>
      </c>
      <c r="D26" s="5" t="s">
        <v>149</v>
      </c>
      <c r="E26" t="s">
        <v>33</v>
      </c>
      <c r="F26" t="s">
        <v>181</v>
      </c>
      <c r="G26" t="s">
        <v>34</v>
      </c>
    </row>
    <row r="27" spans="1:7" x14ac:dyDescent="0.25">
      <c r="A27" s="7">
        <f t="shared" si="0"/>
        <v>24</v>
      </c>
      <c r="B27" s="6" t="s">
        <v>96</v>
      </c>
      <c r="C27" s="13">
        <v>0.5</v>
      </c>
      <c r="E27" t="s">
        <v>97</v>
      </c>
      <c r="F27" t="s">
        <v>210</v>
      </c>
      <c r="G27" t="s">
        <v>220</v>
      </c>
    </row>
    <row r="28" spans="1:7" x14ac:dyDescent="0.25">
      <c r="A28">
        <f t="shared" si="0"/>
        <v>25</v>
      </c>
      <c r="B28" s="6" t="s">
        <v>148</v>
      </c>
      <c r="C28" s="13">
        <v>1</v>
      </c>
      <c r="D28" s="5" t="s">
        <v>314</v>
      </c>
      <c r="E28" t="s">
        <v>151</v>
      </c>
      <c r="F28" t="s">
        <v>211</v>
      </c>
      <c r="G28" t="s">
        <v>6</v>
      </c>
    </row>
    <row r="29" spans="1:7" x14ac:dyDescent="0.25">
      <c r="A29" s="7">
        <f t="shared" si="0"/>
        <v>26</v>
      </c>
      <c r="B29" s="6" t="s">
        <v>49</v>
      </c>
      <c r="C29" s="13">
        <v>1</v>
      </c>
      <c r="D29" s="5" t="s">
        <v>36</v>
      </c>
      <c r="E29" t="s">
        <v>102</v>
      </c>
      <c r="F29" t="s">
        <v>208</v>
      </c>
      <c r="G29" t="s">
        <v>245</v>
      </c>
    </row>
    <row r="30" spans="1:7" x14ac:dyDescent="0.25">
      <c r="A30" s="7">
        <f t="shared" si="0"/>
        <v>27</v>
      </c>
      <c r="B30" t="s">
        <v>48</v>
      </c>
      <c r="C30" s="13">
        <v>0.5</v>
      </c>
      <c r="D30" s="5" t="s">
        <v>36</v>
      </c>
      <c r="E30" t="s">
        <v>197</v>
      </c>
      <c r="F30" t="s">
        <v>212</v>
      </c>
      <c r="G30" t="s">
        <v>74</v>
      </c>
    </row>
    <row r="31" spans="1:7" x14ac:dyDescent="0.25">
      <c r="A31" s="7">
        <f t="shared" si="0"/>
        <v>28</v>
      </c>
      <c r="B31" t="s">
        <v>45</v>
      </c>
      <c r="C31" s="13">
        <v>3</v>
      </c>
      <c r="D31" s="5" t="s">
        <v>36</v>
      </c>
      <c r="E31" t="s">
        <v>200</v>
      </c>
      <c r="F31" t="s">
        <v>213</v>
      </c>
      <c r="G31" t="s">
        <v>74</v>
      </c>
    </row>
    <row r="32" spans="1:7" x14ac:dyDescent="0.25">
      <c r="A32" s="7">
        <f t="shared" si="0"/>
        <v>29</v>
      </c>
      <c r="B32" t="s">
        <v>190</v>
      </c>
      <c r="C32" s="13">
        <v>1</v>
      </c>
      <c r="D32" s="5" t="s">
        <v>36</v>
      </c>
      <c r="E32" t="s">
        <v>215</v>
      </c>
      <c r="F32" t="s">
        <v>217</v>
      </c>
      <c r="G32" t="s">
        <v>198</v>
      </c>
    </row>
    <row r="33" spans="1:7" x14ac:dyDescent="0.25">
      <c r="A33" s="7">
        <f t="shared" si="0"/>
        <v>30</v>
      </c>
      <c r="B33" t="s">
        <v>47</v>
      </c>
      <c r="C33" s="13">
        <v>2</v>
      </c>
      <c r="D33" s="5" t="s">
        <v>36</v>
      </c>
      <c r="E33" t="s">
        <v>216</v>
      </c>
      <c r="F33" t="s">
        <v>214</v>
      </c>
      <c r="G33" t="s">
        <v>199</v>
      </c>
    </row>
    <row r="34" spans="1:7" x14ac:dyDescent="0.25">
      <c r="A34" s="7">
        <f t="shared" si="0"/>
        <v>31</v>
      </c>
      <c r="B34" s="6" t="s">
        <v>83</v>
      </c>
      <c r="C34" s="13">
        <v>1</v>
      </c>
      <c r="D34" s="5" t="s">
        <v>36</v>
      </c>
      <c r="E34" t="s">
        <v>37</v>
      </c>
      <c r="F34" t="s">
        <v>38</v>
      </c>
      <c r="G34" t="s">
        <v>39</v>
      </c>
    </row>
    <row r="35" spans="1:7" x14ac:dyDescent="0.25">
      <c r="A35" s="7">
        <f t="shared" si="0"/>
        <v>32</v>
      </c>
      <c r="B35" s="6" t="s">
        <v>84</v>
      </c>
      <c r="C35" s="13">
        <v>1</v>
      </c>
      <c r="D35" s="5" t="s">
        <v>36</v>
      </c>
      <c r="E35" t="s">
        <v>41</v>
      </c>
      <c r="F35" t="s">
        <v>218</v>
      </c>
      <c r="G35" t="s">
        <v>42</v>
      </c>
    </row>
    <row r="36" spans="1:7" ht="22.5" customHeight="1" x14ac:dyDescent="0.4">
      <c r="A36" s="70" t="s">
        <v>153</v>
      </c>
      <c r="B36" s="71"/>
      <c r="C36" s="71"/>
      <c r="D36" s="71"/>
      <c r="E36" s="71"/>
      <c r="F36" s="71"/>
      <c r="G36" s="71"/>
    </row>
    <row r="37" spans="1:7" x14ac:dyDescent="0.25">
      <c r="A37" s="8" t="s">
        <v>0</v>
      </c>
      <c r="B37" s="9" t="s">
        <v>1</v>
      </c>
      <c r="C37" s="10" t="s">
        <v>46</v>
      </c>
      <c r="D37" s="11" t="s">
        <v>2</v>
      </c>
      <c r="E37" s="11" t="s">
        <v>3</v>
      </c>
      <c r="F37" s="11" t="s">
        <v>4</v>
      </c>
      <c r="G37" s="12" t="s">
        <v>5</v>
      </c>
    </row>
    <row r="38" spans="1:7" x14ac:dyDescent="0.25">
      <c r="A38" s="7">
        <f t="shared" ref="A38:A77" si="3">ROW()-5</f>
        <v>33</v>
      </c>
      <c r="B38" t="s">
        <v>124</v>
      </c>
      <c r="C38" s="13">
        <v>1</v>
      </c>
      <c r="E38" t="s">
        <v>68</v>
      </c>
      <c r="F38" t="s">
        <v>207</v>
      </c>
      <c r="G38" t="s">
        <v>78</v>
      </c>
    </row>
    <row r="39" spans="1:7" x14ac:dyDescent="0.25">
      <c r="A39" s="7">
        <f t="shared" si="3"/>
        <v>34</v>
      </c>
      <c r="B39" t="s">
        <v>126</v>
      </c>
      <c r="C39" s="13">
        <v>0.5</v>
      </c>
      <c r="D39" s="5">
        <f>A38</f>
        <v>33</v>
      </c>
      <c r="E39" t="s">
        <v>7</v>
      </c>
      <c r="F39" t="s">
        <v>8</v>
      </c>
      <c r="G39" t="s">
        <v>9</v>
      </c>
    </row>
    <row r="40" spans="1:7" x14ac:dyDescent="0.25">
      <c r="A40" s="7">
        <f t="shared" si="3"/>
        <v>35</v>
      </c>
      <c r="B40" t="s">
        <v>127</v>
      </c>
      <c r="C40" s="13">
        <v>0.5</v>
      </c>
      <c r="D40" s="5">
        <f>A39</f>
        <v>34</v>
      </c>
      <c r="E40" t="s">
        <v>10</v>
      </c>
      <c r="F40" t="s">
        <v>11</v>
      </c>
      <c r="G40" t="s">
        <v>12</v>
      </c>
    </row>
    <row r="41" spans="1:7" x14ac:dyDescent="0.25">
      <c r="A41" s="7">
        <f t="shared" si="3"/>
        <v>36</v>
      </c>
      <c r="B41" t="s">
        <v>128</v>
      </c>
      <c r="C41" s="13">
        <v>0.5</v>
      </c>
      <c r="D41" s="5">
        <f>A40</f>
        <v>35</v>
      </c>
      <c r="E41" t="s">
        <v>13</v>
      </c>
      <c r="F41" t="s">
        <v>14</v>
      </c>
      <c r="G41" t="s">
        <v>12</v>
      </c>
    </row>
    <row r="42" spans="1:7" x14ac:dyDescent="0.25">
      <c r="A42" s="7">
        <f t="shared" si="3"/>
        <v>37</v>
      </c>
      <c r="B42" t="s">
        <v>311</v>
      </c>
      <c r="C42" s="13">
        <v>0.5</v>
      </c>
      <c r="D42" s="5">
        <f>A41</f>
        <v>36</v>
      </c>
      <c r="E42" t="s">
        <v>191</v>
      </c>
      <c r="F42" t="s">
        <v>15</v>
      </c>
      <c r="G42" t="s">
        <v>12</v>
      </c>
    </row>
    <row r="43" spans="1:7" x14ac:dyDescent="0.25">
      <c r="A43" s="7">
        <f t="shared" si="3"/>
        <v>38</v>
      </c>
      <c r="B43" t="s">
        <v>312</v>
      </c>
      <c r="C43" s="13">
        <v>1</v>
      </c>
      <c r="D43" s="5">
        <f>A42</f>
        <v>37</v>
      </c>
      <c r="E43" t="s">
        <v>194</v>
      </c>
      <c r="F43" t="s">
        <v>17</v>
      </c>
      <c r="G43" t="s">
        <v>18</v>
      </c>
    </row>
    <row r="44" spans="1:7" x14ac:dyDescent="0.25">
      <c r="A44" s="7">
        <f t="shared" si="3"/>
        <v>39</v>
      </c>
      <c r="B44" t="s">
        <v>129</v>
      </c>
      <c r="C44" s="13">
        <v>1</v>
      </c>
      <c r="E44" t="s">
        <v>192</v>
      </c>
      <c r="F44" t="s">
        <v>19</v>
      </c>
      <c r="G44" t="s">
        <v>6</v>
      </c>
    </row>
    <row r="45" spans="1:7" x14ac:dyDescent="0.25">
      <c r="A45" s="7">
        <f t="shared" si="3"/>
        <v>40</v>
      </c>
      <c r="B45" t="s">
        <v>130</v>
      </c>
      <c r="C45" s="13">
        <v>1</v>
      </c>
      <c r="D45" s="5" t="s">
        <v>319</v>
      </c>
      <c r="E45" t="s">
        <v>52</v>
      </c>
      <c r="F45" t="s">
        <v>20</v>
      </c>
      <c r="G45" t="s">
        <v>6</v>
      </c>
    </row>
    <row r="46" spans="1:7" x14ac:dyDescent="0.25">
      <c r="A46" s="7">
        <f t="shared" si="3"/>
        <v>41</v>
      </c>
      <c r="B46" t="s">
        <v>131</v>
      </c>
      <c r="C46" s="13">
        <v>1</v>
      </c>
      <c r="D46" s="5">
        <f>A45</f>
        <v>40</v>
      </c>
      <c r="E46" t="s">
        <v>21</v>
      </c>
      <c r="F46" t="s">
        <v>22</v>
      </c>
      <c r="G46" t="s">
        <v>6</v>
      </c>
    </row>
    <row r="47" spans="1:7" x14ac:dyDescent="0.25">
      <c r="A47" s="7">
        <f t="shared" si="3"/>
        <v>42</v>
      </c>
      <c r="B47" t="s">
        <v>132</v>
      </c>
      <c r="C47" s="13">
        <v>2</v>
      </c>
      <c r="D47" s="5">
        <f>A46</f>
        <v>41</v>
      </c>
      <c r="E47" t="s">
        <v>23</v>
      </c>
      <c r="F47" t="s">
        <v>24</v>
      </c>
      <c r="G47" t="s">
        <v>25</v>
      </c>
    </row>
    <row r="48" spans="1:7" x14ac:dyDescent="0.25">
      <c r="A48" s="7">
        <f t="shared" si="3"/>
        <v>43</v>
      </c>
      <c r="B48" t="s">
        <v>161</v>
      </c>
      <c r="C48" s="13">
        <v>1.5</v>
      </c>
      <c r="D48" s="5">
        <f>A47</f>
        <v>42</v>
      </c>
      <c r="E48" t="s">
        <v>195</v>
      </c>
      <c r="F48" t="s">
        <v>209</v>
      </c>
      <c r="G48" t="s">
        <v>82</v>
      </c>
    </row>
    <row r="49" spans="1:7" x14ac:dyDescent="0.25">
      <c r="A49" s="7">
        <f t="shared" si="3"/>
        <v>44</v>
      </c>
      <c r="B49" t="s">
        <v>166</v>
      </c>
      <c r="C49" s="13">
        <v>0.5</v>
      </c>
      <c r="D49" s="5" t="s">
        <v>320</v>
      </c>
      <c r="E49" t="s">
        <v>165</v>
      </c>
      <c r="F49" t="s">
        <v>29</v>
      </c>
      <c r="G49" t="s">
        <v>32</v>
      </c>
    </row>
    <row r="50" spans="1:7" x14ac:dyDescent="0.25">
      <c r="A50" s="7">
        <f t="shared" si="3"/>
        <v>45</v>
      </c>
      <c r="B50" s="6" t="s">
        <v>160</v>
      </c>
      <c r="C50" s="13">
        <v>1</v>
      </c>
      <c r="D50" s="5">
        <f>A47</f>
        <v>42</v>
      </c>
      <c r="E50" t="s">
        <v>168</v>
      </c>
      <c r="F50" t="s">
        <v>211</v>
      </c>
      <c r="G50" t="s">
        <v>6</v>
      </c>
    </row>
    <row r="51" spans="1:7" x14ac:dyDescent="0.25">
      <c r="A51" s="7">
        <f t="shared" si="3"/>
        <v>46</v>
      </c>
      <c r="B51" t="s">
        <v>162</v>
      </c>
      <c r="C51" s="13">
        <v>1</v>
      </c>
      <c r="D51" s="5" t="s">
        <v>249</v>
      </c>
      <c r="E51" t="s">
        <v>167</v>
      </c>
      <c r="F51" t="s">
        <v>211</v>
      </c>
      <c r="G51" t="s">
        <v>6</v>
      </c>
    </row>
    <row r="52" spans="1:7" x14ac:dyDescent="0.25">
      <c r="A52" s="7">
        <f t="shared" si="3"/>
        <v>47</v>
      </c>
      <c r="B52" t="s">
        <v>163</v>
      </c>
      <c r="C52" s="13">
        <v>1</v>
      </c>
      <c r="D52" s="5" t="e">
        <f>#REF!</f>
        <v>#REF!</v>
      </c>
      <c r="E52" t="s">
        <v>169</v>
      </c>
      <c r="F52" t="s">
        <v>211</v>
      </c>
      <c r="G52" t="s">
        <v>6</v>
      </c>
    </row>
    <row r="53" spans="1:7" x14ac:dyDescent="0.25">
      <c r="A53" s="7">
        <f t="shared" si="3"/>
        <v>48</v>
      </c>
      <c r="B53" t="s">
        <v>164</v>
      </c>
      <c r="C53" s="13">
        <v>1</v>
      </c>
      <c r="D53" s="5" t="s">
        <v>251</v>
      </c>
      <c r="E53" t="s">
        <v>196</v>
      </c>
      <c r="F53" t="s">
        <v>211</v>
      </c>
      <c r="G53" t="s">
        <v>6</v>
      </c>
    </row>
    <row r="54" spans="1:7" x14ac:dyDescent="0.25">
      <c r="A54" s="7">
        <f t="shared" si="3"/>
        <v>49</v>
      </c>
      <c r="B54" t="s">
        <v>171</v>
      </c>
      <c r="C54" s="13">
        <v>2</v>
      </c>
      <c r="D54" s="5" t="s">
        <v>252</v>
      </c>
      <c r="E54" t="s">
        <v>107</v>
      </c>
      <c r="F54" t="s">
        <v>213</v>
      </c>
      <c r="G54" t="s">
        <v>74</v>
      </c>
    </row>
    <row r="55" spans="1:7" x14ac:dyDescent="0.25">
      <c r="A55" s="7">
        <f t="shared" si="3"/>
        <v>50</v>
      </c>
      <c r="B55" t="s">
        <v>309</v>
      </c>
      <c r="C55" s="13">
        <v>2</v>
      </c>
      <c r="D55" s="5">
        <v>16</v>
      </c>
      <c r="E55" t="s">
        <v>310</v>
      </c>
      <c r="F55" t="s">
        <v>24</v>
      </c>
      <c r="G55" t="s">
        <v>25</v>
      </c>
    </row>
    <row r="56" spans="1:7" x14ac:dyDescent="0.25">
      <c r="A56" s="7">
        <f t="shared" si="3"/>
        <v>51</v>
      </c>
      <c r="B56" t="s">
        <v>53</v>
      </c>
      <c r="C56" s="13">
        <v>1</v>
      </c>
      <c r="E56" s="6" t="s">
        <v>91</v>
      </c>
      <c r="F56" t="s">
        <v>208</v>
      </c>
      <c r="G56" t="s">
        <v>245</v>
      </c>
    </row>
    <row r="57" spans="1:7" x14ac:dyDescent="0.25">
      <c r="A57" s="7">
        <f t="shared" si="3"/>
        <v>52</v>
      </c>
      <c r="B57" t="s">
        <v>62</v>
      </c>
      <c r="C57" s="13">
        <v>1</v>
      </c>
      <c r="D57" s="5">
        <f>A56</f>
        <v>51</v>
      </c>
      <c r="E57" t="s">
        <v>68</v>
      </c>
      <c r="F57" t="s">
        <v>207</v>
      </c>
      <c r="G57" t="s">
        <v>78</v>
      </c>
    </row>
    <row r="58" spans="1:7" x14ac:dyDescent="0.25">
      <c r="A58" s="7">
        <f>ROW()-5</f>
        <v>53</v>
      </c>
      <c r="B58" t="s">
        <v>144</v>
      </c>
      <c r="C58" s="13">
        <v>0.5</v>
      </c>
      <c r="D58" s="5">
        <f>A57</f>
        <v>52</v>
      </c>
      <c r="E58" t="s">
        <v>7</v>
      </c>
      <c r="F58" t="s">
        <v>8</v>
      </c>
      <c r="G58" t="s">
        <v>9</v>
      </c>
    </row>
    <row r="59" spans="1:7" x14ac:dyDescent="0.25">
      <c r="A59" s="7">
        <f>ROW()-5</f>
        <v>54</v>
      </c>
      <c r="B59" t="s">
        <v>145</v>
      </c>
      <c r="C59" s="13">
        <v>0.5</v>
      </c>
      <c r="D59" s="5">
        <f t="shared" ref="D59:D62" si="4">A58</f>
        <v>53</v>
      </c>
      <c r="E59" t="s">
        <v>10</v>
      </c>
      <c r="F59" t="s">
        <v>11</v>
      </c>
      <c r="G59" t="s">
        <v>12</v>
      </c>
    </row>
    <row r="60" spans="1:7" x14ac:dyDescent="0.25">
      <c r="A60" s="7">
        <f t="shared" si="3"/>
        <v>55</v>
      </c>
      <c r="B60" t="s">
        <v>146</v>
      </c>
      <c r="C60" s="13">
        <v>0.5</v>
      </c>
      <c r="D60" s="5">
        <f t="shared" si="4"/>
        <v>54</v>
      </c>
      <c r="E60" t="s">
        <v>13</v>
      </c>
      <c r="F60" t="s">
        <v>14</v>
      </c>
      <c r="G60" t="s">
        <v>12</v>
      </c>
    </row>
    <row r="61" spans="1:7" x14ac:dyDescent="0.25">
      <c r="A61" s="7">
        <f t="shared" si="3"/>
        <v>56</v>
      </c>
      <c r="B61" t="s">
        <v>125</v>
      </c>
      <c r="C61" s="13">
        <v>0.5</v>
      </c>
      <c r="D61" s="5">
        <f t="shared" si="4"/>
        <v>55</v>
      </c>
      <c r="E61" t="s">
        <v>191</v>
      </c>
      <c r="F61" t="s">
        <v>15</v>
      </c>
      <c r="G61" t="s">
        <v>12</v>
      </c>
    </row>
    <row r="62" spans="1:7" x14ac:dyDescent="0.25">
      <c r="A62" s="7">
        <f t="shared" si="3"/>
        <v>57</v>
      </c>
      <c r="B62" t="s">
        <v>147</v>
      </c>
      <c r="C62" s="13">
        <v>1</v>
      </c>
      <c r="D62" s="5">
        <f t="shared" si="4"/>
        <v>56</v>
      </c>
      <c r="E62" t="s">
        <v>194</v>
      </c>
      <c r="F62" t="s">
        <v>17</v>
      </c>
      <c r="G62" t="s">
        <v>18</v>
      </c>
    </row>
    <row r="63" spans="1:7" x14ac:dyDescent="0.25">
      <c r="A63" s="7">
        <f t="shared" si="3"/>
        <v>58</v>
      </c>
      <c r="B63" t="s">
        <v>54</v>
      </c>
      <c r="C63" s="13">
        <v>1</v>
      </c>
      <c r="E63" t="s">
        <v>192</v>
      </c>
      <c r="F63" t="s">
        <v>19</v>
      </c>
      <c r="G63" t="s">
        <v>6</v>
      </c>
    </row>
    <row r="64" spans="1:7" x14ac:dyDescent="0.25">
      <c r="A64" s="7">
        <f t="shared" si="3"/>
        <v>59</v>
      </c>
      <c r="B64" t="s">
        <v>55</v>
      </c>
      <c r="C64" s="13">
        <v>1</v>
      </c>
      <c r="D64" s="5" t="s">
        <v>321</v>
      </c>
      <c r="E64" t="s">
        <v>52</v>
      </c>
      <c r="F64" t="s">
        <v>20</v>
      </c>
      <c r="G64" t="s">
        <v>6</v>
      </c>
    </row>
    <row r="65" spans="1:7" x14ac:dyDescent="0.25">
      <c r="A65" s="7">
        <f t="shared" si="3"/>
        <v>60</v>
      </c>
      <c r="B65" t="s">
        <v>143</v>
      </c>
      <c r="C65" s="13">
        <v>1</v>
      </c>
      <c r="D65" s="5">
        <f>A65</f>
        <v>60</v>
      </c>
      <c r="E65" t="s">
        <v>21</v>
      </c>
      <c r="F65" t="s">
        <v>22</v>
      </c>
      <c r="G65" t="s">
        <v>6</v>
      </c>
    </row>
    <row r="66" spans="1:7" x14ac:dyDescent="0.25">
      <c r="A66" s="7">
        <f t="shared" si="3"/>
        <v>61</v>
      </c>
      <c r="B66" t="s">
        <v>56</v>
      </c>
      <c r="C66" s="13">
        <v>2</v>
      </c>
      <c r="D66" s="5">
        <f>A62</f>
        <v>57</v>
      </c>
      <c r="E66" t="s">
        <v>23</v>
      </c>
      <c r="F66" t="s">
        <v>24</v>
      </c>
      <c r="G66" t="s">
        <v>25</v>
      </c>
    </row>
    <row r="67" spans="1:7" x14ac:dyDescent="0.25">
      <c r="A67" s="7">
        <f t="shared" si="3"/>
        <v>62</v>
      </c>
      <c r="B67" t="s">
        <v>57</v>
      </c>
      <c r="C67" s="13">
        <v>1.5</v>
      </c>
      <c r="D67" s="5" t="s">
        <v>322</v>
      </c>
      <c r="E67" t="s">
        <v>195</v>
      </c>
      <c r="F67" t="s">
        <v>209</v>
      </c>
      <c r="G67" t="s">
        <v>82</v>
      </c>
    </row>
    <row r="68" spans="1:7" x14ac:dyDescent="0.25">
      <c r="A68" s="7">
        <f t="shared" si="3"/>
        <v>63</v>
      </c>
      <c r="B68" t="s">
        <v>58</v>
      </c>
      <c r="C68" s="13">
        <v>0.5</v>
      </c>
      <c r="D68" s="5" t="s">
        <v>323</v>
      </c>
      <c r="E68" t="s">
        <v>219</v>
      </c>
      <c r="F68" t="s">
        <v>29</v>
      </c>
      <c r="G68" t="s">
        <v>32</v>
      </c>
    </row>
    <row r="69" spans="1:7" x14ac:dyDescent="0.25">
      <c r="A69" s="7">
        <f t="shared" si="3"/>
        <v>64</v>
      </c>
      <c r="B69" t="s">
        <v>150</v>
      </c>
      <c r="C69" s="13">
        <v>1</v>
      </c>
      <c r="D69" s="5" t="s">
        <v>324</v>
      </c>
      <c r="E69" t="s">
        <v>196</v>
      </c>
      <c r="F69" t="s">
        <v>211</v>
      </c>
      <c r="G69" t="s">
        <v>6</v>
      </c>
    </row>
    <row r="70" spans="1:7" x14ac:dyDescent="0.25">
      <c r="A70">
        <f t="shared" si="3"/>
        <v>65</v>
      </c>
      <c r="B70" t="s">
        <v>106</v>
      </c>
      <c r="C70" s="13">
        <v>2</v>
      </c>
      <c r="D70" s="5" t="s">
        <v>325</v>
      </c>
      <c r="E70" t="s">
        <v>107</v>
      </c>
      <c r="F70" t="s">
        <v>213</v>
      </c>
      <c r="G70" t="s">
        <v>74</v>
      </c>
    </row>
    <row r="71" spans="1:7" x14ac:dyDescent="0.25">
      <c r="A71">
        <f t="shared" si="3"/>
        <v>66</v>
      </c>
      <c r="B71" t="s">
        <v>133</v>
      </c>
      <c r="C71" s="13">
        <v>1</v>
      </c>
      <c r="E71" t="s">
        <v>68</v>
      </c>
      <c r="F71" t="s">
        <v>207</v>
      </c>
      <c r="G71" t="s">
        <v>78</v>
      </c>
    </row>
    <row r="72" spans="1:7" x14ac:dyDescent="0.25">
      <c r="A72">
        <f t="shared" si="3"/>
        <v>67</v>
      </c>
      <c r="B72" t="s">
        <v>155</v>
      </c>
      <c r="C72" s="13">
        <v>0.5</v>
      </c>
      <c r="D72" s="5">
        <f>A71</f>
        <v>66</v>
      </c>
      <c r="E72" t="s">
        <v>7</v>
      </c>
      <c r="F72" t="s">
        <v>8</v>
      </c>
      <c r="G72" t="s">
        <v>9</v>
      </c>
    </row>
    <row r="73" spans="1:7" x14ac:dyDescent="0.25">
      <c r="A73">
        <f t="shared" si="3"/>
        <v>68</v>
      </c>
      <c r="B73" t="s">
        <v>134</v>
      </c>
      <c r="C73" s="13">
        <v>0.5</v>
      </c>
      <c r="D73" s="5">
        <f t="shared" ref="D73:D76" si="5">A72</f>
        <v>67</v>
      </c>
      <c r="E73" t="s">
        <v>10</v>
      </c>
      <c r="F73" t="s">
        <v>11</v>
      </c>
      <c r="G73" t="s">
        <v>12</v>
      </c>
    </row>
    <row r="74" spans="1:7" x14ac:dyDescent="0.25">
      <c r="A74">
        <f t="shared" si="3"/>
        <v>69</v>
      </c>
      <c r="B74" t="s">
        <v>135</v>
      </c>
      <c r="C74" s="13">
        <v>0.5</v>
      </c>
      <c r="D74" s="5">
        <f t="shared" si="5"/>
        <v>68</v>
      </c>
      <c r="E74" t="s">
        <v>13</v>
      </c>
      <c r="F74" t="s">
        <v>14</v>
      </c>
      <c r="G74" t="s">
        <v>12</v>
      </c>
    </row>
    <row r="75" spans="1:7" x14ac:dyDescent="0.25">
      <c r="A75">
        <f t="shared" si="3"/>
        <v>70</v>
      </c>
      <c r="B75" t="s">
        <v>136</v>
      </c>
      <c r="C75" s="13">
        <v>0.5</v>
      </c>
      <c r="D75" s="5">
        <f t="shared" si="5"/>
        <v>69</v>
      </c>
      <c r="E75" t="s">
        <v>191</v>
      </c>
      <c r="F75" t="s">
        <v>15</v>
      </c>
      <c r="G75" t="s">
        <v>12</v>
      </c>
    </row>
    <row r="76" spans="1:7" x14ac:dyDescent="0.25">
      <c r="A76" s="7">
        <f>ROW()-5</f>
        <v>71</v>
      </c>
      <c r="B76" t="s">
        <v>137</v>
      </c>
      <c r="C76" s="13">
        <v>1</v>
      </c>
      <c r="D76" s="5">
        <f t="shared" si="5"/>
        <v>70</v>
      </c>
      <c r="E76" t="s">
        <v>194</v>
      </c>
      <c r="F76" t="s">
        <v>17</v>
      </c>
      <c r="G76" t="s">
        <v>18</v>
      </c>
    </row>
    <row r="77" spans="1:7" x14ac:dyDescent="0.25">
      <c r="A77">
        <f t="shared" si="3"/>
        <v>72</v>
      </c>
      <c r="B77" t="s">
        <v>138</v>
      </c>
      <c r="C77" s="13">
        <v>1</v>
      </c>
      <c r="E77" t="s">
        <v>192</v>
      </c>
      <c r="F77" t="s">
        <v>19</v>
      </c>
      <c r="G77" t="s">
        <v>6</v>
      </c>
    </row>
    <row r="78" spans="1:7" x14ac:dyDescent="0.25">
      <c r="A78" s="7">
        <f t="shared" ref="A78:A99" si="6">ROW()-5</f>
        <v>73</v>
      </c>
      <c r="B78" t="s">
        <v>139</v>
      </c>
      <c r="C78" s="13">
        <v>1</v>
      </c>
      <c r="D78" s="5" t="s">
        <v>315</v>
      </c>
      <c r="E78" t="s">
        <v>52</v>
      </c>
      <c r="F78" t="s">
        <v>20</v>
      </c>
      <c r="G78" t="s">
        <v>6</v>
      </c>
    </row>
    <row r="79" spans="1:7" x14ac:dyDescent="0.25">
      <c r="A79" s="7">
        <f t="shared" si="6"/>
        <v>74</v>
      </c>
      <c r="B79" t="s">
        <v>140</v>
      </c>
      <c r="C79" s="13">
        <v>1</v>
      </c>
      <c r="D79" s="5">
        <f>A78</f>
        <v>73</v>
      </c>
      <c r="E79" t="s">
        <v>21</v>
      </c>
      <c r="F79" t="s">
        <v>22</v>
      </c>
      <c r="G79" t="s">
        <v>6</v>
      </c>
    </row>
    <row r="80" spans="1:7" x14ac:dyDescent="0.25">
      <c r="A80" s="7">
        <f t="shared" si="6"/>
        <v>75</v>
      </c>
      <c r="B80" t="s">
        <v>141</v>
      </c>
      <c r="C80" s="13">
        <v>1</v>
      </c>
      <c r="D80" s="5">
        <f>A76</f>
        <v>71</v>
      </c>
      <c r="E80" t="s">
        <v>23</v>
      </c>
      <c r="F80" t="s">
        <v>24</v>
      </c>
      <c r="G80" t="s">
        <v>25</v>
      </c>
    </row>
    <row r="81" spans="1:7" x14ac:dyDescent="0.25">
      <c r="A81" s="7">
        <f t="shared" si="6"/>
        <v>76</v>
      </c>
      <c r="B81" t="s">
        <v>316</v>
      </c>
      <c r="C81" s="13">
        <v>1</v>
      </c>
      <c r="D81" s="5">
        <f>A80</f>
        <v>75</v>
      </c>
      <c r="E81" t="s">
        <v>195</v>
      </c>
      <c r="F81" t="s">
        <v>209</v>
      </c>
      <c r="G81" t="s">
        <v>82</v>
      </c>
    </row>
    <row r="82" spans="1:7" x14ac:dyDescent="0.25">
      <c r="A82" s="7">
        <f t="shared" si="6"/>
        <v>77</v>
      </c>
      <c r="B82" t="s">
        <v>158</v>
      </c>
      <c r="C82" s="13">
        <v>0.5</v>
      </c>
      <c r="D82" s="5" t="s">
        <v>317</v>
      </c>
      <c r="E82" t="s">
        <v>219</v>
      </c>
      <c r="F82" t="s">
        <v>29</v>
      </c>
      <c r="G82" t="s">
        <v>32</v>
      </c>
    </row>
    <row r="83" spans="1:7" x14ac:dyDescent="0.25">
      <c r="A83" s="7">
        <f>ROW()-5</f>
        <v>78</v>
      </c>
      <c r="B83" t="s">
        <v>156</v>
      </c>
      <c r="C83" s="13">
        <v>1</v>
      </c>
      <c r="D83" s="5" t="s">
        <v>318</v>
      </c>
      <c r="E83" t="s">
        <v>221</v>
      </c>
      <c r="F83" t="s">
        <v>211</v>
      </c>
      <c r="G83" t="s">
        <v>6</v>
      </c>
    </row>
    <row r="84" spans="1:7" x14ac:dyDescent="0.25">
      <c r="A84" s="7">
        <f>ROW()-5</f>
        <v>79</v>
      </c>
      <c r="B84" t="s">
        <v>157</v>
      </c>
      <c r="C84" s="13">
        <v>1</v>
      </c>
      <c r="D84" s="5" t="s">
        <v>250</v>
      </c>
      <c r="E84" t="s">
        <v>196</v>
      </c>
      <c r="F84" t="s">
        <v>211</v>
      </c>
      <c r="G84" t="s">
        <v>6</v>
      </c>
    </row>
    <row r="85" spans="1:7" x14ac:dyDescent="0.25">
      <c r="A85" s="7">
        <f t="shared" si="6"/>
        <v>80</v>
      </c>
      <c r="B85" t="s">
        <v>159</v>
      </c>
      <c r="C85" s="13">
        <v>2</v>
      </c>
      <c r="D85" s="5">
        <v>76.78</v>
      </c>
      <c r="E85" t="s">
        <v>222</v>
      </c>
      <c r="F85" t="s">
        <v>213</v>
      </c>
      <c r="G85" t="s">
        <v>74</v>
      </c>
    </row>
    <row r="86" spans="1:7" x14ac:dyDescent="0.25">
      <c r="A86" s="7">
        <f t="shared" ref="A86:A96" si="7">ROW()-5</f>
        <v>81</v>
      </c>
      <c r="B86" t="s">
        <v>327</v>
      </c>
      <c r="C86" s="13">
        <v>3</v>
      </c>
      <c r="D86" s="5" t="s">
        <v>36</v>
      </c>
      <c r="E86" t="s">
        <v>114</v>
      </c>
      <c r="F86" t="s">
        <v>223</v>
      </c>
      <c r="G86" t="s">
        <v>6</v>
      </c>
    </row>
    <row r="87" spans="1:7" x14ac:dyDescent="0.25">
      <c r="A87" s="7">
        <f t="shared" si="7"/>
        <v>82</v>
      </c>
      <c r="B87" t="s">
        <v>115</v>
      </c>
      <c r="C87" s="13">
        <v>2</v>
      </c>
      <c r="D87" s="5" t="s">
        <v>36</v>
      </c>
      <c r="E87" t="s">
        <v>116</v>
      </c>
      <c r="F87" t="s">
        <v>224</v>
      </c>
      <c r="G87" t="s">
        <v>6</v>
      </c>
    </row>
    <row r="88" spans="1:7" x14ac:dyDescent="0.25">
      <c r="A88" s="7">
        <f t="shared" si="7"/>
        <v>83</v>
      </c>
      <c r="B88" t="s">
        <v>117</v>
      </c>
      <c r="C88" s="13">
        <v>2</v>
      </c>
      <c r="D88" s="5" t="s">
        <v>36</v>
      </c>
      <c r="E88" t="s">
        <v>118</v>
      </c>
      <c r="F88" t="s">
        <v>224</v>
      </c>
      <c r="G88" t="s">
        <v>6</v>
      </c>
    </row>
    <row r="89" spans="1:7" x14ac:dyDescent="0.25">
      <c r="A89" s="7">
        <f t="shared" si="7"/>
        <v>84</v>
      </c>
      <c r="B89" t="s">
        <v>119</v>
      </c>
      <c r="C89" s="13">
        <v>4</v>
      </c>
      <c r="D89" s="5" t="s">
        <v>36</v>
      </c>
      <c r="E89" t="s">
        <v>120</v>
      </c>
      <c r="F89" t="s">
        <v>225</v>
      </c>
      <c r="G89" t="s">
        <v>6</v>
      </c>
    </row>
    <row r="90" spans="1:7" x14ac:dyDescent="0.25">
      <c r="A90" s="7">
        <f t="shared" si="7"/>
        <v>85</v>
      </c>
      <c r="B90" t="s">
        <v>105</v>
      </c>
      <c r="C90" s="13">
        <v>1</v>
      </c>
      <c r="D90" s="5">
        <f>A23</f>
        <v>20</v>
      </c>
      <c r="E90" t="s">
        <v>92</v>
      </c>
      <c r="F90" t="s">
        <v>226</v>
      </c>
      <c r="G90" t="s">
        <v>34</v>
      </c>
    </row>
    <row r="91" spans="1:7" x14ac:dyDescent="0.25">
      <c r="A91" s="7">
        <f t="shared" si="7"/>
        <v>86</v>
      </c>
      <c r="B91" t="s">
        <v>175</v>
      </c>
      <c r="C91" s="13">
        <v>1</v>
      </c>
      <c r="D91" s="5">
        <f>A90</f>
        <v>85</v>
      </c>
      <c r="E91" t="s">
        <v>228</v>
      </c>
      <c r="F91" t="s">
        <v>227</v>
      </c>
      <c r="G91" t="s">
        <v>34</v>
      </c>
    </row>
    <row r="92" spans="1:7" x14ac:dyDescent="0.25">
      <c r="A92" s="7">
        <f t="shared" si="7"/>
        <v>87</v>
      </c>
      <c r="B92" t="s">
        <v>172</v>
      </c>
      <c r="C92" s="13">
        <v>2</v>
      </c>
      <c r="D92" s="5" t="s">
        <v>326</v>
      </c>
      <c r="E92" t="s">
        <v>172</v>
      </c>
      <c r="F92" t="s">
        <v>229</v>
      </c>
      <c r="G92" t="s">
        <v>6</v>
      </c>
    </row>
    <row r="93" spans="1:7" x14ac:dyDescent="0.25">
      <c r="A93" s="7">
        <f t="shared" si="7"/>
        <v>88</v>
      </c>
      <c r="B93" t="s">
        <v>170</v>
      </c>
      <c r="C93" s="13">
        <v>2</v>
      </c>
      <c r="D93" s="5">
        <f>A92</f>
        <v>87</v>
      </c>
      <c r="E93" t="s">
        <v>173</v>
      </c>
      <c r="F93" t="s">
        <v>230</v>
      </c>
      <c r="G93" t="s">
        <v>6</v>
      </c>
    </row>
    <row r="94" spans="1:7" x14ac:dyDescent="0.25">
      <c r="A94" s="7">
        <f t="shared" si="7"/>
        <v>89</v>
      </c>
      <c r="B94" s="6" t="s">
        <v>231</v>
      </c>
      <c r="C94" s="13">
        <v>1</v>
      </c>
      <c r="E94" t="s">
        <v>89</v>
      </c>
      <c r="F94" t="s">
        <v>31</v>
      </c>
      <c r="G94" t="s">
        <v>32</v>
      </c>
    </row>
    <row r="95" spans="1:7" x14ac:dyDescent="0.25">
      <c r="A95" s="7">
        <f t="shared" si="7"/>
        <v>90</v>
      </c>
      <c r="B95" t="s">
        <v>174</v>
      </c>
      <c r="C95" s="13">
        <v>1.5</v>
      </c>
      <c r="D95" s="5" t="s">
        <v>253</v>
      </c>
      <c r="E95" t="s">
        <v>179</v>
      </c>
      <c r="F95" t="s">
        <v>232</v>
      </c>
      <c r="G95" t="s">
        <v>34</v>
      </c>
    </row>
    <row r="96" spans="1:7" x14ac:dyDescent="0.25">
      <c r="A96" s="7">
        <f t="shared" si="7"/>
        <v>91</v>
      </c>
      <c r="B96" t="s">
        <v>180</v>
      </c>
      <c r="C96" s="13">
        <v>1.5</v>
      </c>
      <c r="D96" s="5" t="s">
        <v>254</v>
      </c>
      <c r="E96" t="s">
        <v>182</v>
      </c>
      <c r="F96" t="s">
        <v>233</v>
      </c>
      <c r="G96" t="s">
        <v>34</v>
      </c>
    </row>
    <row r="97" spans="1:7" x14ac:dyDescent="0.25">
      <c r="A97">
        <f t="shared" si="6"/>
        <v>92</v>
      </c>
      <c r="B97" t="s">
        <v>108</v>
      </c>
      <c r="C97" s="13">
        <v>1</v>
      </c>
      <c r="E97" t="s">
        <v>109</v>
      </c>
      <c r="F97" t="s">
        <v>234</v>
      </c>
      <c r="G97" t="s">
        <v>121</v>
      </c>
    </row>
    <row r="98" spans="1:7" x14ac:dyDescent="0.25">
      <c r="A98">
        <f t="shared" si="6"/>
        <v>93</v>
      </c>
      <c r="B98" t="s">
        <v>110</v>
      </c>
      <c r="C98" s="13">
        <v>2</v>
      </c>
      <c r="D98" s="5">
        <f>A97</f>
        <v>92</v>
      </c>
      <c r="E98" t="s">
        <v>111</v>
      </c>
      <c r="F98" t="s">
        <v>22</v>
      </c>
      <c r="G98" t="s">
        <v>6</v>
      </c>
    </row>
    <row r="99" spans="1:7" x14ac:dyDescent="0.25">
      <c r="A99">
        <f t="shared" si="6"/>
        <v>94</v>
      </c>
      <c r="B99" t="s">
        <v>123</v>
      </c>
      <c r="C99" s="13">
        <v>1</v>
      </c>
      <c r="D99" s="5" t="s">
        <v>255</v>
      </c>
      <c r="E99" t="s">
        <v>122</v>
      </c>
      <c r="F99" t="s">
        <v>235</v>
      </c>
      <c r="G99" t="s">
        <v>121</v>
      </c>
    </row>
    <row r="100" spans="1:7" x14ac:dyDescent="0.25">
      <c r="A100">
        <f t="shared" ref="A100:A109" si="8">ROW()-5</f>
        <v>95</v>
      </c>
      <c r="B100" t="s">
        <v>113</v>
      </c>
      <c r="C100" s="13">
        <v>1.5</v>
      </c>
      <c r="D100" s="5" t="s">
        <v>36</v>
      </c>
      <c r="E100" t="s">
        <v>236</v>
      </c>
      <c r="F100" t="s">
        <v>237</v>
      </c>
      <c r="G100" t="s">
        <v>238</v>
      </c>
    </row>
    <row r="101" spans="1:7" x14ac:dyDescent="0.25">
      <c r="A101">
        <f t="shared" si="8"/>
        <v>96</v>
      </c>
      <c r="B101" t="s">
        <v>176</v>
      </c>
      <c r="C101" s="13">
        <v>1</v>
      </c>
      <c r="E101" t="s">
        <v>241</v>
      </c>
      <c r="F101" t="s">
        <v>240</v>
      </c>
      <c r="G101" t="s">
        <v>239</v>
      </c>
    </row>
    <row r="102" spans="1:7" x14ac:dyDescent="0.25">
      <c r="A102">
        <f t="shared" si="8"/>
        <v>97</v>
      </c>
      <c r="B102" t="s">
        <v>177</v>
      </c>
      <c r="C102" s="13">
        <v>1</v>
      </c>
      <c r="D102" s="5" t="s">
        <v>256</v>
      </c>
      <c r="E102" t="s">
        <v>178</v>
      </c>
      <c r="F102" t="s">
        <v>213</v>
      </c>
      <c r="G102" t="s">
        <v>74</v>
      </c>
    </row>
    <row r="103" spans="1:7" x14ac:dyDescent="0.25">
      <c r="A103" s="7">
        <f>ROW()-5</f>
        <v>98</v>
      </c>
      <c r="B103" t="s">
        <v>188</v>
      </c>
      <c r="C103" s="13">
        <v>1</v>
      </c>
      <c r="E103" t="s">
        <v>242</v>
      </c>
      <c r="F103" t="s">
        <v>240</v>
      </c>
      <c r="G103" t="s">
        <v>74</v>
      </c>
    </row>
    <row r="104" spans="1:7" x14ac:dyDescent="0.25">
      <c r="A104" s="7">
        <f>ROW()-5</f>
        <v>99</v>
      </c>
      <c r="B104" t="s">
        <v>189</v>
      </c>
      <c r="C104" s="13">
        <v>1</v>
      </c>
      <c r="D104" s="5" t="s">
        <v>257</v>
      </c>
      <c r="E104" t="s">
        <v>243</v>
      </c>
      <c r="F104" t="s">
        <v>213</v>
      </c>
      <c r="G104" t="s">
        <v>74</v>
      </c>
    </row>
    <row r="105" spans="1:7" x14ac:dyDescent="0.25">
      <c r="A105">
        <f t="shared" si="8"/>
        <v>100</v>
      </c>
      <c r="B105" t="s">
        <v>112</v>
      </c>
      <c r="C105" s="13">
        <v>1</v>
      </c>
      <c r="E105" s="6" t="s">
        <v>244</v>
      </c>
      <c r="F105" t="s">
        <v>208</v>
      </c>
      <c r="G105" t="s">
        <v>245</v>
      </c>
    </row>
    <row r="106" spans="1:7" x14ac:dyDescent="0.25">
      <c r="A106">
        <f t="shared" si="8"/>
        <v>101</v>
      </c>
      <c r="B106" t="s">
        <v>183</v>
      </c>
      <c r="C106" s="13">
        <v>2</v>
      </c>
      <c r="D106" s="5">
        <v>99</v>
      </c>
      <c r="E106" t="s">
        <v>246</v>
      </c>
      <c r="F106" t="s">
        <v>247</v>
      </c>
      <c r="G106" t="s">
        <v>6</v>
      </c>
    </row>
    <row r="107" spans="1:7" x14ac:dyDescent="0.25">
      <c r="A107">
        <f t="shared" si="8"/>
        <v>102</v>
      </c>
      <c r="B107" t="s">
        <v>185</v>
      </c>
      <c r="C107" s="13">
        <v>1.5</v>
      </c>
      <c r="E107" t="s">
        <v>184</v>
      </c>
      <c r="F107" t="s">
        <v>181</v>
      </c>
      <c r="G107" t="s">
        <v>6</v>
      </c>
    </row>
    <row r="108" spans="1:7" x14ac:dyDescent="0.25">
      <c r="A108">
        <f t="shared" si="8"/>
        <v>103</v>
      </c>
      <c r="B108" t="s">
        <v>186</v>
      </c>
      <c r="C108" s="13">
        <v>1</v>
      </c>
      <c r="D108" s="5" t="s">
        <v>258</v>
      </c>
      <c r="E108" t="s">
        <v>196</v>
      </c>
      <c r="F108" t="s">
        <v>211</v>
      </c>
      <c r="G108" t="s">
        <v>6</v>
      </c>
    </row>
    <row r="109" spans="1:7" x14ac:dyDescent="0.25">
      <c r="A109">
        <f t="shared" si="8"/>
        <v>104</v>
      </c>
      <c r="B109" t="s">
        <v>187</v>
      </c>
      <c r="C109" s="13">
        <v>1</v>
      </c>
      <c r="D109" s="5" t="s">
        <v>259</v>
      </c>
      <c r="E109" t="s">
        <v>248</v>
      </c>
      <c r="F109" t="s">
        <v>211</v>
      </c>
      <c r="G109" t="s">
        <v>6</v>
      </c>
    </row>
    <row r="110" spans="1:7" x14ac:dyDescent="0.25">
      <c r="C110" s="13"/>
    </row>
    <row r="111" spans="1:7" x14ac:dyDescent="0.25">
      <c r="C111" s="13"/>
    </row>
    <row r="112" spans="1:7" x14ac:dyDescent="0.25">
      <c r="C112" s="13"/>
    </row>
    <row r="113" spans="2:3" x14ac:dyDescent="0.25">
      <c r="C113" s="13"/>
    </row>
    <row r="114" spans="2:3" x14ac:dyDescent="0.25">
      <c r="C114" s="13"/>
    </row>
    <row r="115" spans="2:3" x14ac:dyDescent="0.25">
      <c r="C115" s="13"/>
    </row>
    <row r="116" spans="2:3" x14ac:dyDescent="0.25">
      <c r="C116" s="13"/>
    </row>
    <row r="117" spans="2:3" x14ac:dyDescent="0.25">
      <c r="C117" s="13"/>
    </row>
    <row r="118" spans="2:3" x14ac:dyDescent="0.25">
      <c r="C118" s="13"/>
    </row>
    <row r="119" spans="2:3" x14ac:dyDescent="0.25">
      <c r="C119" s="13"/>
    </row>
    <row r="120" spans="2:3" x14ac:dyDescent="0.25">
      <c r="C120" s="13"/>
    </row>
    <row r="121" spans="2:3" x14ac:dyDescent="0.25">
      <c r="C121" s="13"/>
    </row>
    <row r="122" spans="2:3" x14ac:dyDescent="0.25">
      <c r="C122" s="13"/>
    </row>
    <row r="123" spans="2:3" x14ac:dyDescent="0.25">
      <c r="C123" s="13"/>
    </row>
    <row r="124" spans="2:3" x14ac:dyDescent="0.25">
      <c r="C124" s="13"/>
    </row>
    <row r="125" spans="2:3" x14ac:dyDescent="0.25">
      <c r="C125" s="13"/>
    </row>
    <row r="126" spans="2:3" x14ac:dyDescent="0.25">
      <c r="C126" s="13"/>
    </row>
    <row r="127" spans="2:3" x14ac:dyDescent="0.25">
      <c r="C127" s="13"/>
    </row>
    <row r="128" spans="2:3" x14ac:dyDescent="0.25">
      <c r="B128" s="6"/>
      <c r="C128" s="13"/>
    </row>
    <row r="129" spans="1:3" x14ac:dyDescent="0.25">
      <c r="A129" s="7"/>
      <c r="C129" s="13"/>
    </row>
    <row r="130" spans="1:3" x14ac:dyDescent="0.25">
      <c r="A130" s="7"/>
      <c r="C130" s="13"/>
    </row>
    <row r="131" spans="1:3" x14ac:dyDescent="0.25">
      <c r="A131" s="7"/>
      <c r="C131" s="13"/>
    </row>
    <row r="132" spans="1:3" x14ac:dyDescent="0.25">
      <c r="A132" s="7"/>
      <c r="C132" s="13"/>
    </row>
    <row r="133" spans="1:3" x14ac:dyDescent="0.25">
      <c r="A133" s="7"/>
      <c r="C133" s="13"/>
    </row>
    <row r="134" spans="1:3" x14ac:dyDescent="0.25">
      <c r="A134" s="7"/>
      <c r="C134" s="13"/>
    </row>
    <row r="135" spans="1:3" x14ac:dyDescent="0.25">
      <c r="A135" s="7"/>
      <c r="C135" s="13"/>
    </row>
    <row r="136" spans="1:3" x14ac:dyDescent="0.25">
      <c r="A136" s="7"/>
      <c r="C136" s="13"/>
    </row>
    <row r="137" spans="1:3" x14ac:dyDescent="0.25">
      <c r="A137" s="7"/>
      <c r="B137" s="6"/>
      <c r="C137" s="13"/>
    </row>
    <row r="138" spans="1:3" x14ac:dyDescent="0.25">
      <c r="A138" s="7"/>
      <c r="B138" s="6"/>
      <c r="C138" s="13"/>
    </row>
    <row r="139" spans="1:3" x14ac:dyDescent="0.25">
      <c r="A139" s="7"/>
      <c r="C139" s="13"/>
    </row>
    <row r="140" spans="1:3" x14ac:dyDescent="0.25">
      <c r="A140" s="7"/>
      <c r="C140" s="13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</sheetData>
  <mergeCells count="3">
    <mergeCell ref="A1:G1"/>
    <mergeCell ref="A2:G2"/>
    <mergeCell ref="A36:G36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80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11"/>
  <sheetViews>
    <sheetView showGridLines="0" tabSelected="1" workbookViewId="0">
      <selection activeCell="N26" sqref="N26"/>
    </sheetView>
  </sheetViews>
  <sheetFormatPr defaultRowHeight="15" x14ac:dyDescent="0.25"/>
  <cols>
    <col min="1" max="1" width="5.8554687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68" t="s">
        <v>288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0 16384:16384" ht="15.75" customHeight="1" x14ac:dyDescent="0.3">
      <c r="A2" s="70" t="s">
        <v>152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</row>
    <row r="3" spans="1:30 16384:16384" x14ac:dyDescent="0.25">
      <c r="A3" s="72" t="s">
        <v>299</v>
      </c>
      <c r="B3" s="72"/>
      <c r="C3" s="73"/>
      <c r="D3" s="75" t="s">
        <v>289</v>
      </c>
      <c r="E3" s="76"/>
      <c r="F3" s="76"/>
      <c r="G3" s="76"/>
      <c r="H3" s="76"/>
      <c r="I3" s="76"/>
      <c r="J3" s="77"/>
      <c r="K3" s="75" t="s">
        <v>290</v>
      </c>
      <c r="L3" s="76"/>
      <c r="M3" s="76"/>
      <c r="N3" s="76"/>
      <c r="O3" s="76"/>
      <c r="P3" s="76"/>
      <c r="Q3" s="77"/>
      <c r="R3" s="75" t="s">
        <v>291</v>
      </c>
      <c r="S3" s="76"/>
      <c r="T3" s="76"/>
      <c r="U3" s="76"/>
      <c r="V3" s="76"/>
      <c r="W3" s="76"/>
      <c r="X3" s="77"/>
      <c r="Y3" s="76" t="s">
        <v>292</v>
      </c>
      <c r="Z3" s="76"/>
      <c r="AA3" s="76"/>
      <c r="AB3" s="76"/>
      <c r="AC3" s="76"/>
      <c r="AD3" s="77"/>
    </row>
    <row r="4" spans="1:30 16384:16384" x14ac:dyDescent="0.25">
      <c r="A4" s="14" t="s">
        <v>0</v>
      </c>
      <c r="B4" t="s">
        <v>260</v>
      </c>
      <c r="C4" t="s">
        <v>1</v>
      </c>
      <c r="D4" s="32" t="s">
        <v>261</v>
      </c>
      <c r="E4" s="14" t="s">
        <v>262</v>
      </c>
      <c r="F4" s="14" t="s">
        <v>263</v>
      </c>
      <c r="G4" s="14" t="s">
        <v>264</v>
      </c>
      <c r="H4" s="14" t="s">
        <v>265</v>
      </c>
      <c r="I4" s="14" t="s">
        <v>266</v>
      </c>
      <c r="J4" s="14" t="s">
        <v>267</v>
      </c>
      <c r="K4" s="14" t="s">
        <v>268</v>
      </c>
      <c r="L4" s="14" t="s">
        <v>269</v>
      </c>
      <c r="M4" s="14" t="s">
        <v>270</v>
      </c>
      <c r="N4" s="14" t="s">
        <v>271</v>
      </c>
      <c r="O4" s="14" t="s">
        <v>272</v>
      </c>
      <c r="P4" s="14" t="s">
        <v>273</v>
      </c>
      <c r="Q4" s="14" t="s">
        <v>274</v>
      </c>
      <c r="R4" s="14" t="s">
        <v>275</v>
      </c>
      <c r="S4" s="14" t="s">
        <v>276</v>
      </c>
      <c r="T4" s="14" t="s">
        <v>277</v>
      </c>
      <c r="U4" s="14" t="s">
        <v>278</v>
      </c>
      <c r="V4" s="14" t="s">
        <v>279</v>
      </c>
      <c r="W4" s="14" t="s">
        <v>280</v>
      </c>
      <c r="X4" s="14" t="s">
        <v>281</v>
      </c>
      <c r="Y4" s="14" t="s">
        <v>282</v>
      </c>
      <c r="Z4" s="14" t="s">
        <v>283</v>
      </c>
      <c r="AA4" s="14" t="s">
        <v>284</v>
      </c>
      <c r="AB4" s="14" t="s">
        <v>285</v>
      </c>
      <c r="AC4" s="14" t="s">
        <v>286</v>
      </c>
      <c r="AD4" s="14" t="s">
        <v>287</v>
      </c>
    </row>
    <row r="5" spans="1:30 16384:16384" x14ac:dyDescent="0.25">
      <c r="A5" s="15">
        <f>Tâches!A4</f>
        <v>1</v>
      </c>
      <c r="B5" t="s">
        <v>294</v>
      </c>
      <c r="C5" s="15" t="str">
        <f>Tâches!B4</f>
        <v>Etablir le cahier des charges</v>
      </c>
      <c r="D5" s="22"/>
      <c r="E5" s="33"/>
      <c r="F5" s="23"/>
      <c r="G5" s="33"/>
      <c r="H5" s="23"/>
      <c r="I5" s="17"/>
      <c r="J5" s="17"/>
      <c r="K5" s="23"/>
      <c r="L5" s="23"/>
      <c r="M5" s="23"/>
      <c r="N5" s="23"/>
      <c r="O5" s="23"/>
      <c r="P5" s="17"/>
      <c r="Q5" s="17"/>
      <c r="R5" s="23"/>
      <c r="S5" s="23"/>
      <c r="T5" s="23"/>
      <c r="U5" s="23"/>
      <c r="V5" s="23"/>
      <c r="W5" s="17"/>
      <c r="X5" s="17"/>
      <c r="Y5" s="23"/>
      <c r="Z5" s="23"/>
      <c r="AA5" s="23"/>
      <c r="AB5" s="23"/>
      <c r="AC5" s="23"/>
      <c r="AD5" s="24"/>
      <c r="XFD5" s="3"/>
    </row>
    <row r="6" spans="1:30 16384:16384" x14ac:dyDescent="0.25">
      <c r="A6" s="16">
        <f>Tâches!A5</f>
        <v>2</v>
      </c>
      <c r="B6" t="s">
        <v>293</v>
      </c>
      <c r="C6" s="16" t="str">
        <f>Tâches!B5</f>
        <v>Etablir la liste des tâches</v>
      </c>
      <c r="D6" s="20"/>
      <c r="E6" s="19"/>
      <c r="F6" s="36"/>
      <c r="G6" s="36"/>
      <c r="H6" s="19"/>
      <c r="I6" s="18"/>
      <c r="J6" s="18"/>
      <c r="K6" s="19"/>
      <c r="L6" s="19"/>
      <c r="M6" s="19"/>
      <c r="N6" s="19"/>
      <c r="O6" s="19"/>
      <c r="P6" s="18"/>
      <c r="Q6" s="18"/>
      <c r="R6" s="19"/>
      <c r="S6" s="19"/>
      <c r="T6" s="19"/>
      <c r="U6" s="19"/>
      <c r="V6" s="19"/>
      <c r="W6" s="18"/>
      <c r="X6" s="18"/>
      <c r="Y6" s="19"/>
      <c r="Z6" s="19"/>
      <c r="AA6" s="19"/>
      <c r="AB6" s="19"/>
      <c r="AC6" s="19"/>
      <c r="AD6" s="21"/>
    </row>
    <row r="7" spans="1:30 16384:16384" x14ac:dyDescent="0.25">
      <c r="A7" s="16">
        <f>Tâches!A6</f>
        <v>3</v>
      </c>
      <c r="B7" t="s">
        <v>293</v>
      </c>
      <c r="C7" s="16" t="str">
        <f>Tâches!B6</f>
        <v>Etablir le planning général</v>
      </c>
      <c r="D7" s="20"/>
      <c r="E7" s="19"/>
      <c r="F7" s="19"/>
      <c r="G7" s="36"/>
      <c r="H7" s="36"/>
      <c r="I7" s="41"/>
      <c r="J7" s="18"/>
      <c r="K7" s="19"/>
      <c r="L7" s="19"/>
      <c r="M7" s="19"/>
      <c r="N7" s="19"/>
      <c r="O7" s="19"/>
      <c r="P7" s="18"/>
      <c r="Q7" s="18"/>
      <c r="R7" s="19"/>
      <c r="S7" s="19"/>
      <c r="T7" s="19"/>
      <c r="U7" s="19"/>
      <c r="V7" s="19"/>
      <c r="W7" s="18"/>
      <c r="X7" s="18"/>
      <c r="Y7" s="19"/>
      <c r="Z7" s="19"/>
      <c r="AA7" s="19"/>
      <c r="AB7" s="19"/>
      <c r="AC7" s="19"/>
      <c r="AD7" s="21"/>
    </row>
    <row r="8" spans="1:30 16384:16384" x14ac:dyDescent="0.25">
      <c r="A8" s="16">
        <f>Tâches!A7</f>
        <v>4</v>
      </c>
      <c r="B8" t="s">
        <v>293</v>
      </c>
      <c r="C8" s="16" t="str">
        <f>Tâches!B7</f>
        <v>Etablir l'avancement pilotage</v>
      </c>
      <c r="D8" s="20"/>
      <c r="E8" s="19"/>
      <c r="F8" s="19"/>
      <c r="G8" s="19"/>
      <c r="H8" s="19"/>
      <c r="I8" s="18"/>
      <c r="J8" s="41"/>
      <c r="K8" s="36"/>
      <c r="L8" s="19"/>
      <c r="M8" s="19"/>
      <c r="N8" s="19"/>
      <c r="O8" s="19"/>
      <c r="P8" s="18"/>
      <c r="Q8" s="18"/>
      <c r="R8" s="19"/>
      <c r="S8" s="19"/>
      <c r="T8" s="19"/>
      <c r="U8" s="19"/>
      <c r="V8" s="19"/>
      <c r="W8" s="18"/>
      <c r="X8" s="18"/>
      <c r="Y8" s="19"/>
      <c r="Z8" s="19"/>
      <c r="AA8" s="19"/>
      <c r="AB8" s="19"/>
      <c r="AC8" s="19"/>
      <c r="AD8" s="21"/>
    </row>
    <row r="9" spans="1:30 16384:16384" x14ac:dyDescent="0.25">
      <c r="A9" s="16">
        <f>Tâches!A8</f>
        <v>5</v>
      </c>
      <c r="B9" t="s">
        <v>295</v>
      </c>
      <c r="C9" s="16" t="str">
        <f>Tâches!B8</f>
        <v>Créer le dépôt GitHub du stage</v>
      </c>
      <c r="D9" s="35"/>
      <c r="E9" s="19"/>
      <c r="F9" s="19"/>
      <c r="G9" s="19"/>
      <c r="H9" s="19"/>
      <c r="I9" s="18"/>
      <c r="J9" s="18"/>
      <c r="K9" s="19"/>
      <c r="L9" s="19"/>
      <c r="M9" s="19"/>
      <c r="N9" s="19"/>
      <c r="O9" s="19"/>
      <c r="P9" s="18"/>
      <c r="Q9" s="18"/>
      <c r="R9" s="19"/>
      <c r="S9" s="19"/>
      <c r="T9" s="19"/>
      <c r="U9" s="19"/>
      <c r="V9" s="19"/>
      <c r="W9" s="18"/>
      <c r="X9" s="18"/>
      <c r="Y9" s="19"/>
      <c r="Z9" s="19"/>
      <c r="AA9" s="19"/>
      <c r="AB9" s="19"/>
      <c r="AC9" s="19"/>
      <c r="AD9" s="21"/>
    </row>
    <row r="10" spans="1:30 16384:16384" x14ac:dyDescent="0.25">
      <c r="A10" s="16">
        <f>Tâches!A9</f>
        <v>6</v>
      </c>
      <c r="B10" t="s">
        <v>293</v>
      </c>
      <c r="C10" s="16" t="str">
        <f>Tâches!B9</f>
        <v>Mettre en place la méthodologie agile de travail et l'outil de gestion</v>
      </c>
      <c r="D10" s="38"/>
      <c r="E10" s="36"/>
      <c r="F10" s="19"/>
      <c r="G10" s="19"/>
      <c r="H10" s="19"/>
      <c r="I10" s="18"/>
      <c r="J10" s="18"/>
      <c r="K10" s="19"/>
      <c r="L10" s="19"/>
      <c r="M10" s="19"/>
      <c r="N10" s="19"/>
      <c r="O10" s="19"/>
      <c r="P10" s="18"/>
      <c r="Q10" s="18"/>
      <c r="R10" s="19"/>
      <c r="S10" s="19"/>
      <c r="T10" s="19"/>
      <c r="U10" s="19"/>
      <c r="V10" s="19"/>
      <c r="W10" s="18"/>
      <c r="X10" s="18"/>
      <c r="Y10" s="19"/>
      <c r="Z10" s="19"/>
      <c r="AA10" s="19"/>
      <c r="AB10" s="19"/>
      <c r="AC10" s="19"/>
      <c r="AD10" s="21"/>
    </row>
    <row r="11" spans="1:30 16384:16384" x14ac:dyDescent="0.25">
      <c r="A11" s="16">
        <f>Tâches!A10</f>
        <v>7</v>
      </c>
      <c r="B11" t="s">
        <v>298</v>
      </c>
      <c r="C11" s="16" t="str">
        <f>Tâches!B10</f>
        <v>Analyser et explorer les données initiales de la CACPL</v>
      </c>
      <c r="D11" s="20"/>
      <c r="E11" s="19"/>
      <c r="F11" s="19"/>
      <c r="G11" s="19"/>
      <c r="H11" s="19"/>
      <c r="I11" s="18"/>
      <c r="J11" s="18"/>
      <c r="K11" s="37"/>
      <c r="L11" s="19"/>
      <c r="M11" s="19"/>
      <c r="N11" s="19"/>
      <c r="O11" s="19"/>
      <c r="P11" s="18"/>
      <c r="Q11" s="18"/>
      <c r="R11" s="19"/>
      <c r="S11" s="19"/>
      <c r="T11" s="19"/>
      <c r="U11" s="19"/>
      <c r="V11" s="19"/>
      <c r="W11" s="18"/>
      <c r="X11" s="18"/>
      <c r="Y11" s="19"/>
      <c r="Z11" s="19"/>
      <c r="AA11" s="19"/>
      <c r="AB11" s="19"/>
      <c r="AC11" s="19"/>
      <c r="AD11" s="21"/>
    </row>
    <row r="12" spans="1:30 16384:16384" x14ac:dyDescent="0.25">
      <c r="A12" s="16">
        <f>Tâches!A11</f>
        <v>8</v>
      </c>
      <c r="B12" t="s">
        <v>296</v>
      </c>
      <c r="C12" s="16" t="str">
        <f>Tâches!B11</f>
        <v>Créer le dictionnaire des données initiales de la CACPL</v>
      </c>
      <c r="D12" s="20"/>
      <c r="E12" s="34"/>
      <c r="F12" s="19"/>
      <c r="G12" s="19"/>
      <c r="H12" s="19"/>
      <c r="I12" s="18"/>
      <c r="J12" s="18"/>
      <c r="K12" s="19"/>
      <c r="L12" s="19"/>
      <c r="M12" s="19"/>
      <c r="N12" s="19"/>
      <c r="O12" s="19"/>
      <c r="P12" s="59"/>
      <c r="Q12" s="18"/>
      <c r="R12" s="19"/>
      <c r="S12" s="19"/>
      <c r="T12" s="19"/>
      <c r="U12" s="19"/>
      <c r="V12" s="19"/>
      <c r="W12" s="18"/>
      <c r="X12" s="18"/>
      <c r="Y12" s="19"/>
      <c r="Z12" s="19"/>
      <c r="AA12" s="19"/>
      <c r="AB12" s="19"/>
      <c r="AC12" s="19"/>
      <c r="AD12" s="21"/>
    </row>
    <row r="13" spans="1:30 16384:16384" x14ac:dyDescent="0.25">
      <c r="A13" s="16">
        <f>Tâches!A12</f>
        <v>9</v>
      </c>
      <c r="B13" t="s">
        <v>296</v>
      </c>
      <c r="C13" s="16" t="str">
        <f>Tâches!B12</f>
        <v>Créer le modèle conceptuel des données initiales de la CACPL</v>
      </c>
      <c r="D13" s="20"/>
      <c r="E13" s="34"/>
      <c r="F13" s="19"/>
      <c r="G13" s="19"/>
      <c r="H13" s="19"/>
      <c r="I13" s="18"/>
      <c r="J13" s="18"/>
      <c r="K13" s="19"/>
      <c r="L13" s="19"/>
      <c r="M13" s="19"/>
      <c r="N13" s="19"/>
      <c r="O13" s="19"/>
      <c r="P13" s="18"/>
      <c r="Q13" s="18"/>
      <c r="R13" s="19"/>
      <c r="S13" s="19"/>
      <c r="T13" s="19"/>
      <c r="U13" s="19"/>
      <c r="V13" s="19"/>
      <c r="W13" s="18"/>
      <c r="X13" s="18"/>
      <c r="Y13" s="19"/>
      <c r="Z13" s="19"/>
      <c r="AA13" s="19"/>
      <c r="AB13" s="19"/>
      <c r="AC13" s="19"/>
      <c r="AD13" s="21"/>
    </row>
    <row r="14" spans="1:30 16384:16384" x14ac:dyDescent="0.25">
      <c r="A14" s="16">
        <f>Tâches!A13</f>
        <v>10</v>
      </c>
      <c r="B14" t="s">
        <v>296</v>
      </c>
      <c r="C14" s="16" t="str">
        <f>Tâches!B13</f>
        <v>Créer le modèle logique des données initiales de la CACPL</v>
      </c>
      <c r="D14" s="20"/>
      <c r="E14" s="34"/>
      <c r="F14" s="19"/>
      <c r="G14" s="19"/>
      <c r="H14" s="19"/>
      <c r="I14" s="18"/>
      <c r="J14" s="18"/>
      <c r="K14" s="19"/>
      <c r="L14" s="19"/>
      <c r="M14" s="19"/>
      <c r="N14" s="19"/>
      <c r="O14" s="19"/>
      <c r="P14" s="18"/>
      <c r="Q14" s="18"/>
      <c r="R14" s="19"/>
      <c r="S14" s="19"/>
      <c r="T14" s="19"/>
      <c r="U14" s="19"/>
      <c r="V14" s="19"/>
      <c r="W14" s="18"/>
      <c r="X14" s="18"/>
      <c r="Y14" s="19"/>
      <c r="Z14" s="19"/>
      <c r="AA14" s="19"/>
      <c r="AB14" s="19"/>
      <c r="AC14" s="19"/>
      <c r="AD14" s="21"/>
    </row>
    <row r="15" spans="1:30 16384:16384" x14ac:dyDescent="0.25">
      <c r="A15" s="16">
        <f>Tâches!A14</f>
        <v>11</v>
      </c>
      <c r="B15" t="s">
        <v>296</v>
      </c>
      <c r="C15" s="16" t="str">
        <f>Tâches!B14</f>
        <v>Créer le modèle relationnel des données initiales de la CACPL</v>
      </c>
      <c r="D15" s="20"/>
      <c r="E15" s="34"/>
      <c r="F15" s="19"/>
      <c r="G15" s="19"/>
      <c r="H15" s="19"/>
      <c r="I15" s="18"/>
      <c r="J15" s="18"/>
      <c r="K15" s="19"/>
      <c r="L15" s="19"/>
      <c r="M15" s="19"/>
      <c r="N15" s="19"/>
      <c r="O15" s="19"/>
      <c r="P15" s="18"/>
      <c r="Q15" s="18"/>
      <c r="R15" s="19"/>
      <c r="S15" s="19"/>
      <c r="T15" s="19"/>
      <c r="U15" s="19"/>
      <c r="V15" s="19"/>
      <c r="W15" s="18"/>
      <c r="X15" s="18"/>
      <c r="Y15" s="19"/>
      <c r="Z15" s="19"/>
      <c r="AA15" s="19"/>
      <c r="AB15" s="19"/>
      <c r="AC15" s="19"/>
      <c r="AD15" s="21"/>
    </row>
    <row r="16" spans="1:30 16384:16384" x14ac:dyDescent="0.25">
      <c r="A16" s="16">
        <f>Tâches!A15</f>
        <v>12</v>
      </c>
      <c r="B16" t="s">
        <v>297</v>
      </c>
      <c r="C16" s="16" t="str">
        <f>Tâches!B15</f>
        <v>Créer la base de données initiale</v>
      </c>
      <c r="D16" s="20"/>
      <c r="E16" s="19"/>
      <c r="F16" s="19"/>
      <c r="G16" s="19"/>
      <c r="H16" s="19"/>
      <c r="I16" s="18"/>
      <c r="J16" s="18"/>
      <c r="K16" s="19"/>
      <c r="L16" s="19"/>
      <c r="M16" s="48"/>
      <c r="N16" s="19"/>
      <c r="O16" s="19"/>
      <c r="P16" s="18"/>
      <c r="Q16" s="18"/>
      <c r="R16" s="19"/>
      <c r="S16" s="19"/>
      <c r="T16" s="19"/>
      <c r="U16" s="19"/>
      <c r="V16" s="19"/>
      <c r="W16" s="18"/>
      <c r="X16" s="18"/>
      <c r="Y16" s="19"/>
      <c r="Z16" s="19"/>
      <c r="AA16" s="19"/>
      <c r="AB16" s="19"/>
      <c r="AC16" s="19"/>
      <c r="AD16" s="21"/>
    </row>
    <row r="17" spans="1:30" x14ac:dyDescent="0.25">
      <c r="A17" s="16">
        <f>Tâches!A16</f>
        <v>13</v>
      </c>
      <c r="B17" t="s">
        <v>298</v>
      </c>
      <c r="C17" s="16" t="str">
        <f>Tâches!B16</f>
        <v>Détecter les anomalies et nettoyer les données initiales de la CACPL</v>
      </c>
      <c r="D17" s="20"/>
      <c r="E17" s="19"/>
      <c r="F17" s="19"/>
      <c r="G17" s="19"/>
      <c r="H17" s="19"/>
      <c r="I17" s="18"/>
      <c r="J17" s="18"/>
      <c r="K17" s="37"/>
      <c r="L17" s="37"/>
      <c r="M17" s="19"/>
      <c r="N17" s="19"/>
      <c r="O17" s="19"/>
      <c r="P17" s="18"/>
      <c r="Q17" s="18"/>
      <c r="R17" s="19"/>
      <c r="S17" s="19"/>
      <c r="T17" s="19"/>
      <c r="U17" s="19"/>
      <c r="V17" s="19"/>
      <c r="W17" s="18"/>
      <c r="X17" s="18"/>
      <c r="Y17" s="19"/>
      <c r="Z17" s="19"/>
      <c r="AA17" s="19"/>
      <c r="AB17" s="19"/>
      <c r="AC17" s="19"/>
      <c r="AD17" s="21"/>
    </row>
    <row r="18" spans="1:30" x14ac:dyDescent="0.25">
      <c r="A18" s="16">
        <f>Tâches!A17</f>
        <v>14</v>
      </c>
      <c r="B18" t="s">
        <v>298</v>
      </c>
      <c r="C18" s="16" t="str">
        <f>Tâches!B17</f>
        <v>Mettre en forme les données initiales de la CACPL</v>
      </c>
      <c r="D18" s="20"/>
      <c r="E18" s="19"/>
      <c r="F18" s="19"/>
      <c r="G18" s="19"/>
      <c r="H18" s="19"/>
      <c r="I18" s="18"/>
      <c r="J18" s="18"/>
      <c r="K18" s="19"/>
      <c r="L18" s="19"/>
      <c r="M18" s="37"/>
      <c r="N18" s="19"/>
      <c r="O18" s="19"/>
      <c r="P18" s="18"/>
      <c r="Q18" s="18"/>
      <c r="R18" s="19"/>
      <c r="S18" s="19"/>
      <c r="T18" s="19"/>
      <c r="U18" s="19"/>
      <c r="V18" s="19"/>
      <c r="W18" s="18"/>
      <c r="X18" s="18"/>
      <c r="Y18" s="19"/>
      <c r="Z18" s="19"/>
      <c r="AA18" s="19"/>
      <c r="AB18" s="19"/>
      <c r="AC18" s="19"/>
      <c r="AD18" s="21"/>
    </row>
    <row r="19" spans="1:30" x14ac:dyDescent="0.25">
      <c r="A19" s="16">
        <f>Tâches!A18</f>
        <v>15</v>
      </c>
      <c r="B19" t="s">
        <v>298</v>
      </c>
      <c r="C19" s="16" t="str">
        <f>Tâches!B18</f>
        <v>Intégrer dans la base de données les données initiales de la CACPL</v>
      </c>
      <c r="D19" s="20"/>
      <c r="E19" s="19"/>
      <c r="F19" s="19"/>
      <c r="G19" s="19"/>
      <c r="H19" s="19"/>
      <c r="I19" s="18"/>
      <c r="J19" s="18"/>
      <c r="K19" s="19"/>
      <c r="L19" s="19"/>
      <c r="M19" s="37"/>
      <c r="N19" s="19"/>
      <c r="O19" s="19"/>
      <c r="P19" s="18"/>
      <c r="Q19" s="18"/>
      <c r="R19" s="19"/>
      <c r="S19" s="19"/>
      <c r="T19" s="19"/>
      <c r="U19" s="19"/>
      <c r="V19" s="19"/>
      <c r="W19" s="18"/>
      <c r="X19" s="18"/>
      <c r="Y19" s="19"/>
      <c r="Z19" s="19"/>
      <c r="AA19" s="19"/>
      <c r="AB19" s="19"/>
      <c r="AC19" s="19"/>
      <c r="AD19" s="21"/>
    </row>
    <row r="20" spans="1:30" x14ac:dyDescent="0.25">
      <c r="A20" s="16">
        <f>Tâches!A19</f>
        <v>16</v>
      </c>
      <c r="B20" t="s">
        <v>297</v>
      </c>
      <c r="C20" s="16" t="str">
        <f>Tâches!B19</f>
        <v>Créer des requêtes pour les déchèteries et collecteurs</v>
      </c>
      <c r="D20" s="20"/>
      <c r="E20" s="19"/>
      <c r="F20" s="19"/>
      <c r="G20" s="19"/>
      <c r="H20" s="19"/>
      <c r="I20" s="18"/>
      <c r="J20" s="18"/>
      <c r="K20" s="19"/>
      <c r="L20" s="19"/>
      <c r="M20" s="19"/>
      <c r="N20" s="48"/>
      <c r="O20" s="48"/>
      <c r="P20" s="58"/>
      <c r="Q20" s="18"/>
      <c r="R20" s="19"/>
      <c r="S20" s="19"/>
      <c r="T20" s="19"/>
      <c r="U20" s="19"/>
      <c r="V20" s="19"/>
      <c r="W20" s="18"/>
      <c r="X20" s="18"/>
      <c r="Y20" s="19"/>
      <c r="Z20" s="19"/>
      <c r="AA20" s="19"/>
      <c r="AB20" s="19"/>
      <c r="AC20" s="19"/>
      <c r="AD20" s="21"/>
    </row>
    <row r="21" spans="1:30" x14ac:dyDescent="0.25">
      <c r="A21" s="16">
        <f>Tâches!A20</f>
        <v>17</v>
      </c>
      <c r="B21" t="s">
        <v>298</v>
      </c>
      <c r="C21" s="16" t="str">
        <f>Tâches!B20</f>
        <v>Générer les graphiques sur les déchèteries et collecteurs</v>
      </c>
      <c r="D21" s="20"/>
      <c r="E21" s="19"/>
      <c r="F21" s="19"/>
      <c r="G21" s="19"/>
      <c r="H21" s="19"/>
      <c r="I21" s="18"/>
      <c r="J21" s="18"/>
      <c r="K21" s="19"/>
      <c r="L21" s="19"/>
      <c r="M21" s="19"/>
      <c r="N21" s="19"/>
      <c r="O21" s="19"/>
      <c r="P21" s="18"/>
      <c r="Q21" s="18"/>
      <c r="R21" s="19"/>
      <c r="S21" s="19"/>
      <c r="T21" s="19"/>
      <c r="U21" s="19"/>
      <c r="V21" s="37"/>
      <c r="W21" s="18"/>
      <c r="X21" s="18"/>
      <c r="Y21" s="19"/>
      <c r="Z21" s="19"/>
      <c r="AA21" s="19"/>
      <c r="AB21" s="19"/>
      <c r="AC21" s="19"/>
      <c r="AD21" s="21"/>
    </row>
    <row r="22" spans="1:30" x14ac:dyDescent="0.25">
      <c r="A22" s="16">
        <f>Tâches!A21</f>
        <v>18</v>
      </c>
      <c r="B22" t="s">
        <v>298</v>
      </c>
      <c r="C22" s="16" t="str">
        <f>Tâches!B21</f>
        <v>Afficher les coordonnées sur une carte</v>
      </c>
      <c r="D22" s="20"/>
      <c r="E22" s="19"/>
      <c r="F22" s="19"/>
      <c r="G22" s="37"/>
      <c r="H22" s="19"/>
      <c r="I22" s="18"/>
      <c r="J22" s="18"/>
      <c r="K22" s="19"/>
      <c r="L22" s="19"/>
      <c r="M22" s="19"/>
      <c r="N22" s="19"/>
      <c r="O22" s="19"/>
      <c r="P22" s="18"/>
      <c r="Q22" s="18"/>
      <c r="R22" s="19"/>
      <c r="S22" s="19"/>
      <c r="T22" s="19"/>
      <c r="U22" s="19"/>
      <c r="V22" s="19"/>
      <c r="W22" s="18"/>
      <c r="X22" s="18"/>
      <c r="Y22" s="19"/>
      <c r="Z22" s="19"/>
      <c r="AA22" s="19"/>
      <c r="AB22" s="19"/>
      <c r="AC22" s="19"/>
      <c r="AD22" s="21"/>
    </row>
    <row r="23" spans="1:30" x14ac:dyDescent="0.25">
      <c r="A23" s="16">
        <f>Tâches!A22</f>
        <v>19</v>
      </c>
      <c r="B23" t="s">
        <v>298</v>
      </c>
      <c r="C23" s="16" t="str">
        <f>Tâches!B22</f>
        <v>Afficher la carte des collecteurs, déchèteries avec leurs informations</v>
      </c>
      <c r="D23" s="20"/>
      <c r="E23" s="19"/>
      <c r="F23" s="19"/>
      <c r="G23" s="19"/>
      <c r="H23" s="19"/>
      <c r="I23" s="18"/>
      <c r="J23" s="18"/>
      <c r="K23" s="19"/>
      <c r="L23" s="19"/>
      <c r="M23" s="19"/>
      <c r="N23" s="19"/>
      <c r="O23" s="37"/>
      <c r="P23" s="64"/>
      <c r="Q23" s="18"/>
      <c r="R23" s="19"/>
      <c r="S23" s="19"/>
      <c r="T23" s="19"/>
      <c r="U23" s="19"/>
      <c r="V23" s="19"/>
      <c r="W23" s="18"/>
      <c r="X23" s="18"/>
      <c r="Y23" s="19"/>
      <c r="Z23" s="19"/>
      <c r="AA23" s="19"/>
      <c r="AB23" s="19"/>
      <c r="AC23" s="19"/>
      <c r="AD23" s="21"/>
    </row>
    <row r="24" spans="1:30" x14ac:dyDescent="0.25">
      <c r="A24" s="16">
        <f>Tâches!A23</f>
        <v>20</v>
      </c>
      <c r="B24" t="s">
        <v>298</v>
      </c>
      <c r="C24" s="16" t="str">
        <f>Tâches!B23</f>
        <v>Générer le tableau de bord</v>
      </c>
      <c r="D24" s="20"/>
      <c r="E24" s="19"/>
      <c r="F24" s="19"/>
      <c r="G24" s="19"/>
      <c r="H24" s="19"/>
      <c r="I24" s="18"/>
      <c r="J24" s="18"/>
      <c r="K24" s="19"/>
      <c r="L24" s="19"/>
      <c r="M24" s="19"/>
      <c r="N24" s="19"/>
      <c r="O24" s="19"/>
      <c r="P24" s="18"/>
      <c r="Q24" s="18"/>
      <c r="R24" s="19"/>
      <c r="S24" s="19"/>
      <c r="T24" s="19"/>
      <c r="U24" s="19"/>
      <c r="V24" s="19"/>
      <c r="W24" s="18"/>
      <c r="X24" s="18"/>
      <c r="Y24" s="19"/>
      <c r="Z24" s="19"/>
      <c r="AA24" s="19"/>
      <c r="AB24" s="19"/>
      <c r="AC24" s="19"/>
      <c r="AD24" s="21"/>
    </row>
    <row r="25" spans="1:30" x14ac:dyDescent="0.25">
      <c r="A25" s="16">
        <f>Tâches!A24</f>
        <v>21</v>
      </c>
      <c r="B25" t="s">
        <v>300</v>
      </c>
      <c r="C25" s="16" t="str">
        <f>Tâches!B24</f>
        <v>Créer le template</v>
      </c>
      <c r="D25" s="20"/>
      <c r="E25" s="19"/>
      <c r="F25" s="19"/>
      <c r="G25" s="19"/>
      <c r="H25" s="19"/>
      <c r="I25" s="18"/>
      <c r="J25" s="18"/>
      <c r="K25" s="19"/>
      <c r="L25" s="19"/>
      <c r="M25" s="19"/>
      <c r="N25" s="19"/>
      <c r="O25" s="19"/>
      <c r="P25" s="18"/>
      <c r="Q25" s="18"/>
      <c r="R25" s="19"/>
      <c r="S25" s="19"/>
      <c r="T25" s="19"/>
      <c r="U25" s="19"/>
      <c r="V25" s="19"/>
      <c r="W25" s="18"/>
      <c r="X25" s="18"/>
      <c r="Y25" s="19"/>
      <c r="Z25" s="67"/>
      <c r="AA25" s="67"/>
      <c r="AB25" s="19"/>
      <c r="AC25" s="19"/>
      <c r="AD25" s="21"/>
    </row>
    <row r="26" spans="1:30" x14ac:dyDescent="0.25">
      <c r="A26" s="16">
        <f>Tâches!A25</f>
        <v>22</v>
      </c>
      <c r="B26" t="s">
        <v>300</v>
      </c>
      <c r="C26" s="16" t="str">
        <f>Tâches!B25</f>
        <v>Créer le formulaire</v>
      </c>
      <c r="D26" s="20"/>
      <c r="E26" s="19"/>
      <c r="F26" s="19"/>
      <c r="G26" s="19"/>
      <c r="H26" s="19"/>
      <c r="I26" s="18"/>
      <c r="J26" s="18"/>
      <c r="K26" s="19"/>
      <c r="L26" s="19"/>
      <c r="M26" s="19"/>
      <c r="N26" s="19"/>
      <c r="O26" s="19"/>
      <c r="P26" s="25"/>
      <c r="Q26" s="25"/>
      <c r="R26" s="19"/>
      <c r="S26" s="19"/>
      <c r="T26" s="19"/>
      <c r="U26" s="19"/>
      <c r="V26" s="19"/>
      <c r="W26" s="18"/>
      <c r="X26" s="18"/>
      <c r="Y26" s="19"/>
      <c r="Z26" s="19"/>
      <c r="AA26" s="19"/>
      <c r="AB26" s="19"/>
      <c r="AC26" s="19"/>
      <c r="AD26" s="21"/>
    </row>
    <row r="27" spans="1:30" x14ac:dyDescent="0.25">
      <c r="A27" s="16">
        <f>Tâches!A26</f>
        <v>23</v>
      </c>
      <c r="B27" t="s">
        <v>298</v>
      </c>
      <c r="C27" s="16" t="str">
        <f>Tâches!B26</f>
        <v>Traiter les données saisies par l'utilisateur</v>
      </c>
      <c r="D27" s="20"/>
      <c r="E27" s="19"/>
      <c r="F27" s="19"/>
      <c r="G27" s="19"/>
      <c r="H27" s="19"/>
      <c r="I27" s="18"/>
      <c r="J27" s="18"/>
      <c r="K27" s="19"/>
      <c r="L27" s="19"/>
      <c r="M27" s="19"/>
      <c r="N27" s="19"/>
      <c r="O27" s="19"/>
      <c r="P27" s="18"/>
      <c r="Q27" s="18"/>
      <c r="R27" s="19"/>
      <c r="S27" s="19"/>
      <c r="T27" s="19"/>
      <c r="U27" s="19"/>
      <c r="V27" s="19"/>
      <c r="W27" s="18"/>
      <c r="X27" s="25"/>
      <c r="Y27" s="19"/>
      <c r="Z27" s="19"/>
      <c r="AA27" s="19"/>
      <c r="AB27" s="19"/>
      <c r="AC27" s="19"/>
      <c r="AD27" s="21"/>
    </row>
    <row r="28" spans="1:30" x14ac:dyDescent="0.25">
      <c r="A28" s="16">
        <f>Tâches!A27</f>
        <v>24</v>
      </c>
      <c r="B28" t="s">
        <v>295</v>
      </c>
      <c r="C28" s="16" t="str">
        <f>Tâches!B27</f>
        <v>Créer et afficher le GeoJSON de la CACPL</v>
      </c>
      <c r="D28" s="20"/>
      <c r="E28" s="19"/>
      <c r="F28" s="19"/>
      <c r="G28" s="19"/>
      <c r="H28" s="39"/>
      <c r="I28" s="18"/>
      <c r="J28" s="18"/>
      <c r="K28" s="19"/>
      <c r="L28" s="19"/>
      <c r="M28" s="19"/>
      <c r="N28" s="19"/>
      <c r="O28" s="19"/>
      <c r="P28" s="18"/>
      <c r="Q28" s="57"/>
      <c r="R28" s="19"/>
      <c r="S28" s="19"/>
      <c r="T28" s="19"/>
      <c r="U28" s="19"/>
      <c r="V28" s="19"/>
      <c r="W28" s="18"/>
      <c r="X28" s="18"/>
      <c r="Y28" s="19"/>
      <c r="Z28" s="19"/>
      <c r="AA28" s="19"/>
      <c r="AB28" s="19"/>
      <c r="AC28" s="19"/>
      <c r="AD28" s="21"/>
    </row>
    <row r="29" spans="1:30" x14ac:dyDescent="0.25">
      <c r="A29" s="16">
        <f>Tâches!A28</f>
        <v>25</v>
      </c>
      <c r="B29" t="s">
        <v>298</v>
      </c>
      <c r="C29" s="16" t="str">
        <f>Tâches!B28</f>
        <v>Rajouter les délimitations des villes avec leurs informations</v>
      </c>
      <c r="D29" s="20"/>
      <c r="E29" s="19"/>
      <c r="F29" s="19"/>
      <c r="G29" s="19"/>
      <c r="H29" s="19"/>
      <c r="I29" s="18"/>
      <c r="J29" s="18"/>
      <c r="K29" s="19"/>
      <c r="L29" s="19"/>
      <c r="M29" s="19"/>
      <c r="N29" s="19"/>
      <c r="O29" s="19"/>
      <c r="P29" s="18"/>
      <c r="Q29" s="18"/>
      <c r="R29" s="19"/>
      <c r="S29" s="19"/>
      <c r="T29" s="19"/>
      <c r="U29" s="19"/>
      <c r="V29" s="19"/>
      <c r="W29" s="18"/>
      <c r="X29" s="56"/>
      <c r="Y29" s="37"/>
      <c r="Z29" s="19"/>
      <c r="AA29" s="19"/>
      <c r="AB29" s="19"/>
      <c r="AC29" s="19"/>
      <c r="AD29" s="21"/>
    </row>
    <row r="30" spans="1:30" x14ac:dyDescent="0.25">
      <c r="A30" s="16">
        <f>Tâches!A29</f>
        <v>26</v>
      </c>
      <c r="B30" t="s">
        <v>302</v>
      </c>
      <c r="C30" s="16" t="str">
        <f>Tâches!B29</f>
        <v>Trouver d'autres sources de jeux de données</v>
      </c>
      <c r="D30" s="20"/>
      <c r="E30" s="19"/>
      <c r="F30" s="19"/>
      <c r="G30" s="19"/>
      <c r="H30" s="19"/>
      <c r="I30" s="18"/>
      <c r="J30" s="18"/>
      <c r="K30" s="19"/>
      <c r="L30" s="19"/>
      <c r="M30" s="19"/>
      <c r="N30" s="19"/>
      <c r="O30" s="19"/>
      <c r="P30" s="18"/>
      <c r="Q30" s="18"/>
      <c r="R30" s="19"/>
      <c r="S30" s="19"/>
      <c r="T30" s="19"/>
      <c r="U30" s="19"/>
      <c r="V30" s="19"/>
      <c r="W30" s="18"/>
      <c r="X30" s="18"/>
      <c r="Y30" s="19"/>
      <c r="Z30" s="19"/>
      <c r="AA30" s="19"/>
      <c r="AB30" s="19"/>
      <c r="AC30" s="19"/>
      <c r="AD30" s="21"/>
    </row>
    <row r="31" spans="1:30" x14ac:dyDescent="0.25">
      <c r="A31" s="16">
        <f>Tâches!A30</f>
        <v>27</v>
      </c>
      <c r="B31" t="s">
        <v>294</v>
      </c>
      <c r="C31" s="16" t="str">
        <f>Tâches!B30</f>
        <v>Etablir un glossaire</v>
      </c>
      <c r="D31" s="20"/>
      <c r="E31" s="19"/>
      <c r="F31" s="19"/>
      <c r="G31" s="19"/>
      <c r="H31" s="40"/>
      <c r="I31" s="18"/>
      <c r="J31" s="18"/>
      <c r="K31" s="19"/>
      <c r="L31" s="19"/>
      <c r="M31" s="19"/>
      <c r="N31" s="19"/>
      <c r="O31" s="19"/>
      <c r="P31" s="18"/>
      <c r="Q31" s="18"/>
      <c r="R31" s="19"/>
      <c r="S31" s="19"/>
      <c r="T31" s="19"/>
      <c r="U31" s="19"/>
      <c r="V31" s="19"/>
      <c r="W31" s="18"/>
      <c r="X31" s="18"/>
      <c r="Y31" s="19"/>
      <c r="Z31" s="19"/>
      <c r="AA31" s="19"/>
      <c r="AB31" s="19"/>
      <c r="AC31" s="19"/>
      <c r="AD31" s="21"/>
    </row>
    <row r="32" spans="1:30" x14ac:dyDescent="0.25">
      <c r="A32" s="16">
        <f>Tâches!A31</f>
        <v>28</v>
      </c>
      <c r="B32" t="s">
        <v>294</v>
      </c>
      <c r="C32" s="16" t="str">
        <f>Tâches!B31</f>
        <v>Rédiger le rapport de fin de stage</v>
      </c>
      <c r="D32" s="20"/>
      <c r="E32" s="19"/>
      <c r="F32" s="19"/>
      <c r="G32" s="19"/>
      <c r="H32" s="19"/>
      <c r="I32" s="18"/>
      <c r="J32" s="18"/>
      <c r="K32" s="19"/>
      <c r="L32" s="19"/>
      <c r="M32" s="19"/>
      <c r="N32" s="19"/>
      <c r="O32" s="19"/>
      <c r="P32" s="18"/>
      <c r="Q32" s="18"/>
      <c r="R32" s="19"/>
      <c r="S32" s="19"/>
      <c r="T32" s="19"/>
      <c r="U32" s="19"/>
      <c r="V32" s="19"/>
      <c r="W32" s="18"/>
      <c r="X32" s="18"/>
      <c r="Y32" s="19"/>
      <c r="Z32" s="19"/>
      <c r="AA32" s="19"/>
      <c r="AB32" s="19"/>
      <c r="AC32" s="19"/>
      <c r="AD32" s="21"/>
    </row>
    <row r="33" spans="1:30" x14ac:dyDescent="0.25">
      <c r="A33" s="16">
        <f>Tâches!A32</f>
        <v>29</v>
      </c>
      <c r="B33" t="s">
        <v>294</v>
      </c>
      <c r="C33" s="16" t="str">
        <f>Tâches!B32</f>
        <v>Rédiger le fichier README</v>
      </c>
      <c r="D33" s="20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9"/>
      <c r="P33" s="18"/>
      <c r="Q33" s="18"/>
      <c r="R33" s="19"/>
      <c r="S33" s="19"/>
      <c r="T33" s="19"/>
      <c r="U33" s="19"/>
      <c r="V33" s="19"/>
      <c r="W33" s="18"/>
      <c r="X33" s="18"/>
      <c r="Y33" s="19"/>
      <c r="Z33" s="19"/>
      <c r="AA33" s="19"/>
      <c r="AB33" s="19"/>
      <c r="AC33" s="19"/>
      <c r="AD33" s="21"/>
    </row>
    <row r="34" spans="1:30" x14ac:dyDescent="0.25">
      <c r="A34" s="16">
        <f>Tâches!A33</f>
        <v>30</v>
      </c>
      <c r="B34" t="s">
        <v>294</v>
      </c>
      <c r="C34" s="16" t="str">
        <f>Tâches!B33</f>
        <v>Créer la présentation de stage</v>
      </c>
      <c r="D34" s="20"/>
      <c r="E34" s="19"/>
      <c r="F34" s="19"/>
      <c r="G34" s="19"/>
      <c r="H34" s="19"/>
      <c r="I34" s="18"/>
      <c r="J34" s="18"/>
      <c r="K34" s="19"/>
      <c r="L34" s="19"/>
      <c r="M34" s="19"/>
      <c r="N34" s="19"/>
      <c r="O34" s="19"/>
      <c r="P34" s="18"/>
      <c r="Q34" s="18"/>
      <c r="R34" s="19"/>
      <c r="S34" s="19"/>
      <c r="T34" s="19"/>
      <c r="U34" s="19"/>
      <c r="V34" s="19"/>
      <c r="W34" s="18"/>
      <c r="X34" s="18"/>
      <c r="Y34" s="19"/>
      <c r="Z34" s="40"/>
      <c r="AA34" s="19"/>
      <c r="AB34" s="40"/>
      <c r="AC34" s="19"/>
      <c r="AD34" s="21"/>
    </row>
    <row r="35" spans="1:30" x14ac:dyDescent="0.25">
      <c r="A35" s="16">
        <f>Tâches!A34</f>
        <v>31</v>
      </c>
      <c r="B35" t="s">
        <v>35</v>
      </c>
      <c r="C35" s="16" t="str">
        <f>Tâches!B34</f>
        <v>Tester la solution</v>
      </c>
      <c r="D35" s="20"/>
      <c r="E35" s="19"/>
      <c r="F35" s="19"/>
      <c r="G35" s="19"/>
      <c r="H35" s="19"/>
      <c r="I35" s="18"/>
      <c r="J35" s="18"/>
      <c r="K35" s="19"/>
      <c r="L35" s="19"/>
      <c r="M35" s="19"/>
      <c r="N35" s="19"/>
      <c r="O35" s="19"/>
      <c r="P35" s="18"/>
      <c r="Q35" s="18"/>
      <c r="R35" s="19"/>
      <c r="S35" s="19"/>
      <c r="T35" s="19"/>
      <c r="U35" s="19"/>
      <c r="V35" s="19"/>
      <c r="W35" s="18"/>
      <c r="X35" s="18"/>
      <c r="Y35" s="19"/>
      <c r="Z35" s="19"/>
      <c r="AA35" s="60"/>
      <c r="AB35" s="19"/>
      <c r="AC35" s="19"/>
      <c r="AD35" s="21"/>
    </row>
    <row r="36" spans="1:30" x14ac:dyDescent="0.25">
      <c r="A36" s="27">
        <f>Tâches!A35</f>
        <v>32</v>
      </c>
      <c r="B36" s="26" t="s">
        <v>40</v>
      </c>
      <c r="C36" s="27" t="str">
        <f>Tâches!B35</f>
        <v>Déboguer la solution</v>
      </c>
      <c r="D36" s="28"/>
      <c r="E36" s="29"/>
      <c r="F36" s="29"/>
      <c r="G36" s="29"/>
      <c r="H36" s="29"/>
      <c r="I36" s="30"/>
      <c r="J36" s="30"/>
      <c r="K36" s="29"/>
      <c r="L36" s="29"/>
      <c r="M36" s="29"/>
      <c r="N36" s="29"/>
      <c r="O36" s="29"/>
      <c r="P36" s="30"/>
      <c r="Q36" s="30"/>
      <c r="R36" s="29"/>
      <c r="S36" s="29"/>
      <c r="T36" s="29"/>
      <c r="U36" s="29"/>
      <c r="V36" s="29"/>
      <c r="W36" s="30"/>
      <c r="X36" s="30"/>
      <c r="Y36" s="29"/>
      <c r="Z36" s="29"/>
      <c r="AA36" s="29"/>
      <c r="AB36" s="29"/>
      <c r="AC36" s="29"/>
      <c r="AD36" s="31"/>
    </row>
    <row r="37" spans="1:30" ht="19.5" x14ac:dyDescent="0.3">
      <c r="A37" s="74" t="s">
        <v>153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</row>
    <row r="38" spans="1:30" x14ac:dyDescent="0.25">
      <c r="A38" s="72" t="s">
        <v>299</v>
      </c>
      <c r="B38" s="72"/>
      <c r="C38" s="73"/>
      <c r="D38" s="75" t="s">
        <v>289</v>
      </c>
      <c r="E38" s="76"/>
      <c r="F38" s="76"/>
      <c r="G38" s="76"/>
      <c r="H38" s="76"/>
      <c r="I38" s="76"/>
      <c r="J38" s="77"/>
      <c r="K38" s="75" t="s">
        <v>290</v>
      </c>
      <c r="L38" s="76"/>
      <c r="M38" s="76"/>
      <c r="N38" s="76"/>
      <c r="O38" s="76"/>
      <c r="P38" s="76"/>
      <c r="Q38" s="77"/>
      <c r="R38" s="75" t="s">
        <v>291</v>
      </c>
      <c r="S38" s="76"/>
      <c r="T38" s="76"/>
      <c r="U38" s="76"/>
      <c r="V38" s="76"/>
      <c r="W38" s="76"/>
      <c r="X38" s="77"/>
      <c r="Y38" s="76" t="s">
        <v>292</v>
      </c>
      <c r="Z38" s="76"/>
      <c r="AA38" s="76"/>
      <c r="AB38" s="76"/>
      <c r="AC38" s="76"/>
      <c r="AD38" s="77"/>
    </row>
    <row r="39" spans="1:30" x14ac:dyDescent="0.25">
      <c r="A39" s="14" t="s">
        <v>0</v>
      </c>
      <c r="B39" t="s">
        <v>260</v>
      </c>
      <c r="C39" t="s">
        <v>1</v>
      </c>
      <c r="D39" s="14" t="s">
        <v>261</v>
      </c>
      <c r="E39" s="14" t="s">
        <v>262</v>
      </c>
      <c r="F39" s="14" t="s">
        <v>263</v>
      </c>
      <c r="G39" s="14" t="s">
        <v>264</v>
      </c>
      <c r="H39" s="14" t="s">
        <v>265</v>
      </c>
      <c r="I39" s="14" t="s">
        <v>266</v>
      </c>
      <c r="J39" s="14" t="s">
        <v>267</v>
      </c>
      <c r="K39" s="14" t="s">
        <v>268</v>
      </c>
      <c r="L39" s="14" t="s">
        <v>269</v>
      </c>
      <c r="M39" s="14" t="s">
        <v>270</v>
      </c>
      <c r="N39" s="14" t="s">
        <v>271</v>
      </c>
      <c r="O39" s="14" t="s">
        <v>272</v>
      </c>
      <c r="P39" s="14" t="s">
        <v>273</v>
      </c>
      <c r="Q39" s="14" t="s">
        <v>274</v>
      </c>
      <c r="R39" s="14" t="s">
        <v>275</v>
      </c>
      <c r="S39" s="14" t="s">
        <v>276</v>
      </c>
      <c r="T39" s="14" t="s">
        <v>277</v>
      </c>
      <c r="U39" s="14" t="s">
        <v>278</v>
      </c>
      <c r="V39" s="14" t="s">
        <v>279</v>
      </c>
      <c r="W39" s="14" t="s">
        <v>280</v>
      </c>
      <c r="X39" s="14" t="s">
        <v>281</v>
      </c>
      <c r="Y39" s="14" t="s">
        <v>282</v>
      </c>
      <c r="Z39" s="14" t="s">
        <v>283</v>
      </c>
      <c r="AA39" s="14" t="s">
        <v>284</v>
      </c>
      <c r="AB39" s="14" t="s">
        <v>285</v>
      </c>
      <c r="AC39" s="14" t="s">
        <v>286</v>
      </c>
      <c r="AD39" s="14" t="s">
        <v>287</v>
      </c>
    </row>
    <row r="40" spans="1:30" x14ac:dyDescent="0.25">
      <c r="A40" s="16">
        <f>Tâches!A38</f>
        <v>33</v>
      </c>
      <c r="B40" t="s">
        <v>298</v>
      </c>
      <c r="C40" s="51" t="str">
        <f>Tâches!B38</f>
        <v>Analyser et explorer les nouvelles données de la CACPL</v>
      </c>
      <c r="D40" s="22"/>
      <c r="E40" s="23"/>
      <c r="F40" s="23"/>
      <c r="G40" s="23"/>
      <c r="H40" s="23"/>
      <c r="I40" s="52"/>
      <c r="J40" s="52"/>
      <c r="K40" s="23"/>
      <c r="L40" s="23"/>
      <c r="M40" s="23"/>
      <c r="N40" s="23"/>
      <c r="O40" s="23"/>
      <c r="P40" s="52"/>
      <c r="Q40" s="52"/>
      <c r="R40" s="66"/>
      <c r="S40" s="23"/>
      <c r="T40" s="23"/>
      <c r="U40" s="23"/>
      <c r="V40" s="23"/>
      <c r="W40" s="52"/>
      <c r="X40" s="52"/>
      <c r="Y40" s="23"/>
      <c r="Z40" s="23"/>
      <c r="AA40" s="23"/>
      <c r="AB40" s="23"/>
      <c r="AC40" s="23"/>
      <c r="AD40" s="52"/>
    </row>
    <row r="41" spans="1:30" x14ac:dyDescent="0.25">
      <c r="A41" s="16">
        <f>Tâches!A39</f>
        <v>34</v>
      </c>
      <c r="B41" t="s">
        <v>296</v>
      </c>
      <c r="C41" s="16" t="str">
        <f>Tâches!B39</f>
        <v>Adapter le dictionnaire aux nouvelles données de la CACPL</v>
      </c>
      <c r="D41" s="49"/>
      <c r="E41" s="50"/>
      <c r="F41" s="50"/>
      <c r="G41" s="50"/>
      <c r="H41" s="50"/>
      <c r="I41" s="18"/>
      <c r="J41" s="18"/>
      <c r="K41" s="50"/>
      <c r="L41" s="50"/>
      <c r="M41" s="50"/>
      <c r="N41" s="50"/>
      <c r="O41" s="50"/>
      <c r="P41" s="18"/>
      <c r="Q41" s="18"/>
      <c r="R41" s="19"/>
      <c r="S41" s="50"/>
      <c r="T41" s="50"/>
      <c r="U41" s="50"/>
      <c r="V41" s="34"/>
      <c r="W41" s="18"/>
      <c r="X41" s="18"/>
      <c r="Y41" s="50"/>
      <c r="Z41" s="50"/>
      <c r="AA41" s="50"/>
      <c r="AB41" s="50"/>
      <c r="AC41" s="50"/>
      <c r="AD41" s="21"/>
    </row>
    <row r="42" spans="1:30" x14ac:dyDescent="0.25">
      <c r="A42" s="16">
        <f>Tâches!A40</f>
        <v>35</v>
      </c>
      <c r="B42" t="s">
        <v>296</v>
      </c>
      <c r="C42" s="16" t="str">
        <f>Tâches!B40</f>
        <v>Adapter le MCD avec les nouvelles données de la CACPL</v>
      </c>
      <c r="D42" s="20"/>
      <c r="E42" s="19"/>
      <c r="F42" s="19"/>
      <c r="G42" s="19"/>
      <c r="H42" s="19"/>
      <c r="I42" s="18"/>
      <c r="J42" s="18"/>
      <c r="K42" s="19"/>
      <c r="L42" s="19"/>
      <c r="M42" s="19"/>
      <c r="N42" s="19"/>
      <c r="O42" s="19"/>
      <c r="P42" s="18"/>
      <c r="Q42" s="18"/>
      <c r="R42" s="19"/>
      <c r="S42" s="19"/>
      <c r="T42" s="19"/>
      <c r="U42" s="19"/>
      <c r="V42" s="34"/>
      <c r="W42" s="18"/>
      <c r="X42" s="18"/>
      <c r="Y42" s="19"/>
      <c r="Z42" s="19"/>
      <c r="AA42" s="19"/>
      <c r="AB42" s="19"/>
      <c r="AC42" s="19"/>
      <c r="AD42" s="21"/>
    </row>
    <row r="43" spans="1:30" x14ac:dyDescent="0.25">
      <c r="A43" s="16">
        <f>Tâches!A41</f>
        <v>36</v>
      </c>
      <c r="B43" t="s">
        <v>296</v>
      </c>
      <c r="C43" s="16" t="str">
        <f>Tâches!B41</f>
        <v>Adapter le MLD avec les nouvelles données de la CACPL</v>
      </c>
      <c r="D43" s="20"/>
      <c r="E43" s="19"/>
      <c r="F43" s="19"/>
      <c r="G43" s="19"/>
      <c r="H43" s="19"/>
      <c r="I43" s="18"/>
      <c r="J43" s="18"/>
      <c r="K43" s="19"/>
      <c r="L43" s="19"/>
      <c r="M43" s="19"/>
      <c r="N43" s="19"/>
      <c r="O43" s="19"/>
      <c r="P43" s="18"/>
      <c r="Q43" s="18"/>
      <c r="R43" s="19"/>
      <c r="S43" s="19"/>
      <c r="T43" s="19"/>
      <c r="U43" s="19"/>
      <c r="V43" s="34"/>
      <c r="W43" s="18"/>
      <c r="X43" s="18"/>
      <c r="Y43" s="19"/>
      <c r="Z43" s="19"/>
      <c r="AA43" s="19"/>
      <c r="AB43" s="19"/>
      <c r="AC43" s="19"/>
      <c r="AD43" s="21"/>
    </row>
    <row r="44" spans="1:30" x14ac:dyDescent="0.25">
      <c r="A44" s="16">
        <f>Tâches!A42</f>
        <v>37</v>
      </c>
      <c r="B44" t="s">
        <v>296</v>
      </c>
      <c r="C44" s="16" t="str">
        <f>Tâches!B42</f>
        <v>Adapter le MRD avec les nouvelles données de la CACPL</v>
      </c>
      <c r="D44" s="20"/>
      <c r="E44" s="19"/>
      <c r="F44" s="19"/>
      <c r="G44" s="19"/>
      <c r="H44" s="19"/>
      <c r="I44" s="18"/>
      <c r="J44" s="18"/>
      <c r="K44" s="19"/>
      <c r="L44" s="19"/>
      <c r="M44" s="19"/>
      <c r="N44" s="19"/>
      <c r="O44" s="19"/>
      <c r="P44" s="18"/>
      <c r="Q44" s="18"/>
      <c r="R44" s="19"/>
      <c r="S44" s="19"/>
      <c r="T44" s="19"/>
      <c r="U44" s="19"/>
      <c r="V44" s="34"/>
      <c r="W44" s="18"/>
      <c r="X44" s="18"/>
      <c r="Y44" s="19"/>
      <c r="Z44" s="19"/>
      <c r="AA44" s="19"/>
      <c r="AB44" s="19"/>
      <c r="AC44" s="19"/>
      <c r="AD44" s="21"/>
    </row>
    <row r="45" spans="1:30" x14ac:dyDescent="0.25">
      <c r="A45" s="16">
        <f>Tâches!A43</f>
        <v>38</v>
      </c>
      <c r="B45" t="s">
        <v>297</v>
      </c>
      <c r="C45" s="16" t="str">
        <f>Tâches!B43</f>
        <v>Compléter la base de données avec les tables pour les nouvelles données de la CACPL</v>
      </c>
      <c r="D45" s="20"/>
      <c r="E45" s="19"/>
      <c r="F45" s="19"/>
      <c r="G45" s="19"/>
      <c r="H45" s="19"/>
      <c r="I45" s="18"/>
      <c r="J45" s="18"/>
      <c r="K45" s="19"/>
      <c r="L45" s="19"/>
      <c r="M45" s="19"/>
      <c r="N45" s="19"/>
      <c r="O45" s="19"/>
      <c r="P45" s="18"/>
      <c r="Q45" s="18"/>
      <c r="R45" s="19"/>
      <c r="S45" s="19"/>
      <c r="T45" s="19"/>
      <c r="U45" s="19"/>
      <c r="V45" s="48"/>
      <c r="W45" s="25"/>
      <c r="X45" s="25"/>
      <c r="Y45" s="19"/>
      <c r="Z45" s="19"/>
      <c r="AA45" s="19"/>
      <c r="AB45" s="19"/>
      <c r="AC45" s="19"/>
      <c r="AD45" s="21"/>
    </row>
    <row r="46" spans="1:30" x14ac:dyDescent="0.25">
      <c r="A46" s="16">
        <f>Tâches!A44</f>
        <v>39</v>
      </c>
      <c r="B46" t="s">
        <v>298</v>
      </c>
      <c r="C46" s="16" t="str">
        <f>Tâches!B44</f>
        <v>Détecter les anomalies et nettoyer les nouvelles données de la CACPL</v>
      </c>
      <c r="D46" s="20"/>
      <c r="E46" s="19"/>
      <c r="F46" s="19"/>
      <c r="G46" s="19"/>
      <c r="H46" s="19"/>
      <c r="I46" s="18"/>
      <c r="J46" s="18"/>
      <c r="K46" s="19"/>
      <c r="L46" s="19"/>
      <c r="M46" s="19"/>
      <c r="N46" s="19"/>
      <c r="O46" s="19"/>
      <c r="P46" s="18"/>
      <c r="Q46" s="18"/>
      <c r="R46" s="37"/>
      <c r="S46" s="19"/>
      <c r="T46" s="19"/>
      <c r="U46" s="19"/>
      <c r="V46" s="19"/>
      <c r="W46" s="25"/>
      <c r="X46" s="25"/>
      <c r="Y46" s="19"/>
      <c r="Z46" s="19"/>
      <c r="AA46" s="19"/>
      <c r="AB46" s="19"/>
      <c r="AC46" s="19"/>
      <c r="AD46" s="21"/>
    </row>
    <row r="47" spans="1:30" x14ac:dyDescent="0.25">
      <c r="A47" s="16">
        <f>Tâches!A45</f>
        <v>40</v>
      </c>
      <c r="B47" t="s">
        <v>298</v>
      </c>
      <c r="C47" s="16" t="str">
        <f>Tâches!B45</f>
        <v>Mettre en forme les nouvelles données de la CACPL</v>
      </c>
      <c r="D47" s="20"/>
      <c r="E47" s="19"/>
      <c r="F47" s="19"/>
      <c r="G47" s="19"/>
      <c r="H47" s="19"/>
      <c r="I47" s="18"/>
      <c r="J47" s="18"/>
      <c r="K47" s="19"/>
      <c r="L47" s="19"/>
      <c r="M47" s="19"/>
      <c r="N47" s="19"/>
      <c r="O47" s="19"/>
      <c r="P47" s="18"/>
      <c r="Q47" s="18"/>
      <c r="R47" s="37"/>
      <c r="S47" s="19"/>
      <c r="T47" s="19"/>
      <c r="U47" s="37"/>
      <c r="V47" s="19"/>
      <c r="W47" s="25"/>
      <c r="X47" s="25"/>
      <c r="Y47" s="19"/>
      <c r="Z47" s="19"/>
      <c r="AA47" s="19"/>
      <c r="AB47" s="19"/>
      <c r="AC47" s="19"/>
      <c r="AD47" s="21"/>
    </row>
    <row r="48" spans="1:30" x14ac:dyDescent="0.25">
      <c r="A48" s="16">
        <f>Tâches!A46</f>
        <v>41</v>
      </c>
      <c r="B48" t="s">
        <v>298</v>
      </c>
      <c r="C48" s="16" t="str">
        <f>Tâches!B46</f>
        <v>Intégrer dans la base de données les nouvelles données de la CACPL</v>
      </c>
      <c r="D48" s="20"/>
      <c r="E48" s="19"/>
      <c r="F48" s="19"/>
      <c r="G48" s="19"/>
      <c r="H48" s="19"/>
      <c r="I48" s="18"/>
      <c r="J48" s="18"/>
      <c r="K48" s="19"/>
      <c r="L48" s="19"/>
      <c r="M48" s="19"/>
      <c r="N48" s="19"/>
      <c r="O48" s="19"/>
      <c r="P48" s="18"/>
      <c r="Q48" s="18"/>
      <c r="R48" s="19"/>
      <c r="S48" s="19"/>
      <c r="T48" s="19"/>
      <c r="U48" s="19"/>
      <c r="V48" s="37"/>
      <c r="W48" s="25"/>
      <c r="X48" s="25"/>
      <c r="Y48" s="19"/>
      <c r="Z48" s="19"/>
      <c r="AA48" s="19"/>
      <c r="AB48" s="19"/>
      <c r="AC48" s="19"/>
      <c r="AD48" s="21"/>
    </row>
    <row r="49" spans="1:30" x14ac:dyDescent="0.25">
      <c r="A49" s="16">
        <f>Tâches!A47</f>
        <v>42</v>
      </c>
      <c r="B49" t="s">
        <v>297</v>
      </c>
      <c r="C49" s="16" t="str">
        <f>Tâches!B47</f>
        <v>Créer des requêtes (CRUD) pour les nouvelles données de la CACPL</v>
      </c>
      <c r="D49" s="20"/>
      <c r="E49" s="19"/>
      <c r="F49" s="19"/>
      <c r="G49" s="19"/>
      <c r="H49" s="19"/>
      <c r="I49" s="18"/>
      <c r="J49" s="18"/>
      <c r="K49" s="19"/>
      <c r="L49" s="19"/>
      <c r="M49" s="19"/>
      <c r="N49" s="19"/>
      <c r="O49" s="19"/>
      <c r="P49" s="18"/>
      <c r="Q49" s="18"/>
      <c r="R49" s="19"/>
      <c r="S49" s="19"/>
      <c r="T49" s="19"/>
      <c r="U49" s="19"/>
      <c r="V49" s="19"/>
      <c r="W49" s="25"/>
      <c r="X49" s="25"/>
      <c r="Y49" s="19"/>
      <c r="Z49" s="19"/>
      <c r="AA49" s="19"/>
      <c r="AB49" s="19"/>
      <c r="AC49" s="19"/>
      <c r="AD49" s="21"/>
    </row>
    <row r="50" spans="1:30" x14ac:dyDescent="0.25">
      <c r="A50" s="16">
        <f>Tâches!A48</f>
        <v>43</v>
      </c>
      <c r="B50" t="s">
        <v>298</v>
      </c>
      <c r="C50" s="16" t="str">
        <f>Tâches!B48</f>
        <v>Créer les graphiques croisant les données actuelles et les nouvelles de la CACPL</v>
      </c>
      <c r="D50" s="20"/>
      <c r="E50" s="19"/>
      <c r="F50" s="19"/>
      <c r="G50" s="19"/>
      <c r="H50" s="19"/>
      <c r="I50" s="18"/>
      <c r="J50" s="18"/>
      <c r="K50" s="19"/>
      <c r="L50" s="19"/>
      <c r="M50" s="19"/>
      <c r="N50" s="19"/>
      <c r="O50" s="19"/>
      <c r="P50" s="18"/>
      <c r="Q50" s="18"/>
      <c r="R50" s="19"/>
      <c r="S50" s="19"/>
      <c r="T50" s="19"/>
      <c r="U50" s="19"/>
      <c r="V50" s="19"/>
      <c r="W50" s="64"/>
      <c r="X50" s="64"/>
      <c r="Y50" s="19"/>
      <c r="Z50" s="19"/>
      <c r="AA50" s="19"/>
      <c r="AB50" s="19"/>
      <c r="AC50" s="19"/>
      <c r="AD50" s="21"/>
    </row>
    <row r="51" spans="1:30" x14ac:dyDescent="0.25">
      <c r="A51" s="16">
        <f>Tâches!A49</f>
        <v>44</v>
      </c>
      <c r="B51" t="s">
        <v>300</v>
      </c>
      <c r="C51" s="16" t="str">
        <f>Tâches!B49</f>
        <v>Intégrer les nouveaux graphiques croisés de la CACPL dans le tableau de bord</v>
      </c>
      <c r="D51" s="20"/>
      <c r="E51" s="19"/>
      <c r="F51" s="19"/>
      <c r="G51" s="19"/>
      <c r="H51" s="19"/>
      <c r="I51" s="18"/>
      <c r="J51" s="18"/>
      <c r="K51" s="19"/>
      <c r="L51" s="19"/>
      <c r="M51" s="19"/>
      <c r="N51" s="19"/>
      <c r="O51" s="19"/>
      <c r="P51" s="18"/>
      <c r="Q51" s="18"/>
      <c r="R51" s="19"/>
      <c r="S51" s="19"/>
      <c r="T51" s="19"/>
      <c r="U51" s="19"/>
      <c r="V51" s="19"/>
      <c r="W51" s="18"/>
      <c r="X51" s="18"/>
      <c r="Y51" s="19"/>
      <c r="Z51" s="19"/>
      <c r="AA51" s="19"/>
      <c r="AB51" s="19"/>
      <c r="AC51" s="19"/>
      <c r="AD51" s="21"/>
    </row>
    <row r="52" spans="1:30" x14ac:dyDescent="0.25">
      <c r="A52" s="16">
        <f>Tâches!A50</f>
        <v>45</v>
      </c>
      <c r="B52" t="s">
        <v>298</v>
      </c>
      <c r="C52" s="16" t="str">
        <f>Tâches!B50</f>
        <v>Générer les nouveaux graphiques pour chaque déchèterie et chaque collecteur</v>
      </c>
      <c r="D52" s="20"/>
      <c r="E52" s="19"/>
      <c r="F52" s="19"/>
      <c r="G52" s="19"/>
      <c r="H52" s="19"/>
      <c r="I52" s="18"/>
      <c r="J52" s="18"/>
      <c r="K52" s="19"/>
      <c r="L52" s="19"/>
      <c r="M52" s="19"/>
      <c r="N52" s="19"/>
      <c r="O52" s="19"/>
      <c r="P52" s="18"/>
      <c r="Q52" s="18"/>
      <c r="R52" s="19"/>
      <c r="S52" s="19"/>
      <c r="T52" s="19"/>
      <c r="U52" s="19"/>
      <c r="V52" s="19"/>
      <c r="W52" s="18"/>
      <c r="X52" s="18"/>
      <c r="Y52" s="19"/>
      <c r="Z52" s="19"/>
      <c r="AA52" s="19"/>
      <c r="AB52" s="19"/>
      <c r="AC52" s="19"/>
      <c r="AD52" s="21"/>
    </row>
    <row r="53" spans="1:30" x14ac:dyDescent="0.25">
      <c r="A53" s="16">
        <f>Tâches!A51</f>
        <v>46</v>
      </c>
      <c r="B53" t="s">
        <v>298</v>
      </c>
      <c r="C53" s="16" t="str">
        <f>Tâches!B51</f>
        <v>Intégrer les graphiques pour chaque repère de la carte</v>
      </c>
      <c r="D53" s="20"/>
      <c r="E53" s="19"/>
      <c r="F53" s="19"/>
      <c r="G53" s="19"/>
      <c r="H53" s="19"/>
      <c r="I53" s="18"/>
      <c r="J53" s="18"/>
      <c r="K53" s="19"/>
      <c r="L53" s="19"/>
      <c r="M53" s="19"/>
      <c r="N53" s="19"/>
      <c r="O53" s="19"/>
      <c r="P53" s="18"/>
      <c r="Q53" s="18"/>
      <c r="R53" s="19"/>
      <c r="S53" s="19"/>
      <c r="T53" s="19"/>
      <c r="U53" s="19"/>
      <c r="V53" s="19"/>
      <c r="W53" s="18"/>
      <c r="X53" s="18"/>
      <c r="Y53" s="19"/>
      <c r="Z53" s="19"/>
      <c r="AA53" s="19"/>
      <c r="AB53" s="19"/>
      <c r="AC53" s="19"/>
      <c r="AD53" s="21"/>
    </row>
    <row r="54" spans="1:30" x14ac:dyDescent="0.25">
      <c r="A54" s="16">
        <f>Tâches!A52</f>
        <v>47</v>
      </c>
      <c r="B54" t="s">
        <v>298</v>
      </c>
      <c r="C54" s="16" t="str">
        <f>Tâches!B52</f>
        <v>Rendre dynamique les graphiques de chaque repère</v>
      </c>
      <c r="D54" s="20"/>
      <c r="E54" s="19"/>
      <c r="F54" s="19"/>
      <c r="G54" s="19"/>
      <c r="H54" s="19"/>
      <c r="I54" s="18"/>
      <c r="J54" s="18"/>
      <c r="K54" s="19"/>
      <c r="L54" s="19"/>
      <c r="M54" s="19"/>
      <c r="N54" s="19"/>
      <c r="O54" s="19"/>
      <c r="P54" s="18"/>
      <c r="Q54" s="18"/>
      <c r="R54" s="19"/>
      <c r="S54" s="19"/>
      <c r="T54" s="19"/>
      <c r="U54" s="19"/>
      <c r="V54" s="19"/>
      <c r="W54" s="18"/>
      <c r="X54" s="18"/>
      <c r="Y54" s="19"/>
      <c r="Z54" s="19"/>
      <c r="AA54" s="19"/>
      <c r="AB54" s="19"/>
      <c r="AC54" s="19"/>
      <c r="AD54" s="21"/>
    </row>
    <row r="55" spans="1:30" x14ac:dyDescent="0.25">
      <c r="A55" s="16">
        <f>Tâches!A53</f>
        <v>48</v>
      </c>
      <c r="B55" t="s">
        <v>298</v>
      </c>
      <c r="C55" s="16" t="str">
        <f>Tâches!B53</f>
        <v>Afficher sur la carte les filtres issus des nouvelles données de la CACPL</v>
      </c>
      <c r="D55" s="20"/>
      <c r="E55" s="19"/>
      <c r="F55" s="19"/>
      <c r="G55" s="19"/>
      <c r="H55" s="19"/>
      <c r="I55" s="18"/>
      <c r="J55" s="18"/>
      <c r="K55" s="19"/>
      <c r="L55" s="19"/>
      <c r="M55" s="19"/>
      <c r="N55" s="19"/>
      <c r="O55" s="19"/>
      <c r="P55" s="18"/>
      <c r="Q55" s="18"/>
      <c r="R55" s="19"/>
      <c r="S55" s="19"/>
      <c r="T55" s="19"/>
      <c r="U55" s="19"/>
      <c r="V55" s="19"/>
      <c r="W55" s="18"/>
      <c r="X55" s="18"/>
      <c r="Y55" s="19"/>
      <c r="Z55" s="19"/>
      <c r="AA55" s="19"/>
      <c r="AB55" s="19"/>
      <c r="AC55" s="19"/>
      <c r="AD55" s="21"/>
    </row>
    <row r="56" spans="1:30" x14ac:dyDescent="0.25">
      <c r="A56" s="16">
        <f>Tâches!A54</f>
        <v>49</v>
      </c>
      <c r="B56" t="s">
        <v>301</v>
      </c>
      <c r="C56" s="16" t="str">
        <f>Tâches!B54</f>
        <v>Interpréter l'adéquation entre collecteurs et nouvelles données de la CACPL</v>
      </c>
      <c r="D56" s="20"/>
      <c r="E56" s="19"/>
      <c r="F56" s="19"/>
      <c r="G56" s="19"/>
      <c r="H56" s="19"/>
      <c r="I56" s="18"/>
      <c r="J56" s="18"/>
      <c r="K56" s="19"/>
      <c r="L56" s="19"/>
      <c r="M56" s="19"/>
      <c r="N56" s="19"/>
      <c r="O56" s="19"/>
      <c r="P56" s="18"/>
      <c r="Q56" s="18"/>
      <c r="R56" s="19"/>
      <c r="S56" s="19"/>
      <c r="T56" s="19"/>
      <c r="U56" s="19"/>
      <c r="V56" s="19"/>
      <c r="W56" s="18"/>
      <c r="X56" s="18"/>
      <c r="Y56" s="19"/>
      <c r="Z56" s="19"/>
      <c r="AA56" s="19"/>
      <c r="AB56" s="19"/>
      <c r="AC56" s="19"/>
      <c r="AD56" s="21"/>
    </row>
    <row r="57" spans="1:30" x14ac:dyDescent="0.25">
      <c r="A57" s="16">
        <f>Tâches!A55</f>
        <v>50</v>
      </c>
      <c r="B57" t="s">
        <v>297</v>
      </c>
      <c r="C57" s="16" t="str">
        <f>Tâches!B55</f>
        <v>Gérer les UUID</v>
      </c>
      <c r="D57" s="20"/>
      <c r="E57" s="19"/>
      <c r="F57" s="19"/>
      <c r="G57" s="19"/>
      <c r="H57" s="19"/>
      <c r="I57" s="18"/>
      <c r="J57" s="18"/>
      <c r="K57" s="19"/>
      <c r="L57" s="19"/>
      <c r="M57" s="19"/>
      <c r="N57" s="19"/>
      <c r="O57" s="19"/>
      <c r="P57" s="18"/>
      <c r="Q57" s="18"/>
      <c r="R57" s="19"/>
      <c r="S57" s="19"/>
      <c r="T57" s="19"/>
      <c r="U57" s="19"/>
      <c r="V57" s="19"/>
      <c r="W57" s="18"/>
      <c r="X57" s="18"/>
      <c r="Y57" s="19"/>
      <c r="Z57" s="19"/>
      <c r="AA57" s="19"/>
      <c r="AB57" s="19"/>
      <c r="AC57" s="19"/>
      <c r="AD57" s="21"/>
    </row>
    <row r="58" spans="1:30" x14ac:dyDescent="0.25">
      <c r="A58" s="16">
        <f>Tâches!A56</f>
        <v>51</v>
      </c>
      <c r="B58" t="s">
        <v>302</v>
      </c>
      <c r="C58" s="16" t="str">
        <f>Tâches!B56</f>
        <v>Récupérer les données pertinentes sur le site de l'INSEE</v>
      </c>
      <c r="D58" s="20"/>
      <c r="E58" s="19"/>
      <c r="F58" s="19"/>
      <c r="G58" s="19"/>
      <c r="H58" s="19"/>
      <c r="I58" s="18"/>
      <c r="J58" s="18"/>
      <c r="K58" s="19"/>
      <c r="L58" s="19"/>
      <c r="M58" s="19"/>
      <c r="N58" s="19"/>
      <c r="O58" s="19"/>
      <c r="P58" s="18"/>
      <c r="Q58" s="18"/>
      <c r="R58" s="19"/>
      <c r="S58" s="19"/>
      <c r="T58" s="19"/>
      <c r="U58" s="19"/>
      <c r="V58" s="19"/>
      <c r="W58" s="18"/>
      <c r="X58" s="18"/>
      <c r="Y58" s="19"/>
      <c r="Z58" s="19"/>
      <c r="AA58" s="19"/>
      <c r="AB58" s="19"/>
      <c r="AC58" s="19"/>
      <c r="AD58" s="21"/>
    </row>
    <row r="59" spans="1:30" x14ac:dyDescent="0.25">
      <c r="A59" s="16">
        <f>Tâches!A57</f>
        <v>52</v>
      </c>
      <c r="B59" t="s">
        <v>298</v>
      </c>
      <c r="C59" s="16" t="str">
        <f>Tâches!B57</f>
        <v>Analyser et explorer les données de l'INSEE</v>
      </c>
      <c r="D59" s="20"/>
      <c r="E59" s="19"/>
      <c r="F59" s="19"/>
      <c r="G59" s="19"/>
      <c r="H59" s="19"/>
      <c r="I59" s="18"/>
      <c r="J59" s="18"/>
      <c r="K59" s="19"/>
      <c r="L59" s="19"/>
      <c r="M59" s="19"/>
      <c r="N59" s="19"/>
      <c r="O59" s="19"/>
      <c r="P59" s="18"/>
      <c r="Q59" s="18"/>
      <c r="R59" s="19"/>
      <c r="S59" s="19"/>
      <c r="T59" s="19"/>
      <c r="U59" s="19"/>
      <c r="V59" s="19"/>
      <c r="W59" s="18"/>
      <c r="X59" s="18"/>
      <c r="Y59" s="19"/>
      <c r="Z59" s="19"/>
      <c r="AA59" s="19"/>
      <c r="AB59" s="19"/>
      <c r="AC59" s="19"/>
      <c r="AD59" s="21"/>
    </row>
    <row r="60" spans="1:30" x14ac:dyDescent="0.25">
      <c r="A60" s="16">
        <f>Tâches!A58</f>
        <v>53</v>
      </c>
      <c r="B60" t="s">
        <v>296</v>
      </c>
      <c r="C60" s="16" t="str">
        <f>Tâches!B58</f>
        <v>Modifier le dictionnaire avec les données de l'INSEE</v>
      </c>
      <c r="D60" s="20"/>
      <c r="E60" s="19"/>
      <c r="F60" s="19"/>
      <c r="G60" s="19"/>
      <c r="H60" s="19"/>
      <c r="I60" s="18"/>
      <c r="J60" s="18"/>
      <c r="K60" s="19"/>
      <c r="L60" s="19"/>
      <c r="M60" s="19"/>
      <c r="N60" s="19"/>
      <c r="O60" s="19"/>
      <c r="P60" s="18"/>
      <c r="Q60" s="18"/>
      <c r="R60" s="19"/>
      <c r="S60" s="19"/>
      <c r="T60" s="19"/>
      <c r="U60" s="19"/>
      <c r="V60" s="19"/>
      <c r="W60" s="18"/>
      <c r="X60" s="18"/>
      <c r="Y60" s="19"/>
      <c r="Z60" s="19"/>
      <c r="AA60" s="19"/>
      <c r="AB60" s="19"/>
      <c r="AC60" s="19"/>
      <c r="AD60" s="21"/>
    </row>
    <row r="61" spans="1:30" x14ac:dyDescent="0.25">
      <c r="A61" s="16">
        <f>Tâches!A59</f>
        <v>54</v>
      </c>
      <c r="B61" t="s">
        <v>296</v>
      </c>
      <c r="C61" s="16" t="str">
        <f>Tâches!B59</f>
        <v>Modifier le MCD avec les données de l'INSEE</v>
      </c>
      <c r="D61" s="20"/>
      <c r="E61" s="19"/>
      <c r="F61" s="19"/>
      <c r="G61" s="19"/>
      <c r="H61" s="19"/>
      <c r="I61" s="18"/>
      <c r="J61" s="18"/>
      <c r="K61" s="19"/>
      <c r="L61" s="19"/>
      <c r="M61" s="19"/>
      <c r="N61" s="19"/>
      <c r="O61" s="19"/>
      <c r="P61" s="18"/>
      <c r="Q61" s="18"/>
      <c r="R61" s="19"/>
      <c r="S61" s="19"/>
      <c r="T61" s="19"/>
      <c r="U61" s="19"/>
      <c r="V61" s="19"/>
      <c r="W61" s="18"/>
      <c r="X61" s="18"/>
      <c r="Y61" s="19"/>
      <c r="Z61" s="19"/>
      <c r="AA61" s="19"/>
      <c r="AB61" s="19"/>
      <c r="AC61" s="19"/>
      <c r="AD61" s="21"/>
    </row>
    <row r="62" spans="1:30" x14ac:dyDescent="0.25">
      <c r="A62" s="16">
        <f>Tâches!A60</f>
        <v>55</v>
      </c>
      <c r="B62" t="s">
        <v>296</v>
      </c>
      <c r="C62" s="16" t="str">
        <f>Tâches!B60</f>
        <v>Modifier le MLD avec les données de l'INSEE</v>
      </c>
      <c r="D62" s="20"/>
      <c r="E62" s="19"/>
      <c r="F62" s="19"/>
      <c r="G62" s="19"/>
      <c r="H62" s="19"/>
      <c r="I62" s="18"/>
      <c r="J62" s="18"/>
      <c r="K62" s="19"/>
      <c r="L62" s="19"/>
      <c r="M62" s="19"/>
      <c r="N62" s="19"/>
      <c r="O62" s="19"/>
      <c r="P62" s="18"/>
      <c r="Q62" s="18"/>
      <c r="R62" s="19"/>
      <c r="S62" s="19"/>
      <c r="T62" s="19"/>
      <c r="U62" s="19"/>
      <c r="V62" s="19"/>
      <c r="W62" s="18"/>
      <c r="X62" s="18"/>
      <c r="Y62" s="19"/>
      <c r="Z62" s="19"/>
      <c r="AA62" s="19"/>
      <c r="AB62" s="19"/>
      <c r="AC62" s="19"/>
      <c r="AD62" s="21"/>
    </row>
    <row r="63" spans="1:30" x14ac:dyDescent="0.25">
      <c r="A63" s="16">
        <f>Tâches!A61</f>
        <v>56</v>
      </c>
      <c r="B63" t="s">
        <v>296</v>
      </c>
      <c r="C63" s="16" t="str">
        <f>Tâches!B61</f>
        <v>Modifier le MRD avec les données de l'INSEE</v>
      </c>
      <c r="D63" s="20"/>
      <c r="E63" s="19"/>
      <c r="F63" s="19"/>
      <c r="G63" s="19"/>
      <c r="H63" s="19"/>
      <c r="I63" s="18"/>
      <c r="J63" s="18"/>
      <c r="K63" s="19"/>
      <c r="L63" s="19"/>
      <c r="M63" s="19"/>
      <c r="N63" s="19"/>
      <c r="O63" s="19"/>
      <c r="P63" s="18"/>
      <c r="Q63" s="18"/>
      <c r="R63" s="19"/>
      <c r="S63" s="19"/>
      <c r="T63" s="19"/>
      <c r="U63" s="19"/>
      <c r="V63" s="19"/>
      <c r="W63" s="18"/>
      <c r="X63" s="18"/>
      <c r="Y63" s="19"/>
      <c r="Z63" s="19"/>
      <c r="AA63" s="19"/>
      <c r="AB63" s="19"/>
      <c r="AC63" s="19"/>
      <c r="AD63" s="21"/>
    </row>
    <row r="64" spans="1:30" x14ac:dyDescent="0.25">
      <c r="A64" s="16">
        <f>Tâches!A62</f>
        <v>57</v>
      </c>
      <c r="B64" t="s">
        <v>297</v>
      </c>
      <c r="C64" s="16" t="str">
        <f>Tâches!B62</f>
        <v>Compléter la BDD avec les tables pour l'INSEE</v>
      </c>
      <c r="D64" s="20"/>
      <c r="E64" s="19"/>
      <c r="F64" s="19"/>
      <c r="G64" s="19"/>
      <c r="H64" s="19"/>
      <c r="I64" s="18"/>
      <c r="J64" s="18"/>
      <c r="K64" s="19"/>
      <c r="L64" s="19"/>
      <c r="M64" s="19"/>
      <c r="N64" s="19"/>
      <c r="O64" s="19"/>
      <c r="P64" s="18"/>
      <c r="Q64" s="18"/>
      <c r="R64" s="19"/>
      <c r="S64" s="19"/>
      <c r="T64" s="19"/>
      <c r="U64" s="19"/>
      <c r="V64" s="19"/>
      <c r="W64" s="18"/>
      <c r="X64" s="18"/>
      <c r="Y64" s="19"/>
      <c r="Z64" s="19"/>
      <c r="AA64" s="19"/>
      <c r="AB64" s="19"/>
      <c r="AC64" s="19"/>
      <c r="AD64" s="21"/>
    </row>
    <row r="65" spans="1:30" x14ac:dyDescent="0.25">
      <c r="A65" s="16">
        <f>Tâches!A63</f>
        <v>58</v>
      </c>
      <c r="B65" t="s">
        <v>298</v>
      </c>
      <c r="C65" s="16" t="str">
        <f>Tâches!B63</f>
        <v>Détecter les anomalies et nettoyer les données de l'INSEE</v>
      </c>
      <c r="D65" s="20"/>
      <c r="E65" s="19"/>
      <c r="F65" s="19"/>
      <c r="G65" s="19"/>
      <c r="H65" s="19"/>
      <c r="I65" s="18"/>
      <c r="J65" s="18"/>
      <c r="K65" s="19"/>
      <c r="L65" s="19"/>
      <c r="M65" s="19"/>
      <c r="N65" s="19"/>
      <c r="O65" s="19"/>
      <c r="P65" s="18"/>
      <c r="Q65" s="18"/>
      <c r="R65" s="19"/>
      <c r="S65" s="19"/>
      <c r="T65" s="19"/>
      <c r="U65" s="19"/>
      <c r="V65" s="19"/>
      <c r="W65" s="18"/>
      <c r="X65" s="18"/>
      <c r="Y65" s="19"/>
      <c r="Z65" s="19"/>
      <c r="AA65" s="19"/>
      <c r="AB65" s="19"/>
      <c r="AC65" s="19"/>
      <c r="AD65" s="21"/>
    </row>
    <row r="66" spans="1:30" x14ac:dyDescent="0.25">
      <c r="A66" s="16">
        <f>Tâches!A64</f>
        <v>59</v>
      </c>
      <c r="B66" t="s">
        <v>298</v>
      </c>
      <c r="C66" s="16" t="str">
        <f>Tâches!B64</f>
        <v>Mettre en forme les données de l'INSEE</v>
      </c>
      <c r="D66" s="20"/>
      <c r="E66" s="19"/>
      <c r="F66" s="19"/>
      <c r="G66" s="19"/>
      <c r="H66" s="19"/>
      <c r="I66" s="18"/>
      <c r="J66" s="18"/>
      <c r="K66" s="19"/>
      <c r="L66" s="19"/>
      <c r="M66" s="19"/>
      <c r="N66" s="19"/>
      <c r="O66" s="19"/>
      <c r="P66" s="18"/>
      <c r="Q66" s="18"/>
      <c r="R66" s="19"/>
      <c r="S66" s="19"/>
      <c r="T66" s="19"/>
      <c r="U66" s="19"/>
      <c r="V66" s="19"/>
      <c r="W66" s="18"/>
      <c r="X66" s="18"/>
      <c r="Y66" s="19"/>
      <c r="Z66" s="19"/>
      <c r="AA66" s="19"/>
      <c r="AB66" s="19"/>
      <c r="AC66" s="19"/>
      <c r="AD66" s="21"/>
    </row>
    <row r="67" spans="1:30" x14ac:dyDescent="0.25">
      <c r="A67" s="16">
        <f>Tâches!A65</f>
        <v>60</v>
      </c>
      <c r="B67" t="s">
        <v>298</v>
      </c>
      <c r="C67" s="16" t="str">
        <f>Tâches!B65</f>
        <v>Intégrer dans la BDD les données de l'INSEE</v>
      </c>
      <c r="D67" s="20"/>
      <c r="E67" s="19"/>
      <c r="F67" s="19"/>
      <c r="G67" s="19"/>
      <c r="H67" s="19"/>
      <c r="I67" s="18"/>
      <c r="J67" s="18"/>
      <c r="K67" s="19"/>
      <c r="L67" s="19"/>
      <c r="M67" s="19"/>
      <c r="N67" s="19"/>
      <c r="O67" s="19"/>
      <c r="P67" s="18"/>
      <c r="Q67" s="18"/>
      <c r="R67" s="19"/>
      <c r="S67" s="19"/>
      <c r="T67" s="19"/>
      <c r="U67" s="19"/>
      <c r="V67" s="19"/>
      <c r="W67" s="18"/>
      <c r="X67" s="18"/>
      <c r="Y67" s="19"/>
      <c r="Z67" s="19"/>
      <c r="AA67" s="19"/>
      <c r="AB67" s="19"/>
      <c r="AC67" s="19"/>
      <c r="AD67" s="21"/>
    </row>
    <row r="68" spans="1:30" x14ac:dyDescent="0.25">
      <c r="A68" s="16">
        <f>Tâches!A66</f>
        <v>61</v>
      </c>
      <c r="B68" t="s">
        <v>297</v>
      </c>
      <c r="C68" s="16" t="str">
        <f>Tâches!B66</f>
        <v>Créer des requêtes (CRUD) pour les données de l'INSEE</v>
      </c>
      <c r="D68" s="20"/>
      <c r="E68" s="19"/>
      <c r="F68" s="19"/>
      <c r="G68" s="19"/>
      <c r="H68" s="19"/>
      <c r="I68" s="18"/>
      <c r="J68" s="18"/>
      <c r="K68" s="19"/>
      <c r="L68" s="19"/>
      <c r="M68" s="19"/>
      <c r="N68" s="19"/>
      <c r="O68" s="19"/>
      <c r="P68" s="18"/>
      <c r="Q68" s="18"/>
      <c r="R68" s="19"/>
      <c r="S68" s="19"/>
      <c r="T68" s="19"/>
      <c r="U68" s="19"/>
      <c r="V68" s="19"/>
      <c r="W68" s="18"/>
      <c r="X68" s="18"/>
      <c r="Y68" s="19"/>
      <c r="Z68" s="19"/>
      <c r="AA68" s="19"/>
      <c r="AB68" s="19"/>
      <c r="AC68" s="19"/>
      <c r="AD68" s="21"/>
    </row>
    <row r="69" spans="1:30" x14ac:dyDescent="0.25">
      <c r="A69" s="16">
        <f>Tâches!A67</f>
        <v>62</v>
      </c>
      <c r="B69" t="s">
        <v>298</v>
      </c>
      <c r="C69" s="16" t="str">
        <f>Tâches!B67</f>
        <v>Créer les graphiques croisant les données de la CACPL et de l'INSEE</v>
      </c>
      <c r="D69" s="20"/>
      <c r="E69" s="19"/>
      <c r="F69" s="19"/>
      <c r="G69" s="19"/>
      <c r="H69" s="19"/>
      <c r="I69" s="18"/>
      <c r="J69" s="18"/>
      <c r="K69" s="19"/>
      <c r="L69" s="19"/>
      <c r="M69" s="19"/>
      <c r="N69" s="19"/>
      <c r="O69" s="19"/>
      <c r="P69" s="18"/>
      <c r="Q69" s="18"/>
      <c r="R69" s="19"/>
      <c r="S69" s="19"/>
      <c r="T69" s="19"/>
      <c r="U69" s="19"/>
      <c r="V69" s="19"/>
      <c r="W69" s="18"/>
      <c r="X69" s="18"/>
      <c r="Y69" s="19"/>
      <c r="Z69" s="19"/>
      <c r="AA69" s="19"/>
      <c r="AB69" s="19"/>
      <c r="AC69" s="19"/>
      <c r="AD69" s="21"/>
    </row>
    <row r="70" spans="1:30" x14ac:dyDescent="0.25">
      <c r="A70" s="16">
        <f>Tâches!A68</f>
        <v>63</v>
      </c>
      <c r="B70" t="s">
        <v>300</v>
      </c>
      <c r="C70" s="16" t="str">
        <f>Tâches!B68</f>
        <v>Intégrer les graphiques croisés CACPL/INSEE dans le tableau de bord</v>
      </c>
      <c r="D70" s="20"/>
      <c r="E70" s="19"/>
      <c r="F70" s="19"/>
      <c r="G70" s="19"/>
      <c r="H70" s="19"/>
      <c r="I70" s="18"/>
      <c r="J70" s="18"/>
      <c r="K70" s="19"/>
      <c r="L70" s="19"/>
      <c r="M70" s="19"/>
      <c r="N70" s="19"/>
      <c r="O70" s="19"/>
      <c r="P70" s="18"/>
      <c r="Q70" s="18"/>
      <c r="R70" s="19"/>
      <c r="S70" s="19"/>
      <c r="T70" s="19"/>
      <c r="U70" s="19"/>
      <c r="V70" s="19"/>
      <c r="W70" s="18"/>
      <c r="X70" s="18"/>
      <c r="Y70" s="19"/>
      <c r="Z70" s="19"/>
      <c r="AA70" s="19"/>
      <c r="AB70" s="19"/>
      <c r="AC70" s="19"/>
      <c r="AD70" s="21"/>
    </row>
    <row r="71" spans="1:30" x14ac:dyDescent="0.25">
      <c r="A71" s="16">
        <f>Tâches!A69</f>
        <v>64</v>
      </c>
      <c r="B71" t="s">
        <v>298</v>
      </c>
      <c r="C71" s="16" t="str">
        <f>Tâches!B69</f>
        <v>Afficher sur la carte les filtres issus des données de l'INSEE</v>
      </c>
      <c r="D71" s="20"/>
      <c r="E71" s="19"/>
      <c r="F71" s="19"/>
      <c r="G71" s="19"/>
      <c r="H71" s="19"/>
      <c r="I71" s="18"/>
      <c r="J71" s="18"/>
      <c r="K71" s="19"/>
      <c r="L71" s="19"/>
      <c r="M71" s="19"/>
      <c r="N71" s="19"/>
      <c r="O71" s="19"/>
      <c r="P71" s="18"/>
      <c r="Q71" s="18"/>
      <c r="R71" s="19"/>
      <c r="S71" s="19"/>
      <c r="T71" s="19"/>
      <c r="U71" s="19"/>
      <c r="V71" s="19"/>
      <c r="W71" s="18"/>
      <c r="X71" s="18"/>
      <c r="Y71" s="19"/>
      <c r="Z71" s="19"/>
      <c r="AA71" s="19"/>
      <c r="AB71" s="19"/>
      <c r="AC71" s="19"/>
      <c r="AD71" s="21"/>
    </row>
    <row r="72" spans="1:30" x14ac:dyDescent="0.25">
      <c r="A72" s="16">
        <f>Tâches!A70</f>
        <v>65</v>
      </c>
      <c r="B72" t="s">
        <v>301</v>
      </c>
      <c r="C72" s="16" t="str">
        <f>Tâches!B70</f>
        <v>Interpréter l'adéquation entre collecteurs et chiffres de l'INSEE</v>
      </c>
      <c r="D72" s="20"/>
      <c r="E72" s="19"/>
      <c r="F72" s="19"/>
      <c r="G72" s="19"/>
      <c r="H72" s="19"/>
      <c r="I72" s="18"/>
      <c r="J72" s="18"/>
      <c r="K72" s="19"/>
      <c r="L72" s="19"/>
      <c r="M72" s="19"/>
      <c r="N72" s="19"/>
      <c r="O72" s="19"/>
      <c r="P72" s="18"/>
      <c r="Q72" s="18"/>
      <c r="R72" s="19"/>
      <c r="S72" s="19"/>
      <c r="T72" s="19"/>
      <c r="U72" s="19"/>
      <c r="V72" s="19"/>
      <c r="W72" s="18"/>
      <c r="X72" s="18"/>
      <c r="Y72" s="19"/>
      <c r="Z72" s="19"/>
      <c r="AA72" s="19"/>
      <c r="AB72" s="19"/>
      <c r="AC72" s="19"/>
      <c r="AD72" s="21"/>
    </row>
    <row r="73" spans="1:30" x14ac:dyDescent="0.25">
      <c r="A73" s="16">
        <f>Tâches!A71</f>
        <v>66</v>
      </c>
      <c r="B73" t="s">
        <v>298</v>
      </c>
      <c r="C73" s="16" t="str">
        <f>Tâches!B71</f>
        <v>Analyser et explorer les données SIRENE de l'INSEE</v>
      </c>
      <c r="D73" s="20"/>
      <c r="E73" s="19"/>
      <c r="F73" s="19"/>
      <c r="G73" s="19"/>
      <c r="H73" s="19"/>
      <c r="I73" s="18"/>
      <c r="J73" s="18"/>
      <c r="K73" s="19"/>
      <c r="L73" s="19"/>
      <c r="M73" s="19"/>
      <c r="N73" s="19"/>
      <c r="O73" s="19"/>
      <c r="P73" s="18"/>
      <c r="Q73" s="18"/>
      <c r="R73" s="19"/>
      <c r="S73" s="19"/>
      <c r="T73" s="19"/>
      <c r="U73" s="19"/>
      <c r="V73" s="19"/>
      <c r="W73" s="18"/>
      <c r="X73" s="18"/>
      <c r="Y73" s="19"/>
      <c r="Z73" s="19"/>
      <c r="AA73" s="19"/>
      <c r="AB73" s="19"/>
      <c r="AC73" s="19"/>
      <c r="AD73" s="21"/>
    </row>
    <row r="74" spans="1:30" x14ac:dyDescent="0.25">
      <c r="A74" s="16">
        <f>Tâches!A72</f>
        <v>67</v>
      </c>
      <c r="B74" t="s">
        <v>296</v>
      </c>
      <c r="C74" s="16" t="str">
        <f>Tâches!B72</f>
        <v>Adapter le dictionnaire avec les données SIRENE de l'INSEE</v>
      </c>
      <c r="D74" s="20"/>
      <c r="E74" s="19"/>
      <c r="F74" s="19"/>
      <c r="G74" s="19"/>
      <c r="H74" s="19"/>
      <c r="I74" s="18"/>
      <c r="J74" s="18"/>
      <c r="K74" s="19"/>
      <c r="L74" s="19"/>
      <c r="M74" s="19"/>
      <c r="N74" s="19"/>
      <c r="O74" s="19"/>
      <c r="P74" s="18"/>
      <c r="Q74" s="18"/>
      <c r="R74" s="19"/>
      <c r="S74" s="19"/>
      <c r="T74" s="19"/>
      <c r="U74" s="19"/>
      <c r="V74" s="19"/>
      <c r="W74" s="18"/>
      <c r="X74" s="18"/>
      <c r="Y74" s="19"/>
      <c r="Z74" s="19"/>
      <c r="AA74" s="19"/>
      <c r="AB74" s="19"/>
      <c r="AC74" s="19"/>
      <c r="AD74" s="21"/>
    </row>
    <row r="75" spans="1:30" x14ac:dyDescent="0.25">
      <c r="A75" s="16">
        <f>Tâches!A73</f>
        <v>68</v>
      </c>
      <c r="B75" t="s">
        <v>296</v>
      </c>
      <c r="C75" s="16" t="str">
        <f>Tâches!B73</f>
        <v>Adapter le MCD avec les  données SIRENE de l'INSEE</v>
      </c>
      <c r="D75" s="20"/>
      <c r="E75" s="19"/>
      <c r="F75" s="19"/>
      <c r="G75" s="19"/>
      <c r="H75" s="19"/>
      <c r="I75" s="18"/>
      <c r="J75" s="18"/>
      <c r="K75" s="19"/>
      <c r="L75" s="19"/>
      <c r="M75" s="19"/>
      <c r="N75" s="19"/>
      <c r="O75" s="19"/>
      <c r="P75" s="18"/>
      <c r="Q75" s="18"/>
      <c r="R75" s="19"/>
      <c r="S75" s="19"/>
      <c r="T75" s="19"/>
      <c r="U75" s="19"/>
      <c r="V75" s="19"/>
      <c r="W75" s="18"/>
      <c r="X75" s="18"/>
      <c r="Y75" s="19"/>
      <c r="Z75" s="19"/>
      <c r="AA75" s="19"/>
      <c r="AB75" s="19"/>
      <c r="AC75" s="19"/>
      <c r="AD75" s="21"/>
    </row>
    <row r="76" spans="1:30" x14ac:dyDescent="0.25">
      <c r="A76" s="16">
        <f>Tâches!A74</f>
        <v>69</v>
      </c>
      <c r="B76" t="s">
        <v>296</v>
      </c>
      <c r="C76" s="16" t="str">
        <f>Tâches!B74</f>
        <v>Adapter le MLD avec les données SIRENE de l'INSEE</v>
      </c>
      <c r="D76" s="20"/>
      <c r="E76" s="19"/>
      <c r="F76" s="19"/>
      <c r="G76" s="19"/>
      <c r="H76" s="19"/>
      <c r="I76" s="18"/>
      <c r="J76" s="18"/>
      <c r="K76" s="19"/>
      <c r="L76" s="19"/>
      <c r="M76" s="19"/>
      <c r="N76" s="19"/>
      <c r="O76" s="19"/>
      <c r="P76" s="18"/>
      <c r="Q76" s="18"/>
      <c r="R76" s="19"/>
      <c r="S76" s="19"/>
      <c r="T76" s="19"/>
      <c r="U76" s="19"/>
      <c r="V76" s="19"/>
      <c r="W76" s="18"/>
      <c r="X76" s="18"/>
      <c r="Y76" s="19"/>
      <c r="Z76" s="19"/>
      <c r="AA76" s="19"/>
      <c r="AB76" s="19"/>
      <c r="AC76" s="19"/>
      <c r="AD76" s="21"/>
    </row>
    <row r="77" spans="1:30" x14ac:dyDescent="0.25">
      <c r="A77" s="16">
        <f>Tâches!A75</f>
        <v>70</v>
      </c>
      <c r="B77" t="s">
        <v>296</v>
      </c>
      <c r="C77" s="16" t="str">
        <f>Tâches!B75</f>
        <v>Adapter le MRD avec les données SIRENE de l'INSEE</v>
      </c>
      <c r="D77" s="20"/>
      <c r="E77" s="19"/>
      <c r="F77" s="19"/>
      <c r="G77" s="19"/>
      <c r="H77" s="19"/>
      <c r="I77" s="18"/>
      <c r="J77" s="18"/>
      <c r="K77" s="19"/>
      <c r="L77" s="19"/>
      <c r="M77" s="19"/>
      <c r="N77" s="19"/>
      <c r="O77" s="19"/>
      <c r="P77" s="18"/>
      <c r="Q77" s="18"/>
      <c r="R77" s="19"/>
      <c r="S77" s="19"/>
      <c r="T77" s="19"/>
      <c r="U77" s="19"/>
      <c r="V77" s="19"/>
      <c r="W77" s="18"/>
      <c r="X77" s="18"/>
      <c r="Y77" s="19"/>
      <c r="Z77" s="19"/>
      <c r="AA77" s="19"/>
      <c r="AB77" s="19"/>
      <c r="AC77" s="19"/>
      <c r="AD77" s="21"/>
    </row>
    <row r="78" spans="1:30" x14ac:dyDescent="0.25">
      <c r="A78" s="16">
        <f>Tâches!A76</f>
        <v>71</v>
      </c>
      <c r="B78" t="s">
        <v>297</v>
      </c>
      <c r="C78" s="16" t="str">
        <f>Tâches!B76</f>
        <v>Compléter la base de données avec les tables SIRENE pour l'INSEE</v>
      </c>
      <c r="D78" s="20"/>
      <c r="E78" s="19"/>
      <c r="F78" s="19"/>
      <c r="G78" s="19"/>
      <c r="H78" s="19"/>
      <c r="I78" s="18"/>
      <c r="J78" s="18"/>
      <c r="K78" s="19"/>
      <c r="L78" s="19"/>
      <c r="M78" s="19"/>
      <c r="N78" s="19"/>
      <c r="O78" s="19"/>
      <c r="P78" s="18"/>
      <c r="Q78" s="18"/>
      <c r="R78" s="19"/>
      <c r="S78" s="19"/>
      <c r="T78" s="19"/>
      <c r="U78" s="19"/>
      <c r="V78" s="19"/>
      <c r="W78" s="18"/>
      <c r="X78" s="18"/>
      <c r="Y78" s="19"/>
      <c r="Z78" s="19"/>
      <c r="AA78" s="19"/>
      <c r="AB78" s="19"/>
      <c r="AC78" s="19"/>
      <c r="AD78" s="21"/>
    </row>
    <row r="79" spans="1:30" x14ac:dyDescent="0.25">
      <c r="A79" s="16">
        <f>Tâches!A77</f>
        <v>72</v>
      </c>
      <c r="B79" t="s">
        <v>298</v>
      </c>
      <c r="C79" s="16" t="str">
        <f>Tâches!B77</f>
        <v>Détecter les anomalies et nettoyer les données SIRENE de l'INSEE</v>
      </c>
      <c r="D79" s="20"/>
      <c r="E79" s="19"/>
      <c r="F79" s="19"/>
      <c r="G79" s="19"/>
      <c r="H79" s="19"/>
      <c r="I79" s="18"/>
      <c r="J79" s="18"/>
      <c r="K79" s="19"/>
      <c r="L79" s="19"/>
      <c r="M79" s="19"/>
      <c r="N79" s="19"/>
      <c r="O79" s="19"/>
      <c r="P79" s="18"/>
      <c r="Q79" s="18"/>
      <c r="R79" s="19"/>
      <c r="S79" s="19"/>
      <c r="T79" s="19"/>
      <c r="U79" s="19"/>
      <c r="V79" s="19"/>
      <c r="W79" s="18"/>
      <c r="X79" s="18"/>
      <c r="Y79" s="19"/>
      <c r="Z79" s="19"/>
      <c r="AA79" s="19"/>
      <c r="AB79" s="19"/>
      <c r="AC79" s="19"/>
      <c r="AD79" s="21"/>
    </row>
    <row r="80" spans="1:30" x14ac:dyDescent="0.25">
      <c r="A80" s="16">
        <f>Tâches!A78</f>
        <v>73</v>
      </c>
      <c r="B80" t="s">
        <v>298</v>
      </c>
      <c r="C80" s="16" t="str">
        <f>Tâches!B78</f>
        <v>Mettre en forme les données SIRENE de l'INSEE</v>
      </c>
      <c r="D80" s="20"/>
      <c r="E80" s="19"/>
      <c r="F80" s="19"/>
      <c r="G80" s="19"/>
      <c r="H80" s="19"/>
      <c r="I80" s="18"/>
      <c r="J80" s="18"/>
      <c r="K80" s="19"/>
      <c r="L80" s="19"/>
      <c r="M80" s="19"/>
      <c r="N80" s="19"/>
      <c r="O80" s="19"/>
      <c r="P80" s="18"/>
      <c r="Q80" s="18"/>
      <c r="R80" s="19"/>
      <c r="S80" s="19"/>
      <c r="T80" s="19"/>
      <c r="U80" s="19"/>
      <c r="V80" s="19"/>
      <c r="W80" s="18"/>
      <c r="X80" s="18"/>
      <c r="Y80" s="19"/>
      <c r="Z80" s="19"/>
      <c r="AA80" s="19"/>
      <c r="AB80" s="19"/>
      <c r="AC80" s="19"/>
      <c r="AD80" s="21"/>
    </row>
    <row r="81" spans="1:30" x14ac:dyDescent="0.25">
      <c r="A81" s="16">
        <f>Tâches!A79</f>
        <v>74</v>
      </c>
      <c r="B81" t="s">
        <v>298</v>
      </c>
      <c r="C81" s="16" t="str">
        <f>Tâches!B79</f>
        <v>Intégrer dans la base de données les données SIRENE de l'INSEE</v>
      </c>
      <c r="D81" s="20"/>
      <c r="E81" s="19"/>
      <c r="F81" s="19"/>
      <c r="G81" s="19"/>
      <c r="H81" s="19"/>
      <c r="I81" s="18"/>
      <c r="J81" s="18"/>
      <c r="K81" s="19"/>
      <c r="L81" s="19"/>
      <c r="M81" s="19"/>
      <c r="N81" s="19"/>
      <c r="O81" s="19"/>
      <c r="P81" s="18"/>
      <c r="Q81" s="18"/>
      <c r="R81" s="19"/>
      <c r="S81" s="19"/>
      <c r="T81" s="19"/>
      <c r="U81" s="19"/>
      <c r="V81" s="19"/>
      <c r="W81" s="18"/>
      <c r="X81" s="18"/>
      <c r="Y81" s="19"/>
      <c r="Z81" s="19"/>
      <c r="AA81" s="19"/>
      <c r="AB81" s="19"/>
      <c r="AC81" s="19"/>
      <c r="AD81" s="21"/>
    </row>
    <row r="82" spans="1:30" x14ac:dyDescent="0.25">
      <c r="A82" s="16">
        <f>Tâches!A80</f>
        <v>75</v>
      </c>
      <c r="B82" t="s">
        <v>297</v>
      </c>
      <c r="C82" s="16" t="str">
        <f>Tâches!B80</f>
        <v>Créer des requêtes (CRUD) pour les données SIRENE de l'INSEE</v>
      </c>
      <c r="D82" s="20"/>
      <c r="E82" s="19"/>
      <c r="F82" s="19"/>
      <c r="G82" s="19"/>
      <c r="H82" s="19"/>
      <c r="I82" s="18"/>
      <c r="J82" s="18"/>
      <c r="K82" s="19"/>
      <c r="L82" s="19"/>
      <c r="M82" s="19"/>
      <c r="N82" s="19"/>
      <c r="O82" s="19"/>
      <c r="P82" s="18"/>
      <c r="Q82" s="18"/>
      <c r="R82" s="19"/>
      <c r="S82" s="19"/>
      <c r="T82" s="19"/>
      <c r="U82" s="19"/>
      <c r="V82" s="19"/>
      <c r="W82" s="18"/>
      <c r="X82" s="18"/>
      <c r="Y82" s="19"/>
      <c r="Z82" s="19"/>
      <c r="AA82" s="19"/>
      <c r="AB82" s="19"/>
      <c r="AC82" s="19"/>
      <c r="AD82" s="21"/>
    </row>
    <row r="83" spans="1:30" x14ac:dyDescent="0.25">
      <c r="A83" s="16">
        <f>Tâches!A81</f>
        <v>76</v>
      </c>
      <c r="B83" t="s">
        <v>298</v>
      </c>
      <c r="C83" s="16" t="str">
        <f>Tâches!B81</f>
        <v>Créer les graphiques croisant les données actuelles et celles SIRENE de l'INSEE</v>
      </c>
      <c r="D83" s="20"/>
      <c r="E83" s="19"/>
      <c r="F83" s="19"/>
      <c r="G83" s="19"/>
      <c r="H83" s="19"/>
      <c r="I83" s="18"/>
      <c r="J83" s="18"/>
      <c r="K83" s="19"/>
      <c r="L83" s="19"/>
      <c r="M83" s="19"/>
      <c r="N83" s="19"/>
      <c r="O83" s="19"/>
      <c r="P83" s="18"/>
      <c r="Q83" s="18"/>
      <c r="R83" s="19"/>
      <c r="S83" s="19"/>
      <c r="T83" s="19"/>
      <c r="U83" s="19"/>
      <c r="V83" s="19"/>
      <c r="W83" s="18"/>
      <c r="X83" s="18"/>
      <c r="Y83" s="19"/>
      <c r="Z83" s="19"/>
      <c r="AA83" s="19"/>
      <c r="AB83" s="19"/>
      <c r="AC83" s="19"/>
      <c r="AD83" s="21"/>
    </row>
    <row r="84" spans="1:30" x14ac:dyDescent="0.25">
      <c r="A84" s="16">
        <f>Tâches!A82</f>
        <v>77</v>
      </c>
      <c r="B84" t="s">
        <v>300</v>
      </c>
      <c r="C84" s="16" t="str">
        <f>Tâches!B82</f>
        <v>Intégrer les nouveaux graphiques croisés CACPL/INSEE dans le tableau de bord</v>
      </c>
      <c r="D84" s="20"/>
      <c r="E84" s="19"/>
      <c r="F84" s="19"/>
      <c r="G84" s="19"/>
      <c r="H84" s="19"/>
      <c r="I84" s="18"/>
      <c r="J84" s="18"/>
      <c r="K84" s="19"/>
      <c r="L84" s="19"/>
      <c r="M84" s="19"/>
      <c r="N84" s="19"/>
      <c r="O84" s="19"/>
      <c r="P84" s="18"/>
      <c r="Q84" s="18"/>
      <c r="R84" s="19"/>
      <c r="S84" s="19"/>
      <c r="T84" s="19"/>
      <c r="U84" s="19"/>
      <c r="V84" s="19"/>
      <c r="W84" s="18"/>
      <c r="X84" s="18"/>
      <c r="Y84" s="19"/>
      <c r="Z84" s="19"/>
      <c r="AA84" s="19"/>
      <c r="AB84" s="19"/>
      <c r="AC84" s="19"/>
      <c r="AD84" s="21"/>
    </row>
    <row r="85" spans="1:30" x14ac:dyDescent="0.25">
      <c r="A85" s="16">
        <f>Tâches!A83</f>
        <v>78</v>
      </c>
      <c r="B85" t="s">
        <v>298</v>
      </c>
      <c r="C85" s="16" t="str">
        <f>Tâches!B83</f>
        <v>Afficher sur la carte les sociétés</v>
      </c>
      <c r="D85" s="20"/>
      <c r="E85" s="19"/>
      <c r="F85" s="19"/>
      <c r="G85" s="19"/>
      <c r="H85" s="19"/>
      <c r="I85" s="18"/>
      <c r="J85" s="18"/>
      <c r="K85" s="19"/>
      <c r="L85" s="19"/>
      <c r="M85" s="19"/>
      <c r="N85" s="19"/>
      <c r="O85" s="19"/>
      <c r="P85" s="18"/>
      <c r="Q85" s="18"/>
      <c r="R85" s="19"/>
      <c r="S85" s="19"/>
      <c r="T85" s="19"/>
      <c r="U85" s="19"/>
      <c r="V85" s="19"/>
      <c r="W85" s="18"/>
      <c r="X85" s="18"/>
      <c r="Y85" s="19"/>
      <c r="Z85" s="19"/>
      <c r="AA85" s="19"/>
      <c r="AB85" s="19"/>
      <c r="AC85" s="19"/>
      <c r="AD85" s="21"/>
    </row>
    <row r="86" spans="1:30" x14ac:dyDescent="0.25">
      <c r="A86" s="16">
        <f>Tâches!A84</f>
        <v>79</v>
      </c>
      <c r="B86" t="s">
        <v>298</v>
      </c>
      <c r="C86" s="16" t="str">
        <f>Tâches!B84</f>
        <v>Afficher sur la carte les filtres issus des données SIRENE de l'INSEE</v>
      </c>
      <c r="D86" s="20"/>
      <c r="E86" s="19"/>
      <c r="F86" s="19"/>
      <c r="G86" s="19"/>
      <c r="H86" s="19"/>
      <c r="I86" s="18"/>
      <c r="J86" s="18"/>
      <c r="K86" s="19"/>
      <c r="L86" s="19"/>
      <c r="M86" s="19"/>
      <c r="N86" s="19"/>
      <c r="O86" s="19"/>
      <c r="P86" s="18"/>
      <c r="Q86" s="18"/>
      <c r="R86" s="19"/>
      <c r="S86" s="19"/>
      <c r="T86" s="19"/>
      <c r="U86" s="19"/>
      <c r="V86" s="19"/>
      <c r="W86" s="18"/>
      <c r="X86" s="18"/>
      <c r="Y86" s="19"/>
      <c r="Z86" s="19"/>
      <c r="AA86" s="19"/>
      <c r="AB86" s="19"/>
      <c r="AC86" s="19"/>
      <c r="AD86" s="21"/>
    </row>
    <row r="87" spans="1:30" x14ac:dyDescent="0.25">
      <c r="A87" s="16">
        <f>Tâches!A85</f>
        <v>80</v>
      </c>
      <c r="B87" t="s">
        <v>301</v>
      </c>
      <c r="C87" s="62" t="str">
        <f>Tâches!B85</f>
        <v>Interpréter l'adéquation entre collecteurs et chiffres SIRENE de l'INSEE</v>
      </c>
      <c r="D87" s="53"/>
      <c r="E87" s="19"/>
      <c r="F87" s="19"/>
      <c r="G87" s="19"/>
      <c r="H87" s="19"/>
      <c r="I87" s="18"/>
      <c r="J87" s="18"/>
      <c r="K87" s="19"/>
      <c r="L87" s="19"/>
      <c r="M87" s="19"/>
      <c r="N87" s="19"/>
      <c r="O87" s="19"/>
      <c r="P87" s="18"/>
      <c r="Q87" s="18"/>
      <c r="R87" s="19"/>
      <c r="S87" s="19"/>
      <c r="T87" s="19"/>
      <c r="U87" s="19"/>
      <c r="V87" s="19"/>
      <c r="W87" s="18"/>
      <c r="X87" s="18"/>
      <c r="Y87" s="19"/>
      <c r="Z87" s="19"/>
      <c r="AA87" s="19"/>
      <c r="AB87" s="19"/>
      <c r="AC87" s="19"/>
      <c r="AD87" s="21"/>
    </row>
    <row r="88" spans="1:30" x14ac:dyDescent="0.25">
      <c r="A88" s="16">
        <f>Tâches!A86</f>
        <v>81</v>
      </c>
      <c r="B88" t="s">
        <v>298</v>
      </c>
      <c r="C88" s="54" t="str">
        <f>Tâches!B86</f>
        <v>Définir les facteurs principaux d'utilisation des collecteurs</v>
      </c>
      <c r="D88" s="53"/>
      <c r="E88" s="19"/>
      <c r="F88" s="19"/>
      <c r="G88" s="19"/>
      <c r="H88" s="19"/>
      <c r="I88" s="25"/>
      <c r="J88" s="18"/>
      <c r="K88" s="19"/>
      <c r="L88" s="19"/>
      <c r="M88" s="19"/>
      <c r="N88" s="19"/>
      <c r="O88" s="19"/>
      <c r="P88" s="25"/>
      <c r="Q88" s="25"/>
      <c r="R88" s="19"/>
      <c r="S88" s="19"/>
      <c r="T88" s="19"/>
      <c r="U88" s="19"/>
      <c r="V88" s="19"/>
      <c r="W88" s="25"/>
      <c r="X88" s="25"/>
      <c r="Y88" s="19"/>
      <c r="Z88" s="19"/>
      <c r="AA88" s="19"/>
      <c r="AB88" s="19"/>
      <c r="AC88" s="19"/>
      <c r="AD88" s="21"/>
    </row>
    <row r="89" spans="1:30" x14ac:dyDescent="0.25">
      <c r="A89" s="16">
        <f>Tâches!A87</f>
        <v>82</v>
      </c>
      <c r="B89" t="s">
        <v>298</v>
      </c>
      <c r="C89" s="54" t="str">
        <f>Tâches!B87</f>
        <v>Définir les types d'usager</v>
      </c>
      <c r="D89" s="53"/>
      <c r="E89" s="19"/>
      <c r="F89" s="19"/>
      <c r="G89" s="19"/>
      <c r="H89" s="19"/>
      <c r="I89" s="25"/>
      <c r="J89" s="18"/>
      <c r="K89" s="19"/>
      <c r="L89" s="19"/>
      <c r="M89" s="19"/>
      <c r="N89" s="19"/>
      <c r="O89" s="19"/>
      <c r="P89" s="25"/>
      <c r="Q89" s="25"/>
      <c r="R89" s="19"/>
      <c r="S89" s="19"/>
      <c r="T89" s="19"/>
      <c r="U89" s="19"/>
      <c r="V89" s="19"/>
      <c r="W89" s="25"/>
      <c r="X89" s="25"/>
      <c r="Y89" s="19"/>
      <c r="Z89" s="19"/>
      <c r="AA89" s="19"/>
      <c r="AB89" s="19"/>
      <c r="AC89" s="19"/>
      <c r="AD89" s="21"/>
    </row>
    <row r="90" spans="1:30" x14ac:dyDescent="0.25">
      <c r="A90" s="16">
        <f>Tâches!A88</f>
        <v>83</v>
      </c>
      <c r="B90" t="s">
        <v>298</v>
      </c>
      <c r="C90" s="54" t="str">
        <f>Tâches!B88</f>
        <v>Définir les groupes de collecteurs</v>
      </c>
      <c r="D90" s="53"/>
      <c r="E90" s="19"/>
      <c r="F90" s="19"/>
      <c r="G90" s="19"/>
      <c r="H90" s="19"/>
      <c r="I90" s="25"/>
      <c r="J90" s="18"/>
      <c r="K90" s="19"/>
      <c r="L90" s="19"/>
      <c r="M90" s="19"/>
      <c r="N90" s="19"/>
      <c r="O90" s="19"/>
      <c r="P90" s="25"/>
      <c r="Q90" s="25"/>
      <c r="R90" s="19"/>
      <c r="S90" s="19"/>
      <c r="T90" s="19"/>
      <c r="U90" s="19"/>
      <c r="V90" s="19"/>
      <c r="W90" s="25"/>
      <c r="X90" s="25"/>
      <c r="Y90" s="19"/>
      <c r="Z90" s="19"/>
      <c r="AA90" s="19"/>
      <c r="AB90" s="19"/>
      <c r="AC90" s="19"/>
      <c r="AD90" s="21"/>
    </row>
    <row r="91" spans="1:30" x14ac:dyDescent="0.25">
      <c r="A91" s="16">
        <f>Tâches!A89</f>
        <v>84</v>
      </c>
      <c r="B91" t="s">
        <v>298</v>
      </c>
      <c r="C91" s="54" t="str">
        <f>Tâches!B89</f>
        <v>Détecter et prévoir l'utilisation des collecteurs</v>
      </c>
      <c r="D91" s="53"/>
      <c r="E91" s="19"/>
      <c r="F91" s="19"/>
      <c r="G91" s="19"/>
      <c r="H91" s="19"/>
      <c r="I91" s="25"/>
      <c r="J91" s="18"/>
      <c r="K91" s="19"/>
      <c r="L91" s="19"/>
      <c r="M91" s="19"/>
      <c r="N91" s="19"/>
      <c r="O91" s="19"/>
      <c r="P91" s="25"/>
      <c r="Q91" s="25"/>
      <c r="R91" s="19"/>
      <c r="S91" s="19"/>
      <c r="T91" s="19"/>
      <c r="U91" s="19"/>
      <c r="V91" s="19"/>
      <c r="W91" s="25"/>
      <c r="X91" s="25"/>
      <c r="Y91" s="19"/>
      <c r="Z91" s="19"/>
      <c r="AA91" s="19"/>
      <c r="AB91" s="19"/>
      <c r="AC91" s="19"/>
      <c r="AD91" s="21"/>
    </row>
    <row r="92" spans="1:30" x14ac:dyDescent="0.25">
      <c r="A92" s="16">
        <f>Tâches!A90</f>
        <v>85</v>
      </c>
      <c r="B92" t="s">
        <v>298</v>
      </c>
      <c r="C92" s="54" t="str">
        <f>Tâches!B90</f>
        <v>Transformer le tableau de bord en service</v>
      </c>
      <c r="D92" s="53"/>
      <c r="E92" s="19"/>
      <c r="F92" s="19"/>
      <c r="G92" s="19"/>
      <c r="H92" s="19"/>
      <c r="I92" s="25"/>
      <c r="J92" s="18"/>
      <c r="K92" s="19"/>
      <c r="L92" s="19"/>
      <c r="M92" s="19"/>
      <c r="N92" s="19"/>
      <c r="O92" s="19"/>
      <c r="P92" s="25"/>
      <c r="Q92" s="25"/>
      <c r="R92" s="19"/>
      <c r="S92" s="19"/>
      <c r="T92" s="19"/>
      <c r="U92" s="19"/>
      <c r="V92" s="19"/>
      <c r="W92" s="25"/>
      <c r="X92" s="25"/>
      <c r="Y92" s="19"/>
      <c r="Z92" s="19"/>
      <c r="AA92" s="19"/>
      <c r="AB92" s="19"/>
      <c r="AC92" s="19"/>
      <c r="AD92" s="21"/>
    </row>
    <row r="93" spans="1:30" x14ac:dyDescent="0.25">
      <c r="A93" s="16">
        <f>Tâches!A91</f>
        <v>86</v>
      </c>
      <c r="B93" t="s">
        <v>298</v>
      </c>
      <c r="C93" s="54" t="str">
        <f>Tâches!B91</f>
        <v>Créer une API pour le service</v>
      </c>
      <c r="D93" s="53"/>
      <c r="E93" s="19"/>
      <c r="F93" s="19"/>
      <c r="G93" s="19"/>
      <c r="H93" s="19"/>
      <c r="I93" s="25"/>
      <c r="J93" s="18"/>
      <c r="K93" s="19"/>
      <c r="L93" s="19"/>
      <c r="M93" s="19"/>
      <c r="N93" s="19"/>
      <c r="O93" s="19"/>
      <c r="P93" s="25"/>
      <c r="Q93" s="25"/>
      <c r="R93" s="19"/>
      <c r="S93" s="19"/>
      <c r="T93" s="19"/>
      <c r="U93" s="19"/>
      <c r="V93" s="19"/>
      <c r="W93" s="25"/>
      <c r="X93" s="25"/>
      <c r="Y93" s="19"/>
      <c r="Z93" s="19"/>
      <c r="AA93" s="19"/>
      <c r="AB93" s="19"/>
      <c r="AC93" s="19"/>
      <c r="AD93" s="21"/>
    </row>
    <row r="94" spans="1:30" x14ac:dyDescent="0.25">
      <c r="A94" s="16">
        <f>Tâches!A92</f>
        <v>87</v>
      </c>
      <c r="B94" t="s">
        <v>298</v>
      </c>
      <c r="C94" s="54" t="str">
        <f>Tâches!B92</f>
        <v>Afficher et rendre éditable les tables de la BDD sur le tableau de bord</v>
      </c>
      <c r="D94" s="53"/>
      <c r="E94" s="19"/>
      <c r="F94" s="19"/>
      <c r="G94" s="19"/>
      <c r="H94" s="19"/>
      <c r="I94" s="25"/>
      <c r="J94" s="18"/>
      <c r="K94" s="19"/>
      <c r="L94" s="19"/>
      <c r="M94" s="19"/>
      <c r="N94" s="19"/>
      <c r="O94" s="19"/>
      <c r="P94" s="25"/>
      <c r="Q94" s="25"/>
      <c r="R94" s="19"/>
      <c r="S94" s="19"/>
      <c r="T94" s="19"/>
      <c r="U94" s="19"/>
      <c r="V94" s="19"/>
      <c r="W94" s="25"/>
      <c r="X94" s="25"/>
      <c r="Y94" s="19"/>
      <c r="Z94" s="19"/>
      <c r="AA94" s="19"/>
      <c r="AB94" s="19"/>
      <c r="AC94" s="19"/>
      <c r="AD94" s="21"/>
    </row>
    <row r="95" spans="1:30" x14ac:dyDescent="0.25">
      <c r="A95" s="16">
        <f>Tâches!A93</f>
        <v>88</v>
      </c>
      <c r="B95" t="s">
        <v>298</v>
      </c>
      <c r="C95" s="54" t="str">
        <f>Tâches!B93</f>
        <v xml:space="preserve">Gérer la persistance des données éditées dans la BDD </v>
      </c>
      <c r="D95" s="53"/>
      <c r="E95" s="19"/>
      <c r="F95" s="19"/>
      <c r="G95" s="19"/>
      <c r="H95" s="19"/>
      <c r="I95" s="25"/>
      <c r="J95" s="18"/>
      <c r="K95" s="19"/>
      <c r="L95" s="19"/>
      <c r="M95" s="19"/>
      <c r="N95" s="19"/>
      <c r="O95" s="19"/>
      <c r="P95" s="25"/>
      <c r="Q95" s="25"/>
      <c r="R95" s="19"/>
      <c r="S95" s="19"/>
      <c r="T95" s="19"/>
      <c r="U95" s="19"/>
      <c r="V95" s="19"/>
      <c r="W95" s="25"/>
      <c r="X95" s="25"/>
      <c r="Y95" s="19"/>
      <c r="Z95" s="19"/>
      <c r="AA95" s="19"/>
      <c r="AB95" s="19"/>
      <c r="AC95" s="19"/>
      <c r="AD95" s="21"/>
    </row>
    <row r="96" spans="1:30" x14ac:dyDescent="0.25">
      <c r="A96" s="16">
        <f>Tâches!A94</f>
        <v>89</v>
      </c>
      <c r="B96" t="s">
        <v>300</v>
      </c>
      <c r="C96" s="54" t="str">
        <f>Tâches!B94</f>
        <v>Créer le formulaire pour les comptes utilisateurs</v>
      </c>
      <c r="D96" s="53"/>
      <c r="E96" s="19"/>
      <c r="F96" s="19"/>
      <c r="G96" s="19"/>
      <c r="H96" s="19"/>
      <c r="I96" s="18"/>
      <c r="J96" s="18"/>
      <c r="K96" s="20"/>
      <c r="L96" s="19"/>
      <c r="M96" s="19"/>
      <c r="N96" s="19"/>
      <c r="O96" s="19"/>
      <c r="P96" s="18"/>
      <c r="Q96" s="18"/>
      <c r="R96" s="20"/>
      <c r="S96" s="19"/>
      <c r="T96" s="19"/>
      <c r="U96" s="19"/>
      <c r="V96" s="19"/>
      <c r="W96" s="18"/>
      <c r="X96" s="18"/>
      <c r="Y96" s="20"/>
      <c r="Z96" s="19"/>
      <c r="AA96" s="19"/>
      <c r="AB96" s="19"/>
      <c r="AC96" s="19"/>
      <c r="AD96" s="18"/>
    </row>
    <row r="97" spans="1:30" x14ac:dyDescent="0.25">
      <c r="A97" s="16">
        <f>Tâches!A95</f>
        <v>90</v>
      </c>
      <c r="B97" t="s">
        <v>298</v>
      </c>
      <c r="C97" s="63" t="str">
        <f>Tâches!B95</f>
        <v xml:space="preserve">Gérer les comptes utilisateurs </v>
      </c>
      <c r="D97" s="53"/>
      <c r="E97" s="19"/>
      <c r="F97" s="19"/>
      <c r="G97" s="19"/>
      <c r="H97" s="19"/>
      <c r="I97" s="25"/>
      <c r="J97" s="18"/>
      <c r="K97" s="53"/>
      <c r="L97" s="19"/>
      <c r="M97" s="19"/>
      <c r="N97" s="19"/>
      <c r="O97" s="19"/>
      <c r="P97" s="25"/>
      <c r="Q97" s="18"/>
      <c r="R97" s="53"/>
      <c r="S97" s="19"/>
      <c r="T97" s="19"/>
      <c r="U97" s="19"/>
      <c r="V97" s="19"/>
      <c r="W97" s="25"/>
      <c r="X97" s="18"/>
      <c r="Y97" s="53"/>
      <c r="Z97" s="19"/>
      <c r="AA97" s="19"/>
      <c r="AB97" s="19"/>
      <c r="AC97" s="19"/>
      <c r="AD97" s="25"/>
    </row>
    <row r="98" spans="1:30" x14ac:dyDescent="0.25">
      <c r="A98" s="16">
        <f>Tâches!A96</f>
        <v>91</v>
      </c>
      <c r="B98" t="s">
        <v>298</v>
      </c>
      <c r="C98" s="54" t="str">
        <f>Tâches!B96</f>
        <v>Restreindre l'accès de certaines fonctionnalités aux utilisateurs</v>
      </c>
      <c r="D98" s="53"/>
      <c r="E98" s="19"/>
      <c r="F98" s="19"/>
      <c r="G98" s="19"/>
      <c r="H98" s="19"/>
      <c r="I98" s="25"/>
      <c r="J98" s="18"/>
      <c r="K98" s="53"/>
      <c r="L98" s="19"/>
      <c r="M98" s="19"/>
      <c r="N98" s="19"/>
      <c r="O98" s="19"/>
      <c r="P98" s="25"/>
      <c r="Q98" s="18"/>
      <c r="R98" s="53"/>
      <c r="S98" s="19"/>
      <c r="T98" s="19"/>
      <c r="U98" s="19"/>
      <c r="V98" s="19"/>
      <c r="W98" s="25"/>
      <c r="X98" s="18"/>
      <c r="Y98" s="53"/>
      <c r="Z98" s="19"/>
      <c r="AA98" s="19"/>
      <c r="AB98" s="19"/>
      <c r="AC98" s="19"/>
      <c r="AD98" s="25"/>
    </row>
    <row r="99" spans="1:30" x14ac:dyDescent="0.25">
      <c r="A99" s="16">
        <f>Tâches!A97</f>
        <v>92</v>
      </c>
      <c r="B99" t="s">
        <v>297</v>
      </c>
      <c r="C99" s="54" t="str">
        <f>Tâches!B97</f>
        <v>Créer un data lake pour tous les jeux de données</v>
      </c>
      <c r="D99" s="53"/>
      <c r="E99" s="19"/>
      <c r="F99" s="19"/>
      <c r="G99" s="19"/>
      <c r="H99" s="19"/>
      <c r="I99" s="25"/>
      <c r="J99" s="18"/>
      <c r="K99" s="53"/>
      <c r="L99" s="19"/>
      <c r="M99" s="19"/>
      <c r="N99" s="19"/>
      <c r="O99" s="19"/>
      <c r="P99" s="25"/>
      <c r="Q99" s="18"/>
      <c r="R99" s="53"/>
      <c r="S99" s="19"/>
      <c r="T99" s="19"/>
      <c r="U99" s="19"/>
      <c r="V99" s="19"/>
      <c r="W99" s="25"/>
      <c r="X99" s="18"/>
      <c r="Y99" s="53"/>
      <c r="Z99" s="19"/>
      <c r="AA99" s="19"/>
      <c r="AB99" s="19"/>
      <c r="AC99" s="19"/>
      <c r="AD99" s="25"/>
    </row>
    <row r="100" spans="1:30" x14ac:dyDescent="0.25">
      <c r="A100" s="16">
        <f>Tâches!A98</f>
        <v>93</v>
      </c>
      <c r="B100" t="s">
        <v>297</v>
      </c>
      <c r="C100" s="54" t="str">
        <f>Tâches!B98</f>
        <v>Intégrer les jeux de données dans le data lake</v>
      </c>
      <c r="D100" s="53"/>
      <c r="E100" s="19"/>
      <c r="F100" s="19"/>
      <c r="G100" s="19"/>
      <c r="H100" s="19"/>
      <c r="I100" s="25"/>
      <c r="J100" s="18"/>
      <c r="K100" s="53"/>
      <c r="L100" s="19"/>
      <c r="M100" s="19"/>
      <c r="N100" s="19"/>
      <c r="O100" s="19"/>
      <c r="P100" s="25"/>
      <c r="Q100" s="18"/>
      <c r="R100" s="53"/>
      <c r="S100" s="19"/>
      <c r="T100" s="19"/>
      <c r="U100" s="19"/>
      <c r="V100" s="19"/>
      <c r="W100" s="25"/>
      <c r="X100" s="18"/>
      <c r="Y100" s="53"/>
      <c r="Z100" s="19"/>
      <c r="AA100" s="19"/>
      <c r="AB100" s="19"/>
      <c r="AC100" s="19"/>
      <c r="AD100" s="25"/>
    </row>
    <row r="101" spans="1:30" x14ac:dyDescent="0.25">
      <c r="A101" s="16">
        <f>Tâches!A99</f>
        <v>94</v>
      </c>
      <c r="B101" t="s">
        <v>298</v>
      </c>
      <c r="C101" s="54" t="str">
        <f>Tâches!B99</f>
        <v>Récupérer et éditer les informations du data lake</v>
      </c>
      <c r="D101" s="53"/>
      <c r="E101" s="19"/>
      <c r="F101" s="19"/>
      <c r="G101" s="19"/>
      <c r="H101" s="19"/>
      <c r="I101" s="25"/>
      <c r="J101" s="18"/>
      <c r="K101" s="53"/>
      <c r="L101" s="19"/>
      <c r="M101" s="19"/>
      <c r="N101" s="19"/>
      <c r="O101" s="19"/>
      <c r="P101" s="25"/>
      <c r="Q101" s="18"/>
      <c r="R101" s="53"/>
      <c r="S101" s="19"/>
      <c r="T101" s="19"/>
      <c r="U101" s="19"/>
      <c r="V101" s="19"/>
      <c r="W101" s="25"/>
      <c r="X101" s="18"/>
      <c r="Y101" s="19"/>
      <c r="Z101" s="19"/>
      <c r="AA101" s="19"/>
      <c r="AB101" s="19"/>
      <c r="AC101" s="19"/>
      <c r="AD101" s="21"/>
    </row>
    <row r="102" spans="1:30" x14ac:dyDescent="0.25">
      <c r="A102" s="16">
        <f>Tâches!A100</f>
        <v>95</v>
      </c>
      <c r="B102" t="s">
        <v>295</v>
      </c>
      <c r="C102" s="54" t="str">
        <f>Tâches!B100</f>
        <v>Créer un exécutable</v>
      </c>
      <c r="D102" s="53"/>
      <c r="E102" s="19"/>
      <c r="F102" s="19"/>
      <c r="G102" s="19"/>
      <c r="H102" s="19"/>
      <c r="I102" s="18"/>
      <c r="J102" s="18"/>
      <c r="K102" s="53"/>
      <c r="L102" s="19"/>
      <c r="M102" s="19"/>
      <c r="N102" s="19"/>
      <c r="O102" s="19"/>
      <c r="P102" s="25"/>
      <c r="Q102" s="18"/>
      <c r="R102" s="53"/>
      <c r="S102" s="19"/>
      <c r="T102" s="19"/>
      <c r="U102" s="19"/>
      <c r="V102" s="19"/>
      <c r="W102" s="25"/>
      <c r="X102" s="18"/>
      <c r="Y102" s="19"/>
      <c r="Z102" s="19"/>
      <c r="AA102" s="19"/>
      <c r="AB102" s="19"/>
      <c r="AC102" s="19"/>
      <c r="AD102" s="21"/>
    </row>
    <row r="103" spans="1:30" x14ac:dyDescent="0.25">
      <c r="A103" s="16">
        <f>Tâches!A101</f>
        <v>96</v>
      </c>
      <c r="B103" t="s">
        <v>302</v>
      </c>
      <c r="C103" s="54" t="str">
        <f>Tâches!B101</f>
        <v>Se documenter sur les directives quant à la gestion des déchets</v>
      </c>
      <c r="D103" s="53"/>
      <c r="E103" s="19"/>
      <c r="F103" s="19"/>
      <c r="G103" s="19"/>
      <c r="H103" s="19"/>
      <c r="I103" s="25"/>
      <c r="J103" s="18"/>
      <c r="K103" s="19"/>
      <c r="L103" s="19"/>
      <c r="M103" s="19"/>
      <c r="N103" s="19"/>
      <c r="O103" s="19"/>
      <c r="P103" s="25"/>
      <c r="Q103" s="25"/>
      <c r="R103" s="19"/>
      <c r="S103" s="19"/>
      <c r="T103" s="19"/>
      <c r="U103" s="19"/>
      <c r="V103" s="19"/>
      <c r="W103" s="25"/>
      <c r="X103" s="25"/>
      <c r="Y103" s="19"/>
      <c r="Z103" s="19"/>
      <c r="AA103" s="19"/>
      <c r="AB103" s="19"/>
      <c r="AC103" s="19"/>
      <c r="AD103" s="21"/>
    </row>
    <row r="104" spans="1:30" x14ac:dyDescent="0.25">
      <c r="A104" s="16">
        <f>Tâches!A102</f>
        <v>97</v>
      </c>
      <c r="B104" t="s">
        <v>301</v>
      </c>
      <c r="C104" s="54" t="str">
        <f>Tâches!B102</f>
        <v>Evaluer la conformité de la CACPL vis-à-vis des directives sur les déchets</v>
      </c>
      <c r="D104" s="53"/>
      <c r="E104" s="19"/>
      <c r="F104" s="19"/>
      <c r="G104" s="19"/>
      <c r="H104" s="19"/>
      <c r="I104" s="18"/>
      <c r="J104" s="18"/>
      <c r="K104" s="19"/>
      <c r="L104" s="19"/>
      <c r="M104" s="19"/>
      <c r="N104" s="19"/>
      <c r="O104" s="19"/>
      <c r="P104" s="25"/>
      <c r="Q104" s="25"/>
      <c r="R104" s="19"/>
      <c r="S104" s="19"/>
      <c r="T104" s="19"/>
      <c r="U104" s="19"/>
      <c r="V104" s="19"/>
      <c r="W104" s="25"/>
      <c r="X104" s="25"/>
      <c r="Y104" s="19"/>
      <c r="Z104" s="19"/>
      <c r="AA104" s="19"/>
      <c r="AB104" s="19"/>
      <c r="AC104" s="19"/>
      <c r="AD104" s="21"/>
    </row>
    <row r="105" spans="1:30" x14ac:dyDescent="0.25">
      <c r="A105" s="16">
        <f>Tâches!A103</f>
        <v>98</v>
      </c>
      <c r="B105" t="s">
        <v>302</v>
      </c>
      <c r="C105" s="54" t="str">
        <f>Tâches!B103</f>
        <v>Collecter les données et résultats de collecte d'autres villes</v>
      </c>
      <c r="D105" s="53"/>
      <c r="E105" s="19"/>
      <c r="F105" s="19"/>
      <c r="G105" s="19"/>
      <c r="H105" s="19"/>
      <c r="I105" s="18"/>
      <c r="J105" s="18"/>
      <c r="K105" s="61"/>
      <c r="L105" s="61"/>
      <c r="M105" s="61"/>
      <c r="N105" s="61"/>
      <c r="O105" s="61"/>
      <c r="P105" s="18"/>
      <c r="Q105" s="18"/>
      <c r="R105" s="61"/>
      <c r="S105" s="61"/>
      <c r="T105" s="61"/>
      <c r="U105" s="61"/>
      <c r="V105" s="61"/>
      <c r="W105" s="18"/>
      <c r="X105" s="18"/>
      <c r="Y105" s="61"/>
      <c r="Z105" s="61"/>
      <c r="AA105" s="61"/>
      <c r="AB105" s="61"/>
      <c r="AC105" s="61"/>
      <c r="AD105" s="21"/>
    </row>
    <row r="106" spans="1:30" x14ac:dyDescent="0.25">
      <c r="A106" s="16">
        <f>Tâches!A104</f>
        <v>99</v>
      </c>
      <c r="B106" t="s">
        <v>301</v>
      </c>
      <c r="C106" s="54" t="str">
        <f>Tâches!B104</f>
        <v>Comparer les dispositifs de collecte et résultats de la CACPL avec ceux d'autres villes</v>
      </c>
      <c r="D106" s="53"/>
      <c r="E106" s="19"/>
      <c r="F106" s="19"/>
      <c r="G106" s="19"/>
      <c r="H106" s="19"/>
      <c r="I106" s="25"/>
      <c r="J106" s="18"/>
      <c r="K106" s="19"/>
      <c r="L106" s="19"/>
      <c r="M106" s="19"/>
      <c r="N106" s="19"/>
      <c r="O106" s="19"/>
      <c r="P106" s="25"/>
      <c r="Q106" s="25"/>
      <c r="R106" s="19"/>
      <c r="S106" s="19"/>
      <c r="T106" s="19"/>
      <c r="U106" s="19"/>
      <c r="V106" s="19"/>
      <c r="W106" s="25"/>
      <c r="X106" s="25"/>
      <c r="Y106" s="19"/>
      <c r="Z106" s="19"/>
      <c r="AA106" s="19"/>
      <c r="AB106" s="19"/>
      <c r="AC106" s="19"/>
      <c r="AD106" s="21"/>
    </row>
    <row r="107" spans="1:30" x14ac:dyDescent="0.25">
      <c r="A107" s="16">
        <f>Tâches!A105</f>
        <v>100</v>
      </c>
      <c r="B107" t="s">
        <v>302</v>
      </c>
      <c r="C107" s="54" t="str">
        <f>Tâches!B105</f>
        <v>Récupérer les données pertinentes sur le site de Météo-France</v>
      </c>
      <c r="D107" s="53"/>
      <c r="E107" s="19"/>
      <c r="F107" s="19"/>
      <c r="G107" s="19"/>
      <c r="H107" s="19"/>
      <c r="I107" s="25"/>
      <c r="J107" s="18"/>
      <c r="K107" s="19"/>
      <c r="L107" s="19"/>
      <c r="M107" s="19"/>
      <c r="N107" s="19"/>
      <c r="O107" s="19"/>
      <c r="P107" s="25"/>
      <c r="Q107" s="25"/>
      <c r="R107" s="19"/>
      <c r="S107" s="19"/>
      <c r="T107" s="19"/>
      <c r="U107" s="19"/>
      <c r="V107" s="19"/>
      <c r="W107" s="25"/>
      <c r="X107" s="25"/>
      <c r="Y107" s="19"/>
      <c r="Z107" s="19"/>
      <c r="AA107" s="19"/>
      <c r="AB107" s="19"/>
      <c r="AC107" s="19"/>
      <c r="AD107" s="21"/>
    </row>
    <row r="108" spans="1:30" x14ac:dyDescent="0.25">
      <c r="A108" s="16">
        <f>Tâches!A106</f>
        <v>101</v>
      </c>
      <c r="B108" t="s">
        <v>298</v>
      </c>
      <c r="C108" s="54" t="str">
        <f>Tâches!B106</f>
        <v>Détecter et prévoir l'utilisation des collecteurs selon la météo</v>
      </c>
      <c r="D108" s="53"/>
      <c r="E108" s="19"/>
      <c r="F108" s="19"/>
      <c r="G108" s="19"/>
      <c r="H108" s="19"/>
      <c r="I108" s="25"/>
      <c r="J108" s="18"/>
      <c r="K108" s="19"/>
      <c r="L108" s="19"/>
      <c r="M108" s="19"/>
      <c r="N108" s="19"/>
      <c r="O108" s="19"/>
      <c r="P108" s="25"/>
      <c r="Q108" s="25"/>
      <c r="R108" s="19"/>
      <c r="S108" s="19"/>
      <c r="T108" s="19"/>
      <c r="U108" s="19"/>
      <c r="V108" s="19"/>
      <c r="W108" s="25"/>
      <c r="X108" s="25"/>
      <c r="Y108" s="19"/>
      <c r="Z108" s="19"/>
      <c r="AA108" s="19"/>
      <c r="AB108" s="19"/>
      <c r="AC108" s="19"/>
      <c r="AD108" s="21"/>
    </row>
    <row r="109" spans="1:30" x14ac:dyDescent="0.25">
      <c r="A109" s="16">
        <f>Tâches!A107</f>
        <v>102</v>
      </c>
      <c r="B109" t="s">
        <v>298</v>
      </c>
      <c r="C109" s="54" t="str">
        <f>Tâches!B107</f>
        <v>Récupérer les information météorologiques en continu</v>
      </c>
      <c r="D109" s="53"/>
      <c r="E109" s="19"/>
      <c r="F109" s="19"/>
      <c r="G109" s="19"/>
      <c r="H109" s="19"/>
      <c r="I109" s="25"/>
      <c r="J109" s="18"/>
      <c r="K109" s="19"/>
      <c r="L109" s="19"/>
      <c r="M109" s="19"/>
      <c r="N109" s="19"/>
      <c r="O109" s="19"/>
      <c r="P109" s="25"/>
      <c r="Q109" s="25"/>
      <c r="R109" s="19"/>
      <c r="S109" s="19"/>
      <c r="T109" s="19"/>
      <c r="U109" s="19"/>
      <c r="V109" s="19"/>
      <c r="W109" s="25"/>
      <c r="X109" s="25"/>
      <c r="Y109" s="19"/>
      <c r="Z109" s="19"/>
      <c r="AA109" s="19"/>
      <c r="AB109" s="19"/>
      <c r="AC109" s="19"/>
      <c r="AD109" s="21"/>
    </row>
    <row r="110" spans="1:30" x14ac:dyDescent="0.25">
      <c r="A110" s="16">
        <f>Tâches!A108</f>
        <v>103</v>
      </c>
      <c r="B110" t="s">
        <v>298</v>
      </c>
      <c r="C110" s="54" t="str">
        <f>Tâches!B108</f>
        <v>Afficher sur la carte les filtres météo</v>
      </c>
      <c r="D110" s="53"/>
      <c r="E110" s="19"/>
      <c r="F110" s="19"/>
      <c r="G110" s="19"/>
      <c r="H110" s="19"/>
      <c r="I110" s="25"/>
      <c r="J110" s="18"/>
      <c r="K110" s="19"/>
      <c r="L110" s="19"/>
      <c r="M110" s="19"/>
      <c r="N110" s="19"/>
      <c r="O110" s="19"/>
      <c r="P110" s="25"/>
      <c r="Q110" s="25"/>
      <c r="R110" s="19"/>
      <c r="S110" s="19"/>
      <c r="T110" s="19"/>
      <c r="U110" s="19"/>
      <c r="V110" s="19"/>
      <c r="W110" s="25"/>
      <c r="X110" s="25"/>
      <c r="Y110" s="19"/>
      <c r="Z110" s="19"/>
      <c r="AA110" s="19"/>
      <c r="AB110" s="19"/>
      <c r="AC110" s="19"/>
      <c r="AD110" s="21"/>
    </row>
    <row r="111" spans="1:30" x14ac:dyDescent="0.25">
      <c r="A111" s="27">
        <f>Tâches!A109</f>
        <v>104</v>
      </c>
      <c r="B111" s="26" t="s">
        <v>298</v>
      </c>
      <c r="C111" s="55" t="str">
        <f>Tâches!B109</f>
        <v>Actualiser les prévisions de collecte sur la carte selon la météo</v>
      </c>
      <c r="D111" s="65"/>
      <c r="E111" s="29"/>
      <c r="F111" s="29"/>
      <c r="G111" s="29"/>
      <c r="H111" s="29"/>
      <c r="I111" s="30"/>
      <c r="J111" s="30"/>
      <c r="K111" s="29"/>
      <c r="L111" s="29"/>
      <c r="M111" s="29"/>
      <c r="N111" s="29"/>
      <c r="O111" s="29"/>
      <c r="P111" s="30"/>
      <c r="Q111" s="30"/>
      <c r="R111" s="29"/>
      <c r="S111" s="29"/>
      <c r="T111" s="29"/>
      <c r="U111" s="29"/>
      <c r="V111" s="29"/>
      <c r="W111" s="30"/>
      <c r="X111" s="30"/>
      <c r="Y111" s="29"/>
      <c r="Z111" s="29"/>
      <c r="AA111" s="29"/>
      <c r="AB111" s="29"/>
      <c r="AC111" s="29"/>
      <c r="AD111" s="31"/>
    </row>
  </sheetData>
  <mergeCells count="13">
    <mergeCell ref="A1:AD1"/>
    <mergeCell ref="A2:AD2"/>
    <mergeCell ref="A3:C3"/>
    <mergeCell ref="A37:AD37"/>
    <mergeCell ref="A38:C38"/>
    <mergeCell ref="D38:J38"/>
    <mergeCell ref="K38:Q38"/>
    <mergeCell ref="R38:X38"/>
    <mergeCell ref="Y38:AD38"/>
    <mergeCell ref="D3:J3"/>
    <mergeCell ref="K3:Q3"/>
    <mergeCell ref="R3:X3"/>
    <mergeCell ref="Y3:AD3"/>
  </mergeCells>
  <conditionalFormatting sqref="B30:B36 B71:B72">
    <cfRule type="cellIs" dxfId="236" priority="133" operator="equal">
      <formula>"Programmation"</formula>
    </cfRule>
    <cfRule type="cellIs" dxfId="235" priority="134" operator="equal">
      <formula>"Recherche"</formula>
    </cfRule>
    <cfRule type="cellIs" dxfId="234" priority="135" operator="equal">
      <formula>"Analyse"</formula>
    </cfRule>
    <cfRule type="cellIs" dxfId="233" priority="136" operator="equal">
      <formula>"Débogage"</formula>
    </cfRule>
    <cfRule type="cellIs" dxfId="232" priority="137" operator="equal">
      <formula>"Test"</formula>
    </cfRule>
    <cfRule type="cellIs" dxfId="231" priority="138" operator="equal">
      <formula>"Technique"</formula>
    </cfRule>
    <cfRule type="cellIs" dxfId="230" priority="139" operator="equal">
      <formula>"Web"</formula>
    </cfRule>
    <cfRule type="cellIs" dxfId="229" priority="141" operator="equal">
      <formula>"Gestion"</formula>
    </cfRule>
    <cfRule type="cellIs" dxfId="228" priority="142" operator="equal">
      <formula>"Rédaction"</formula>
    </cfRule>
    <cfRule type="cellIs" dxfId="227" priority="143" operator="equal">
      <formula>"Base de données"</formula>
    </cfRule>
    <cfRule type="cellIs" dxfId="226" priority="144" operator="equal">
      <formula>"Modélisation"</formula>
    </cfRule>
  </conditionalFormatting>
  <conditionalFormatting sqref="B5:B27">
    <cfRule type="cellIs" dxfId="225" priority="122" operator="equal">
      <formula>"Programmation"</formula>
    </cfRule>
    <cfRule type="cellIs" dxfId="224" priority="123" operator="equal">
      <formula>"Recherche"</formula>
    </cfRule>
    <cfRule type="cellIs" dxfId="223" priority="124" operator="equal">
      <formula>"Analyse"</formula>
    </cfRule>
    <cfRule type="cellIs" dxfId="222" priority="125" operator="equal">
      <formula>"Débogage"</formula>
    </cfRule>
    <cfRule type="cellIs" dxfId="221" priority="126" operator="equal">
      <formula>"Test"</formula>
    </cfRule>
    <cfRule type="cellIs" dxfId="220" priority="127" operator="equal">
      <formula>"Technique"</formula>
    </cfRule>
    <cfRule type="cellIs" dxfId="219" priority="128" operator="equal">
      <formula>"Web"</formula>
    </cfRule>
    <cfRule type="cellIs" dxfId="218" priority="129" operator="equal">
      <formula>"Gestion"</formula>
    </cfRule>
    <cfRule type="cellIs" dxfId="217" priority="130" operator="equal">
      <formula>"Rédaction"</formula>
    </cfRule>
    <cfRule type="cellIs" dxfId="216" priority="131" operator="equal">
      <formula>"Base de données"</formula>
    </cfRule>
    <cfRule type="cellIs" dxfId="215" priority="132" operator="equal">
      <formula>"Modélisation"</formula>
    </cfRule>
  </conditionalFormatting>
  <conditionalFormatting sqref="B28:B29">
    <cfRule type="cellIs" dxfId="214" priority="111" operator="equal">
      <formula>"Programmation"</formula>
    </cfRule>
    <cfRule type="cellIs" dxfId="213" priority="112" operator="equal">
      <formula>"Recherche"</formula>
    </cfRule>
    <cfRule type="cellIs" dxfId="212" priority="113" operator="equal">
      <formula>"Analyse"</formula>
    </cfRule>
    <cfRule type="cellIs" dxfId="211" priority="114" operator="equal">
      <formula>"Débogage"</formula>
    </cfRule>
    <cfRule type="cellIs" dxfId="210" priority="115" operator="equal">
      <formula>"Test"</formula>
    </cfRule>
    <cfRule type="cellIs" dxfId="209" priority="116" operator="equal">
      <formula>"Technique"</formula>
    </cfRule>
    <cfRule type="cellIs" dxfId="208" priority="117" operator="equal">
      <formula>"Web"</formula>
    </cfRule>
    <cfRule type="cellIs" dxfId="207" priority="118" operator="equal">
      <formula>"Gestion"</formula>
    </cfRule>
    <cfRule type="cellIs" dxfId="206" priority="119" operator="equal">
      <formula>"Rédaction"</formula>
    </cfRule>
    <cfRule type="cellIs" dxfId="205" priority="120" operator="equal">
      <formula>"Base de données"</formula>
    </cfRule>
    <cfRule type="cellIs" dxfId="204" priority="121" operator="equal">
      <formula>"Modélisation"</formula>
    </cfRule>
  </conditionalFormatting>
  <conditionalFormatting sqref="B40:B51">
    <cfRule type="cellIs" dxfId="203" priority="89" operator="equal">
      <formula>"Programmation"</formula>
    </cfRule>
    <cfRule type="cellIs" dxfId="202" priority="90" operator="equal">
      <formula>"Recherche"</formula>
    </cfRule>
    <cfRule type="cellIs" dxfId="201" priority="91" operator="equal">
      <formula>"Analyse"</formula>
    </cfRule>
    <cfRule type="cellIs" dxfId="200" priority="92" operator="equal">
      <formula>"Débogage"</formula>
    </cfRule>
    <cfRule type="cellIs" dxfId="199" priority="93" operator="equal">
      <formula>"Test"</formula>
    </cfRule>
    <cfRule type="cellIs" dxfId="198" priority="94" operator="equal">
      <formula>"Technique"</formula>
    </cfRule>
    <cfRule type="cellIs" dxfId="197" priority="95" operator="equal">
      <formula>"Web"</formula>
    </cfRule>
    <cfRule type="cellIs" dxfId="196" priority="96" operator="equal">
      <formula>"Gestion"</formula>
    </cfRule>
    <cfRule type="cellIs" dxfId="195" priority="97" operator="equal">
      <formula>"Rédaction"</formula>
    </cfRule>
    <cfRule type="cellIs" dxfId="194" priority="98" operator="equal">
      <formula>"Base de données"</formula>
    </cfRule>
    <cfRule type="cellIs" dxfId="193" priority="99" operator="equal">
      <formula>"Modélisation"</formula>
    </cfRule>
  </conditionalFormatting>
  <conditionalFormatting sqref="B52:B55">
    <cfRule type="cellIs" dxfId="192" priority="78" operator="equal">
      <formula>"Programmation"</formula>
    </cfRule>
    <cfRule type="cellIs" dxfId="191" priority="79" operator="equal">
      <formula>"Recherche"</formula>
    </cfRule>
    <cfRule type="cellIs" dxfId="190" priority="80" operator="equal">
      <formula>"Analyse"</formula>
    </cfRule>
    <cfRule type="cellIs" dxfId="189" priority="81" operator="equal">
      <formula>"Débogage"</formula>
    </cfRule>
    <cfRule type="cellIs" dxfId="188" priority="82" operator="equal">
      <formula>"Test"</formula>
    </cfRule>
    <cfRule type="cellIs" dxfId="187" priority="83" operator="equal">
      <formula>"Technique"</formula>
    </cfRule>
    <cfRule type="cellIs" dxfId="186" priority="84" operator="equal">
      <formula>"Web"</formula>
    </cfRule>
    <cfRule type="cellIs" dxfId="185" priority="85" operator="equal">
      <formula>"Gestion"</formula>
    </cfRule>
    <cfRule type="cellIs" dxfId="184" priority="86" operator="equal">
      <formula>"Rédaction"</formula>
    </cfRule>
    <cfRule type="cellIs" dxfId="183" priority="87" operator="equal">
      <formula>"Base de données"</formula>
    </cfRule>
    <cfRule type="cellIs" dxfId="182" priority="88" operator="equal">
      <formula>"Modélisation"</formula>
    </cfRule>
  </conditionalFormatting>
  <conditionalFormatting sqref="B58:B70">
    <cfRule type="cellIs" dxfId="181" priority="67" operator="equal">
      <formula>"Programmation"</formula>
    </cfRule>
    <cfRule type="cellIs" dxfId="180" priority="68" operator="equal">
      <formula>"Recherche"</formula>
    </cfRule>
    <cfRule type="cellIs" dxfId="179" priority="69" operator="equal">
      <formula>"Analyse"</formula>
    </cfRule>
    <cfRule type="cellIs" dxfId="178" priority="70" operator="equal">
      <formula>"Débogage"</formula>
    </cfRule>
    <cfRule type="cellIs" dxfId="177" priority="71" operator="equal">
      <formula>"Test"</formula>
    </cfRule>
    <cfRule type="cellIs" dxfId="176" priority="72" operator="equal">
      <formula>"Technique"</formula>
    </cfRule>
    <cfRule type="cellIs" dxfId="175" priority="73" operator="equal">
      <formula>"Web"</formula>
    </cfRule>
    <cfRule type="cellIs" dxfId="174" priority="74" operator="equal">
      <formula>"Gestion"</formula>
    </cfRule>
    <cfRule type="cellIs" dxfId="173" priority="75" operator="equal">
      <formula>"Rédaction"</formula>
    </cfRule>
    <cfRule type="cellIs" dxfId="172" priority="76" operator="equal">
      <formula>"Base de données"</formula>
    </cfRule>
    <cfRule type="cellIs" dxfId="171" priority="77" operator="equal">
      <formula>"Modélisation"</formula>
    </cfRule>
  </conditionalFormatting>
  <conditionalFormatting sqref="B73:B86">
    <cfRule type="cellIs" dxfId="170" priority="56" operator="equal">
      <formula>"Programmation"</formula>
    </cfRule>
    <cfRule type="cellIs" dxfId="169" priority="57" operator="equal">
      <formula>"Recherche"</formula>
    </cfRule>
    <cfRule type="cellIs" dxfId="168" priority="58" operator="equal">
      <formula>"Analyse"</formula>
    </cfRule>
    <cfRule type="cellIs" dxfId="167" priority="59" operator="equal">
      <formula>"Débogage"</formula>
    </cfRule>
    <cfRule type="cellIs" dxfId="166" priority="60" operator="equal">
      <formula>"Test"</formula>
    </cfRule>
    <cfRule type="cellIs" dxfId="165" priority="61" operator="equal">
      <formula>"Technique"</formula>
    </cfRule>
    <cfRule type="cellIs" dxfId="164" priority="62" operator="equal">
      <formula>"Web"</formula>
    </cfRule>
    <cfRule type="cellIs" dxfId="163" priority="63" operator="equal">
      <formula>"Gestion"</formula>
    </cfRule>
    <cfRule type="cellIs" dxfId="162" priority="64" operator="equal">
      <formula>"Rédaction"</formula>
    </cfRule>
    <cfRule type="cellIs" dxfId="161" priority="65" operator="equal">
      <formula>"Base de données"</formula>
    </cfRule>
    <cfRule type="cellIs" dxfId="160" priority="66" operator="equal">
      <formula>"Modélisation"</formula>
    </cfRule>
  </conditionalFormatting>
  <conditionalFormatting sqref="B87">
    <cfRule type="cellIs" dxfId="159" priority="45" operator="equal">
      <formula>"Programmation"</formula>
    </cfRule>
    <cfRule type="cellIs" dxfId="158" priority="46" operator="equal">
      <formula>"Recherche"</formula>
    </cfRule>
    <cfRule type="cellIs" dxfId="157" priority="47" operator="equal">
      <formula>"Analyse"</formula>
    </cfRule>
    <cfRule type="cellIs" dxfId="156" priority="48" operator="equal">
      <formula>"Débogage"</formula>
    </cfRule>
    <cfRule type="cellIs" dxfId="155" priority="49" operator="equal">
      <formula>"Test"</formula>
    </cfRule>
    <cfRule type="cellIs" dxfId="154" priority="50" operator="equal">
      <formula>"Technique"</formula>
    </cfRule>
    <cfRule type="cellIs" dxfId="153" priority="51" operator="equal">
      <formula>"Web"</formula>
    </cfRule>
    <cfRule type="cellIs" dxfId="152" priority="52" operator="equal">
      <formula>"Gestion"</formula>
    </cfRule>
    <cfRule type="cellIs" dxfId="151" priority="53" operator="equal">
      <formula>"Rédaction"</formula>
    </cfRule>
    <cfRule type="cellIs" dxfId="150" priority="54" operator="equal">
      <formula>"Base de données"</formula>
    </cfRule>
    <cfRule type="cellIs" dxfId="149" priority="55" operator="equal">
      <formula>"Modélisation"</formula>
    </cfRule>
  </conditionalFormatting>
  <conditionalFormatting sqref="B88:B98">
    <cfRule type="cellIs" dxfId="148" priority="34" operator="equal">
      <formula>"Programmation"</formula>
    </cfRule>
    <cfRule type="cellIs" dxfId="147" priority="35" operator="equal">
      <formula>"Recherche"</formula>
    </cfRule>
    <cfRule type="cellIs" dxfId="146" priority="36" operator="equal">
      <formula>"Analyse"</formula>
    </cfRule>
    <cfRule type="cellIs" dxfId="145" priority="37" operator="equal">
      <formula>"Débogage"</formula>
    </cfRule>
    <cfRule type="cellIs" dxfId="144" priority="38" operator="equal">
      <formula>"Test"</formula>
    </cfRule>
    <cfRule type="cellIs" dxfId="143" priority="39" operator="equal">
      <formula>"Technique"</formula>
    </cfRule>
    <cfRule type="cellIs" dxfId="142" priority="40" operator="equal">
      <formula>"Web"</formula>
    </cfRule>
    <cfRule type="cellIs" dxfId="141" priority="41" operator="equal">
      <formula>"Gestion"</formula>
    </cfRule>
    <cfRule type="cellIs" dxfId="140" priority="42" operator="equal">
      <formula>"Rédaction"</formula>
    </cfRule>
    <cfRule type="cellIs" dxfId="139" priority="43" operator="equal">
      <formula>"Base de données"</formula>
    </cfRule>
    <cfRule type="cellIs" dxfId="138" priority="44" operator="equal">
      <formula>"Modélisation"</formula>
    </cfRule>
  </conditionalFormatting>
  <conditionalFormatting sqref="B99:B111">
    <cfRule type="cellIs" dxfId="137" priority="23" operator="equal">
      <formula>"Programmation"</formula>
    </cfRule>
    <cfRule type="cellIs" dxfId="136" priority="24" operator="equal">
      <formula>"Recherche"</formula>
    </cfRule>
    <cfRule type="cellIs" dxfId="135" priority="25" operator="equal">
      <formula>"Analyse"</formula>
    </cfRule>
    <cfRule type="cellIs" dxfId="134" priority="26" operator="equal">
      <formula>"Débogage"</formula>
    </cfRule>
    <cfRule type="cellIs" dxfId="133" priority="27" operator="equal">
      <formula>"Test"</formula>
    </cfRule>
    <cfRule type="cellIs" dxfId="132" priority="28" operator="equal">
      <formula>"Technique"</formula>
    </cfRule>
    <cfRule type="cellIs" dxfId="131" priority="29" operator="equal">
      <formula>"Web"</formula>
    </cfRule>
    <cfRule type="cellIs" dxfId="130" priority="30" operator="equal">
      <formula>"Gestion"</formula>
    </cfRule>
    <cfRule type="cellIs" dxfId="129" priority="31" operator="equal">
      <formula>"Rédaction"</formula>
    </cfRule>
    <cfRule type="cellIs" dxfId="128" priority="32" operator="equal">
      <formula>"Base de données"</formula>
    </cfRule>
    <cfRule type="cellIs" dxfId="127" priority="33" operator="equal">
      <formula>"Modélisation"</formula>
    </cfRule>
  </conditionalFormatting>
  <conditionalFormatting sqref="B56">
    <cfRule type="cellIs" dxfId="126" priority="12" operator="equal">
      <formula>"Programmation"</formula>
    </cfRule>
    <cfRule type="cellIs" dxfId="125" priority="13" operator="equal">
      <formula>"Recherche"</formula>
    </cfRule>
    <cfRule type="cellIs" dxfId="124" priority="14" operator="equal">
      <formula>"Analyse"</formula>
    </cfRule>
    <cfRule type="cellIs" dxfId="123" priority="15" operator="equal">
      <formula>"Débogage"</formula>
    </cfRule>
    <cfRule type="cellIs" dxfId="122" priority="16" operator="equal">
      <formula>"Test"</formula>
    </cfRule>
    <cfRule type="cellIs" dxfId="121" priority="17" operator="equal">
      <formula>"Technique"</formula>
    </cfRule>
    <cfRule type="cellIs" dxfId="120" priority="18" operator="equal">
      <formula>"Web"</formula>
    </cfRule>
    <cfRule type="cellIs" dxfId="119" priority="19" operator="equal">
      <formula>"Gestion"</formula>
    </cfRule>
    <cfRule type="cellIs" dxfId="118" priority="20" operator="equal">
      <formula>"Rédaction"</formula>
    </cfRule>
    <cfRule type="cellIs" dxfId="117" priority="21" operator="equal">
      <formula>"Base de données"</formula>
    </cfRule>
    <cfRule type="cellIs" dxfId="116" priority="22" operator="equal">
      <formula>"Modélisation"</formula>
    </cfRule>
  </conditionalFormatting>
  <conditionalFormatting sqref="B57">
    <cfRule type="cellIs" dxfId="115" priority="1" operator="equal">
      <formula>"Programmation"</formula>
    </cfRule>
    <cfRule type="cellIs" dxfId="114" priority="2" operator="equal">
      <formula>"Recherche"</formula>
    </cfRule>
    <cfRule type="cellIs" dxfId="113" priority="3" operator="equal">
      <formula>"Analyse"</formula>
    </cfRule>
    <cfRule type="cellIs" dxfId="112" priority="4" operator="equal">
      <formula>"Débogage"</formula>
    </cfRule>
    <cfRule type="cellIs" dxfId="111" priority="5" operator="equal">
      <formula>"Test"</formula>
    </cfRule>
    <cfRule type="cellIs" dxfId="110" priority="6" operator="equal">
      <formula>"Technique"</formula>
    </cfRule>
    <cfRule type="cellIs" dxfId="109" priority="7" operator="equal">
      <formula>"Web"</formula>
    </cfRule>
    <cfRule type="cellIs" dxfId="108" priority="8" operator="equal">
      <formula>"Gestion"</formula>
    </cfRule>
    <cfRule type="cellIs" dxfId="107" priority="9" operator="equal">
      <formula>"Rédaction"</formula>
    </cfRule>
    <cfRule type="cellIs" dxfId="106" priority="10" operator="equal">
      <formula>"Base de données"</formula>
    </cfRule>
    <cfRule type="cellIs" dxfId="105" priority="11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workbookViewId="0">
      <selection activeCell="E33" sqref="E33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68" t="s">
        <v>303</v>
      </c>
      <c r="B1" s="68"/>
      <c r="C1" s="68"/>
      <c r="D1" s="68"/>
      <c r="E1" s="68"/>
      <c r="F1" s="68"/>
      <c r="G1" s="68"/>
      <c r="H1" s="68"/>
    </row>
    <row r="2" spans="1:8" ht="26.25" customHeight="1" x14ac:dyDescent="0.3">
      <c r="A2" s="70" t="s">
        <v>152</v>
      </c>
      <c r="B2" s="70"/>
      <c r="C2" s="70"/>
      <c r="D2" s="70"/>
      <c r="E2" s="70"/>
      <c r="F2" s="70"/>
      <c r="G2" s="70"/>
      <c r="H2" s="70"/>
    </row>
    <row r="3" spans="1:8" ht="30.75" customHeight="1" x14ac:dyDescent="0.25">
      <c r="A3" s="42" t="s">
        <v>0</v>
      </c>
      <c r="B3" s="43" t="s">
        <v>1</v>
      </c>
      <c r="C3" s="44" t="s">
        <v>304</v>
      </c>
      <c r="D3" s="45" t="s">
        <v>305</v>
      </c>
      <c r="E3" s="45" t="s">
        <v>306</v>
      </c>
      <c r="F3" s="46" t="s">
        <v>307</v>
      </c>
      <c r="G3" s="45" t="s">
        <v>308</v>
      </c>
      <c r="H3" s="46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3">
        <f>TachesPrincipales[[#This Row],[Travail (en jours-hommes)]]</f>
        <v>1</v>
      </c>
      <c r="D4" s="13">
        <v>1</v>
      </c>
      <c r="E4" s="2"/>
      <c r="F4" s="47">
        <f>IFERROR(AvancementPrincipal[[#This Row],[Temps consacré (jours-hommes)]]/(AvancementPrincipal[[#This Row],[Temps consacré (jours-hommes)]]+AvancementPrincipal[[#This Row],[Temps restant (jours-hommes)]]), 0)</f>
        <v>1</v>
      </c>
      <c r="G4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3">
        <f>TachesPrincipales[[#This Row],[Travail (en jours-hommes)]]</f>
        <v>1.5</v>
      </c>
      <c r="D5" s="13">
        <v>1.5</v>
      </c>
      <c r="E5" s="2"/>
      <c r="F5" s="47">
        <f>IFERROR(AvancementPrincipal[[#This Row],[Temps consacré (jours-hommes)]]/(AvancementPrincipal[[#This Row],[Temps consacré (jours-hommes)]]+AvancementPrincipal[[#This Row],[Temps restant (jours-hommes)]]), 0)</f>
        <v>1</v>
      </c>
      <c r="G5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3">
        <f>TachesPrincipales[[#This Row],[Travail (en jours-hommes)]]</f>
        <v>1</v>
      </c>
      <c r="D6" s="13">
        <v>1</v>
      </c>
      <c r="E6" s="2"/>
      <c r="F6" s="47">
        <f>IFERROR(AvancementPrincipal[[#This Row],[Temps consacré (jours-hommes)]]/(AvancementPrincipal[[#This Row],[Temps consacré (jours-hommes)]]+AvancementPrincipal[[#This Row],[Temps restant (jours-hommes)]]), 0)</f>
        <v>1</v>
      </c>
      <c r="G6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3">
        <f>TachesPrincipales[[#This Row],[Travail (en jours-hommes)]]</f>
        <v>1</v>
      </c>
      <c r="D7" s="13">
        <v>1</v>
      </c>
      <c r="E7" s="2"/>
      <c r="F7" s="47">
        <f>IFERROR(AvancementPrincipal[[#This Row],[Temps consacré (jours-hommes)]]/(AvancementPrincipal[[#This Row],[Temps consacré (jours-hommes)]]+AvancementPrincipal[[#This Row],[Temps restant (jours-hommes)]]), 0)</f>
        <v>1</v>
      </c>
      <c r="G7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3">
        <f>TachesPrincipales[[#This Row],[Travail (en jours-hommes)]]</f>
        <v>0.5</v>
      </c>
      <c r="D8" s="13">
        <v>0.5</v>
      </c>
      <c r="E8" s="2"/>
      <c r="F8" s="47">
        <f>IFERROR(AvancementPrincipal[[#This Row],[Temps consacré (jours-hommes)]]/(AvancementPrincipal[[#This Row],[Temps consacré (jours-hommes)]]+AvancementPrincipal[[#This Row],[Temps restant (jours-hommes)]]), 0)</f>
        <v>1</v>
      </c>
      <c r="G8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3">
        <f>TachesPrincipales[[#This Row],[Travail (en jours-hommes)]]</f>
        <v>0.5</v>
      </c>
      <c r="D9" s="13">
        <v>0.5</v>
      </c>
      <c r="E9" s="2"/>
      <c r="F9" s="47">
        <f>IFERROR(AvancementPrincipal[[#This Row],[Temps consacré (jours-hommes)]]/(AvancementPrincipal[[#This Row],[Temps consacré (jours-hommes)]]+AvancementPrincipal[[#This Row],[Temps restant (jours-hommes)]]), 0)</f>
        <v>1</v>
      </c>
      <c r="G9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3">
        <f>TachesPrincipales[[#This Row],[Travail (en jours-hommes)]]</f>
        <v>1</v>
      </c>
      <c r="D10" s="13">
        <v>1</v>
      </c>
      <c r="E10" s="2"/>
      <c r="F10" s="47">
        <f>IFERROR(AvancementPrincipal[[#This Row],[Temps consacré (jours-hommes)]]/(AvancementPrincipal[[#This Row],[Temps consacré (jours-hommes)]]+AvancementPrincipal[[#This Row],[Temps restant (jours-hommes)]]), 0)</f>
        <v>1</v>
      </c>
      <c r="G10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3">
        <f>TachesPrincipales[[#This Row],[Travail (en jours-hommes)]]</f>
        <v>0.5</v>
      </c>
      <c r="D11" s="13">
        <v>0.5</v>
      </c>
      <c r="E11" s="2"/>
      <c r="F11" s="47">
        <f>IFERROR(AvancementPrincipal[[#This Row],[Temps consacré (jours-hommes)]]/(AvancementPrincipal[[#This Row],[Temps consacré (jours-hommes)]]+AvancementPrincipal[[#This Row],[Temps restant (jours-hommes)]]), 0)</f>
        <v>1</v>
      </c>
      <c r="G11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3">
        <f>TachesPrincipales[[#This Row],[Travail (en jours-hommes)]]</f>
        <v>0.5</v>
      </c>
      <c r="D12" s="13">
        <v>0.5</v>
      </c>
      <c r="E12" s="2"/>
      <c r="F12" s="47">
        <f>IFERROR(AvancementPrincipal[[#This Row],[Temps consacré (jours-hommes)]]/(AvancementPrincipal[[#This Row],[Temps consacré (jours-hommes)]]+AvancementPrincipal[[#This Row],[Temps restant (jours-hommes)]]), 0)</f>
        <v>1</v>
      </c>
      <c r="G12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3">
        <f>TachesPrincipales[[#This Row],[Travail (en jours-hommes)]]</f>
        <v>0.5</v>
      </c>
      <c r="D13" s="13">
        <v>0.5</v>
      </c>
      <c r="E13" s="2"/>
      <c r="F13" s="47">
        <f>IFERROR(AvancementPrincipal[[#This Row],[Temps consacré (jours-hommes)]]/(AvancementPrincipal[[#This Row],[Temps consacré (jours-hommes)]]+AvancementPrincipal[[#This Row],[Temps restant (jours-hommes)]]), 0)</f>
        <v>1</v>
      </c>
      <c r="G13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3">
        <f>TachesPrincipales[[#This Row],[Travail (en jours-hommes)]]</f>
        <v>0.5</v>
      </c>
      <c r="D14" s="13">
        <v>0.5</v>
      </c>
      <c r="E14" s="2"/>
      <c r="F14" s="47">
        <f>IFERROR(AvancementPrincipal[[#This Row],[Temps consacré (jours-hommes)]]/(AvancementPrincipal[[#This Row],[Temps consacré (jours-hommes)]]+AvancementPrincipal[[#This Row],[Temps restant (jours-hommes)]]), 0)</f>
        <v>1</v>
      </c>
      <c r="G14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3">
        <f>TachesPrincipales[[#This Row],[Travail (en jours-hommes)]]</f>
        <v>1</v>
      </c>
      <c r="D15" s="13">
        <v>0.5</v>
      </c>
      <c r="E15" s="2"/>
      <c r="F15" s="47">
        <f>IFERROR(AvancementPrincipal[[#This Row],[Temps consacré (jours-hommes)]]/(AvancementPrincipal[[#This Row],[Temps consacré (jours-hommes)]]+AvancementPrincipal[[#This Row],[Temps restant (jours-hommes)]]), 0)</f>
        <v>1</v>
      </c>
      <c r="G15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les données initiales de la CACPL</v>
      </c>
      <c r="C16" s="13">
        <f>TachesPrincipales[[#This Row],[Travail (en jours-hommes)]]</f>
        <v>1</v>
      </c>
      <c r="D16" s="13">
        <v>1.5</v>
      </c>
      <c r="E16" s="2"/>
      <c r="F16" s="47">
        <f>IFERROR(AvancementPrincipal[[#This Row],[Temps consacré (jours-hommes)]]/(AvancementPrincipal[[#This Row],[Temps consacré (jours-hommes)]]+AvancementPrincipal[[#This Row],[Temps restant (jours-hommes)]]), 0)</f>
        <v>1</v>
      </c>
      <c r="G16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-0.5</v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3">
        <f>TachesPrincipales[[#This Row],[Travail (en jours-hommes)]]</f>
        <v>1</v>
      </c>
      <c r="D17" s="13">
        <v>0.5</v>
      </c>
      <c r="E17" s="2"/>
      <c r="F17" s="47">
        <f>IFERROR(AvancementPrincipal[[#This Row],[Temps consacré (jours-hommes)]]/(AvancementPrincipal[[#This Row],[Temps consacré (jours-hommes)]]+AvancementPrincipal[[#This Row],[Temps restant (jours-hommes)]]), 0)</f>
        <v>1</v>
      </c>
      <c r="G17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3">
        <f>TachesPrincipales[[#This Row],[Travail (en jours-hommes)]]</f>
        <v>1</v>
      </c>
      <c r="D18" s="13">
        <v>0.5</v>
      </c>
      <c r="E18" s="2"/>
      <c r="F18" s="47">
        <f>IFERROR(AvancementPrincipal[[#This Row],[Temps consacré (jours-hommes)]]/(AvancementPrincipal[[#This Row],[Temps consacré (jours-hommes)]]+AvancementPrincipal[[#This Row],[Temps restant (jours-hommes)]]), 0)</f>
        <v>1</v>
      </c>
      <c r="G18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3">
        <f>TachesPrincipales[[#This Row],[Travail (en jours-hommes)]]</f>
        <v>1</v>
      </c>
      <c r="D19" s="13">
        <v>1</v>
      </c>
      <c r="E19" s="2"/>
      <c r="F19" s="47">
        <f>IFERROR(AvancementPrincipal[[#This Row],[Temps consacré (jours-hommes)]]/(AvancementPrincipal[[#This Row],[Temps consacré (jours-hommes)]]+AvancementPrincipal[[#This Row],[Temps restant (jours-hommes)]]), 0)</f>
        <v>1</v>
      </c>
      <c r="G19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9" s="1"/>
    </row>
    <row r="20" spans="1:8" x14ac:dyDescent="0.25">
      <c r="A20" s="7">
        <f>TachesPrincipales[[#This Row],[N°]]</f>
        <v>17</v>
      </c>
      <c r="B20" t="str">
        <f>TachesPrincipales[[#This Row],[Tâche]]</f>
        <v>Générer les graphiques sur les déchèteries et collecteurs</v>
      </c>
      <c r="C20" s="13">
        <f>TachesPrincipales[[#This Row],[Travail (en jours-hommes)]]</f>
        <v>1</v>
      </c>
      <c r="D20" s="13">
        <v>1</v>
      </c>
      <c r="E20" s="2"/>
      <c r="F20" s="47">
        <f>IFERROR(AvancementPrincipal[[#This Row],[Temps consacré (jours-hommes)]]/(AvancementPrincipal[[#This Row],[Temps consacré (jours-hommes)]]+AvancementPrincipal[[#This Row],[Temps restant (jours-hommes)]]), 0)</f>
        <v>1</v>
      </c>
      <c r="G20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0" s="1"/>
    </row>
    <row r="21" spans="1:8" x14ac:dyDescent="0.25">
      <c r="A21" s="7">
        <f>TachesPrincipales[[#This Row],[N°]]</f>
        <v>18</v>
      </c>
      <c r="B21" t="str">
        <f>TachesPrincipales[[#This Row],[Tâche]]</f>
        <v>Afficher les coordonnées sur une carte</v>
      </c>
      <c r="C21" s="13">
        <f>TachesPrincipales[[#This Row],[Travail (en jours-hommes)]]</f>
        <v>1</v>
      </c>
      <c r="D21" s="13">
        <v>0.5</v>
      </c>
      <c r="E21" s="2"/>
      <c r="F21" s="47">
        <f>IFERROR(AvancementPrincipal[[#This Row],[Temps consacré (jours-hommes)]]/(AvancementPrincipal[[#This Row],[Temps consacré (jours-hommes)]]+AvancementPrincipal[[#This Row],[Temps restant (jours-hommes)]]), 0)</f>
        <v>1</v>
      </c>
      <c r="G21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7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3">
        <f>TachesPrincipales[[#This Row],[Travail (en jours-hommes)]]</f>
        <v>1</v>
      </c>
      <c r="D22" s="13">
        <v>1</v>
      </c>
      <c r="E22" s="2"/>
      <c r="F22" s="47">
        <f>IFERROR(AvancementPrincipal[[#This Row],[Temps consacré (jours-hommes)]]/(AvancementPrincipal[[#This Row],[Temps consacré (jours-hommes)]]+AvancementPrincipal[[#This Row],[Temps restant (jours-hommes)]]), 0)</f>
        <v>1</v>
      </c>
      <c r="G22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2" s="1"/>
    </row>
    <row r="23" spans="1:8" x14ac:dyDescent="0.25">
      <c r="A23" s="7">
        <f>TachesPrincipales[[#This Row],[N°]]</f>
        <v>20</v>
      </c>
      <c r="B23" t="str">
        <f>TachesPrincipales[[#This Row],[Tâche]]</f>
        <v>Générer le tableau de bord</v>
      </c>
      <c r="C23" s="13">
        <f>TachesPrincipales[[#This Row],[Travail (en jours-hommes)]]</f>
        <v>1</v>
      </c>
      <c r="D23" s="13">
        <v>1</v>
      </c>
      <c r="E23" s="2"/>
      <c r="F23" s="47">
        <f>IFERROR(AvancementPrincipal[[#This Row],[Temps consacré (jours-hommes)]]/(AvancementPrincipal[[#This Row],[Temps consacré (jours-hommes)]]+AvancementPrincipal[[#This Row],[Temps restant (jours-hommes)]]), 0)</f>
        <v>1</v>
      </c>
      <c r="G23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3" s="1"/>
    </row>
    <row r="24" spans="1:8" x14ac:dyDescent="0.25">
      <c r="A24" s="7">
        <f>TachesPrincipales[[#This Row],[N°]]</f>
        <v>21</v>
      </c>
      <c r="B24" t="str">
        <f>TachesPrincipales[[#This Row],[Tâche]]</f>
        <v>Créer le template</v>
      </c>
      <c r="C24" s="13">
        <f>TachesPrincipales[[#This Row],[Travail (en jours-hommes)]]</f>
        <v>2</v>
      </c>
      <c r="D24" s="13">
        <v>2</v>
      </c>
      <c r="E24" s="2"/>
      <c r="F24" s="47">
        <f>IFERROR(AvancementPrincipal[[#This Row],[Temps consacré (jours-hommes)]]/(AvancementPrincipal[[#This Row],[Temps consacré (jours-hommes)]]+AvancementPrincipal[[#This Row],[Temps restant (jours-hommes)]]), 0)</f>
        <v>1</v>
      </c>
      <c r="G24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4" s="1"/>
    </row>
    <row r="25" spans="1:8" x14ac:dyDescent="0.25">
      <c r="A25" s="7">
        <f>TachesPrincipales[[#This Row],[N°]]</f>
        <v>22</v>
      </c>
      <c r="B25" t="str">
        <f>TachesPrincipales[[#This Row],[Tâche]]</f>
        <v>Créer le formulaire</v>
      </c>
      <c r="C25" s="13">
        <f>TachesPrincipales[[#This Row],[Travail (en jours-hommes)]]</f>
        <v>1</v>
      </c>
      <c r="D25" s="13"/>
      <c r="E25" s="2"/>
      <c r="F25" s="47">
        <f>IFERROR(AvancementPrincipal[[#This Row],[Temps consacré (jours-hommes)]]/(AvancementPrincipal[[#This Row],[Temps consacré (jours-hommes)]]+AvancementPrincipal[[#This Row],[Temps restant (jours-hommes)]]), 0)</f>
        <v>0</v>
      </c>
      <c r="G25" s="13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7">
        <f>TachesPrincipales[[#This Row],[N°]]</f>
        <v>23</v>
      </c>
      <c r="B26" t="str">
        <f>TachesPrincipales[[#This Row],[Tâche]]</f>
        <v>Traiter les données saisies par l'utilisateur</v>
      </c>
      <c r="C26" s="13">
        <f>TachesPrincipales[[#This Row],[Travail (en jours-hommes)]]</f>
        <v>1</v>
      </c>
      <c r="D26" s="13"/>
      <c r="E26" s="2"/>
      <c r="F26" s="47">
        <f>IFERROR(AvancementPrincipal[[#This Row],[Temps consacré (jours-hommes)]]/(AvancementPrincipal[[#This Row],[Temps consacré (jours-hommes)]]+AvancementPrincipal[[#This Row],[Temps restant (jours-hommes)]]), 0)</f>
        <v>0</v>
      </c>
      <c r="G26" s="13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7">
        <f>TachesPrincipales[[#This Row],[N°]]</f>
        <v>24</v>
      </c>
      <c r="B27" t="str">
        <f>TachesPrincipales[[#This Row],[Tâche]]</f>
        <v>Créer et afficher le GeoJSON de la CACPL</v>
      </c>
      <c r="C27" s="13">
        <f>TachesPrincipales[[#This Row],[Travail (en jours-hommes)]]</f>
        <v>0.5</v>
      </c>
      <c r="D27" s="13">
        <v>0.5</v>
      </c>
      <c r="E27" s="2"/>
      <c r="F27" s="47">
        <f>IFERROR(AvancementPrincipal[[#This Row],[Temps consacré (jours-hommes)]]/(AvancementPrincipal[[#This Row],[Temps consacré (jours-hommes)]]+AvancementPrincipal[[#This Row],[Temps restant (jours-hommes)]]), 0)</f>
        <v>1</v>
      </c>
      <c r="G27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7" s="1"/>
    </row>
    <row r="28" spans="1:8" x14ac:dyDescent="0.25">
      <c r="A28" s="7">
        <f>TachesPrincipales[[#This Row],[N°]]</f>
        <v>25</v>
      </c>
      <c r="B28" t="str">
        <f>TachesPrincipales[[#This Row],[Tâche]]</f>
        <v>Rajouter les délimitations des villes avec leurs informations</v>
      </c>
      <c r="C28" s="13">
        <f>TachesPrincipales[[#This Row],[Travail (en jours-hommes)]]</f>
        <v>1</v>
      </c>
      <c r="D28" s="13">
        <v>1</v>
      </c>
      <c r="E28" s="2"/>
      <c r="F28" s="47">
        <f>IFERROR(AvancementPrincipal[[#This Row],[Temps consacré (jours-hommes)]]/(AvancementPrincipal[[#This Row],[Temps consacré (jours-hommes)]]+AvancementPrincipal[[#This Row],[Temps restant (jours-hommes)]]), 0)</f>
        <v>1</v>
      </c>
      <c r="G28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8" s="1"/>
    </row>
    <row r="29" spans="1:8" x14ac:dyDescent="0.25">
      <c r="A29" s="7">
        <f>TachesPrincipales[[#This Row],[N°]]</f>
        <v>26</v>
      </c>
      <c r="B29" t="str">
        <f>TachesPrincipales[[#This Row],[Tâche]]</f>
        <v>Trouver d'autres sources de jeux de données</v>
      </c>
      <c r="C29" s="13">
        <f>TachesPrincipales[[#This Row],[Travail (en jours-hommes)]]</f>
        <v>1</v>
      </c>
      <c r="D29" s="13"/>
      <c r="E29" s="2"/>
      <c r="F29" s="47">
        <f>IFERROR(AvancementPrincipal[[#This Row],[Temps consacré (jours-hommes)]]/(AvancementPrincipal[[#This Row],[Temps consacré (jours-hommes)]]+AvancementPrincipal[[#This Row],[Temps restant (jours-hommes)]]), 0)</f>
        <v>0</v>
      </c>
      <c r="G29" s="13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7">
        <f>TachesPrincipales[[#This Row],[N°]]</f>
        <v>27</v>
      </c>
      <c r="B30" t="str">
        <f>TachesPrincipales[[#This Row],[Tâche]]</f>
        <v>Etablir un glossaire</v>
      </c>
      <c r="C30" s="13">
        <f>TachesPrincipales[[#This Row],[Travail (en jours-hommes)]]</f>
        <v>0.5</v>
      </c>
      <c r="D30" s="13"/>
      <c r="E30" s="2"/>
      <c r="F30" s="47">
        <f>IFERROR(AvancementPrincipal[[#This Row],[Temps consacré (jours-hommes)]]/(AvancementPrincipal[[#This Row],[Temps consacré (jours-hommes)]]+AvancementPrincipal[[#This Row],[Temps restant (jours-hommes)]]), 0)</f>
        <v>0</v>
      </c>
      <c r="G30" s="13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7">
        <f>TachesPrincipales[[#This Row],[N°]]</f>
        <v>28</v>
      </c>
      <c r="B31" t="str">
        <f>TachesPrincipales[[#This Row],[Tâche]]</f>
        <v>Rédiger le rapport de fin de stage</v>
      </c>
      <c r="C31" s="13">
        <f>TachesPrincipales[[#This Row],[Travail (en jours-hommes)]]</f>
        <v>3</v>
      </c>
      <c r="D31" s="13"/>
      <c r="E31" s="2"/>
      <c r="F31" s="47">
        <f>IFERROR(AvancementPrincipal[[#This Row],[Temps consacré (jours-hommes)]]/(AvancementPrincipal[[#This Row],[Temps consacré (jours-hommes)]]+AvancementPrincipal[[#This Row],[Temps restant (jours-hommes)]]), 0)</f>
        <v>0</v>
      </c>
      <c r="G31" s="13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7">
        <f>TachesPrincipales[[#This Row],[N°]]</f>
        <v>29</v>
      </c>
      <c r="B32" t="str">
        <f>TachesPrincipales[[#This Row],[Tâche]]</f>
        <v>Rédiger le fichier README</v>
      </c>
      <c r="C32" s="13">
        <f>TachesPrincipales[[#This Row],[Travail (en jours-hommes)]]</f>
        <v>1</v>
      </c>
      <c r="D32" s="13">
        <v>0.5</v>
      </c>
      <c r="E32" s="2">
        <v>0.5</v>
      </c>
      <c r="F32" s="47">
        <f>IFERROR(AvancementPrincipal[[#This Row],[Temps consacré (jours-hommes)]]/(AvancementPrincipal[[#This Row],[Temps consacré (jours-hommes)]]+AvancementPrincipal[[#This Row],[Temps restant (jours-hommes)]]), 0)</f>
        <v>0.5</v>
      </c>
      <c r="G32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32" s="1"/>
    </row>
    <row r="33" spans="1:8" x14ac:dyDescent="0.25">
      <c r="A33" s="7">
        <f>TachesPrincipales[[#This Row],[N°]]</f>
        <v>30</v>
      </c>
      <c r="B33" t="str">
        <f>TachesPrincipales[[#This Row],[Tâche]]</f>
        <v>Créer la présentation de stage</v>
      </c>
      <c r="C33" s="13">
        <f>TachesPrincipales[[#This Row],[Travail (en jours-hommes)]]</f>
        <v>2</v>
      </c>
      <c r="D33" s="13">
        <v>2</v>
      </c>
      <c r="E33" s="2"/>
      <c r="F33" s="47">
        <f>IFERROR(AvancementPrincipal[[#This Row],[Temps consacré (jours-hommes)]]/(AvancementPrincipal[[#This Row],[Temps consacré (jours-hommes)]]+AvancementPrincipal[[#This Row],[Temps restant (jours-hommes)]]), 0)</f>
        <v>1</v>
      </c>
      <c r="G33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33" s="1"/>
    </row>
    <row r="34" spans="1:8" x14ac:dyDescent="0.25">
      <c r="A34" s="7">
        <f>TachesPrincipales[[#This Row],[N°]]</f>
        <v>31</v>
      </c>
      <c r="B34" t="str">
        <f>TachesPrincipales[[#This Row],[Tâche]]</f>
        <v>Tester la solution</v>
      </c>
      <c r="C34" s="13">
        <f>TachesPrincipales[[#This Row],[Travail (en jours-hommes)]]</f>
        <v>1</v>
      </c>
      <c r="D34" s="13">
        <v>0.5</v>
      </c>
      <c r="E34" s="2">
        <v>0.5</v>
      </c>
      <c r="F34" s="47">
        <f>IFERROR(AvancementPrincipal[[#This Row],[Temps consacré (jours-hommes)]]/(AvancementPrincipal[[#This Row],[Temps consacré (jours-hommes)]]+AvancementPrincipal[[#This Row],[Temps restant (jours-hommes)]]), 0)</f>
        <v>0.5</v>
      </c>
      <c r="G34" s="13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34" s="1"/>
    </row>
    <row r="35" spans="1:8" x14ac:dyDescent="0.25">
      <c r="A35" s="7">
        <f>TachesPrincipales[[#This Row],[N°]]</f>
        <v>32</v>
      </c>
      <c r="B35" t="str">
        <f>TachesPrincipales[[#This Row],[Tâche]]</f>
        <v>Déboguer la solution</v>
      </c>
      <c r="C35" s="13">
        <f>TachesPrincipales[[#This Row],[Travail (en jours-hommes)]]</f>
        <v>1</v>
      </c>
      <c r="D35" s="13"/>
      <c r="E35" s="2"/>
      <c r="F35" s="47">
        <f>IFERROR(AvancementPrincipal[[#This Row],[Temps consacré (jours-hommes)]]/(AvancementPrincipal[[#This Row],[Temps consacré (jours-hommes)]]+AvancementPrincipal[[#This Row],[Temps restant (jours-hommes)]]), 0)</f>
        <v>0</v>
      </c>
      <c r="G35" s="13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ht="19.5" x14ac:dyDescent="0.3">
      <c r="A36" s="70" t="s">
        <v>153</v>
      </c>
      <c r="B36" s="70"/>
      <c r="C36" s="70"/>
      <c r="D36" s="70"/>
      <c r="E36" s="70"/>
      <c r="F36" s="70"/>
      <c r="G36" s="70"/>
      <c r="H36" s="70"/>
    </row>
    <row r="37" spans="1:8" ht="31.5" customHeight="1" x14ac:dyDescent="0.25">
      <c r="A37" s="42" t="s">
        <v>0</v>
      </c>
      <c r="B37" s="43" t="s">
        <v>1</v>
      </c>
      <c r="C37" s="44" t="s">
        <v>304</v>
      </c>
      <c r="D37" s="45" t="s">
        <v>305</v>
      </c>
      <c r="E37" s="45" t="s">
        <v>306</v>
      </c>
      <c r="F37" s="46" t="s">
        <v>307</v>
      </c>
      <c r="G37" s="45" t="s">
        <v>308</v>
      </c>
      <c r="H37" s="46" t="s">
        <v>43</v>
      </c>
    </row>
    <row r="38" spans="1:8" x14ac:dyDescent="0.25">
      <c r="A38">
        <f>TachesBonus[[#This Row],[N°]]</f>
        <v>33</v>
      </c>
      <c r="B38" t="str">
        <f>TachesBonus[[#This Row],[Tâche]]</f>
        <v>Analyser et explorer les nouvelles données de la CACPL</v>
      </c>
      <c r="C38" s="13">
        <f>TachesBonus[[#This Row],[Travail (en jours-hommes)]]</f>
        <v>1</v>
      </c>
      <c r="D38" s="13">
        <v>1</v>
      </c>
      <c r="E38" s="13"/>
      <c r="F38" s="47">
        <f>IFERROR(AvancementPrincipal8[[#This Row],[Temps consacré (jours-hommes)]]/(AvancementPrincipal8[[#This Row],[Temps consacré (jours-hommes)]]+AvancementPrincipal8[[#This Row],[Temps restant (jours-hommes)]]), 0)</f>
        <v>1</v>
      </c>
      <c r="G38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38" s="1"/>
    </row>
    <row r="39" spans="1:8" x14ac:dyDescent="0.25">
      <c r="A39" s="7">
        <f>TachesBonus[[#This Row],[N°]]</f>
        <v>34</v>
      </c>
      <c r="B39" s="7" t="str">
        <f>TachesBonus[[#This Row],[Tâche]]</f>
        <v>Adapter le dictionnaire aux nouvelles données de la CACPL</v>
      </c>
      <c r="C39" s="13">
        <f>TachesBonus[[#This Row],[Travail (en jours-hommes)]]</f>
        <v>0.5</v>
      </c>
      <c r="D39" s="13">
        <v>0.5</v>
      </c>
      <c r="E39" s="13"/>
      <c r="F39" s="47">
        <f>IFERROR(AvancementPrincipal8[[#This Row],[Temps consacré (jours-hommes)]]/(AvancementPrincipal8[[#This Row],[Temps consacré (jours-hommes)]]+AvancementPrincipal8[[#This Row],[Temps restant (jours-hommes)]]), 0)</f>
        <v>1</v>
      </c>
      <c r="G39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39" s="1"/>
    </row>
    <row r="40" spans="1:8" x14ac:dyDescent="0.25">
      <c r="A40">
        <f>TachesBonus[[#This Row],[N°]]</f>
        <v>35</v>
      </c>
      <c r="B40" t="str">
        <f>TachesBonus[[#This Row],[Tâche]]</f>
        <v>Adapter le MCD avec les nouvelles données de la CACPL</v>
      </c>
      <c r="C40" s="13">
        <f>TachesBonus[[#This Row],[Travail (en jours-hommes)]]</f>
        <v>0.5</v>
      </c>
      <c r="D40" s="13">
        <v>0.5</v>
      </c>
      <c r="E40" s="13"/>
      <c r="F40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0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40" s="1"/>
    </row>
    <row r="41" spans="1:8" x14ac:dyDescent="0.25">
      <c r="A41">
        <f>TachesBonus[[#This Row],[N°]]</f>
        <v>36</v>
      </c>
      <c r="B41" t="str">
        <f>TachesBonus[[#This Row],[Tâche]]</f>
        <v>Adapter le MLD avec les nouvelles données de la CACPL</v>
      </c>
      <c r="C41" s="13">
        <f>TachesBonus[[#This Row],[Travail (en jours-hommes)]]</f>
        <v>0.5</v>
      </c>
      <c r="D41" s="13">
        <v>0.5</v>
      </c>
      <c r="E41" s="13"/>
      <c r="F41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1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41" s="1"/>
    </row>
    <row r="42" spans="1:8" x14ac:dyDescent="0.25">
      <c r="A42">
        <f>TachesBonus[[#This Row],[N°]]</f>
        <v>37</v>
      </c>
      <c r="B42" t="str">
        <f>TachesBonus[[#This Row],[Tâche]]</f>
        <v>Adapter le MRD avec les nouvelles données de la CACPL</v>
      </c>
      <c r="C42" s="13">
        <f>TachesBonus[[#This Row],[Travail (en jours-hommes)]]</f>
        <v>0.5</v>
      </c>
      <c r="D42" s="13">
        <v>0.5</v>
      </c>
      <c r="E42" s="13"/>
      <c r="F42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2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42" s="1"/>
    </row>
    <row r="43" spans="1:8" x14ac:dyDescent="0.25">
      <c r="A43">
        <f>TachesBonus[[#This Row],[N°]]</f>
        <v>38</v>
      </c>
      <c r="B43" t="str">
        <f>TachesBonus[[#This Row],[Tâche]]</f>
        <v>Compléter la base de données avec les tables pour les nouvelles données de la CACPL</v>
      </c>
      <c r="C43" s="13">
        <f>TachesBonus[[#This Row],[Travail (en jours-hommes)]]</f>
        <v>1</v>
      </c>
      <c r="D43" s="13">
        <v>1</v>
      </c>
      <c r="E43" s="13"/>
      <c r="F43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3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43" s="1"/>
    </row>
    <row r="44" spans="1:8" x14ac:dyDescent="0.25">
      <c r="A44">
        <f>TachesBonus[[#This Row],[N°]]</f>
        <v>39</v>
      </c>
      <c r="B44" t="str">
        <f>TachesBonus[[#This Row],[Tâche]]</f>
        <v>Détecter les anomalies et nettoyer les nouvelles données de la CACPL</v>
      </c>
      <c r="C44" s="13">
        <f>TachesBonus[[#This Row],[Travail (en jours-hommes)]]</f>
        <v>1</v>
      </c>
      <c r="D44" s="13">
        <v>2</v>
      </c>
      <c r="E44" s="13"/>
      <c r="F44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4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-1</v>
      </c>
      <c r="H44" s="1"/>
    </row>
    <row r="45" spans="1:8" x14ac:dyDescent="0.25">
      <c r="A45">
        <f>TachesBonus[[#This Row],[N°]]</f>
        <v>40</v>
      </c>
      <c r="B45" t="str">
        <f>TachesBonus[[#This Row],[Tâche]]</f>
        <v>Mettre en forme les nouvelles données de la CACPL</v>
      </c>
      <c r="C45" s="13">
        <f>TachesBonus[[#This Row],[Travail (en jours-hommes)]]</f>
        <v>1</v>
      </c>
      <c r="D45" s="13">
        <v>1</v>
      </c>
      <c r="E45" s="13"/>
      <c r="F45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5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45" s="1"/>
    </row>
    <row r="46" spans="1:8" x14ac:dyDescent="0.25">
      <c r="A46">
        <f>TachesBonus[[#This Row],[N°]]</f>
        <v>41</v>
      </c>
      <c r="B46" t="str">
        <f>TachesBonus[[#This Row],[Tâche]]</f>
        <v>Intégrer dans la base de données les nouvelles données de la CACPL</v>
      </c>
      <c r="C46" s="13">
        <f>TachesBonus[[#This Row],[Travail (en jours-hommes)]]</f>
        <v>1</v>
      </c>
      <c r="D46" s="13">
        <v>1</v>
      </c>
      <c r="E46" s="13"/>
      <c r="F46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6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</v>
      </c>
      <c r="H46" s="1"/>
    </row>
    <row r="47" spans="1:8" x14ac:dyDescent="0.25">
      <c r="A47">
        <f>TachesBonus[[#This Row],[N°]]</f>
        <v>42</v>
      </c>
      <c r="B47" t="str">
        <f>TachesBonus[[#This Row],[Tâche]]</f>
        <v>Créer des requêtes (CRUD) pour les nouvelles données de la CACPL</v>
      </c>
      <c r="C47" s="13">
        <f>TachesBonus[[#This Row],[Travail (en jours-hommes)]]</f>
        <v>2</v>
      </c>
      <c r="D47" s="13"/>
      <c r="E47" s="13"/>
      <c r="F4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4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47" s="1"/>
    </row>
    <row r="48" spans="1:8" x14ac:dyDescent="0.25">
      <c r="A48">
        <f>TachesBonus[[#This Row],[N°]]</f>
        <v>43</v>
      </c>
      <c r="B48" t="str">
        <f>TachesBonus[[#This Row],[Tâche]]</f>
        <v>Créer les graphiques croisant les données actuelles et les nouvelles de la CACPL</v>
      </c>
      <c r="C48" s="13">
        <f>TachesBonus[[#This Row],[Travail (en jours-hommes)]]</f>
        <v>1.5</v>
      </c>
      <c r="D48" s="13">
        <v>1</v>
      </c>
      <c r="E48" s="13"/>
      <c r="F48" s="47">
        <f>IFERROR(AvancementPrincipal8[[#This Row],[Temps consacré (jours-hommes)]]/(AvancementPrincipal8[[#This Row],[Temps consacré (jours-hommes)]]+AvancementPrincipal8[[#This Row],[Temps restant (jours-hommes)]]), 0)</f>
        <v>1</v>
      </c>
      <c r="G48" s="13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>0.5</v>
      </c>
      <c r="H48" s="1"/>
    </row>
    <row r="49" spans="1:8" x14ac:dyDescent="0.25">
      <c r="A49">
        <f>TachesBonus[[#This Row],[N°]]</f>
        <v>44</v>
      </c>
      <c r="B49" t="str">
        <f>TachesBonus[[#This Row],[Tâche]]</f>
        <v>Intégrer les nouveaux graphiques croisés de la CACPL dans le tableau de bord</v>
      </c>
      <c r="C49" s="13">
        <f>TachesBonus[[#This Row],[Travail (en jours-hommes)]]</f>
        <v>0.5</v>
      </c>
      <c r="D49" s="13"/>
      <c r="E49" s="13"/>
      <c r="F4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4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49" s="1"/>
    </row>
    <row r="50" spans="1:8" x14ac:dyDescent="0.25">
      <c r="A50">
        <f>TachesBonus[[#This Row],[N°]]</f>
        <v>45</v>
      </c>
      <c r="B50" t="str">
        <f>TachesBonus[[#This Row],[Tâche]]</f>
        <v>Générer les nouveaux graphiques pour chaque déchèterie et chaque collecteur</v>
      </c>
      <c r="C50" s="13">
        <f>TachesBonus[[#This Row],[Travail (en jours-hommes)]]</f>
        <v>1</v>
      </c>
      <c r="D50" s="13"/>
      <c r="E50" s="13"/>
      <c r="F50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0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0" s="1"/>
    </row>
    <row r="51" spans="1:8" x14ac:dyDescent="0.25">
      <c r="A51">
        <f>TachesBonus[[#This Row],[N°]]</f>
        <v>46</v>
      </c>
      <c r="B51" t="str">
        <f>TachesBonus[[#This Row],[Tâche]]</f>
        <v>Intégrer les graphiques pour chaque repère de la carte</v>
      </c>
      <c r="C51" s="13">
        <f>TachesBonus[[#This Row],[Travail (en jours-hommes)]]</f>
        <v>1</v>
      </c>
      <c r="D51" s="13"/>
      <c r="E51" s="13"/>
      <c r="F51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1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1" s="1"/>
    </row>
    <row r="52" spans="1:8" x14ac:dyDescent="0.25">
      <c r="A52">
        <f>TachesBonus[[#This Row],[N°]]</f>
        <v>47</v>
      </c>
      <c r="B52" t="str">
        <f>TachesBonus[[#This Row],[Tâche]]</f>
        <v>Rendre dynamique les graphiques de chaque repère</v>
      </c>
      <c r="C52" s="13">
        <f>TachesBonus[[#This Row],[Travail (en jours-hommes)]]</f>
        <v>1</v>
      </c>
      <c r="D52" s="13"/>
      <c r="E52" s="13"/>
      <c r="F52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2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2" s="1"/>
    </row>
    <row r="53" spans="1:8" x14ac:dyDescent="0.25">
      <c r="A53">
        <f>TachesBonus[[#This Row],[N°]]</f>
        <v>48</v>
      </c>
      <c r="B53" t="str">
        <f>TachesBonus[[#This Row],[Tâche]]</f>
        <v>Afficher sur la carte les filtres issus des nouvelles données de la CACPL</v>
      </c>
      <c r="C53" s="13">
        <f>TachesBonus[[#This Row],[Travail (en jours-hommes)]]</f>
        <v>1</v>
      </c>
      <c r="D53" s="13"/>
      <c r="E53" s="13"/>
      <c r="F53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>
        <f>TachesBonus[[#This Row],[N°]]</f>
        <v>49</v>
      </c>
      <c r="B54" t="str">
        <f>TachesBonus[[#This Row],[Tâche]]</f>
        <v>Interpréter l'adéquation entre collecteurs et nouvelles données de la CACPL</v>
      </c>
      <c r="C54" s="13">
        <f>TachesBonus[[#This Row],[Travail (en jours-hommes)]]</f>
        <v>2</v>
      </c>
      <c r="D54" s="13"/>
      <c r="E54" s="13"/>
      <c r="F54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 s="7">
        <f>TachesBonus[[#This Row],[N°]]</f>
        <v>50</v>
      </c>
      <c r="B55" t="str">
        <f>TachesBonus[[#This Row],[Tâche]]</f>
        <v>Gérer les UUID</v>
      </c>
      <c r="C55" s="13">
        <f>TachesBonus[[#This Row],[Travail (en jours-hommes)]]</f>
        <v>2</v>
      </c>
      <c r="D55" s="13"/>
      <c r="E55" s="13"/>
      <c r="F55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 s="7">
        <f>TachesBonus[[#This Row],[N°]]</f>
        <v>51</v>
      </c>
      <c r="B56" t="str">
        <f>TachesBonus[[#This Row],[Tâche]]</f>
        <v>Récupérer les données pertinentes sur le site de l'INSEE</v>
      </c>
      <c r="C56" s="13">
        <f>TachesBonus[[#This Row],[Travail (en jours-hommes)]]</f>
        <v>1</v>
      </c>
      <c r="D56" s="13"/>
      <c r="E56" s="13"/>
      <c r="F56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 s="7">
        <f>TachesBonus[[#This Row],[N°]]</f>
        <v>52</v>
      </c>
      <c r="B57" t="str">
        <f>TachesBonus[[#This Row],[Tâche]]</f>
        <v>Analyser et explorer les données de l'INSEE</v>
      </c>
      <c r="C57" s="13">
        <f>TachesBonus[[#This Row],[Travail (en jours-hommes)]]</f>
        <v>1</v>
      </c>
      <c r="D57" s="13"/>
      <c r="E57" s="13"/>
      <c r="F5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 s="7">
        <f>TachesBonus[[#This Row],[N°]]</f>
        <v>53</v>
      </c>
      <c r="B58" t="str">
        <f>TachesBonus[[#This Row],[Tâche]]</f>
        <v>Modifier le dictionnaire avec les données de l'INSEE</v>
      </c>
      <c r="C58" s="13">
        <f>TachesBonus[[#This Row],[Travail (en jours-hommes)]]</f>
        <v>0.5</v>
      </c>
      <c r="D58" s="13"/>
      <c r="E58" s="13"/>
      <c r="F58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 s="7">
        <f>TachesBonus[[#This Row],[N°]]</f>
        <v>54</v>
      </c>
      <c r="B59" t="str">
        <f>TachesBonus[[#This Row],[Tâche]]</f>
        <v>Modifier le MCD avec les données de l'INSEE</v>
      </c>
      <c r="C59" s="13">
        <f>TachesBonus[[#This Row],[Travail (en jours-hommes)]]</f>
        <v>0.5</v>
      </c>
      <c r="D59" s="13"/>
      <c r="E59" s="13"/>
      <c r="F5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 s="7">
        <f>TachesBonus[[#This Row],[N°]]</f>
        <v>55</v>
      </c>
      <c r="B60" t="str">
        <f>TachesBonus[[#This Row],[Tâche]]</f>
        <v>Modifier le MLD avec les données de l'INSEE</v>
      </c>
      <c r="C60" s="13">
        <f>TachesBonus[[#This Row],[Travail (en jours-hommes)]]</f>
        <v>0.5</v>
      </c>
      <c r="D60" s="13"/>
      <c r="E60" s="13"/>
      <c r="F60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 s="7">
        <f>TachesBonus[[#This Row],[N°]]</f>
        <v>56</v>
      </c>
      <c r="B61" t="str">
        <f>TachesBonus[[#This Row],[Tâche]]</f>
        <v>Modifier le MRD avec les données de l'INSEE</v>
      </c>
      <c r="C61" s="13">
        <f>TachesBonus[[#This Row],[Travail (en jours-hommes)]]</f>
        <v>0.5</v>
      </c>
      <c r="D61" s="13"/>
      <c r="E61" s="13"/>
      <c r="F61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 s="7">
        <f>TachesBonus[[#This Row],[N°]]</f>
        <v>57</v>
      </c>
      <c r="B62" t="str">
        <f>TachesBonus[[#This Row],[Tâche]]</f>
        <v>Compléter la BDD avec les tables pour l'INSEE</v>
      </c>
      <c r="C62" s="13">
        <f>TachesBonus[[#This Row],[Travail (en jours-hommes)]]</f>
        <v>1</v>
      </c>
      <c r="D62" s="13"/>
      <c r="E62" s="13"/>
      <c r="F62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 s="7">
        <f>TachesBonus[[#This Row],[N°]]</f>
        <v>58</v>
      </c>
      <c r="B63" t="str">
        <f>TachesBonus[[#This Row],[Tâche]]</f>
        <v>Détecter les anomalies et nettoyer les données de l'INSEE</v>
      </c>
      <c r="C63" s="13">
        <f>TachesBonus[[#This Row],[Travail (en jours-hommes)]]</f>
        <v>1</v>
      </c>
      <c r="D63" s="13"/>
      <c r="E63" s="13"/>
      <c r="F63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 s="7">
        <f>TachesBonus[[#This Row],[N°]]</f>
        <v>59</v>
      </c>
      <c r="B64" t="str">
        <f>TachesBonus[[#This Row],[Tâche]]</f>
        <v>Mettre en forme les données de l'INSEE</v>
      </c>
      <c r="C64" s="13">
        <f>TachesBonus[[#This Row],[Travail (en jours-hommes)]]</f>
        <v>1</v>
      </c>
      <c r="D64" s="13"/>
      <c r="E64" s="13"/>
      <c r="F64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 s="7">
        <f>TachesBonus[[#This Row],[N°]]</f>
        <v>60</v>
      </c>
      <c r="B65" t="str">
        <f>TachesBonus[[#This Row],[Tâche]]</f>
        <v>Intégrer dans la BDD les données de l'INSEE</v>
      </c>
      <c r="C65" s="13">
        <f>TachesBonus[[#This Row],[Travail (en jours-hommes)]]</f>
        <v>1</v>
      </c>
      <c r="D65" s="13"/>
      <c r="E65" s="13"/>
      <c r="F65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 s="7">
        <f>TachesBonus[[#This Row],[N°]]</f>
        <v>61</v>
      </c>
      <c r="B66" t="str">
        <f>TachesBonus[[#This Row],[Tâche]]</f>
        <v>Créer des requêtes (CRUD) pour les données de l'INSEE</v>
      </c>
      <c r="C66" s="13">
        <f>TachesBonus[[#This Row],[Travail (en jours-hommes)]]</f>
        <v>2</v>
      </c>
      <c r="D66" s="13"/>
      <c r="E66" s="13"/>
      <c r="F66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 s="7">
        <f>TachesBonus[[#This Row],[N°]]</f>
        <v>62</v>
      </c>
      <c r="B67" t="str">
        <f>TachesBonus[[#This Row],[Tâche]]</f>
        <v>Créer les graphiques croisant les données de la CACPL et de l'INSEE</v>
      </c>
      <c r="C67" s="13">
        <f>TachesBonus[[#This Row],[Travail (en jours-hommes)]]</f>
        <v>1.5</v>
      </c>
      <c r="D67" s="13"/>
      <c r="E67" s="13"/>
      <c r="F6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 s="7">
        <f>TachesBonus[[#This Row],[N°]]</f>
        <v>63</v>
      </c>
      <c r="B68" t="str">
        <f>TachesBonus[[#This Row],[Tâche]]</f>
        <v>Intégrer les graphiques croisés CACPL/INSEE dans le tableau de bord</v>
      </c>
      <c r="C68" s="13">
        <f>TachesBonus[[#This Row],[Travail (en jours-hommes)]]</f>
        <v>0.5</v>
      </c>
      <c r="D68" s="13"/>
      <c r="E68" s="13"/>
      <c r="F68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 s="7">
        <f>TachesBonus[[#This Row],[N°]]</f>
        <v>64</v>
      </c>
      <c r="B69" t="str">
        <f>TachesBonus[[#This Row],[Tâche]]</f>
        <v>Afficher sur la carte les filtres issus des données de l'INSEE</v>
      </c>
      <c r="C69" s="13">
        <f>TachesBonus[[#This Row],[Travail (en jours-hommes)]]</f>
        <v>1</v>
      </c>
      <c r="D69" s="13"/>
      <c r="E69" s="13"/>
      <c r="F6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7">
        <f>TachesBonus[[#This Row],[N°]]</f>
        <v>65</v>
      </c>
      <c r="B70" t="str">
        <f>TachesBonus[[#This Row],[Tâche]]</f>
        <v>Interpréter l'adéquation entre collecteurs et chiffres de l'INSEE</v>
      </c>
      <c r="C70" s="13">
        <f>TachesBonus[[#This Row],[Travail (en jours-hommes)]]</f>
        <v>2</v>
      </c>
      <c r="D70" s="13"/>
      <c r="E70" s="13"/>
      <c r="F70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7">
        <f>TachesBonus[[#This Row],[N°]]</f>
        <v>66</v>
      </c>
      <c r="B71" t="str">
        <f>TachesBonus[[#This Row],[Tâche]]</f>
        <v>Analyser et explorer les données SIRENE de l'INSEE</v>
      </c>
      <c r="C71" s="13">
        <f>TachesBonus[[#This Row],[Travail (en jours-hommes)]]</f>
        <v>1</v>
      </c>
      <c r="D71" s="13"/>
      <c r="E71" s="13"/>
      <c r="F71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7">
        <f>TachesBonus[[#This Row],[N°]]</f>
        <v>67</v>
      </c>
      <c r="B72" t="str">
        <f>TachesBonus[[#This Row],[Tâche]]</f>
        <v>Adapter le dictionnaire avec les données SIRENE de l'INSEE</v>
      </c>
      <c r="C72" s="13">
        <f>TachesBonus[[#This Row],[Travail (en jours-hommes)]]</f>
        <v>0.5</v>
      </c>
      <c r="D72" s="13"/>
      <c r="E72" s="13"/>
      <c r="F72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7">
        <f>TachesBonus[[#This Row],[N°]]</f>
        <v>68</v>
      </c>
      <c r="B73" t="str">
        <f>TachesBonus[[#This Row],[Tâche]]</f>
        <v>Adapter le MCD avec les  données SIRENE de l'INSEE</v>
      </c>
      <c r="C73" s="13">
        <f>TachesBonus[[#This Row],[Travail (en jours-hommes)]]</f>
        <v>0.5</v>
      </c>
      <c r="D73" s="13"/>
      <c r="E73" s="13"/>
      <c r="F73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7">
        <f>TachesBonus[[#This Row],[N°]]</f>
        <v>69</v>
      </c>
      <c r="B74" t="str">
        <f>TachesBonus[[#This Row],[Tâche]]</f>
        <v>Adapter le MLD avec les données SIRENE de l'INSEE</v>
      </c>
      <c r="C74" s="13">
        <f>TachesBonus[[#This Row],[Travail (en jours-hommes)]]</f>
        <v>0.5</v>
      </c>
      <c r="D74" s="13"/>
      <c r="E74" s="13"/>
      <c r="F74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7">
        <f>TachesBonus[[#This Row],[N°]]</f>
        <v>70</v>
      </c>
      <c r="B75" t="str">
        <f>TachesBonus[[#This Row],[Tâche]]</f>
        <v>Adapter le MRD avec les données SIRENE de l'INSEE</v>
      </c>
      <c r="C75" s="13">
        <f>TachesBonus[[#This Row],[Travail (en jours-hommes)]]</f>
        <v>0.5</v>
      </c>
      <c r="D75" s="13"/>
      <c r="E75" s="13"/>
      <c r="F75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7">
        <f>TachesBonus[[#This Row],[N°]]</f>
        <v>71</v>
      </c>
      <c r="B76" t="str">
        <f>TachesBonus[[#This Row],[Tâche]]</f>
        <v>Compléter la base de données avec les tables SIRENE pour l'INSEE</v>
      </c>
      <c r="C76" s="13">
        <f>TachesBonus[[#This Row],[Travail (en jours-hommes)]]</f>
        <v>1</v>
      </c>
      <c r="D76" s="13"/>
      <c r="E76" s="13"/>
      <c r="F76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7">
        <f>TachesBonus[[#This Row],[N°]]</f>
        <v>72</v>
      </c>
      <c r="B77" t="str">
        <f>TachesBonus[[#This Row],[Tâche]]</f>
        <v>Détecter les anomalies et nettoyer les données SIRENE de l'INSEE</v>
      </c>
      <c r="C77" s="13">
        <f>TachesBonus[[#This Row],[Travail (en jours-hommes)]]</f>
        <v>1</v>
      </c>
      <c r="D77" s="13"/>
      <c r="E77" s="13"/>
      <c r="F7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7">
        <f>TachesBonus[[#This Row],[N°]]</f>
        <v>73</v>
      </c>
      <c r="B78" t="str">
        <f>TachesBonus[[#This Row],[Tâche]]</f>
        <v>Mettre en forme les données SIRENE de l'INSEE</v>
      </c>
      <c r="C78" s="13">
        <f>TachesBonus[[#This Row],[Travail (en jours-hommes)]]</f>
        <v>1</v>
      </c>
      <c r="D78" s="13"/>
      <c r="E78" s="13"/>
      <c r="F78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7">
        <f>TachesBonus[[#This Row],[N°]]</f>
        <v>74</v>
      </c>
      <c r="B79" t="str">
        <f>TachesBonus[[#This Row],[Tâche]]</f>
        <v>Intégrer dans la base de données les données SIRENE de l'INSEE</v>
      </c>
      <c r="C79" s="13">
        <f>TachesBonus[[#This Row],[Travail (en jours-hommes)]]</f>
        <v>1</v>
      </c>
      <c r="D79" s="13"/>
      <c r="E79" s="13"/>
      <c r="F7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7">
        <f>TachesBonus[[#This Row],[N°]]</f>
        <v>75</v>
      </c>
      <c r="B80" t="str">
        <f>TachesBonus[[#This Row],[Tâche]]</f>
        <v>Créer des requêtes (CRUD) pour les données SIRENE de l'INSEE</v>
      </c>
      <c r="C80" s="13">
        <f>TachesBonus[[#This Row],[Travail (en jours-hommes)]]</f>
        <v>1</v>
      </c>
      <c r="D80" s="13"/>
      <c r="E80" s="13"/>
      <c r="F80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7">
        <f>TachesBonus[[#This Row],[N°]]</f>
        <v>76</v>
      </c>
      <c r="B81" t="str">
        <f>TachesBonus[[#This Row],[Tâche]]</f>
        <v>Créer les graphiques croisant les données actuelles et celles SIRENE de l'INSEE</v>
      </c>
      <c r="C81" s="13">
        <f>TachesBonus[[#This Row],[Travail (en jours-hommes)]]</f>
        <v>1</v>
      </c>
      <c r="D81" s="13"/>
      <c r="E81" s="13"/>
      <c r="F81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7">
        <f>TachesBonus[[#This Row],[N°]]</f>
        <v>77</v>
      </c>
      <c r="B82" t="str">
        <f>TachesBonus[[#This Row],[Tâche]]</f>
        <v>Intégrer les nouveaux graphiques croisés CACPL/INSEE dans le tableau de bord</v>
      </c>
      <c r="C82" s="13">
        <f>TachesBonus[[#This Row],[Travail (en jours-hommes)]]</f>
        <v>0.5</v>
      </c>
      <c r="D82" s="13"/>
      <c r="E82" s="13"/>
      <c r="F82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7">
        <f>TachesBonus[[#This Row],[N°]]</f>
        <v>78</v>
      </c>
      <c r="B83" t="str">
        <f>TachesBonus[[#This Row],[Tâche]]</f>
        <v>Afficher sur la carte les sociétés</v>
      </c>
      <c r="C83" s="13">
        <f>TachesBonus[[#This Row],[Travail (en jours-hommes)]]</f>
        <v>1</v>
      </c>
      <c r="D83" s="13"/>
      <c r="E83" s="13"/>
      <c r="F83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7">
        <f>TachesBonus[[#This Row],[N°]]</f>
        <v>79</v>
      </c>
      <c r="B84" t="str">
        <f>TachesBonus[[#This Row],[Tâche]]</f>
        <v>Afficher sur la carte les filtres issus des données SIRENE de l'INSEE</v>
      </c>
      <c r="C84" s="13">
        <f>TachesBonus[[#This Row],[Travail (en jours-hommes)]]</f>
        <v>1</v>
      </c>
      <c r="D84" s="13"/>
      <c r="E84" s="13"/>
      <c r="F84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7">
        <f>TachesBonus[[#This Row],[N°]]</f>
        <v>80</v>
      </c>
      <c r="B85" t="str">
        <f>TachesBonus[[#This Row],[Tâche]]</f>
        <v>Interpréter l'adéquation entre collecteurs et chiffres SIRENE de l'INSEE</v>
      </c>
      <c r="C85" s="13">
        <f>TachesBonus[[#This Row],[Travail (en jours-hommes)]]</f>
        <v>2</v>
      </c>
      <c r="D85" s="13"/>
      <c r="E85" s="13"/>
      <c r="F85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7">
        <f>TachesBonus[[#This Row],[N°]]</f>
        <v>81</v>
      </c>
      <c r="B86" s="7" t="str">
        <f>TachesBonus[[#This Row],[Tâche]]</f>
        <v>Définir les facteurs principaux d'utilisation des collecteurs</v>
      </c>
      <c r="C86" s="13">
        <f>TachesBonus[[#This Row],[Travail (en jours-hommes)]]</f>
        <v>3</v>
      </c>
      <c r="D86" s="13"/>
      <c r="E86" s="13"/>
      <c r="F86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7">
        <f>TachesBonus[[#This Row],[N°]]</f>
        <v>82</v>
      </c>
      <c r="B87" s="7" t="str">
        <f>TachesBonus[[#This Row],[Tâche]]</f>
        <v>Définir les types d'usager</v>
      </c>
      <c r="C87" s="13">
        <f>TachesBonus[[#This Row],[Travail (en jours-hommes)]]</f>
        <v>2</v>
      </c>
      <c r="D87" s="13"/>
      <c r="E87" s="13"/>
      <c r="F8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7">
        <f>TachesBonus[[#This Row],[N°]]</f>
        <v>83</v>
      </c>
      <c r="B88" s="7" t="str">
        <f>TachesBonus[[#This Row],[Tâche]]</f>
        <v>Définir les groupes de collecteurs</v>
      </c>
      <c r="C88" s="13">
        <f>TachesBonus[[#This Row],[Travail (en jours-hommes)]]</f>
        <v>2</v>
      </c>
      <c r="D88" s="13"/>
      <c r="E88" s="13"/>
      <c r="F88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7">
        <f>TachesBonus[[#This Row],[N°]]</f>
        <v>84</v>
      </c>
      <c r="B89" s="7" t="str">
        <f>TachesBonus[[#This Row],[Tâche]]</f>
        <v>Détecter et prévoir l'utilisation des collecteurs</v>
      </c>
      <c r="C89" s="13">
        <f>TachesBonus[[#This Row],[Travail (en jours-hommes)]]</f>
        <v>4</v>
      </c>
      <c r="D89" s="13"/>
      <c r="E89" s="13"/>
      <c r="F8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7">
        <f>TachesBonus[[#This Row],[N°]]</f>
        <v>85</v>
      </c>
      <c r="B90" s="7" t="str">
        <f>TachesBonus[[#This Row],[Tâche]]</f>
        <v>Transformer le tableau de bord en service</v>
      </c>
      <c r="C90" s="13">
        <f>TachesBonus[[#This Row],[Travail (en jours-hommes)]]</f>
        <v>1</v>
      </c>
      <c r="D90" s="13"/>
      <c r="E90" s="13"/>
      <c r="F90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7">
        <f>TachesBonus[[#This Row],[N°]]</f>
        <v>86</v>
      </c>
      <c r="B91" s="7" t="str">
        <f>TachesBonus[[#This Row],[Tâche]]</f>
        <v>Créer une API pour le service</v>
      </c>
      <c r="C91" s="13">
        <f>TachesBonus[[#This Row],[Travail (en jours-hommes)]]</f>
        <v>1</v>
      </c>
      <c r="D91" s="13"/>
      <c r="E91" s="13"/>
      <c r="F91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7">
        <f>TachesBonus[[#This Row],[N°]]</f>
        <v>87</v>
      </c>
      <c r="B92" s="7" t="str">
        <f>TachesBonus[[#This Row],[Tâche]]</f>
        <v>Afficher et rendre éditable les tables de la BDD sur le tableau de bord</v>
      </c>
      <c r="C92" s="13">
        <f>TachesBonus[[#This Row],[Travail (en jours-hommes)]]</f>
        <v>2</v>
      </c>
      <c r="D92" s="13"/>
      <c r="E92" s="13"/>
      <c r="F92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7">
        <f>TachesBonus[[#This Row],[N°]]</f>
        <v>88</v>
      </c>
      <c r="B93" s="7" t="str">
        <f>TachesBonus[[#This Row],[Tâche]]</f>
        <v xml:space="preserve">Gérer la persistance des données éditées dans la BDD </v>
      </c>
      <c r="C93" s="13">
        <f>TachesBonus[[#This Row],[Travail (en jours-hommes)]]</f>
        <v>2</v>
      </c>
      <c r="D93" s="13"/>
      <c r="E93" s="13"/>
      <c r="F93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7">
        <f>TachesBonus[[#This Row],[N°]]</f>
        <v>89</v>
      </c>
      <c r="B94" s="7" t="str">
        <f>TachesBonus[[#This Row],[Tâche]]</f>
        <v>Créer le formulaire pour les comptes utilisateurs</v>
      </c>
      <c r="C94" s="13">
        <f>TachesBonus[[#This Row],[Travail (en jours-hommes)]]</f>
        <v>1</v>
      </c>
      <c r="D94" s="13"/>
      <c r="E94" s="13"/>
      <c r="F94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7">
        <f>TachesBonus[[#This Row],[N°]]</f>
        <v>90</v>
      </c>
      <c r="B95" s="7" t="str">
        <f>TachesBonus[[#This Row],[Tâche]]</f>
        <v xml:space="preserve">Gérer les comptes utilisateurs </v>
      </c>
      <c r="C95" s="13">
        <f>TachesBonus[[#This Row],[Travail (en jours-hommes)]]</f>
        <v>1.5</v>
      </c>
      <c r="D95" s="13"/>
      <c r="E95" s="13"/>
      <c r="F95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7">
        <f>TachesBonus[[#This Row],[N°]]</f>
        <v>91</v>
      </c>
      <c r="B96" s="7" t="str">
        <f>TachesBonus[[#This Row],[Tâche]]</f>
        <v>Restreindre l'accès de certaines fonctionnalités aux utilisateurs</v>
      </c>
      <c r="C96" s="13">
        <f>TachesBonus[[#This Row],[Travail (en jours-hommes)]]</f>
        <v>1.5</v>
      </c>
      <c r="D96" s="13"/>
      <c r="E96" s="13"/>
      <c r="F96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7">
        <f>TachesBonus[[#This Row],[N°]]</f>
        <v>92</v>
      </c>
      <c r="B97" s="7" t="str">
        <f>TachesBonus[[#This Row],[Tâche]]</f>
        <v>Créer un data lake pour tous les jeux de données</v>
      </c>
      <c r="C97" s="13">
        <f>TachesBonus[[#This Row],[Travail (en jours-hommes)]]</f>
        <v>1</v>
      </c>
      <c r="D97" s="13"/>
      <c r="E97" s="13"/>
      <c r="F9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7">
        <f>TachesBonus[[#This Row],[N°]]</f>
        <v>93</v>
      </c>
      <c r="B98" s="7" t="str">
        <f>TachesBonus[[#This Row],[Tâche]]</f>
        <v>Intégrer les jeux de données dans le data lake</v>
      </c>
      <c r="C98" s="13">
        <f>TachesBonus[[#This Row],[Travail (en jours-hommes)]]</f>
        <v>2</v>
      </c>
      <c r="D98" s="13"/>
      <c r="E98" s="13"/>
      <c r="F98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7">
        <f>TachesBonus[[#This Row],[N°]]</f>
        <v>94</v>
      </c>
      <c r="B99" s="7" t="str">
        <f>TachesBonus[[#This Row],[Tâche]]</f>
        <v>Récupérer et éditer les informations du data lake</v>
      </c>
      <c r="C99" s="13">
        <f>TachesBonus[[#This Row],[Travail (en jours-hommes)]]</f>
        <v>1</v>
      </c>
      <c r="D99" s="13"/>
      <c r="E99" s="13"/>
      <c r="F9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7">
        <f>TachesBonus[[#This Row],[N°]]</f>
        <v>95</v>
      </c>
      <c r="B100" s="7" t="str">
        <f>TachesBonus[[#This Row],[Tâche]]</f>
        <v>Créer un exécutable</v>
      </c>
      <c r="C100" s="13">
        <f>TachesBonus[[#This Row],[Travail (en jours-hommes)]]</f>
        <v>1.5</v>
      </c>
      <c r="D100" s="13"/>
      <c r="E100" s="13"/>
      <c r="F100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7">
        <f>TachesBonus[[#This Row],[N°]]</f>
        <v>96</v>
      </c>
      <c r="B101" s="7" t="str">
        <f>TachesBonus[[#This Row],[Tâche]]</f>
        <v>Se documenter sur les directives quant à la gestion des déchets</v>
      </c>
      <c r="C101" s="13">
        <f>TachesBonus[[#This Row],[Travail (en jours-hommes)]]</f>
        <v>1</v>
      </c>
      <c r="D101" s="13"/>
      <c r="E101" s="13"/>
      <c r="F101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7">
        <f>TachesBonus[[#This Row],[N°]]</f>
        <v>97</v>
      </c>
      <c r="B102" s="7" t="str">
        <f>TachesBonus[[#This Row],[Tâche]]</f>
        <v>Evaluer la conformité de la CACPL vis-à-vis des directives sur les déchets</v>
      </c>
      <c r="C102" s="13">
        <f>TachesBonus[[#This Row],[Travail (en jours-hommes)]]</f>
        <v>1</v>
      </c>
      <c r="D102" s="13"/>
      <c r="E102" s="13"/>
      <c r="F102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7">
        <f>TachesBonus[[#This Row],[N°]]</f>
        <v>98</v>
      </c>
      <c r="B103" s="7" t="str">
        <f>TachesBonus[[#This Row],[Tâche]]</f>
        <v>Collecter les données et résultats de collecte d'autres villes</v>
      </c>
      <c r="C103" s="13">
        <f>TachesBonus[[#This Row],[Travail (en jours-hommes)]]</f>
        <v>1</v>
      </c>
      <c r="D103" s="13"/>
      <c r="E103" s="13"/>
      <c r="F103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7">
        <f>TachesBonus[[#This Row],[N°]]</f>
        <v>99</v>
      </c>
      <c r="B104" s="7" t="str">
        <f>TachesBonus[[#This Row],[Tâche]]</f>
        <v>Comparer les dispositifs de collecte et résultats de la CACPL avec ceux d'autres villes</v>
      </c>
      <c r="C104" s="13">
        <f>TachesBonus[[#This Row],[Travail (en jours-hommes)]]</f>
        <v>1</v>
      </c>
      <c r="D104" s="13"/>
      <c r="E104" s="13"/>
      <c r="F104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7">
        <f>TachesBonus[[#This Row],[N°]]</f>
        <v>100</v>
      </c>
      <c r="B105" s="7" t="str">
        <f>TachesBonus[[#This Row],[Tâche]]</f>
        <v>Récupérer les données pertinentes sur le site de Météo-France</v>
      </c>
      <c r="C105" s="13">
        <f>TachesBonus[[#This Row],[Travail (en jours-hommes)]]</f>
        <v>1</v>
      </c>
      <c r="D105" s="13"/>
      <c r="E105" s="13"/>
      <c r="F105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7">
        <f>TachesBonus[[#This Row],[N°]]</f>
        <v>101</v>
      </c>
      <c r="B106" s="7" t="str">
        <f>TachesBonus[[#This Row],[Tâche]]</f>
        <v>Détecter et prévoir l'utilisation des collecteurs selon la météo</v>
      </c>
      <c r="C106" s="13">
        <f>TachesBonus[[#This Row],[Travail (en jours-hommes)]]</f>
        <v>2</v>
      </c>
      <c r="D106" s="13"/>
      <c r="E106" s="13"/>
      <c r="F106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7">
        <f>TachesBonus[[#This Row],[N°]]</f>
        <v>102</v>
      </c>
      <c r="B107" s="7" t="str">
        <f>TachesBonus[[#This Row],[Tâche]]</f>
        <v>Récupérer les information météorologiques en continu</v>
      </c>
      <c r="C107" s="13">
        <f>TachesBonus[[#This Row],[Travail (en jours-hommes)]]</f>
        <v>1.5</v>
      </c>
      <c r="D107" s="13"/>
      <c r="E107" s="13"/>
      <c r="F107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7">
        <f>TachesBonus[[#This Row],[N°]]</f>
        <v>103</v>
      </c>
      <c r="B108" s="7" t="str">
        <f>TachesBonus[[#This Row],[Tâche]]</f>
        <v>Afficher sur la carte les filtres météo</v>
      </c>
      <c r="C108" s="13">
        <f>TachesBonus[[#This Row],[Travail (en jours-hommes)]]</f>
        <v>1</v>
      </c>
      <c r="D108" s="13"/>
      <c r="E108" s="13"/>
      <c r="F108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7">
        <f>TachesBonus[[#This Row],[N°]]</f>
        <v>104</v>
      </c>
      <c r="B109" s="7" t="str">
        <f>TachesBonus[[#This Row],[Tâche]]</f>
        <v>Actualiser les prévisions de collecte sur la carte selon la météo</v>
      </c>
      <c r="C109" s="13">
        <f>TachesBonus[[#This Row],[Travail (en jours-hommes)]]</f>
        <v>1</v>
      </c>
      <c r="D109" s="13"/>
      <c r="E109" s="13"/>
      <c r="F109" s="47">
        <f>IFERROR(AvancementPrincipal8[[#This Row],[Temps consacré (jours-hommes)]]/(AvancementPrincipal8[[#This Row],[Temps consacré (jours-hommes)]]+AvancementPrincipal8[[#This Row],[Temps restant (jours-hommes)]]), 0)</f>
        <v>0</v>
      </c>
      <c r="G109" s="13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9" s="1"/>
    </row>
  </sheetData>
  <mergeCells count="3">
    <mergeCell ref="A2:H2"/>
    <mergeCell ref="A1:H1"/>
    <mergeCell ref="A36:H36"/>
  </mergeCells>
  <conditionalFormatting sqref="F4:F35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F38:F109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38:G109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G4:G35">
    <cfRule type="iconSet" priority="1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2020-11-18T00:05:09Z</dcterms:modified>
  <cp:category/>
  <cp:contentStatus/>
</cp:coreProperties>
</file>