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hn\SYNC\Uni\_Studienarbeit 2023\ABGABE\MATLAB\Schlagdifferentialgleichung\"/>
    </mc:Choice>
  </mc:AlternateContent>
  <xr:revisionPtr revIDLastSave="0" documentId="13_ncr:1_{E48EA4EE-C240-417D-A805-528F4C53F682}" xr6:coauthVersionLast="47" xr6:coauthVersionMax="47" xr10:uidLastSave="{00000000-0000-0000-0000-000000000000}"/>
  <bookViews>
    <workbookView xWindow="-108" yWindow="-108" windowWidth="23256" windowHeight="13896" xr2:uid="{F1198245-7EAD-4208-B518-EBE0F631095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I12" i="1"/>
  <c r="I15" i="1" s="1"/>
  <c r="G12" i="1"/>
  <c r="G15" i="1" s="1"/>
  <c r="C16" i="1"/>
  <c r="F15" i="1"/>
  <c r="F23" i="1" s="1"/>
  <c r="E15" i="1"/>
  <c r="E23" i="1" s="1"/>
  <c r="C15" i="1"/>
  <c r="C23" i="1" s="1"/>
  <c r="H12" i="1"/>
  <c r="H14" i="1" s="1"/>
  <c r="F12" i="1"/>
  <c r="F14" i="1" s="1"/>
  <c r="E12" i="1"/>
  <c r="E14" i="1" s="1"/>
  <c r="D12" i="1"/>
  <c r="C12" i="1"/>
  <c r="I23" i="1" l="1"/>
  <c r="I16" i="1"/>
  <c r="I14" i="1"/>
  <c r="E16" i="1"/>
  <c r="F16" i="1"/>
  <c r="H15" i="1"/>
  <c r="H23" i="1" s="1"/>
  <c r="G16" i="1"/>
  <c r="G23" i="1"/>
  <c r="G14" i="1"/>
  <c r="H16" i="1"/>
  <c r="H18" i="1"/>
  <c r="H21" i="1" s="1"/>
  <c r="D15" i="1"/>
  <c r="E19" i="1"/>
  <c r="E22" i="1" s="1"/>
  <c r="E17" i="1"/>
  <c r="E20" i="1" s="1"/>
  <c r="E18" i="1"/>
  <c r="E21" i="1" s="1"/>
  <c r="F17" i="1"/>
  <c r="F20" i="1" s="1"/>
  <c r="F18" i="1"/>
  <c r="F21" i="1" s="1"/>
  <c r="F19" i="1"/>
  <c r="F22" i="1" s="1"/>
  <c r="C14" i="1"/>
  <c r="D14" i="1"/>
  <c r="I17" i="1" l="1"/>
  <c r="I20" i="1" s="1"/>
  <c r="I19" i="1"/>
  <c r="I22" i="1" s="1"/>
  <c r="I18" i="1"/>
  <c r="I21" i="1" s="1"/>
  <c r="H19" i="1"/>
  <c r="H22" i="1" s="1"/>
  <c r="H17" i="1"/>
  <c r="H20" i="1" s="1"/>
  <c r="G18" i="1"/>
  <c r="G21" i="1" s="1"/>
  <c r="G19" i="1"/>
  <c r="G22" i="1" s="1"/>
  <c r="G17" i="1"/>
  <c r="G20" i="1" s="1"/>
  <c r="D23" i="1"/>
  <c r="D16" i="1"/>
  <c r="D19" i="1"/>
  <c r="D22" i="1" s="1"/>
  <c r="D17" i="1"/>
  <c r="D20" i="1" s="1"/>
  <c r="D18" i="1"/>
  <c r="D21" i="1" s="1"/>
  <c r="C19" i="1"/>
  <c r="C22" i="1" s="1"/>
  <c r="C17" i="1"/>
  <c r="C20" i="1" s="1"/>
  <c r="C18" i="1"/>
  <c r="C21" i="1" s="1"/>
</calcChain>
</file>

<file path=xl/sharedStrings.xml><?xml version="1.0" encoding="utf-8"?>
<sst xmlns="http://schemas.openxmlformats.org/spreadsheetml/2006/main" count="35" uniqueCount="35">
  <si>
    <t>c</t>
  </si>
  <si>
    <t>Clalpha</t>
  </si>
  <si>
    <t>R</t>
  </si>
  <si>
    <t>mb</t>
  </si>
  <si>
    <t>B</t>
  </si>
  <si>
    <t>Omega</t>
  </si>
  <si>
    <t>kbeta</t>
  </si>
  <si>
    <t>ebeta</t>
  </si>
  <si>
    <t>a</t>
  </si>
  <si>
    <t>xpa</t>
  </si>
  <si>
    <t>xpe</t>
  </si>
  <si>
    <t>Ibeta</t>
  </si>
  <si>
    <t>gamma</t>
  </si>
  <si>
    <t>d2s</t>
  </si>
  <si>
    <t>d3s</t>
  </si>
  <si>
    <t>d4s</t>
  </si>
  <si>
    <t>d2</t>
  </si>
  <si>
    <t>d3</t>
  </si>
  <si>
    <t>d4</t>
  </si>
  <si>
    <t>3: 4-Blatt-Rotor, voll gelenkig</t>
  </si>
  <si>
    <t>2: 3-Blatt-Rotor, voll gelenkig</t>
  </si>
  <si>
    <t>4: 5-Blatt-Rotor, voll gelenkig</t>
  </si>
  <si>
    <t>5: 3-Blatt-Rotor, gelenk-/lagerlos</t>
  </si>
  <si>
    <t>6: 4-Blatt-Rotor, gelenk-/lagerlos</t>
  </si>
  <si>
    <t>SEE-SAW</t>
  </si>
  <si>
    <t>GELENKIG</t>
  </si>
  <si>
    <t>GELENK-/LAGERLOS</t>
  </si>
  <si>
    <t>EINZELBLATT ROTIEREND</t>
  </si>
  <si>
    <t>7: Einzelblattkoordinaten im rot. System</t>
  </si>
  <si>
    <t>Allgemeine Parameter</t>
  </si>
  <si>
    <t>rho</t>
  </si>
  <si>
    <t>Luftdichte nach Standardatmosphäre</t>
  </si>
  <si>
    <t>nu0 (nu0beta)</t>
  </si>
  <si>
    <t xml:space="preserve"> </t>
  </si>
  <si>
    <t>1: 3-Blatt-Rotor, Zentr. Schlaggel.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</si>
</sst>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B354-16BF-42C8-B330-59C4CCECB670}">
  <dimension ref="A1:I29"/>
  <sheetViews>
    <sheetView tabSelected="1" topLeftCell="C1" workbookViewId="0">
      <selection activeCell="I13" sqref="I13"/>
    </sheetView>
  </sheetViews>
  <sheetFormatPr baseColWidth="10" defaultRowHeight="14.4" x14ac:dyDescent="0.3"/>
  <cols>
    <col min="1" max="1" width="11.5546875" style="1"/>
    <col min="3" max="3" width="25" customWidth="1"/>
    <col min="4" max="4" width="23" bestFit="1" customWidth="1"/>
    <col min="5" max="5" width="25.5546875" bestFit="1" customWidth="1"/>
    <col min="6" max="6" width="28.77734375" bestFit="1" customWidth="1"/>
    <col min="7" max="7" width="30.44140625" bestFit="1" customWidth="1"/>
    <col min="8" max="8" width="28.77734375" bestFit="1" customWidth="1"/>
    <col min="9" max="9" width="34.88671875" bestFit="1" customWidth="1"/>
  </cols>
  <sheetData>
    <row r="1" spans="1:9" x14ac:dyDescent="0.3">
      <c r="C1" s="3" t="s">
        <v>24</v>
      </c>
      <c r="D1" s="6" t="s">
        <v>25</v>
      </c>
      <c r="E1" s="6"/>
      <c r="F1" s="6"/>
      <c r="G1" s="7" t="s">
        <v>26</v>
      </c>
      <c r="H1" s="7"/>
      <c r="I1" s="4" t="s">
        <v>27</v>
      </c>
    </row>
    <row r="2" spans="1:9" s="1" customFormat="1" x14ac:dyDescent="0.3">
      <c r="C2" s="1" t="s">
        <v>34</v>
      </c>
      <c r="D2" s="1" t="s">
        <v>20</v>
      </c>
      <c r="E2" s="1" t="s">
        <v>19</v>
      </c>
      <c r="F2" s="1" t="s">
        <v>21</v>
      </c>
      <c r="G2" s="1" t="s">
        <v>22</v>
      </c>
      <c r="H2" s="1" t="s">
        <v>23</v>
      </c>
      <c r="I2" s="1" t="s">
        <v>28</v>
      </c>
    </row>
    <row r="4" spans="1:9" x14ac:dyDescent="0.3">
      <c r="A4" s="1" t="s">
        <v>0</v>
      </c>
      <c r="C4">
        <v>0.27</v>
      </c>
      <c r="D4">
        <v>0.27</v>
      </c>
      <c r="E4">
        <v>0.27</v>
      </c>
      <c r="F4">
        <v>0.27</v>
      </c>
      <c r="G4">
        <v>0.27</v>
      </c>
      <c r="H4">
        <v>0.27</v>
      </c>
      <c r="I4">
        <v>0.27</v>
      </c>
    </row>
    <row r="5" spans="1:9" x14ac:dyDescent="0.3">
      <c r="A5" s="1" t="s">
        <v>1</v>
      </c>
      <c r="C5">
        <v>5.73</v>
      </c>
      <c r="D5">
        <v>5.73</v>
      </c>
      <c r="E5">
        <v>5.73</v>
      </c>
      <c r="F5">
        <v>5.73</v>
      </c>
      <c r="G5">
        <v>5.73</v>
      </c>
      <c r="H5">
        <v>5.73</v>
      </c>
      <c r="I5">
        <v>5.73</v>
      </c>
    </row>
    <row r="6" spans="1:9" x14ac:dyDescent="0.3">
      <c r="A6" s="1" t="s">
        <v>2</v>
      </c>
      <c r="C6">
        <v>4.91</v>
      </c>
      <c r="D6">
        <v>4.91</v>
      </c>
      <c r="E6">
        <v>4.91</v>
      </c>
      <c r="F6">
        <v>4.91</v>
      </c>
      <c r="G6">
        <v>4.91</v>
      </c>
      <c r="H6">
        <v>4.91</v>
      </c>
      <c r="I6">
        <v>4.91</v>
      </c>
    </row>
    <row r="7" spans="1:9" x14ac:dyDescent="0.3">
      <c r="A7" s="1" t="s">
        <v>3</v>
      </c>
      <c r="C7">
        <v>23.4</v>
      </c>
      <c r="D7">
        <v>23.4</v>
      </c>
      <c r="E7">
        <v>23.4</v>
      </c>
      <c r="F7">
        <v>23.4</v>
      </c>
      <c r="G7">
        <v>23.4</v>
      </c>
      <c r="H7">
        <v>23.4</v>
      </c>
      <c r="I7">
        <v>23.4</v>
      </c>
    </row>
    <row r="8" spans="1:9" x14ac:dyDescent="0.3">
      <c r="A8" s="1" t="s">
        <v>4</v>
      </c>
      <c r="C8">
        <v>0.97</v>
      </c>
      <c r="D8">
        <v>0.97</v>
      </c>
      <c r="E8">
        <v>0.97</v>
      </c>
      <c r="F8">
        <v>0.97</v>
      </c>
      <c r="G8">
        <v>0.97</v>
      </c>
      <c r="H8">
        <v>0.97</v>
      </c>
      <c r="I8">
        <v>0.97</v>
      </c>
    </row>
    <row r="9" spans="1:9" x14ac:dyDescent="0.3">
      <c r="A9" s="1" t="s">
        <v>5</v>
      </c>
      <c r="C9">
        <v>44.4</v>
      </c>
      <c r="D9">
        <v>44.4</v>
      </c>
      <c r="E9">
        <v>44.4</v>
      </c>
      <c r="F9">
        <v>44.4</v>
      </c>
      <c r="G9">
        <v>44.4</v>
      </c>
      <c r="H9">
        <v>44.4</v>
      </c>
      <c r="I9">
        <v>44.4</v>
      </c>
    </row>
    <row r="10" spans="1:9" x14ac:dyDescent="0.3">
      <c r="A10" s="1" t="s">
        <v>6</v>
      </c>
      <c r="C10">
        <v>0</v>
      </c>
      <c r="D10">
        <v>0</v>
      </c>
      <c r="E10">
        <v>0</v>
      </c>
      <c r="F10">
        <v>0</v>
      </c>
      <c r="G10">
        <v>-1000</v>
      </c>
      <c r="H10">
        <v>-5849</v>
      </c>
      <c r="I10">
        <v>-5849</v>
      </c>
    </row>
    <row r="11" spans="1:9" x14ac:dyDescent="0.3">
      <c r="A11" s="1" t="s">
        <v>7</v>
      </c>
      <c r="C11">
        <v>0</v>
      </c>
      <c r="D11">
        <v>0.03</v>
      </c>
      <c r="E11">
        <v>0.03</v>
      </c>
      <c r="F11">
        <v>0.03</v>
      </c>
      <c r="G11">
        <v>0.38</v>
      </c>
      <c r="H11">
        <v>0.1527</v>
      </c>
      <c r="I11">
        <v>0.1527</v>
      </c>
    </row>
    <row r="12" spans="1:9" x14ac:dyDescent="0.3">
      <c r="A12" s="1" t="s">
        <v>8</v>
      </c>
      <c r="C12" s="2">
        <f xml:space="preserve"> C11 * C6</f>
        <v>0</v>
      </c>
      <c r="D12" s="2">
        <f xml:space="preserve"> D11 * D6</f>
        <v>0.14729999999999999</v>
      </c>
      <c r="E12" s="2">
        <f xml:space="preserve"> E11 * E6</f>
        <v>0.14729999999999999</v>
      </c>
      <c r="F12" s="2">
        <f xml:space="preserve"> F11 * F6</f>
        <v>0.14729999999999999</v>
      </c>
      <c r="G12" s="2">
        <f t="shared" ref="G12" si="0" xml:space="preserve"> G11 * G6</f>
        <v>1.8658000000000001</v>
      </c>
      <c r="H12" s="2">
        <f t="shared" ref="H12:I12" si="1" xml:space="preserve"> H11 * H6</f>
        <v>0.74975700000000001</v>
      </c>
      <c r="I12" s="2">
        <f t="shared" si="1"/>
        <v>0.74975700000000001</v>
      </c>
    </row>
    <row r="13" spans="1:9" x14ac:dyDescent="0.3">
      <c r="A13" s="1" t="s">
        <v>9</v>
      </c>
      <c r="B13" t="s">
        <v>33</v>
      </c>
      <c r="C13" s="2">
        <f t="shared" ref="C13:I13" si="2">0.22*C6</f>
        <v>1.0802</v>
      </c>
      <c r="D13" s="2">
        <f t="shared" si="2"/>
        <v>1.0802</v>
      </c>
      <c r="E13" s="2">
        <f t="shared" si="2"/>
        <v>1.0802</v>
      </c>
      <c r="F13" s="2">
        <f t="shared" si="2"/>
        <v>1.0802</v>
      </c>
      <c r="G13" s="2">
        <f t="shared" si="2"/>
        <v>1.0802</v>
      </c>
      <c r="H13" s="2">
        <f t="shared" si="2"/>
        <v>1.0802</v>
      </c>
      <c r="I13" s="2">
        <f t="shared" si="2"/>
        <v>1.0802</v>
      </c>
    </row>
    <row r="14" spans="1:9" x14ac:dyDescent="0.3">
      <c r="A14" s="1" t="s">
        <v>10</v>
      </c>
      <c r="C14" s="2">
        <f>C8 * C6 -C12</f>
        <v>4.7626999999999997</v>
      </c>
      <c r="D14" s="2">
        <f>D8 * D6 -D12</f>
        <v>4.6153999999999993</v>
      </c>
      <c r="E14" s="2">
        <f>E8 * E6 -E12</f>
        <v>4.6153999999999993</v>
      </c>
      <c r="F14" s="2">
        <f>F8 * F6 -F12</f>
        <v>4.6153999999999993</v>
      </c>
      <c r="G14" s="2">
        <f t="shared" ref="G14" si="3">G8 * G6 -G12</f>
        <v>2.8968999999999996</v>
      </c>
      <c r="H14" s="2">
        <f t="shared" ref="H14:I14" si="4">H8 * H6 -H12</f>
        <v>4.0129429999999999</v>
      </c>
      <c r="I14" s="2">
        <f t="shared" si="4"/>
        <v>4.0129429999999999</v>
      </c>
    </row>
    <row r="15" spans="1:9" x14ac:dyDescent="0.3">
      <c r="A15" s="1" t="s">
        <v>11</v>
      </c>
      <c r="C15" s="2">
        <f t="shared" ref="C15:H15" si="5" xml:space="preserve"> (C7*(C6-C12)^2) /3</f>
        <v>188.04318000000001</v>
      </c>
      <c r="D15" s="2">
        <f t="shared" si="5"/>
        <v>176.92982806200004</v>
      </c>
      <c r="E15" s="2">
        <f t="shared" si="5"/>
        <v>176.92982806200004</v>
      </c>
      <c r="F15" s="2">
        <f t="shared" si="5"/>
        <v>176.92982806200004</v>
      </c>
      <c r="G15" s="2">
        <f t="shared" si="5"/>
        <v>72.283798391999994</v>
      </c>
      <c r="H15" s="2">
        <f t="shared" si="5"/>
        <v>134.99945018858222</v>
      </c>
      <c r="I15" s="2">
        <f t="shared" ref="I15" si="6" xml:space="preserve"> (I7*(I6-I12)^2) /3</f>
        <v>134.99945018858222</v>
      </c>
    </row>
    <row r="16" spans="1:9" x14ac:dyDescent="0.3">
      <c r="A16" s="1" t="s">
        <v>12</v>
      </c>
      <c r="C16">
        <f t="shared" ref="C16:H16" si="7">($C$29*C4*C5*C6^4)/C15</f>
        <v>5.857642416634615</v>
      </c>
      <c r="D16">
        <f t="shared" si="7"/>
        <v>6.2255738299868364</v>
      </c>
      <c r="E16">
        <f t="shared" si="7"/>
        <v>6.2255738299868364</v>
      </c>
      <c r="F16">
        <f t="shared" si="7"/>
        <v>6.2255738299868364</v>
      </c>
      <c r="G16">
        <f t="shared" si="7"/>
        <v>15.23840378937205</v>
      </c>
      <c r="H16">
        <f t="shared" si="7"/>
        <v>8.1592162470897094</v>
      </c>
      <c r="I16">
        <f t="shared" ref="I16" si="8">($C$29*I4*I5*I6^4)/I15</f>
        <v>8.1592162470897094</v>
      </c>
    </row>
    <row r="17" spans="1:9" x14ac:dyDescent="0.3">
      <c r="A17" s="1" t="s">
        <v>13</v>
      </c>
      <c r="C17" s="2">
        <f t="shared" ref="C17:H17" si="9" xml:space="preserve"> 1/2 * (C14^2 - C13^2)</f>
        <v>10.758239625</v>
      </c>
      <c r="D17" s="2">
        <f xml:space="preserve"> 1/2 * (D14^2 - D13^2)</f>
        <v>10.067542559999998</v>
      </c>
      <c r="E17" s="2">
        <f t="shared" si="9"/>
        <v>10.067542559999998</v>
      </c>
      <c r="F17" s="2">
        <f xml:space="preserve"> 1/2 * (F14^2 - F13^2)</f>
        <v>10.067542559999998</v>
      </c>
      <c r="G17" s="2">
        <f t="shared" ref="G17" si="10" xml:space="preserve"> 1/2 * (G14^2 - G13^2)</f>
        <v>3.612598784999999</v>
      </c>
      <c r="H17" s="2">
        <f t="shared" si="9"/>
        <v>7.4684397406245004</v>
      </c>
      <c r="I17" s="2">
        <f t="shared" ref="I17" si="11" xml:space="preserve"> 1/2 * (I14^2 - I13^2)</f>
        <v>7.4684397406245004</v>
      </c>
    </row>
    <row r="18" spans="1:9" x14ac:dyDescent="0.3">
      <c r="A18" s="1" t="s">
        <v>14</v>
      </c>
      <c r="C18" s="2">
        <f t="shared" ref="C18:H18" si="12" xml:space="preserve"> 1/3 * (C14^3 - C13^3)</f>
        <v>35.591131570424992</v>
      </c>
      <c r="D18" s="2">
        <f xml:space="preserve"> 1/3 * (D14^3 - D13^3)</f>
        <v>32.352152163551985</v>
      </c>
      <c r="E18" s="2">
        <f t="shared" si="12"/>
        <v>32.352152163551985</v>
      </c>
      <c r="F18" s="2">
        <f xml:space="preserve"> 1/3 * (F14^3 - F13^3)</f>
        <v>32.352152163551985</v>
      </c>
      <c r="G18" s="2">
        <f t="shared" ref="G18" si="13" xml:space="preserve"> 1/3 * (G14^3 - G13^3)</f>
        <v>7.683486202533663</v>
      </c>
      <c r="H18" s="2">
        <f t="shared" si="12"/>
        <v>21.120954817869176</v>
      </c>
      <c r="I18" s="2">
        <f t="shared" ref="I18" si="14" xml:space="preserve"> 1/3 * (I14^3 - I13^3)</f>
        <v>21.120954817869176</v>
      </c>
    </row>
    <row r="19" spans="1:9" x14ac:dyDescent="0.3">
      <c r="A19" s="1" t="s">
        <v>15</v>
      </c>
      <c r="C19" s="2">
        <f t="shared" ref="C19:H19" si="15" xml:space="preserve"> 1/4 * (C14^4 - C13^4)</f>
        <v>128.29277851736771</v>
      </c>
      <c r="D19" s="2">
        <f xml:space="preserve"> 1/4 * (D14^4 - D13^4)</f>
        <v>113.10254442048293</v>
      </c>
      <c r="E19" s="2">
        <f t="shared" si="15"/>
        <v>113.10254442048293</v>
      </c>
      <c r="F19" s="2">
        <f xml:space="preserve"> 1/4 * (F14^4 - F13^4)</f>
        <v>113.10254442048293</v>
      </c>
      <c r="G19" s="2">
        <f t="shared" ref="G19" si="16" xml:space="preserve"> 1/4 * (G14^4 - G13^4)</f>
        <v>17.26616599138654</v>
      </c>
      <c r="H19" s="2">
        <f t="shared" si="15"/>
        <v>64.492006937509316</v>
      </c>
      <c r="I19" s="2">
        <f t="shared" ref="I19" si="17" xml:space="preserve"> 1/4 * (I14^4 - I13^4)</f>
        <v>64.492006937509316</v>
      </c>
    </row>
    <row r="20" spans="1:9" x14ac:dyDescent="0.3">
      <c r="A20" s="1" t="s">
        <v>16</v>
      </c>
      <c r="C20" s="2">
        <f t="shared" ref="C20:H20" si="18">C17/C6^2</f>
        <v>0.44624999999999998</v>
      </c>
      <c r="D20" s="2">
        <f>D17/D6^2</f>
        <v>0.41759999999999992</v>
      </c>
      <c r="E20" s="2">
        <f t="shared" si="18"/>
        <v>0.41759999999999992</v>
      </c>
      <c r="F20" s="2">
        <f>F17/F6^2</f>
        <v>0.41759999999999992</v>
      </c>
      <c r="G20" s="2">
        <f t="shared" ref="G20" si="19">G17/G6^2</f>
        <v>0.14984999999999996</v>
      </c>
      <c r="H20" s="2">
        <f t="shared" si="18"/>
        <v>0.309789645</v>
      </c>
      <c r="I20" s="2">
        <f t="shared" ref="I20" si="20">I17/I6^2</f>
        <v>0.309789645</v>
      </c>
    </row>
    <row r="21" spans="1:9" x14ac:dyDescent="0.3">
      <c r="A21" s="1" t="s">
        <v>17</v>
      </c>
      <c r="C21" s="2">
        <f t="shared" ref="C21:H21" si="21" xml:space="preserve"> C18/C6^3</f>
        <v>0.30067499999999991</v>
      </c>
      <c r="D21" s="2">
        <f xml:space="preserve"> D18/D6^3</f>
        <v>0.27331199999999983</v>
      </c>
      <c r="E21" s="2">
        <f t="shared" si="21"/>
        <v>0.27331199999999983</v>
      </c>
      <c r="F21" s="2">
        <f xml:space="preserve"> F18/F6^3</f>
        <v>0.27331199999999983</v>
      </c>
      <c r="G21" s="2">
        <f t="shared" ref="G21" si="22" xml:space="preserve"> G18/G6^3</f>
        <v>6.4910333333333306E-2</v>
      </c>
      <c r="H21" s="2">
        <f t="shared" si="21"/>
        <v>0.17843049123900001</v>
      </c>
      <c r="I21" s="2">
        <f t="shared" ref="I21" si="23" xml:space="preserve"> I18/I6^3</f>
        <v>0.17843049123900001</v>
      </c>
    </row>
    <row r="22" spans="1:9" x14ac:dyDescent="0.3">
      <c r="A22" s="1" t="s">
        <v>18</v>
      </c>
      <c r="C22" s="2">
        <f t="shared" ref="C22:H22" si="24" xml:space="preserve"> C19/C6^4</f>
        <v>0.22073756249999998</v>
      </c>
      <c r="D22" s="2">
        <f xml:space="preserve"> D19/D6^4</f>
        <v>0.19460159999999993</v>
      </c>
      <c r="E22" s="2">
        <f t="shared" si="24"/>
        <v>0.19460159999999993</v>
      </c>
      <c r="F22" s="2">
        <f xml:space="preserve"> F19/F6^4</f>
        <v>0.19460159999999993</v>
      </c>
      <c r="G22" s="2">
        <f t="shared" ref="G22" si="25" xml:space="preserve"> G19/G6^4</f>
        <v>2.9707762499999988E-2</v>
      </c>
      <c r="H22" s="2">
        <f t="shared" si="24"/>
        <v>0.11096344296722604</v>
      </c>
      <c r="I22" s="2">
        <f t="shared" ref="I22" si="26" xml:space="preserve"> I19/I6^4</f>
        <v>0.11096344296722604</v>
      </c>
    </row>
    <row r="23" spans="1:9" x14ac:dyDescent="0.3">
      <c r="A23" s="1" t="s">
        <v>32</v>
      </c>
      <c r="C23" s="2">
        <f t="shared" ref="C23:H23" si="27" xml:space="preserve"> SQRT(1 + ((3*C11)/(2*(1-C11) )) + (C10/(C15*C9^2)))</f>
        <v>1</v>
      </c>
      <c r="D23" s="2">
        <f t="shared" si="27"/>
        <v>1.0229329169487702</v>
      </c>
      <c r="E23" s="2">
        <f t="shared" si="27"/>
        <v>1.0229329169487702</v>
      </c>
      <c r="F23" s="2">
        <f t="shared" si="27"/>
        <v>1.0229329169487702</v>
      </c>
      <c r="G23" s="2">
        <f t="shared" si="27"/>
        <v>1.3828727946765837</v>
      </c>
      <c r="H23" s="2">
        <f t="shared" si="27"/>
        <v>1.1172965176482219</v>
      </c>
      <c r="I23" s="2">
        <f t="shared" ref="I23" si="28" xml:space="preserve"> SQRT(1 + ((3*I11)/(2*(1-I11) )) + (I10/(I15*I9^2)))</f>
        <v>1.1172965176482219</v>
      </c>
    </row>
    <row r="27" spans="1:9" x14ac:dyDescent="0.3">
      <c r="A27" s="1" t="s">
        <v>29</v>
      </c>
    </row>
    <row r="29" spans="1:9" x14ac:dyDescent="0.3">
      <c r="A29" s="1" t="s">
        <v>30</v>
      </c>
      <c r="C29">
        <v>1.2250000000000001</v>
      </c>
      <c r="D29" s="5" t="s">
        <v>31</v>
      </c>
    </row>
  </sheetData>
  <mergeCells count="2">
    <mergeCell ref="D1:F1"/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L.</dc:creator>
  <cp:lastModifiedBy>Sophia L.</cp:lastModifiedBy>
  <dcterms:created xsi:type="dcterms:W3CDTF">2023-08-26T14:39:57Z</dcterms:created>
  <dcterms:modified xsi:type="dcterms:W3CDTF">2023-11-06T22:16:24Z</dcterms:modified>
</cp:coreProperties>
</file>