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50640" yWindow="9040" windowWidth="32720" windowHeight="20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8" i="1" l="1"/>
  <c r="Q38" i="1"/>
  <c r="R38" i="1"/>
  <c r="O37" i="1"/>
  <c r="Q37" i="1"/>
  <c r="R37" i="1"/>
  <c r="O36" i="1"/>
  <c r="Q36" i="1"/>
  <c r="R36" i="1"/>
  <c r="O35" i="1"/>
  <c r="Q35" i="1"/>
  <c r="R35" i="1"/>
  <c r="O34" i="1"/>
  <c r="Q34" i="1"/>
  <c r="R34" i="1"/>
  <c r="O33" i="1"/>
  <c r="Q33" i="1"/>
  <c r="R33" i="1"/>
  <c r="R32" i="1"/>
  <c r="O32" i="1"/>
  <c r="Q32" i="1"/>
  <c r="R31" i="1"/>
  <c r="O31" i="1"/>
  <c r="Q31" i="1"/>
  <c r="O30" i="1"/>
  <c r="Q30" i="1"/>
  <c r="R30" i="1"/>
  <c r="O29" i="1"/>
  <c r="Q29" i="1"/>
  <c r="R29" i="1"/>
  <c r="O28" i="1"/>
  <c r="Q28" i="1"/>
  <c r="R28" i="1"/>
  <c r="O27" i="1"/>
  <c r="Q27" i="1"/>
  <c r="R27" i="1"/>
  <c r="R26" i="1"/>
  <c r="O26" i="1"/>
  <c r="Q26" i="1"/>
  <c r="R25" i="1"/>
  <c r="Q25" i="1"/>
  <c r="O25" i="1"/>
  <c r="R24" i="1"/>
  <c r="O24" i="1"/>
  <c r="Q24" i="1"/>
  <c r="R23" i="1"/>
  <c r="O23" i="1"/>
  <c r="Q23" i="1"/>
  <c r="R21" i="1"/>
  <c r="O21" i="1"/>
  <c r="Q21" i="1"/>
  <c r="R20" i="1"/>
  <c r="O20" i="1"/>
  <c r="Q20" i="1"/>
  <c r="R19" i="1"/>
  <c r="Q19" i="1"/>
  <c r="O19" i="1"/>
  <c r="R18" i="1"/>
  <c r="O18" i="1"/>
  <c r="Q18" i="1"/>
  <c r="R17" i="1"/>
  <c r="O17" i="1"/>
  <c r="Q17" i="1"/>
  <c r="R16" i="1"/>
  <c r="O16" i="1"/>
  <c r="Q16" i="1"/>
  <c r="R15" i="1"/>
  <c r="Q15" i="1"/>
  <c r="O15" i="1"/>
  <c r="Q14" i="1"/>
  <c r="R14" i="1"/>
  <c r="O14" i="1"/>
</calcChain>
</file>

<file path=xl/sharedStrings.xml><?xml version="1.0" encoding="utf-8"?>
<sst xmlns="http://schemas.openxmlformats.org/spreadsheetml/2006/main" count="254" uniqueCount="150">
  <si>
    <t>Details of Fake Data</t>
  </si>
  <si>
    <t>PLcompOnly/</t>
  </si>
  <si>
    <t>filename</t>
  </si>
  <si>
    <t>wave start</t>
  </si>
  <si>
    <t>wave end</t>
  </si>
  <si>
    <t>dispersion</t>
  </si>
  <si>
    <t>linear</t>
  </si>
  <si>
    <t>pow law index, alpha</t>
  </si>
  <si>
    <t>Flam_0</t>
  </si>
  <si>
    <t>lam_0</t>
  </si>
  <si>
    <t>S/N</t>
  </si>
  <si>
    <t>S/N range</t>
  </si>
  <si>
    <t>1500-1525</t>
  </si>
  <si>
    <t>5000-5020</t>
  </si>
  <si>
    <t>fakepowlaw1_deg.dat</t>
  </si>
  <si>
    <t>fakepowlaw2_deg.dat</t>
  </si>
  <si>
    <t>fakepowlaw3_deg.dat</t>
  </si>
  <si>
    <t>fakepowlaw4_deg.dat</t>
  </si>
  <si>
    <t>fakepowlaw5_deg.dat</t>
  </si>
  <si>
    <t>fakepowlaw6_deg.dat</t>
  </si>
  <si>
    <t>6700-6740</t>
  </si>
  <si>
    <t>1800-1820</t>
  </si>
  <si>
    <t>3000-3050</t>
  </si>
  <si>
    <t>6000-6045</t>
  </si>
  <si>
    <t>redshift</t>
  </si>
  <si>
    <t>Line shape</t>
  </si>
  <si>
    <t>Gaussian</t>
  </si>
  <si>
    <t>FWHM(A)</t>
  </si>
  <si>
    <t>FWHM(km/s)</t>
  </si>
  <si>
    <t>sigma(km/s)</t>
  </si>
  <si>
    <t>1545-1555</t>
  </si>
  <si>
    <t>integrated flux</t>
  </si>
  <si>
    <t>No. of lines</t>
  </si>
  <si>
    <t>sigma(A)</t>
  </si>
  <si>
    <t>4855-4865</t>
  </si>
  <si>
    <t>wav_Center(obs)</t>
  </si>
  <si>
    <t>*BL component notes</t>
  </si>
  <si>
    <t>S/N calculations are effectively meaningless because the continuum level on all Emission Component spectra is zero.  But they are what I used to add "some" noise to the spectra</t>
  </si>
  <si>
    <t>emissionLineComps Descriptions</t>
  </si>
  <si>
    <t>Single CIV line at z=0</t>
  </si>
  <si>
    <t>Hbeta, [OIII]4959,5007 line complex at z=0</t>
  </si>
  <si>
    <t>Halpha, Hbeta, and Hgamma at z=0.1</t>
  </si>
  <si>
    <t>5340-5350</t>
  </si>
  <si>
    <t>EmissionLineComp/</t>
  </si>
  <si>
    <t>MgII line that is a doublet blend of two Gaussians</t>
  </si>
  <si>
    <t>CIV, MgII, HeII 1640, HeII 4686, Hbeta, and Halpha, all two component Gaussians</t>
  </si>
  <si>
    <t>Gaussian/Gauss-Hermite</t>
  </si>
  <si>
    <t>redshifting is "fake"; I just placed the line centers at a redshifted center, and then made lines there, so any line widths calculated in "rest frame" via our usual codes will be different than input widths per 1+z effects.</t>
  </si>
  <si>
    <t>2570-2580</t>
  </si>
  <si>
    <t>Mean Frac Error</t>
  </si>
  <si>
    <t>Because there is no continua under emission line spectra, the addition of noise creates negative fluxes.</t>
  </si>
  <si>
    <t>Line Description</t>
  </si>
  <si>
    <t>CIV</t>
  </si>
  <si>
    <t>[OIII]4959</t>
  </si>
  <si>
    <t>[OIII]5007</t>
  </si>
  <si>
    <t>Hgamma</t>
  </si>
  <si>
    <t>Hbeta</t>
  </si>
  <si>
    <t>Halpha</t>
  </si>
  <si>
    <t>CIV Ghfit</t>
  </si>
  <si>
    <t>CIV Line that is actual Gauss-Hermite fit to real data, CIII]/SiIII] line that's two blended Gaussians at redshift 0.35</t>
  </si>
  <si>
    <t>SiIII]</t>
  </si>
  <si>
    <t>CIII]</t>
  </si>
  <si>
    <t>MgII blue</t>
  </si>
  <si>
    <t>MgII red</t>
  </si>
  <si>
    <t>A/pix</t>
  </si>
  <si>
    <t>fakeBLcomp1_werr.dat</t>
  </si>
  <si>
    <t>fakeBLcomp3_werr.dat</t>
  </si>
  <si>
    <t>fakeBLcomp4_werr.dat</t>
  </si>
  <si>
    <t>fakeBLcomp5_werr.dat</t>
  </si>
  <si>
    <t>fakeBLcomp2_werr.dat</t>
  </si>
  <si>
    <t>2793-2807</t>
  </si>
  <si>
    <t>fakeBLcomp6_werr.dat</t>
  </si>
  <si>
    <t>1 line, 1 comp</t>
  </si>
  <si>
    <t>3 lines, 4 comp</t>
  </si>
  <si>
    <t>3 lines, 3 comp</t>
  </si>
  <si>
    <t>2 lines, 3 comp</t>
  </si>
  <si>
    <t>1 line, 2 comp</t>
  </si>
  <si>
    <t>6 lines, 12 comp</t>
  </si>
  <si>
    <t>CIV nar</t>
  </si>
  <si>
    <t>CIV broad,blue</t>
  </si>
  <si>
    <t>HeII 1640, cen</t>
  </si>
  <si>
    <t>HeII1640, blue</t>
  </si>
  <si>
    <t>HeII 4686, cen</t>
  </si>
  <si>
    <t>HeII4686, blue</t>
  </si>
  <si>
    <t>Hbeta NLR</t>
  </si>
  <si>
    <t>Hbeta narrowish</t>
  </si>
  <si>
    <t>Hbeta BLR</t>
  </si>
  <si>
    <t>Hbeta broad, blue</t>
  </si>
  <si>
    <t>Halpha narrowish</t>
  </si>
  <si>
    <t>Halpha broad</t>
  </si>
  <si>
    <t xml:space="preserve"> </t>
  </si>
  <si>
    <t>FeII Components/</t>
  </si>
  <si>
    <t>normalization</t>
  </si>
  <si>
    <t>Opt/UV scaling</t>
  </si>
  <si>
    <t>Final broadening [km/s]</t>
  </si>
  <si>
    <t>fakeFe1_deg.dat</t>
  </si>
  <si>
    <t>fakeFe6_deg.dat</t>
  </si>
  <si>
    <t>fakeFe5_deg.dat</t>
  </si>
  <si>
    <t>fakeFe2_deg.dat</t>
  </si>
  <si>
    <t>fakeFe3_deg.dat</t>
  </si>
  <si>
    <t>fakeFe4_deg.dat</t>
  </si>
  <si>
    <t>wave end[A]</t>
  </si>
  <si>
    <t>wave start[A}</t>
  </si>
  <si>
    <t>A/pix (@rest)</t>
  </si>
  <si>
    <t>restframe</t>
  </si>
  <si>
    <t>* Dispersion (A/pix) listed is that applied before spectrum was redshifted to the redshift listed</t>
  </si>
  <si>
    <t>* Full wavelength range is provided, allowing testers to generate more test data by extracting sub-regions to their liking</t>
  </si>
  <si>
    <t>* Opt/UV scaling is only useful information for the creator</t>
  </si>
  <si>
    <t>BalmerContinuum/</t>
  </si>
  <si>
    <t>wave start(A)</t>
  </si>
  <si>
    <t>wave end(A)</t>
  </si>
  <si>
    <t>broadening [km/s]</t>
  </si>
  <si>
    <t>BaC normalization</t>
  </si>
  <si>
    <t>BalmerCont+Lines/</t>
  </si>
  <si>
    <t>FakeBac_lines01_deg.dat</t>
  </si>
  <si>
    <t>FakeBac08_deg.dat</t>
  </si>
  <si>
    <t>FakeBac09_deg.dat</t>
  </si>
  <si>
    <t>FakeBac10_deg.dat</t>
  </si>
  <si>
    <t>FakeBac12_deg.dat</t>
  </si>
  <si>
    <t>FakeBac13_deg.dat</t>
  </si>
  <si>
    <t>FakeBac14_deg.dat</t>
  </si>
  <si>
    <t>FakeBac11_deg.dat</t>
  </si>
  <si>
    <t>FakeBac07_deg.dat</t>
  </si>
  <si>
    <t>FakeBac01_deg.dat</t>
  </si>
  <si>
    <t>FakeBac02_deg.dat</t>
  </si>
  <si>
    <t>FakeBac03_deg.dat</t>
  </si>
  <si>
    <t>FakeBac04_deg.dat</t>
  </si>
  <si>
    <t>FakeBac05_deg.dat</t>
  </si>
  <si>
    <t>FakeBac06_deg.dat</t>
  </si>
  <si>
    <t>FakeBac_lines02_deg.dat</t>
  </si>
  <si>
    <t>FakeBac_lines03_deg.dat</t>
  </si>
  <si>
    <t>FakeBac_lines04_deg.dat</t>
  </si>
  <si>
    <t>FakeBac_lines05_deg.dat</t>
  </si>
  <si>
    <t>FakeBac_lines06_deg.dat</t>
  </si>
  <si>
    <t>FakeBac_lines07_deg.dat</t>
  </si>
  <si>
    <t>FakeBac_lines08_deg.dat</t>
  </si>
  <si>
    <t>FakeBac_lines09_deg.dat</t>
  </si>
  <si>
    <t>FakeBac_lines10_deg.dat</t>
  </si>
  <si>
    <t>FakeBac_lines11_deg.dat</t>
  </si>
  <si>
    <t>FakeBac_lines12_deg.dat</t>
  </si>
  <si>
    <t>FakeBac_lines13_deg.dat</t>
  </si>
  <si>
    <t>T_e</t>
  </si>
  <si>
    <t>tau_be</t>
  </si>
  <si>
    <t>Hb-ampl</t>
  </si>
  <si>
    <t>2200-2500</t>
  </si>
  <si>
    <t>S/N in lambda-rest range</t>
  </si>
  <si>
    <t>S/N in lambda(rest) range</t>
  </si>
  <si>
    <t>2800-3500</t>
  </si>
  <si>
    <t>"1"</t>
  </si>
  <si>
    <t>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</si>
</sst>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0" fontId="4" fillId="0" borderId="0" xfId="0" applyFont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6"/>
  <sheetViews>
    <sheetView tabSelected="1" topLeftCell="A48" zoomScale="150" zoomScaleNormal="150" zoomScalePageLayoutView="150" workbookViewId="0">
      <selection activeCell="A55" sqref="A55"/>
    </sheetView>
  </sheetViews>
  <sheetFormatPr baseColWidth="10" defaultRowHeight="15" x14ac:dyDescent="0"/>
  <cols>
    <col min="1" max="1" width="19.83203125" customWidth="1"/>
    <col min="2" max="2" width="12.6640625" customWidth="1"/>
    <col min="3" max="3" width="12.83203125" customWidth="1"/>
    <col min="4" max="4" width="10" customWidth="1"/>
    <col min="5" max="5" width="6.33203125" customWidth="1"/>
    <col min="6" max="6" width="18.1640625" customWidth="1"/>
    <col min="7" max="7" width="21.1640625" customWidth="1"/>
    <col min="8" max="8" width="15" customWidth="1"/>
    <col min="9" max="9" width="6" customWidth="1"/>
    <col min="11" max="12" width="14.5" customWidth="1"/>
    <col min="13" max="13" width="15.33203125" customWidth="1"/>
    <col min="17" max="17" width="13.83203125" customWidth="1"/>
  </cols>
  <sheetData>
    <row r="1" spans="1:32">
      <c r="A1" t="s">
        <v>0</v>
      </c>
    </row>
    <row r="3" spans="1:32">
      <c r="A3" t="s">
        <v>1</v>
      </c>
    </row>
    <row r="4" spans="1:32" ht="18">
      <c r="A4" s="1" t="s">
        <v>2</v>
      </c>
      <c r="B4" t="s">
        <v>3</v>
      </c>
      <c r="C4" t="s">
        <v>4</v>
      </c>
      <c r="D4" t="s">
        <v>5</v>
      </c>
      <c r="E4" t="s">
        <v>64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49</v>
      </c>
    </row>
    <row r="5" spans="1:32">
      <c r="A5" t="s">
        <v>14</v>
      </c>
      <c r="B5">
        <v>1159</v>
      </c>
      <c r="C5">
        <v>2003</v>
      </c>
      <c r="D5" t="s">
        <v>6</v>
      </c>
      <c r="E5">
        <v>1</v>
      </c>
      <c r="F5">
        <v>-2.2000000000000002</v>
      </c>
      <c r="G5" s="2">
        <v>1.8E-17</v>
      </c>
      <c r="H5">
        <v>1581</v>
      </c>
      <c r="I5">
        <v>47.4</v>
      </c>
      <c r="J5" t="s">
        <v>12</v>
      </c>
      <c r="K5">
        <v>2.1000000000000001E-2</v>
      </c>
    </row>
    <row r="6" spans="1:32">
      <c r="A6" t="s">
        <v>15</v>
      </c>
      <c r="B6">
        <v>4300</v>
      </c>
      <c r="C6">
        <v>5800</v>
      </c>
      <c r="D6" t="s">
        <v>6</v>
      </c>
      <c r="E6">
        <v>1.25</v>
      </c>
      <c r="F6">
        <v>0.1</v>
      </c>
      <c r="G6" s="2">
        <v>3.5000000000000002E-16</v>
      </c>
      <c r="H6">
        <v>5050</v>
      </c>
      <c r="I6">
        <v>36.299999999999997</v>
      </c>
      <c r="J6" t="s">
        <v>13</v>
      </c>
      <c r="K6">
        <v>2.8000000000000001E-2</v>
      </c>
    </row>
    <row r="7" spans="1:32">
      <c r="A7" t="s">
        <v>16</v>
      </c>
      <c r="B7">
        <v>3600</v>
      </c>
      <c r="C7">
        <v>8200</v>
      </c>
      <c r="D7" t="s">
        <v>6</v>
      </c>
      <c r="E7">
        <v>2</v>
      </c>
      <c r="F7">
        <v>-0.9</v>
      </c>
      <c r="G7" s="2">
        <v>5.7000000000000003E-15</v>
      </c>
      <c r="H7">
        <v>5900</v>
      </c>
      <c r="I7">
        <v>66.5</v>
      </c>
      <c r="J7" t="s">
        <v>20</v>
      </c>
      <c r="K7">
        <v>1.4999999999999999E-2</v>
      </c>
    </row>
    <row r="8" spans="1:32">
      <c r="A8" t="s">
        <v>17</v>
      </c>
      <c r="B8">
        <v>1750.3859199999999</v>
      </c>
      <c r="C8">
        <v>2932.9459200000001</v>
      </c>
      <c r="D8" t="s">
        <v>6</v>
      </c>
      <c r="E8">
        <v>0.12447999999999999</v>
      </c>
      <c r="F8">
        <v>-1.4</v>
      </c>
      <c r="G8" s="2">
        <v>9.2999999999999993E-16</v>
      </c>
      <c r="H8">
        <v>2341.6659199999999</v>
      </c>
      <c r="I8">
        <v>105.5</v>
      </c>
      <c r="J8" t="s">
        <v>21</v>
      </c>
      <c r="K8">
        <v>8.9999999999999993E-3</v>
      </c>
    </row>
    <row r="9" spans="1:32">
      <c r="A9" t="s">
        <v>18</v>
      </c>
      <c r="B9">
        <v>2300</v>
      </c>
      <c r="C9">
        <v>3875</v>
      </c>
      <c r="D9" t="s">
        <v>6</v>
      </c>
      <c r="E9">
        <v>0.25</v>
      </c>
      <c r="F9">
        <v>-0.2</v>
      </c>
      <c r="G9" s="2">
        <v>6.6E-15</v>
      </c>
      <c r="H9">
        <v>3087.5</v>
      </c>
      <c r="I9">
        <v>78.2</v>
      </c>
      <c r="J9" t="s">
        <v>22</v>
      </c>
      <c r="K9">
        <v>1.2999999999999999E-2</v>
      </c>
    </row>
    <row r="10" spans="1:32">
      <c r="A10" t="s">
        <v>19</v>
      </c>
      <c r="B10">
        <v>1400</v>
      </c>
      <c r="C10">
        <v>12000</v>
      </c>
      <c r="D10" t="s">
        <v>6</v>
      </c>
      <c r="E10">
        <v>3</v>
      </c>
      <c r="F10">
        <v>-1.7</v>
      </c>
      <c r="G10" s="2">
        <v>1.4E-14</v>
      </c>
      <c r="H10">
        <v>6701</v>
      </c>
      <c r="I10">
        <v>43.2</v>
      </c>
      <c r="J10" t="s">
        <v>23</v>
      </c>
      <c r="K10">
        <v>2.3E-2</v>
      </c>
    </row>
    <row r="13" spans="1:32">
      <c r="A13" t="s">
        <v>43</v>
      </c>
      <c r="B13" t="s">
        <v>3</v>
      </c>
      <c r="C13" t="s">
        <v>4</v>
      </c>
      <c r="D13" t="s">
        <v>5</v>
      </c>
      <c r="E13" t="s">
        <v>64</v>
      </c>
      <c r="F13" t="s">
        <v>24</v>
      </c>
      <c r="G13" t="s">
        <v>25</v>
      </c>
      <c r="H13" t="s">
        <v>32</v>
      </c>
      <c r="I13" t="s">
        <v>10</v>
      </c>
      <c r="J13" t="s">
        <v>11</v>
      </c>
      <c r="K13" t="s">
        <v>49</v>
      </c>
      <c r="L13" t="s">
        <v>51</v>
      </c>
      <c r="M13" t="s">
        <v>35</v>
      </c>
      <c r="N13" t="s">
        <v>31</v>
      </c>
      <c r="O13" t="s">
        <v>27</v>
      </c>
      <c r="P13" t="s">
        <v>33</v>
      </c>
      <c r="Q13" t="s">
        <v>28</v>
      </c>
      <c r="R13" t="s">
        <v>29</v>
      </c>
    </row>
    <row r="14" spans="1:32">
      <c r="A14" t="s">
        <v>65</v>
      </c>
      <c r="B14">
        <v>1159</v>
      </c>
      <c r="C14">
        <v>2003</v>
      </c>
      <c r="D14" t="s">
        <v>6</v>
      </c>
      <c r="E14">
        <v>1</v>
      </c>
      <c r="F14">
        <v>0</v>
      </c>
      <c r="G14" t="s">
        <v>26</v>
      </c>
      <c r="H14" t="s">
        <v>72</v>
      </c>
      <c r="I14">
        <v>69</v>
      </c>
      <c r="J14" t="s">
        <v>30</v>
      </c>
      <c r="K14">
        <v>1.4500000000000001E-2</v>
      </c>
      <c r="L14" t="s">
        <v>52</v>
      </c>
      <c r="M14">
        <v>1549</v>
      </c>
      <c r="N14" s="2">
        <v>2.0000000000000001E-13</v>
      </c>
      <c r="O14">
        <f>20*2.35</f>
        <v>47</v>
      </c>
      <c r="P14">
        <v>20</v>
      </c>
      <c r="Q14">
        <f>47/1549*300000</f>
        <v>9102.6468689477078</v>
      </c>
      <c r="R14">
        <f>20/1549*300000</f>
        <v>3873.4667527437055</v>
      </c>
    </row>
    <row r="15" spans="1:32">
      <c r="A15" t="s">
        <v>69</v>
      </c>
      <c r="B15">
        <v>4300</v>
      </c>
      <c r="C15">
        <v>5800</v>
      </c>
      <c r="D15" t="s">
        <v>6</v>
      </c>
      <c r="E15">
        <v>1.25</v>
      </c>
      <c r="F15">
        <v>0</v>
      </c>
      <c r="G15" t="s">
        <v>26</v>
      </c>
      <c r="H15" t="s">
        <v>73</v>
      </c>
      <c r="I15">
        <v>19.3</v>
      </c>
      <c r="J15" t="s">
        <v>34</v>
      </c>
      <c r="K15">
        <v>5.1799999999999999E-2</v>
      </c>
      <c r="L15" t="s">
        <v>86</v>
      </c>
      <c r="M15">
        <v>4861</v>
      </c>
      <c r="N15" s="2">
        <v>4.0000000000000001E-13</v>
      </c>
      <c r="O15">
        <f t="shared" ref="O15:O21" si="0">P15*2.35</f>
        <v>82.25</v>
      </c>
      <c r="P15">
        <v>35</v>
      </c>
      <c r="Q15">
        <f t="shared" ref="Q15:Q21" si="1">O15/M15*300000</f>
        <v>5076.1160255091545</v>
      </c>
      <c r="R15">
        <f t="shared" ref="R15:R21" si="2">P15/M15*300000</f>
        <v>2160.0493725570868</v>
      </c>
    </row>
    <row r="16" spans="1:32">
      <c r="G16" t="s">
        <v>26</v>
      </c>
      <c r="L16" t="s">
        <v>84</v>
      </c>
      <c r="M16">
        <v>4861</v>
      </c>
      <c r="N16" s="2">
        <v>5.9999999999999997E-14</v>
      </c>
      <c r="O16">
        <f t="shared" si="0"/>
        <v>15.275</v>
      </c>
      <c r="P16">
        <v>6.5</v>
      </c>
      <c r="Q16">
        <f t="shared" si="1"/>
        <v>942.70726188027163</v>
      </c>
      <c r="R16">
        <f t="shared" si="2"/>
        <v>401.15202633203046</v>
      </c>
      <c r="T16" s="2"/>
      <c r="Z16" s="2"/>
      <c r="AF16" s="2"/>
    </row>
    <row r="17" spans="1:32">
      <c r="G17" t="s">
        <v>26</v>
      </c>
      <c r="L17" t="s">
        <v>53</v>
      </c>
      <c r="M17">
        <v>4959</v>
      </c>
      <c r="N17" s="2">
        <v>2.0000000000000001E-13</v>
      </c>
      <c r="O17">
        <f t="shared" si="0"/>
        <v>15.51</v>
      </c>
      <c r="P17">
        <v>6.6</v>
      </c>
      <c r="Q17">
        <f t="shared" si="1"/>
        <v>938.29401088929217</v>
      </c>
      <c r="R17">
        <f t="shared" si="2"/>
        <v>399.27404718693282</v>
      </c>
      <c r="T17" s="2"/>
      <c r="Z17" s="2"/>
      <c r="AF17" s="2"/>
    </row>
    <row r="18" spans="1:32">
      <c r="G18" t="s">
        <v>26</v>
      </c>
      <c r="L18" t="s">
        <v>54</v>
      </c>
      <c r="M18">
        <v>5007</v>
      </c>
      <c r="N18" s="2">
        <v>5.9999999999999997E-13</v>
      </c>
      <c r="O18">
        <f t="shared" si="0"/>
        <v>15.745000000000001</v>
      </c>
      <c r="P18">
        <v>6.7</v>
      </c>
      <c r="Q18">
        <f t="shared" si="1"/>
        <v>943.37926902336744</v>
      </c>
      <c r="R18">
        <f t="shared" si="2"/>
        <v>401.43798681845419</v>
      </c>
      <c r="T18" s="2"/>
      <c r="Z18" s="2"/>
      <c r="AF18" s="2"/>
    </row>
    <row r="19" spans="1:32">
      <c r="A19" t="s">
        <v>66</v>
      </c>
      <c r="B19">
        <v>3600</v>
      </c>
      <c r="C19">
        <v>8200</v>
      </c>
      <c r="D19" t="s">
        <v>6</v>
      </c>
      <c r="E19">
        <v>2</v>
      </c>
      <c r="F19">
        <v>0.1</v>
      </c>
      <c r="G19" t="s">
        <v>26</v>
      </c>
      <c r="H19" t="s">
        <v>74</v>
      </c>
      <c r="I19">
        <v>31.6</v>
      </c>
      <c r="J19" t="s">
        <v>42</v>
      </c>
      <c r="K19">
        <v>3.1600000000000003E-2</v>
      </c>
      <c r="L19" t="s">
        <v>55</v>
      </c>
      <c r="M19">
        <v>4774</v>
      </c>
      <c r="N19" s="2">
        <v>2.0000000000000001E-13</v>
      </c>
      <c r="O19">
        <f t="shared" si="0"/>
        <v>60.395000000000003</v>
      </c>
      <c r="P19">
        <v>25.7</v>
      </c>
      <c r="Q19">
        <f t="shared" si="1"/>
        <v>3795.2450775031421</v>
      </c>
      <c r="R19">
        <f t="shared" si="2"/>
        <v>1614.9979053204859</v>
      </c>
    </row>
    <row r="20" spans="1:32">
      <c r="G20" t="s">
        <v>26</v>
      </c>
      <c r="L20" t="s">
        <v>56</v>
      </c>
      <c r="M20">
        <v>5347</v>
      </c>
      <c r="N20" s="2">
        <v>4.0000000000000001E-13</v>
      </c>
      <c r="O20">
        <f t="shared" si="0"/>
        <v>53.580000000000005</v>
      </c>
      <c r="P20">
        <v>22.8</v>
      </c>
      <c r="Q20">
        <f t="shared" si="1"/>
        <v>3006.1716850570415</v>
      </c>
      <c r="R20">
        <f t="shared" si="2"/>
        <v>1279.2219936412941</v>
      </c>
      <c r="T20" s="2"/>
      <c r="Z20" s="2"/>
    </row>
    <row r="21" spans="1:32">
      <c r="G21" t="s">
        <v>26</v>
      </c>
      <c r="L21" t="s">
        <v>57</v>
      </c>
      <c r="M21">
        <v>7219</v>
      </c>
      <c r="N21" s="2">
        <v>1.1999999999999999E-12</v>
      </c>
      <c r="O21">
        <f t="shared" si="0"/>
        <v>52.875</v>
      </c>
      <c r="P21">
        <v>22.5</v>
      </c>
      <c r="Q21">
        <f t="shared" si="1"/>
        <v>2197.3264995151681</v>
      </c>
      <c r="R21">
        <f t="shared" si="2"/>
        <v>935.03255298517797</v>
      </c>
      <c r="T21" s="2"/>
      <c r="Z21" s="2"/>
    </row>
    <row r="22" spans="1:32">
      <c r="A22" t="s">
        <v>67</v>
      </c>
      <c r="B22">
        <v>1750.3859199999999</v>
      </c>
      <c r="C22">
        <v>2932.9459200000001</v>
      </c>
      <c r="D22" t="s">
        <v>6</v>
      </c>
      <c r="E22">
        <v>0.12447999999999999</v>
      </c>
      <c r="F22">
        <v>0.35</v>
      </c>
      <c r="G22" t="s">
        <v>46</v>
      </c>
      <c r="H22" t="s">
        <v>75</v>
      </c>
      <c r="I22">
        <v>23.7</v>
      </c>
      <c r="J22" t="s">
        <v>48</v>
      </c>
      <c r="K22">
        <v>4.2200000000000001E-2</v>
      </c>
      <c r="L22" t="s">
        <v>58</v>
      </c>
      <c r="M22">
        <v>2091.3000000000002</v>
      </c>
      <c r="N22" s="2">
        <v>9.3832150000000004E-12</v>
      </c>
      <c r="O22">
        <v>17.234999999999999</v>
      </c>
      <c r="P22">
        <v>20.256</v>
      </c>
      <c r="Q22">
        <v>2470.5610000000001</v>
      </c>
      <c r="R22">
        <v>2903.8009999999999</v>
      </c>
    </row>
    <row r="23" spans="1:32">
      <c r="G23" t="s">
        <v>26</v>
      </c>
      <c r="L23" t="s">
        <v>60</v>
      </c>
      <c r="M23">
        <v>2554.1999999999998</v>
      </c>
      <c r="N23" s="2">
        <v>1.6E-12</v>
      </c>
      <c r="O23">
        <f t="shared" ref="O23:O38" si="3">P23*2.35</f>
        <v>56.400000000000006</v>
      </c>
      <c r="P23">
        <v>24</v>
      </c>
      <c r="Q23">
        <f t="shared" ref="Q23:Q38" si="4">O23/M23*300000</f>
        <v>6624.3833685694162</v>
      </c>
      <c r="R23">
        <f t="shared" ref="R23:R38" si="5">P23/M23*300000</f>
        <v>2818.8865398167727</v>
      </c>
      <c r="T23" s="2"/>
      <c r="Z23" s="2"/>
    </row>
    <row r="24" spans="1:32">
      <c r="G24" t="s">
        <v>26</v>
      </c>
      <c r="L24" t="s">
        <v>61</v>
      </c>
      <c r="M24">
        <v>2576.8000000000002</v>
      </c>
      <c r="N24" s="2">
        <v>2.8000000000000002E-12</v>
      </c>
      <c r="O24">
        <f t="shared" si="3"/>
        <v>42.300000000000004</v>
      </c>
      <c r="P24">
        <v>18</v>
      </c>
      <c r="Q24">
        <f t="shared" si="4"/>
        <v>4924.712822104937</v>
      </c>
      <c r="R24">
        <f t="shared" si="5"/>
        <v>2095.6224774914622</v>
      </c>
      <c r="T24" s="2"/>
      <c r="Z24" s="2"/>
    </row>
    <row r="25" spans="1:32">
      <c r="A25" t="s">
        <v>68</v>
      </c>
      <c r="B25">
        <v>2300</v>
      </c>
      <c r="C25">
        <v>3875</v>
      </c>
      <c r="D25" t="s">
        <v>6</v>
      </c>
      <c r="E25">
        <v>0.25</v>
      </c>
      <c r="F25">
        <v>0</v>
      </c>
      <c r="G25" t="s">
        <v>26</v>
      </c>
      <c r="H25" t="s">
        <v>76</v>
      </c>
      <c r="I25">
        <v>60.7</v>
      </c>
      <c r="J25" t="s">
        <v>70</v>
      </c>
      <c r="K25">
        <v>1.6500000000000001E-2</v>
      </c>
      <c r="L25" t="s">
        <v>62</v>
      </c>
      <c r="M25">
        <v>2796.35</v>
      </c>
      <c r="N25" s="2">
        <v>9E-13</v>
      </c>
      <c r="O25">
        <f t="shared" si="3"/>
        <v>61.1</v>
      </c>
      <c r="P25">
        <v>26</v>
      </c>
      <c r="Q25">
        <f t="shared" si="4"/>
        <v>6554.9734475298164</v>
      </c>
      <c r="R25">
        <f t="shared" si="5"/>
        <v>2789.3504032041769</v>
      </c>
    </row>
    <row r="26" spans="1:32">
      <c r="G26" t="s">
        <v>26</v>
      </c>
      <c r="L26" t="s">
        <v>63</v>
      </c>
      <c r="M26" s="3">
        <v>2803.53</v>
      </c>
      <c r="N26" s="2">
        <v>9E-13</v>
      </c>
      <c r="O26">
        <f t="shared" si="3"/>
        <v>61.1</v>
      </c>
      <c r="P26">
        <v>26</v>
      </c>
      <c r="Q26">
        <f t="shared" si="4"/>
        <v>6538.1857872039891</v>
      </c>
      <c r="R26">
        <f t="shared" si="5"/>
        <v>2782.206717959144</v>
      </c>
      <c r="S26" s="3"/>
      <c r="T26" s="2"/>
    </row>
    <row r="27" spans="1:32">
      <c r="A27" t="s">
        <v>71</v>
      </c>
      <c r="B27">
        <v>1400</v>
      </c>
      <c r="C27">
        <v>12000</v>
      </c>
      <c r="D27" t="s">
        <v>6</v>
      </c>
      <c r="E27">
        <v>3</v>
      </c>
      <c r="F27">
        <v>0</v>
      </c>
      <c r="G27" t="s">
        <v>26</v>
      </c>
      <c r="H27" t="s">
        <v>77</v>
      </c>
      <c r="I27">
        <v>23.2</v>
      </c>
      <c r="J27" t="s">
        <v>70</v>
      </c>
      <c r="K27">
        <v>4.3099999999999999E-2</v>
      </c>
      <c r="L27" t="s">
        <v>78</v>
      </c>
      <c r="M27">
        <v>1549</v>
      </c>
      <c r="N27" s="2">
        <v>3.4000000000000001E-12</v>
      </c>
      <c r="O27">
        <f t="shared" si="3"/>
        <v>18.8</v>
      </c>
      <c r="P27">
        <v>8</v>
      </c>
      <c r="Q27">
        <f t="shared" si="4"/>
        <v>3641.0587475790835</v>
      </c>
      <c r="R27">
        <f t="shared" si="5"/>
        <v>1549.386701097482</v>
      </c>
    </row>
    <row r="28" spans="1:32">
      <c r="G28" t="s">
        <v>26</v>
      </c>
      <c r="L28" t="s">
        <v>79</v>
      </c>
      <c r="M28">
        <v>1535</v>
      </c>
      <c r="N28" s="2">
        <v>2.8000000000000002E-12</v>
      </c>
      <c r="O28">
        <f t="shared" si="3"/>
        <v>58.75</v>
      </c>
      <c r="P28">
        <v>25</v>
      </c>
      <c r="Q28">
        <f t="shared" si="4"/>
        <v>11482.084690553747</v>
      </c>
      <c r="R28">
        <f t="shared" si="5"/>
        <v>4885.99348534202</v>
      </c>
    </row>
    <row r="29" spans="1:32">
      <c r="G29" t="s">
        <v>26</v>
      </c>
      <c r="L29" t="s">
        <v>80</v>
      </c>
      <c r="M29">
        <v>1640</v>
      </c>
      <c r="N29" s="2">
        <v>4.0000000000000001E-13</v>
      </c>
      <c r="O29">
        <f t="shared" si="3"/>
        <v>14.100000000000001</v>
      </c>
      <c r="P29">
        <v>6</v>
      </c>
      <c r="Q29">
        <f t="shared" si="4"/>
        <v>2579.268292682927</v>
      </c>
      <c r="R29">
        <f t="shared" si="5"/>
        <v>1097.5609756097563</v>
      </c>
    </row>
    <row r="30" spans="1:32">
      <c r="G30" t="s">
        <v>26</v>
      </c>
      <c r="L30" t="s">
        <v>81</v>
      </c>
      <c r="M30">
        <v>1624</v>
      </c>
      <c r="N30" s="2">
        <v>1.6E-12</v>
      </c>
      <c r="O30">
        <f t="shared" si="3"/>
        <v>65.8</v>
      </c>
      <c r="P30">
        <v>28</v>
      </c>
      <c r="Q30">
        <f t="shared" si="4"/>
        <v>12155.172413793103</v>
      </c>
      <c r="R30">
        <f t="shared" si="5"/>
        <v>5172.4137931034484</v>
      </c>
    </row>
    <row r="31" spans="1:32">
      <c r="G31" t="s">
        <v>26</v>
      </c>
      <c r="L31" t="s">
        <v>62</v>
      </c>
      <c r="M31">
        <v>2796.35</v>
      </c>
      <c r="N31" s="2">
        <v>1.5000000000000001E-12</v>
      </c>
      <c r="O31">
        <f t="shared" si="3"/>
        <v>42.300000000000004</v>
      </c>
      <c r="P31">
        <v>18</v>
      </c>
      <c r="Q31">
        <f t="shared" si="4"/>
        <v>4538.0585405975653</v>
      </c>
      <c r="R31">
        <f t="shared" si="5"/>
        <v>1931.0887406798147</v>
      </c>
    </row>
    <row r="32" spans="1:32">
      <c r="G32" t="s">
        <v>26</v>
      </c>
      <c r="L32" t="s">
        <v>63</v>
      </c>
      <c r="M32" s="3">
        <v>2803.53</v>
      </c>
      <c r="N32" s="2">
        <v>1.5000000000000001E-12</v>
      </c>
      <c r="O32">
        <f t="shared" si="3"/>
        <v>42.300000000000004</v>
      </c>
      <c r="P32">
        <v>18</v>
      </c>
      <c r="Q32">
        <f t="shared" si="4"/>
        <v>4526.4363142181464</v>
      </c>
      <c r="R32">
        <f t="shared" si="5"/>
        <v>1926.1431124332537</v>
      </c>
    </row>
    <row r="33" spans="1:18">
      <c r="G33" t="s">
        <v>26</v>
      </c>
      <c r="L33" t="s">
        <v>82</v>
      </c>
      <c r="M33">
        <v>4686</v>
      </c>
      <c r="N33" s="2">
        <v>1.3E-13</v>
      </c>
      <c r="O33">
        <f t="shared" si="3"/>
        <v>39.950000000000003</v>
      </c>
      <c r="P33">
        <v>17</v>
      </c>
      <c r="Q33">
        <f t="shared" si="4"/>
        <v>2557.6184379001284</v>
      </c>
      <c r="R33">
        <f t="shared" si="5"/>
        <v>1088.348271446863</v>
      </c>
    </row>
    <row r="34" spans="1:18">
      <c r="G34" s="4" t="s">
        <v>26</v>
      </c>
      <c r="L34" t="s">
        <v>83</v>
      </c>
      <c r="M34">
        <v>4640</v>
      </c>
      <c r="N34" s="2">
        <v>5.2999999999999996E-13</v>
      </c>
      <c r="O34">
        <f t="shared" si="3"/>
        <v>188</v>
      </c>
      <c r="P34">
        <v>80</v>
      </c>
      <c r="Q34">
        <f t="shared" si="4"/>
        <v>12155.172413793103</v>
      </c>
      <c r="R34">
        <f t="shared" si="5"/>
        <v>5172.4137931034484</v>
      </c>
    </row>
    <row r="35" spans="1:18">
      <c r="G35" s="4" t="s">
        <v>26</v>
      </c>
      <c r="L35" t="s">
        <v>85</v>
      </c>
      <c r="M35">
        <v>4861</v>
      </c>
      <c r="N35" s="2">
        <v>9E-13</v>
      </c>
      <c r="O35">
        <f t="shared" si="3"/>
        <v>47</v>
      </c>
      <c r="P35">
        <v>20</v>
      </c>
      <c r="Q35">
        <f t="shared" si="4"/>
        <v>2900.6377288623739</v>
      </c>
      <c r="R35">
        <f t="shared" si="5"/>
        <v>1234.3139271754783</v>
      </c>
    </row>
    <row r="36" spans="1:18">
      <c r="G36" s="4" t="s">
        <v>26</v>
      </c>
      <c r="L36" t="s">
        <v>87</v>
      </c>
      <c r="M36">
        <v>4850</v>
      </c>
      <c r="N36" s="2">
        <v>1.1999999999999999E-12</v>
      </c>
      <c r="O36">
        <f t="shared" si="3"/>
        <v>105.75</v>
      </c>
      <c r="P36">
        <v>45</v>
      </c>
      <c r="Q36">
        <f t="shared" si="4"/>
        <v>6541.2371134020623</v>
      </c>
      <c r="R36">
        <f t="shared" si="5"/>
        <v>2783.5051546391751</v>
      </c>
    </row>
    <row r="37" spans="1:18">
      <c r="G37" s="4" t="s">
        <v>26</v>
      </c>
      <c r="L37" t="s">
        <v>88</v>
      </c>
      <c r="M37">
        <v>6563</v>
      </c>
      <c r="N37" s="2">
        <v>2.6999999999999998E-12</v>
      </c>
      <c r="O37">
        <f t="shared" si="3"/>
        <v>61.1</v>
      </c>
      <c r="P37">
        <v>26</v>
      </c>
      <c r="Q37">
        <f t="shared" si="4"/>
        <v>2792.9300624714306</v>
      </c>
      <c r="R37">
        <f t="shared" si="5"/>
        <v>1188.4808776474172</v>
      </c>
    </row>
    <row r="38" spans="1:18">
      <c r="G38" s="4" t="s">
        <v>26</v>
      </c>
      <c r="L38" t="s">
        <v>89</v>
      </c>
      <c r="M38">
        <v>6548</v>
      </c>
      <c r="N38" s="2">
        <v>3.6E-12</v>
      </c>
      <c r="O38">
        <f t="shared" si="3"/>
        <v>117.5</v>
      </c>
      <c r="P38">
        <v>50</v>
      </c>
      <c r="Q38">
        <f t="shared" si="4"/>
        <v>5383.3231521075131</v>
      </c>
      <c r="R38">
        <f t="shared" si="5"/>
        <v>2290.7758094074525</v>
      </c>
    </row>
    <row r="39" spans="1:18">
      <c r="A39" t="s">
        <v>36</v>
      </c>
    </row>
    <row r="40" spans="1:18">
      <c r="A40">
        <v>1</v>
      </c>
      <c r="B40" t="s">
        <v>37</v>
      </c>
    </row>
    <row r="41" spans="1:18">
      <c r="A41">
        <v>2</v>
      </c>
      <c r="B41" t="s">
        <v>47</v>
      </c>
    </row>
    <row r="42" spans="1:18">
      <c r="A42">
        <v>3</v>
      </c>
      <c r="B42" t="s">
        <v>50</v>
      </c>
    </row>
    <row r="44" spans="1:18">
      <c r="A44" t="s">
        <v>38</v>
      </c>
    </row>
    <row r="45" spans="1:18">
      <c r="A45">
        <v>1</v>
      </c>
      <c r="B45" t="s">
        <v>39</v>
      </c>
    </row>
    <row r="46" spans="1:18">
      <c r="A46">
        <v>2</v>
      </c>
      <c r="B46" t="s">
        <v>40</v>
      </c>
    </row>
    <row r="47" spans="1:18">
      <c r="A47">
        <v>3</v>
      </c>
      <c r="B47" t="s">
        <v>41</v>
      </c>
    </row>
    <row r="48" spans="1:18">
      <c r="A48">
        <v>4</v>
      </c>
      <c r="B48" t="s">
        <v>59</v>
      </c>
    </row>
    <row r="49" spans="1:11">
      <c r="A49">
        <v>5</v>
      </c>
      <c r="B49" t="s">
        <v>44</v>
      </c>
    </row>
    <row r="50" spans="1:11">
      <c r="A50">
        <v>6</v>
      </c>
      <c r="B50" t="s">
        <v>45</v>
      </c>
    </row>
    <row r="52" spans="1:11">
      <c r="E52" t="s">
        <v>104</v>
      </c>
    </row>
    <row r="53" spans="1:11">
      <c r="A53" t="s">
        <v>91</v>
      </c>
      <c r="B53" t="s">
        <v>102</v>
      </c>
      <c r="C53" t="s">
        <v>101</v>
      </c>
      <c r="D53" t="s">
        <v>5</v>
      </c>
      <c r="E53" t="s">
        <v>103</v>
      </c>
      <c r="F53" t="s">
        <v>24</v>
      </c>
      <c r="G53" t="s">
        <v>94</v>
      </c>
      <c r="H53" t="s">
        <v>93</v>
      </c>
      <c r="I53" t="s">
        <v>10</v>
      </c>
      <c r="J53" t="s">
        <v>145</v>
      </c>
      <c r="K53" t="s">
        <v>92</v>
      </c>
    </row>
    <row r="54" spans="1:11">
      <c r="A54" t="s">
        <v>95</v>
      </c>
      <c r="B54">
        <v>1650</v>
      </c>
      <c r="C54">
        <v>12000</v>
      </c>
      <c r="D54" t="s">
        <v>6</v>
      </c>
      <c r="E54">
        <v>0.5</v>
      </c>
      <c r="F54">
        <v>0.5</v>
      </c>
      <c r="G54">
        <v>1500</v>
      </c>
      <c r="H54">
        <v>3</v>
      </c>
      <c r="I54">
        <v>26</v>
      </c>
      <c r="J54" t="s">
        <v>144</v>
      </c>
      <c r="K54" s="2">
        <v>2.9999999999999998E-15</v>
      </c>
    </row>
    <row r="55" spans="1:11">
      <c r="A55" t="s">
        <v>98</v>
      </c>
      <c r="B55">
        <v>2580</v>
      </c>
      <c r="C55">
        <v>18764</v>
      </c>
      <c r="D55" t="s">
        <v>6</v>
      </c>
      <c r="E55">
        <v>0.13900000000000001</v>
      </c>
      <c r="F55">
        <v>1.3455999999999999</v>
      </c>
      <c r="G55">
        <v>2358</v>
      </c>
      <c r="H55">
        <v>4.2</v>
      </c>
      <c r="I55">
        <v>29</v>
      </c>
      <c r="J55" t="s">
        <v>144</v>
      </c>
      <c r="K55" s="2">
        <v>2.4300000000000001E-14</v>
      </c>
    </row>
    <row r="56" spans="1:11">
      <c r="A56" t="s">
        <v>99</v>
      </c>
      <c r="B56">
        <v>1413</v>
      </c>
      <c r="C56">
        <v>10274</v>
      </c>
      <c r="D56" t="s">
        <v>6</v>
      </c>
      <c r="E56">
        <v>0.73</v>
      </c>
      <c r="F56">
        <v>0.28438999999999998</v>
      </c>
      <c r="G56">
        <v>7021</v>
      </c>
      <c r="H56">
        <v>2.9540000000000002</v>
      </c>
      <c r="I56">
        <v>30</v>
      </c>
      <c r="J56" t="s">
        <v>144</v>
      </c>
      <c r="K56" s="2">
        <v>4.8700000000000005E-13</v>
      </c>
    </row>
    <row r="57" spans="1:11">
      <c r="A57" t="s">
        <v>100</v>
      </c>
      <c r="B57">
        <v>3116</v>
      </c>
      <c r="C57">
        <v>22655</v>
      </c>
      <c r="D57" t="s">
        <v>6</v>
      </c>
      <c r="E57">
        <v>1.29</v>
      </c>
      <c r="F57">
        <v>1.8327</v>
      </c>
      <c r="G57">
        <v>4839</v>
      </c>
      <c r="H57">
        <v>5.23</v>
      </c>
      <c r="I57">
        <v>46</v>
      </c>
      <c r="J57" t="s">
        <v>144</v>
      </c>
      <c r="K57" s="2">
        <v>7.7999999999999995E-16</v>
      </c>
    </row>
    <row r="58" spans="1:11">
      <c r="A58" t="s">
        <v>97</v>
      </c>
      <c r="B58">
        <v>3842</v>
      </c>
      <c r="C58">
        <v>27934</v>
      </c>
      <c r="D58" t="s">
        <v>6</v>
      </c>
      <c r="E58">
        <v>1.49</v>
      </c>
      <c r="F58">
        <v>2.4929999999999999</v>
      </c>
      <c r="G58">
        <v>1033</v>
      </c>
      <c r="H58">
        <v>2.5</v>
      </c>
      <c r="I58">
        <v>17</v>
      </c>
      <c r="J58" t="s">
        <v>144</v>
      </c>
      <c r="K58" s="2">
        <v>2.9000000000000003E-17</v>
      </c>
    </row>
    <row r="59" spans="1:11">
      <c r="A59" t="s">
        <v>96</v>
      </c>
      <c r="B59">
        <v>4103</v>
      </c>
      <c r="C59">
        <v>29837</v>
      </c>
      <c r="D59" t="s">
        <v>6</v>
      </c>
      <c r="E59">
        <v>0.63</v>
      </c>
      <c r="F59">
        <v>2.73</v>
      </c>
      <c r="G59">
        <v>6239</v>
      </c>
      <c r="H59">
        <v>1.5</v>
      </c>
      <c r="I59">
        <v>42</v>
      </c>
      <c r="J59" t="s">
        <v>144</v>
      </c>
      <c r="K59" s="2">
        <v>4.2E-18</v>
      </c>
    </row>
    <row r="61" spans="1:11">
      <c r="A61" t="s">
        <v>105</v>
      </c>
    </row>
    <row r="62" spans="1:11">
      <c r="A62" t="s">
        <v>106</v>
      </c>
    </row>
    <row r="63" spans="1:11">
      <c r="A63" t="s">
        <v>107</v>
      </c>
    </row>
    <row r="64" spans="1:11">
      <c r="E64" t="s">
        <v>104</v>
      </c>
    </row>
    <row r="65" spans="1:10">
      <c r="A65" t="s">
        <v>108</v>
      </c>
      <c r="B65" t="s">
        <v>109</v>
      </c>
      <c r="C65" t="s">
        <v>110</v>
      </c>
      <c r="D65" t="s">
        <v>5</v>
      </c>
      <c r="E65" t="s">
        <v>64</v>
      </c>
      <c r="F65" t="s">
        <v>24</v>
      </c>
      <c r="G65" t="s">
        <v>111</v>
      </c>
      <c r="H65" t="s">
        <v>112</v>
      </c>
      <c r="I65" t="s">
        <v>10</v>
      </c>
      <c r="J65" t="s">
        <v>146</v>
      </c>
    </row>
    <row r="66" spans="1:10">
      <c r="A66" t="s">
        <v>123</v>
      </c>
      <c r="B66">
        <v>500</v>
      </c>
      <c r="C66">
        <v>7999.5</v>
      </c>
      <c r="D66" t="s">
        <v>6</v>
      </c>
      <c r="E66">
        <v>0.5</v>
      </c>
      <c r="F66">
        <v>0</v>
      </c>
      <c r="G66">
        <v>100</v>
      </c>
      <c r="H66">
        <v>6</v>
      </c>
      <c r="I66">
        <v>25</v>
      </c>
      <c r="J66" t="s">
        <v>147</v>
      </c>
    </row>
    <row r="67" spans="1:10">
      <c r="A67" t="s">
        <v>124</v>
      </c>
      <c r="B67">
        <v>650</v>
      </c>
      <c r="C67">
        <v>10400</v>
      </c>
      <c r="D67" t="s">
        <v>6</v>
      </c>
      <c r="E67">
        <v>0.125</v>
      </c>
      <c r="F67">
        <v>0.3</v>
      </c>
      <c r="G67">
        <v>1000</v>
      </c>
      <c r="H67">
        <v>6</v>
      </c>
      <c r="I67">
        <v>74</v>
      </c>
      <c r="J67" t="s">
        <v>90</v>
      </c>
    </row>
    <row r="68" spans="1:10">
      <c r="A68" t="s">
        <v>125</v>
      </c>
      <c r="B68">
        <v>616</v>
      </c>
      <c r="C68">
        <v>9855</v>
      </c>
      <c r="D68" t="s">
        <v>6</v>
      </c>
      <c r="E68">
        <v>0.5</v>
      </c>
      <c r="F68">
        <v>0.23200000000000001</v>
      </c>
      <c r="G68">
        <v>8200</v>
      </c>
      <c r="H68">
        <v>6</v>
      </c>
      <c r="I68">
        <v>35</v>
      </c>
      <c r="J68" t="s">
        <v>90</v>
      </c>
    </row>
    <row r="69" spans="1:10">
      <c r="A69" t="s">
        <v>126</v>
      </c>
      <c r="B69">
        <v>190</v>
      </c>
      <c r="C69">
        <v>15200</v>
      </c>
      <c r="D69" t="s">
        <v>6</v>
      </c>
      <c r="E69">
        <v>0.5</v>
      </c>
      <c r="F69">
        <v>0.9</v>
      </c>
      <c r="G69">
        <v>700</v>
      </c>
      <c r="H69">
        <v>3</v>
      </c>
      <c r="I69">
        <v>62</v>
      </c>
      <c r="J69" t="s">
        <v>90</v>
      </c>
    </row>
    <row r="70" spans="1:10">
      <c r="A70" t="s">
        <v>127</v>
      </c>
      <c r="B70">
        <v>550</v>
      </c>
      <c r="C70">
        <v>8800</v>
      </c>
      <c r="D70" t="s">
        <v>6</v>
      </c>
      <c r="E70">
        <v>0.05</v>
      </c>
      <c r="F70">
        <v>0.1</v>
      </c>
      <c r="G70">
        <v>5000</v>
      </c>
      <c r="H70">
        <v>6</v>
      </c>
      <c r="I70" t="s">
        <v>148</v>
      </c>
      <c r="J70" t="s">
        <v>90</v>
      </c>
    </row>
    <row r="71" spans="1:10">
      <c r="A71" t="s">
        <v>128</v>
      </c>
      <c r="B71">
        <v>500</v>
      </c>
      <c r="C71">
        <v>7999.5</v>
      </c>
      <c r="D71" t="s">
        <v>6</v>
      </c>
      <c r="E71">
        <v>0.5</v>
      </c>
      <c r="F71">
        <v>0</v>
      </c>
      <c r="G71">
        <v>1000</v>
      </c>
      <c r="H71">
        <v>6</v>
      </c>
      <c r="I71">
        <v>15</v>
      </c>
      <c r="J71" t="s">
        <v>90</v>
      </c>
    </row>
    <row r="72" spans="1:10">
      <c r="A72" t="s">
        <v>122</v>
      </c>
      <c r="B72">
        <v>1054</v>
      </c>
      <c r="C72">
        <v>16872</v>
      </c>
      <c r="D72" t="s">
        <v>6</v>
      </c>
      <c r="E72">
        <v>0.25</v>
      </c>
      <c r="F72">
        <v>1.109</v>
      </c>
      <c r="G72">
        <v>9910</v>
      </c>
      <c r="H72">
        <v>4</v>
      </c>
      <c r="I72">
        <v>29</v>
      </c>
      <c r="J72" t="s">
        <v>90</v>
      </c>
    </row>
    <row r="73" spans="1:10">
      <c r="A73" t="s">
        <v>115</v>
      </c>
      <c r="B73">
        <v>810</v>
      </c>
      <c r="C73">
        <v>12958</v>
      </c>
      <c r="D73" t="s">
        <v>6</v>
      </c>
      <c r="E73">
        <v>1.5</v>
      </c>
      <c r="F73">
        <v>0.62</v>
      </c>
      <c r="G73">
        <v>6000</v>
      </c>
      <c r="H73">
        <v>3</v>
      </c>
      <c r="I73">
        <v>27</v>
      </c>
      <c r="J73" t="s">
        <v>90</v>
      </c>
    </row>
    <row r="74" spans="1:10">
      <c r="A74" t="s">
        <v>116</v>
      </c>
      <c r="B74">
        <v>550</v>
      </c>
      <c r="C74">
        <v>8799</v>
      </c>
      <c r="D74" t="s">
        <v>6</v>
      </c>
      <c r="E74">
        <v>0.75</v>
      </c>
      <c r="F74">
        <v>0.1</v>
      </c>
      <c r="G74">
        <v>3500</v>
      </c>
      <c r="H74">
        <v>3</v>
      </c>
      <c r="I74">
        <v>19</v>
      </c>
      <c r="J74" t="s">
        <v>90</v>
      </c>
    </row>
    <row r="75" spans="1:10">
      <c r="A75" t="s">
        <v>117</v>
      </c>
      <c r="B75">
        <v>1250</v>
      </c>
      <c r="C75">
        <v>20000</v>
      </c>
      <c r="D75" t="s">
        <v>6</v>
      </c>
      <c r="E75">
        <v>0.05</v>
      </c>
      <c r="F75">
        <v>1.5</v>
      </c>
      <c r="G75">
        <v>1000</v>
      </c>
      <c r="H75">
        <v>6</v>
      </c>
      <c r="I75" t="s">
        <v>148</v>
      </c>
      <c r="J75" t="s">
        <v>90</v>
      </c>
    </row>
    <row r="76" spans="1:10">
      <c r="A76" t="s">
        <v>121</v>
      </c>
      <c r="B76">
        <v>1054</v>
      </c>
      <c r="C76">
        <v>16872</v>
      </c>
      <c r="D76" t="s">
        <v>6</v>
      </c>
      <c r="E76">
        <v>0.25</v>
      </c>
      <c r="F76">
        <v>1.109</v>
      </c>
      <c r="G76">
        <v>1910</v>
      </c>
      <c r="H76">
        <v>4</v>
      </c>
      <c r="I76">
        <v>68</v>
      </c>
      <c r="J76" t="s">
        <v>90</v>
      </c>
    </row>
    <row r="77" spans="1:10">
      <c r="A77" t="s">
        <v>118</v>
      </c>
      <c r="B77">
        <v>1725</v>
      </c>
      <c r="C77">
        <v>27597</v>
      </c>
      <c r="D77" t="s">
        <v>6</v>
      </c>
      <c r="E77">
        <v>0.65</v>
      </c>
      <c r="F77">
        <v>2.4500000000000002</v>
      </c>
      <c r="G77">
        <v>4500</v>
      </c>
      <c r="H77">
        <v>4</v>
      </c>
      <c r="I77">
        <v>46</v>
      </c>
    </row>
    <row r="78" spans="1:10">
      <c r="A78" t="s">
        <v>119</v>
      </c>
      <c r="B78">
        <v>650</v>
      </c>
      <c r="C78">
        <v>10400</v>
      </c>
      <c r="D78" t="s">
        <v>6</v>
      </c>
      <c r="E78">
        <v>0.125</v>
      </c>
      <c r="F78">
        <v>0.3</v>
      </c>
      <c r="G78">
        <v>9000</v>
      </c>
      <c r="H78">
        <v>6</v>
      </c>
      <c r="I78">
        <v>58</v>
      </c>
    </row>
    <row r="79" spans="1:10">
      <c r="A79" t="s">
        <v>120</v>
      </c>
      <c r="B79">
        <v>190</v>
      </c>
      <c r="C79">
        <v>15200</v>
      </c>
      <c r="D79" t="s">
        <v>6</v>
      </c>
      <c r="E79">
        <v>0.5</v>
      </c>
      <c r="F79">
        <v>0.9</v>
      </c>
      <c r="G79">
        <v>5000</v>
      </c>
      <c r="H79">
        <v>3</v>
      </c>
      <c r="I79">
        <v>34</v>
      </c>
    </row>
    <row r="80" spans="1:10">
      <c r="A80" t="s">
        <v>90</v>
      </c>
    </row>
    <row r="82" spans="1:12">
      <c r="A82" t="s">
        <v>113</v>
      </c>
      <c r="H82" t="s">
        <v>141</v>
      </c>
      <c r="I82" t="s">
        <v>142</v>
      </c>
      <c r="J82" t="s">
        <v>143</v>
      </c>
      <c r="K82" t="s">
        <v>10</v>
      </c>
      <c r="L82" t="s">
        <v>146</v>
      </c>
    </row>
    <row r="83" spans="1:12">
      <c r="A83" t="s">
        <v>114</v>
      </c>
      <c r="B83">
        <v>500</v>
      </c>
      <c r="C83">
        <v>7999.5</v>
      </c>
      <c r="D83" t="s">
        <v>6</v>
      </c>
      <c r="E83">
        <v>0.5</v>
      </c>
      <c r="F83">
        <v>0</v>
      </c>
      <c r="G83">
        <v>500</v>
      </c>
      <c r="H83">
        <v>5000</v>
      </c>
      <c r="I83">
        <v>0.1</v>
      </c>
      <c r="J83" s="2">
        <v>2.9999999999999998E-14</v>
      </c>
      <c r="K83">
        <v>14</v>
      </c>
      <c r="L83" t="s">
        <v>147</v>
      </c>
    </row>
    <row r="84" spans="1:12">
      <c r="A84" t="s">
        <v>129</v>
      </c>
      <c r="B84">
        <v>600</v>
      </c>
      <c r="C84">
        <v>9600</v>
      </c>
      <c r="D84" t="s">
        <v>6</v>
      </c>
      <c r="E84">
        <v>0.5</v>
      </c>
      <c r="F84">
        <v>0.2</v>
      </c>
      <c r="G84">
        <v>5000</v>
      </c>
      <c r="H84">
        <v>5000</v>
      </c>
      <c r="I84">
        <v>0.5</v>
      </c>
      <c r="J84" s="2">
        <v>2.9999999999999998E-14</v>
      </c>
      <c r="K84">
        <v>28</v>
      </c>
    </row>
    <row r="85" spans="1:12">
      <c r="A85" t="s">
        <v>130</v>
      </c>
      <c r="B85">
        <v>600</v>
      </c>
      <c r="C85">
        <v>9600</v>
      </c>
      <c r="D85" t="s">
        <v>6</v>
      </c>
      <c r="E85">
        <v>0.5</v>
      </c>
      <c r="F85">
        <v>0.2</v>
      </c>
      <c r="G85">
        <v>7200</v>
      </c>
      <c r="H85">
        <v>7000</v>
      </c>
      <c r="I85">
        <v>1.5</v>
      </c>
      <c r="J85" s="2">
        <v>2.9999999999999998E-14</v>
      </c>
      <c r="K85">
        <v>29</v>
      </c>
    </row>
    <row r="86" spans="1:12">
      <c r="A86" t="s">
        <v>131</v>
      </c>
      <c r="B86">
        <v>600</v>
      </c>
      <c r="C86">
        <v>9600</v>
      </c>
      <c r="D86" t="s">
        <v>6</v>
      </c>
      <c r="E86">
        <v>0.5</v>
      </c>
      <c r="F86">
        <v>0.2</v>
      </c>
      <c r="G86">
        <v>1200</v>
      </c>
      <c r="H86">
        <v>7000</v>
      </c>
      <c r="I86">
        <v>2</v>
      </c>
      <c r="J86" s="2">
        <v>2.9999999999999998E-14</v>
      </c>
      <c r="K86">
        <v>29</v>
      </c>
    </row>
    <row r="87" spans="1:12">
      <c r="A87" t="s">
        <v>132</v>
      </c>
      <c r="B87">
        <v>600</v>
      </c>
      <c r="C87">
        <v>9600</v>
      </c>
      <c r="D87" t="s">
        <v>6</v>
      </c>
      <c r="E87">
        <v>0.5</v>
      </c>
      <c r="F87">
        <v>0.2</v>
      </c>
      <c r="G87">
        <v>1200</v>
      </c>
      <c r="H87">
        <v>9870</v>
      </c>
      <c r="I87">
        <v>2</v>
      </c>
      <c r="J87" s="2">
        <v>2.9999999999999998E-14</v>
      </c>
      <c r="K87">
        <v>21</v>
      </c>
    </row>
    <row r="88" spans="1:12">
      <c r="A88" t="s">
        <v>133</v>
      </c>
      <c r="B88">
        <v>600</v>
      </c>
      <c r="C88">
        <v>9600</v>
      </c>
      <c r="D88" t="s">
        <v>6</v>
      </c>
      <c r="E88">
        <v>0.5</v>
      </c>
      <c r="F88">
        <v>0.2</v>
      </c>
      <c r="G88">
        <v>1200</v>
      </c>
      <c r="H88">
        <v>12500</v>
      </c>
      <c r="I88">
        <v>0.8</v>
      </c>
      <c r="J88" s="2">
        <v>4.7999999999999999E-15</v>
      </c>
      <c r="K88">
        <v>18</v>
      </c>
    </row>
    <row r="89" spans="1:12">
      <c r="A89" t="s">
        <v>134</v>
      </c>
      <c r="B89">
        <v>675</v>
      </c>
      <c r="C89">
        <v>10800</v>
      </c>
      <c r="D89" t="s">
        <v>6</v>
      </c>
      <c r="E89">
        <v>0.5</v>
      </c>
      <c r="F89">
        <v>0.35</v>
      </c>
      <c r="G89">
        <v>3500</v>
      </c>
      <c r="H89">
        <v>12500</v>
      </c>
      <c r="I89">
        <v>1.2</v>
      </c>
      <c r="J89" s="2">
        <v>4.7999999999999999E-15</v>
      </c>
      <c r="K89">
        <v>45</v>
      </c>
    </row>
    <row r="90" spans="1:12">
      <c r="A90" t="s">
        <v>135</v>
      </c>
      <c r="B90">
        <v>675</v>
      </c>
      <c r="C90">
        <v>10800</v>
      </c>
      <c r="D90" t="s">
        <v>6</v>
      </c>
      <c r="E90">
        <v>0.5</v>
      </c>
      <c r="F90">
        <v>0.35</v>
      </c>
      <c r="G90">
        <v>3500</v>
      </c>
      <c r="H90">
        <v>15000</v>
      </c>
      <c r="I90">
        <v>0.2</v>
      </c>
      <c r="J90" s="2">
        <v>4.7999999999999999E-15</v>
      </c>
      <c r="K90">
        <v>30</v>
      </c>
    </row>
    <row r="91" spans="1:12">
      <c r="A91" t="s">
        <v>136</v>
      </c>
      <c r="B91">
        <v>925</v>
      </c>
      <c r="C91">
        <v>14800</v>
      </c>
      <c r="D91" t="s">
        <v>6</v>
      </c>
      <c r="E91">
        <v>0.5</v>
      </c>
      <c r="F91">
        <v>0.85</v>
      </c>
      <c r="G91">
        <v>6500</v>
      </c>
      <c r="H91">
        <v>15000</v>
      </c>
      <c r="I91">
        <v>1.7</v>
      </c>
      <c r="J91" s="2">
        <v>4.7999999999999999E-15</v>
      </c>
      <c r="K91">
        <v>43</v>
      </c>
    </row>
    <row r="92" spans="1:12">
      <c r="A92" t="s">
        <v>137</v>
      </c>
      <c r="B92">
        <v>925</v>
      </c>
      <c r="C92">
        <v>14800</v>
      </c>
      <c r="D92" t="s">
        <v>6</v>
      </c>
      <c r="E92">
        <v>0.5</v>
      </c>
      <c r="F92">
        <v>0.85</v>
      </c>
      <c r="G92">
        <v>2500</v>
      </c>
      <c r="H92">
        <v>17800</v>
      </c>
      <c r="I92">
        <v>1</v>
      </c>
      <c r="J92" s="2">
        <v>4.7999999999999999E-15</v>
      </c>
      <c r="K92">
        <v>34</v>
      </c>
    </row>
    <row r="93" spans="1:12">
      <c r="A93" t="s">
        <v>138</v>
      </c>
      <c r="B93">
        <v>925</v>
      </c>
      <c r="C93">
        <v>14800</v>
      </c>
      <c r="D93" t="s">
        <v>6</v>
      </c>
      <c r="E93">
        <v>0.5</v>
      </c>
      <c r="F93">
        <v>0.85</v>
      </c>
      <c r="G93">
        <v>1500</v>
      </c>
      <c r="H93">
        <v>20000</v>
      </c>
      <c r="I93">
        <v>1</v>
      </c>
      <c r="J93" s="2">
        <v>4.7999999999999999E-15</v>
      </c>
      <c r="K93">
        <v>28</v>
      </c>
    </row>
    <row r="94" spans="1:12">
      <c r="A94" t="s">
        <v>139</v>
      </c>
      <c r="B94">
        <v>925</v>
      </c>
      <c r="C94">
        <v>14800</v>
      </c>
      <c r="D94" t="s">
        <v>6</v>
      </c>
      <c r="E94">
        <v>0.5</v>
      </c>
      <c r="F94">
        <v>0.85</v>
      </c>
      <c r="G94">
        <v>5500</v>
      </c>
      <c r="H94">
        <v>20000</v>
      </c>
      <c r="I94">
        <v>0.3</v>
      </c>
      <c r="J94" s="2">
        <v>4.7999999999999999E-15</v>
      </c>
      <c r="K94">
        <v>28</v>
      </c>
    </row>
    <row r="95" spans="1:12">
      <c r="A95" t="s">
        <v>140</v>
      </c>
      <c r="B95">
        <v>925</v>
      </c>
      <c r="C95">
        <v>14800</v>
      </c>
      <c r="D95" t="s">
        <v>6</v>
      </c>
      <c r="E95">
        <v>0.5</v>
      </c>
      <c r="F95">
        <v>0.85</v>
      </c>
      <c r="G95">
        <v>4200</v>
      </c>
      <c r="H95">
        <v>20000</v>
      </c>
      <c r="I95">
        <v>1.3</v>
      </c>
      <c r="J95" s="2">
        <v>4.7999999999999999E-15</v>
      </c>
      <c r="K95">
        <v>55</v>
      </c>
    </row>
    <row r="96" spans="1:12">
      <c r="K96" t="s">
        <v>149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Denney</dc:creator>
  <cp:lastModifiedBy>Marianne Vestergaard</cp:lastModifiedBy>
  <dcterms:created xsi:type="dcterms:W3CDTF">2013-10-17T21:08:02Z</dcterms:created>
  <dcterms:modified xsi:type="dcterms:W3CDTF">2014-01-09T20:29:20Z</dcterms:modified>
</cp:coreProperties>
</file>