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tk\Documents\"/>
    </mc:Choice>
  </mc:AlternateContent>
  <xr:revisionPtr revIDLastSave="0" documentId="13_ncr:1_{478A5F31-3A70-49CC-BBCC-CF4FB4E9350D}" xr6:coauthVersionLast="47" xr6:coauthVersionMax="47" xr10:uidLastSave="{00000000-0000-0000-0000-000000000000}"/>
  <bookViews>
    <workbookView xWindow="-28920" yWindow="-120" windowWidth="29040" windowHeight="15990" firstSheet="1" activeTab="5" xr2:uid="{00000000-000D-0000-FFFF-FFFF00000000}"/>
  </bookViews>
  <sheets>
    <sheet name="Category Stats" sheetId="3" r:id="rId1"/>
    <sheet name="Sub-Category Stats" sheetId="4" r:id="rId2"/>
    <sheet name="Outcomes based on Date" sheetId="13" r:id="rId3"/>
    <sheet name="Bonus - Goal Outcomes" sheetId="14" r:id="rId4"/>
    <sheet name="Bonus - Statistical Analysis" sheetId="15" r:id="rId5"/>
    <sheet name="Data" sheetId="1" r:id="rId6"/>
  </sheets>
  <definedNames>
    <definedName name="DATA_2">Table1[#All]</definedName>
  </definedNames>
  <calcPr calcId="191029"/>
  <pivotCaches>
    <pivotCache cacheId="11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5" l="1"/>
  <c r="K6" i="15"/>
  <c r="J7" i="15"/>
  <c r="J6" i="15"/>
  <c r="K5" i="15"/>
  <c r="K4" i="15"/>
  <c r="J5" i="15"/>
  <c r="J4" i="15"/>
  <c r="K3" i="15"/>
  <c r="K2" i="15"/>
  <c r="J3" i="15"/>
  <c r="J2" i="15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E8" i="14" s="1"/>
  <c r="B7" i="14"/>
  <c r="B6" i="14"/>
  <c r="B5" i="14"/>
  <c r="B4" i="14"/>
  <c r="B3" i="14"/>
  <c r="B2" i="1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4" l="1"/>
  <c r="E6" i="14"/>
  <c r="H6" i="14" s="1"/>
  <c r="E7" i="14"/>
  <c r="H7" i="14" s="1"/>
  <c r="H8" i="14"/>
  <c r="H9" i="14"/>
  <c r="G6" i="14"/>
  <c r="G7" i="14"/>
  <c r="G8" i="14"/>
  <c r="G9" i="14"/>
  <c r="E2" i="14"/>
  <c r="F2" i="14" s="1"/>
  <c r="E5" i="14"/>
  <c r="H5" i="14" s="1"/>
  <c r="F9" i="14"/>
  <c r="E12" i="14"/>
  <c r="H12" i="14" s="1"/>
  <c r="E4" i="14"/>
  <c r="G4" i="14" s="1"/>
  <c r="F8" i="14"/>
  <c r="E11" i="14"/>
  <c r="H11" i="14" s="1"/>
  <c r="E3" i="14"/>
  <c r="H3" i="14" s="1"/>
  <c r="F7" i="14"/>
  <c r="E10" i="14"/>
  <c r="F10" i="14" s="1"/>
  <c r="E13" i="14"/>
  <c r="H13" i="14" s="1"/>
  <c r="F13" i="14" l="1"/>
  <c r="F6" i="14"/>
  <c r="F5" i="14"/>
  <c r="H4" i="14"/>
  <c r="G13" i="14"/>
  <c r="G5" i="14"/>
  <c r="F12" i="14"/>
  <c r="H10" i="14"/>
  <c r="H2" i="14"/>
  <c r="F11" i="14"/>
  <c r="F4" i="14"/>
  <c r="G12" i="14"/>
  <c r="F3" i="14"/>
  <c r="G3" i="14"/>
  <c r="G11" i="14"/>
  <c r="G10" i="14"/>
  <c r="G2" i="14"/>
</calcChain>
</file>

<file path=xl/sharedStrings.xml><?xml version="1.0" encoding="utf-8"?>
<sst xmlns="http://schemas.openxmlformats.org/spreadsheetml/2006/main" count="36776" uniqueCount="8411">
  <si>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</si>
  <si>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</si>
  <si>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</si>
  <si>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</si>
  <si>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</si>
  <si>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</si>
  <si>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</si>
  <si>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</si>
  <si>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</si>
  <si>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</si>
  <si>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</si>
  <si>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</si>
  <si>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</si>
  <si>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</si>
  <si>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</si>
  <si>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</si>
  <si>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</si>
  <si>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</si>
  <si>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</si>
  <si>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</si>
  <si>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</si>
  <si>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</si>
  <si>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</si>
  <si>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</si>
  <si>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</si>
  <si>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</si>
  <si>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</si>
  <si>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</si>
  <si>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</si>
  <si>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</si>
  <si>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</si>
  <si>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</si>
  <si>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</si>
  <si>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</si>
  <si>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</si>
  <si>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</si>
  <si>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</si>
  <si>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</si>
  <si>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</si>
  <si>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</si>
  <si>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</si>
  <si>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</si>
  <si>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</si>
  <si>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</si>
  <si>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</si>
  <si>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</si>
  <si>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</si>
  <si>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</si>
  <si>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</si>
  <si>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</si>
  <si>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</si>
  <si>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</si>
  <si>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</si>
  <si>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</si>
  <si>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</si>
  <si>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</si>
  <si>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</si>
  <si>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</si>
  <si>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</si>
  <si>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</si>
  <si>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</si>
  <si>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</si>
  <si>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</si>
  <si>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</si>
  <si>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</si>
  <si>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</si>
  <si>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</si>
  <si>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</si>
  <si>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</si>
  <si>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</si>
  <si>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</si>
  <si>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</si>
  <si>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</si>
  <si>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</si>
  <si>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</si>
  <si>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</si>
  <si>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</si>
  <si>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</si>
  <si>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</si>
  <si>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</si>
  <si>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</si>
  <si>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</si>
  <si>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</si>
  <si>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</si>
  <si>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</si>
  <si>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</si>
  <si>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</si>
  <si>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</si>
  <si>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</si>
  <si>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</si>
  <si>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</si>
  <si>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</si>
  <si>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</si>
  <si>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</si>
  <si>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</si>
  <si>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</si>
  <si>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</si>
  <si>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</si>
  <si>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</si>
  <si>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</si>
  <si>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</si>
  <si>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</si>
  <si>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</si>
  <si>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</si>
  <si>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</si>
  <si>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</si>
  <si>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</si>
  <si>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</si>
  <si>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</si>
  <si>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</si>
  <si>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</si>
  <si>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</si>
  <si>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</si>
  <si>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</si>
  <si>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</si>
  <si>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</si>
  <si>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</si>
  <si>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</si>
  <si>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</si>
  <si>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</si>
  <si>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</si>
  <si>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</si>
  <si>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</si>
  <si>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</si>
  <si>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</si>
  <si>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</si>
  <si>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</si>
  <si>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</si>
  <si>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</si>
  <si>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</si>
  <si>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</si>
  <si>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</si>
  <si>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</si>
  <si>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</si>
  <si>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</si>
  <si>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</si>
  <si>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</si>
  <si>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</si>
  <si>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</si>
  <si>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</si>
  <si>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</si>
  <si>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</si>
  <si>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</si>
  <si>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</si>
  <si>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</si>
  <si>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</si>
  <si>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</si>
  <si>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</si>
  <si>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</si>
  <si>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</si>
  <si>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</si>
  <si>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</si>
  <si>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</si>
  <si>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</si>
  <si>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</si>
  <si>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</si>
  <si>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</si>
  <si>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</si>
  <si>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</si>
  <si>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</si>
  <si>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</si>
  <si>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</si>
  <si>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</si>
  <si>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</si>
  <si>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</si>
  <si>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</si>
  <si>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</si>
  <si>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</si>
  <si>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</si>
  <si>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</si>
  <si>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</si>
  <si>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</si>
  <si>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</si>
  <si>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</si>
  <si>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</si>
  <si>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</si>
  <si>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</si>
  <si>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</si>
  <si>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</si>
  <si>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</si>
  <si>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</si>
  <si>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</si>
  <si>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</si>
  <si>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</si>
  <si>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</si>
  <si>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</si>
  <si>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</si>
  <si>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</si>
  <si>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</si>
  <si>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</si>
  <si>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</si>
  <si>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</si>
  <si>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</si>
  <si>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</si>
  <si>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</si>
  <si>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</si>
  <si>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</si>
  <si>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</si>
  <si>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</si>
  <si>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</si>
  <si>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</si>
  <si>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</si>
  <si>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</si>
  <si>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</si>
  <si>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</si>
  <si>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</si>
  <si>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</si>
  <si>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</si>
  <si>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</si>
  <si>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</si>
  <si>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</si>
  <si>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</si>
  <si>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</si>
  <si>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</si>
  <si>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</si>
  <si>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</si>
  <si>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</si>
  <si>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</si>
  <si>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</si>
  <si>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</si>
  <si>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</si>
  <si>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</si>
  <si>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</si>
  <si>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</si>
  <si>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</si>
  <si>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</si>
  <si>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</si>
  <si>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</si>
  <si>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</si>
  <si>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</si>
  <si>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</si>
  <si>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</si>
  <si>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</si>
  <si>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</si>
  <si>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</si>
  <si>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</si>
  <si>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</si>
  <si>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</si>
  <si>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</si>
  <si>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</si>
  <si>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</si>
  <si>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</si>
  <si>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</si>
  <si>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</si>
  <si>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</si>
  <si>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</si>
  <si>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</si>
  <si>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</si>
  <si>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</si>
  <si>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</si>
  <si>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</si>
  <si>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</si>
  <si>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</si>
  <si>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</si>
  <si>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</si>
  <si>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</si>
  <si>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</si>
  <si>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</si>
  <si>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</si>
  <si>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</si>
  <si>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</si>
  <si>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</si>
  <si>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</si>
  <si>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</si>
  <si>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</si>
  <si>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</si>
  <si>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</si>
  <si>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</si>
  <si>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</si>
  <si>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</si>
  <si>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</si>
  <si>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</si>
  <si>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</si>
  <si>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</si>
  <si>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</si>
  <si>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</si>
  <si>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</si>
  <si>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</si>
  <si>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</si>
  <si>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</si>
  <si>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</si>
  <si>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</si>
  <si>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</si>
  <si>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</si>
  <si>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</si>
  <si>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</si>
  <si>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</si>
  <si>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</si>
  <si>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</si>
  <si>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</si>
  <si>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</si>
  <si>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</si>
  <si>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</si>
  <si>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</si>
  <si>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</si>
  <si>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</si>
  <si>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</si>
  <si>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</si>
  <si>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</si>
  <si>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</si>
  <si>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</si>
  <si>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</si>
  <si>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</si>
  <si>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</si>
  <si>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</si>
  <si>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</si>
  <si>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</si>
  <si>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</si>
  <si>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</si>
  <si>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</si>
  <si>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</si>
  <si>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</si>
  <si>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</si>
  <si>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</si>
  <si>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</si>
  <si>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</si>
  <si>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</si>
  <si>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</si>
  <si>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</si>
  <si>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</si>
  <si>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</si>
  <si>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</si>
  <si>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</si>
  <si>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</si>
  <si>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</si>
  <si>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</si>
  <si>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</si>
  <si>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</si>
  <si>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</si>
  <si>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</si>
  <si>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</si>
  <si>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</si>
  <si>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</si>
  <si>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</si>
  <si>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</si>
  <si>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</si>
  <si>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</si>
  <si>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</si>
  <si>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</si>
  <si>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</si>
  <si>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</si>
  <si>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</si>
  <si>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</si>
  <si>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</si>
  <si>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</si>
  <si>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</si>
  <si>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</si>
  <si>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</si>
  <si>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</si>
  <si>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</si>
  <si>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</si>
  <si>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</si>
  <si>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</si>
  <si>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</si>
  <si>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</si>
  <si>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</si>
  <si>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</si>
  <si>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</si>
  <si>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</si>
  <si>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</si>
  <si>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</si>
  <si>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</si>
  <si>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</si>
  <si>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</si>
  <si>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</si>
  <si>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</si>
  <si>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</si>
  <si>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</si>
  <si>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</si>
  <si>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</si>
  <si>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</si>
  <si>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</si>
  <si>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</si>
  <si>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</si>
  <si>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</si>
  <si>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</si>
  <si>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</si>
  <si>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</si>
  <si>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</si>
  <si>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</si>
  <si>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</si>
  <si>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</si>
  <si>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</si>
  <si>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</si>
  <si>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</si>
  <si>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</si>
  <si>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</si>
  <si>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</si>
  <si>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</si>
  <si>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</si>
  <si>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</si>
  <si>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</si>
  <si>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</si>
  <si>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</si>
  <si>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</si>
  <si>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</si>
  <si>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</si>
  <si>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</si>
  <si>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</si>
  <si>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</si>
  <si>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</si>
  <si>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</si>
  <si>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</si>
  <si>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</si>
  <si>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</si>
  <si>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</si>
  <si>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</si>
  <si>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</si>
  <si>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</si>
  <si>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</si>
  <si>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</si>
  <si>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</si>
  <si>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</si>
  <si>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</si>
  <si>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</si>
  <si>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</si>
  <si>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</si>
  <si>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</si>
  <si>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</si>
  <si>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</si>
  <si>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</si>
  <si>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</si>
  <si>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</si>
  <si>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</si>
  <si>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</si>
  <si>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</si>
  <si>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</si>
  <si>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</si>
  <si>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</si>
  <si>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</si>
  <si>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</si>
  <si>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</si>
  <si>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</si>
  <si>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</si>
  <si>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</si>
  <si>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</si>
  <si>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</si>
  <si>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</si>
  <si>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</si>
  <si>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</si>
  <si>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</si>
  <si>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</si>
  <si>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</si>
  <si>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</si>
  <si>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</si>
  <si>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</si>
  <si>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</si>
  <si>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</si>
  <si>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</si>
  <si>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</si>
  <si>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</si>
  <si>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</si>
  <si>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</si>
  <si>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</si>
  <si>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</si>
  <si>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</si>
  <si>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</si>
  <si>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</si>
  <si>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</si>
  <si>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</si>
  <si>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</si>
  <si>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</si>
  <si>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</si>
  <si>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</si>
  <si>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</si>
  <si>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</si>
  <si>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</si>
  <si>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</si>
  <si>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</si>
  <si>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</si>
  <si>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</si>
  <si>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</si>
  <si>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</si>
  <si>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</si>
  <si>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</si>
  <si>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</si>
  <si>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</si>
  <si>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</si>
  <si>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</si>
  <si>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</si>
  <si>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</si>
  <si>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</si>
  <si>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</si>
  <si>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</si>
  <si>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</si>
  <si>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</si>
  <si>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</si>
  <si>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</si>
  <si>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</si>
  <si>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</si>
  <si>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</si>
  <si>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</si>
  <si>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</si>
  <si>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</si>
  <si>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</si>
  <si>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</si>
  <si>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</si>
  <si>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</si>
  <si>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</si>
  <si>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</si>
  <si>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</si>
  <si>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</si>
  <si>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</si>
  <si>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</si>
  <si>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</si>
  <si>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</si>
  <si>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</si>
  <si>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</si>
  <si>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</si>
  <si>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</si>
  <si>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</si>
  <si>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</si>
  <si>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</si>
  <si>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</si>
  <si>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</si>
  <si>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</si>
  <si>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</si>
  <si>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</si>
  <si>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</si>
  <si>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</si>
  <si>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</si>
  <si>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</si>
  <si>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</si>
  <si>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</si>
  <si>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</si>
  <si>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</si>
  <si>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</si>
  <si>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</si>
  <si>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</si>
  <si>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</si>
  <si>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</si>
  <si>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</si>
  <si>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</si>
  <si>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</si>
  <si>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</si>
  <si>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</si>
  <si>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</si>
  <si>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</si>
  <si>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</si>
  <si>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</si>
  <si>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</si>
  <si>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</si>
  <si>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</si>
  <si>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</si>
  <si>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</si>
  <si>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</si>
  <si>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</si>
  <si>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</si>
  <si>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</si>
  <si>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</si>
  <si>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</si>
  <si>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</si>
  <si>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</si>
  <si>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</si>
  <si>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</si>
  <si>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</si>
  <si>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</si>
  <si>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</si>
  <si>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</si>
  <si>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</si>
  <si>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</si>
  <si>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</si>
  <si>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</si>
  <si>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</si>
  <si>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</si>
  <si>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</si>
  <si>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</si>
  <si>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</si>
  <si>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</si>
  <si>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</si>
  <si>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</si>
  <si>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</si>
  <si>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</si>
  <si>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</si>
  <si>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</si>
  <si>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</si>
  <si>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</si>
  <si>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</si>
  <si>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</si>
  <si>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</si>
  <si>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</si>
  <si>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</si>
  <si>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</si>
  <si>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</si>
  <si>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</si>
  <si>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</si>
  <si>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</si>
  <si>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</si>
  <si>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</si>
  <si>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</si>
  <si>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</si>
  <si>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</si>
  <si>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</si>
  <si>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</si>
  <si>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</si>
  <si>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</si>
  <si>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</si>
  <si>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</si>
  <si>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</si>
  <si>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</si>
  <si>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</si>
  <si>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</si>
  <si>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</si>
  <si>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</si>
  <si>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</si>
  <si>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</si>
  <si>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</si>
  <si>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</si>
  <si>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</si>
  <si>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</si>
  <si>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</si>
  <si>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</si>
  <si>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</si>
  <si>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</si>
  <si>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</si>
  <si>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</si>
  <si>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</si>
  <si>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</si>
  <si>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</si>
  <si>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</si>
  <si>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</si>
  <si>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</si>
  <si>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</si>
  <si>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</si>
  <si>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</si>
  <si>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</si>
  <si>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</si>
  <si>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</si>
  <si>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</si>
  <si>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</si>
  <si>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</si>
  <si>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</si>
  <si>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</si>
  <si>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</si>
  <si>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</si>
  <si>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</si>
  <si>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</si>
  <si>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</si>
  <si>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</si>
  <si>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</si>
  <si>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</si>
  <si>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</si>
  <si>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</si>
  <si>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</si>
  <si>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</si>
  <si>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</si>
  <si>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</si>
  <si>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</si>
  <si>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</si>
  <si>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</si>
  <si>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</si>
  <si>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</si>
  <si>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</si>
  <si>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</si>
  <si>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</si>
  <si>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</si>
  <si>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</si>
  <si>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</si>
  <si>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</si>
  <si>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</si>
  <si>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</si>
  <si>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</si>
  <si>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</si>
  <si>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</si>
  <si>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</si>
  <si>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</si>
  <si>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</si>
  <si>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</si>
  <si>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</si>
  <si>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</si>
  <si>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</si>
  <si>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</si>
  <si>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</si>
  <si>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</si>
  <si>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</si>
  <si>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</si>
  <si>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</si>
  <si>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</si>
  <si>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</si>
  <si>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</si>
  <si>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</si>
  <si>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</si>
  <si>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</si>
  <si>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</si>
  <si>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</si>
  <si>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</si>
  <si>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</si>
  <si>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</si>
  <si>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</si>
  <si>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</si>
  <si>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</si>
  <si>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</si>
  <si>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</si>
  <si>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</si>
  <si>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</si>
  <si>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</si>
  <si>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</si>
  <si>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</si>
  <si>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</si>
  <si>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</si>
  <si>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</si>
  <si>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</si>
  <si>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</si>
  <si>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</si>
  <si>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</si>
  <si>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</si>
  <si>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</si>
  <si>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</si>
  <si>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</si>
  <si>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</si>
  <si>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</si>
  <si>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</si>
  <si>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</si>
  <si>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</si>
  <si>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</si>
  <si>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</si>
  <si>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</si>
  <si>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</si>
  <si>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</si>
  <si>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</si>
  <si>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</si>
  <si>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</si>
  <si>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</si>
  <si>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</si>
  <si>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</si>
  <si>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</si>
  <si>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</si>
  <si>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</si>
  <si>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</si>
  <si>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</si>
  <si>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</si>
  <si>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</si>
  <si>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</si>
  <si>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</si>
  <si>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</si>
  <si>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</si>
  <si>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</si>
  <si>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</si>
  <si>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</si>
  <si>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</si>
  <si>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</si>
  <si>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</si>
  <si>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</si>
  <si>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</si>
  <si>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</si>
  <si>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</si>
  <si>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</si>
  <si>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</si>
  <si>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</si>
  <si>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</si>
  <si>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</si>
  <si>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</si>
  <si>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</si>
  <si>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</si>
  <si>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</si>
  <si>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</si>
  <si>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</si>
  <si>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</si>
  <si>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</si>
  <si>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</si>
  <si>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</si>
  <si>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</si>
  <si>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</si>
  <si>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</si>
  <si>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</si>
  <si>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</si>
  <si>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</si>
  <si>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</si>
  <si>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</si>
  <si>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</si>
  <si>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</si>
  <si>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</si>
  <si>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</si>
  <si>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</si>
  <si>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</si>
  <si>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</si>
  <si>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</si>
  <si>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</si>
  <si>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</si>
  <si>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</si>
  <si>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</si>
  <si>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</si>
  <si>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</si>
  <si>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</si>
  <si>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</si>
  <si>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</si>
  <si>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</si>
  <si>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</si>
  <si>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</si>
  <si>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</si>
  <si>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</si>
  <si>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</si>
  <si>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</si>
  <si>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</si>
  <si>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</si>
  <si>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</si>
  <si>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</si>
  <si>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</si>
  <si>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</si>
  <si>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</si>
  <si>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</si>
  <si>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</si>
  <si>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</si>
  <si>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</si>
  <si>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</si>
  <si>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</si>
  <si>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</si>
  <si>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</si>
  <si>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</si>
  <si>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</si>
  <si>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</si>
  <si>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</si>
  <si>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</si>
  <si>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</si>
  <si>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</si>
  <si>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</si>
  <si>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</si>
  <si>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</si>
  <si>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</si>
  <si>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</si>
  <si>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</si>
  <si>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</si>
  <si>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</si>
  <si>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</si>
  <si>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</si>
  <si>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</si>
  <si>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</si>
  <si>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</si>
  <si>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</si>
  <si>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</si>
  <si>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</si>
  <si>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</si>
  <si>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</si>
  <si>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</si>
  <si>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</si>
  <si>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</si>
  <si>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</si>
  <si>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</si>
  <si>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</si>
  <si>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</si>
  <si>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</si>
  <si>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</si>
  <si>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</si>
  <si>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</si>
  <si>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</si>
  <si>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</si>
  <si>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</si>
  <si>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</si>
  <si>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</si>
  <si>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</si>
  <si>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</si>
  <si>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</si>
  <si>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</si>
  <si>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</si>
  <si>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</si>
  <si>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</si>
  <si>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</si>
  <si>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</si>
  <si>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</si>
  <si>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</si>
  <si>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</si>
  <si>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</si>
  <si>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</si>
  <si>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</si>
  <si>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</si>
  <si>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</si>
  <si>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</si>
  <si>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</si>
  <si>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</si>
  <si>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</si>
  <si>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</si>
  <si>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</si>
  <si>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</si>
  <si>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</si>
  <si>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</si>
  <si>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</si>
  <si>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</si>
  <si>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</si>
  <si>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</si>
  <si>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</si>
  <si>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</si>
  <si>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</si>
  <si>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</si>
  <si>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</si>
  <si>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</si>
  <si>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</si>
  <si>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</si>
  <si>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</si>
  <si>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</si>
  <si>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</si>
  <si>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</si>
  <si>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</si>
  <si>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</si>
  <si>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</si>
  <si>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</si>
  <si>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</si>
  <si>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</si>
  <si>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</si>
  <si>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</si>
  <si>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</si>
  <si>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</si>
  <si>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</si>
  <si>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</si>
  <si>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</si>
  <si>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</si>
  <si>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</si>
  <si>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</si>
  <si>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</si>
  <si>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</si>
  <si>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</si>
  <si>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</si>
  <si>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</si>
  <si>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</si>
  <si>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</si>
  <si>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</si>
  <si>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</si>
  <si>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</si>
  <si>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</si>
  <si>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</si>
  <si>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</si>
  <si>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</si>
  <si>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</si>
  <si>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</si>
  <si>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</si>
  <si>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</si>
  <si>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</si>
  <si>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</si>
  <si>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</si>
  <si>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</si>
  <si>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</si>
  <si>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</si>
  <si>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</si>
  <si>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</si>
  <si>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</si>
  <si>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</si>
  <si>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</si>
  <si>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</si>
  <si>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</si>
  <si>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</si>
  <si>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</si>
  <si>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</si>
  <si>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</si>
  <si>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</si>
  <si>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</si>
  <si>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</si>
  <si>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</si>
  <si>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</si>
  <si>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</si>
  <si>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</si>
  <si>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</si>
  <si>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</si>
  <si>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</si>
  <si>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</si>
  <si>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</si>
  <si>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</si>
  <si>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</si>
  <si>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</si>
  <si>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</si>
  <si>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</si>
  <si>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</si>
  <si>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</si>
  <si>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</si>
  <si>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</si>
  <si>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</si>
  <si>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</si>
  <si>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</si>
  <si>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</si>
  <si>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</si>
  <si>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</si>
  <si>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</si>
  <si>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</si>
  <si>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</si>
  <si>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</si>
  <si>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</si>
  <si>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</si>
  <si>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</si>
  <si>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</si>
  <si>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</si>
  <si>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</si>
  <si>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</si>
  <si>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</si>
  <si>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</si>
  <si>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</si>
  <si>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</si>
  <si>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</si>
  <si>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</si>
  <si>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</si>
  <si>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</si>
  <si>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</si>
  <si>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</si>
  <si>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</si>
  <si>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</si>
  <si>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</si>
  <si>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</si>
  <si>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</si>
  <si>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</si>
  <si>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</si>
  <si>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</si>
  <si>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</si>
  <si>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</si>
  <si>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</si>
  <si>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</si>
  <si>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</si>
  <si>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</si>
  <si>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</si>
  <si>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</si>
  <si>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</si>
  <si>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</si>
  <si>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</si>
  <si>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</si>
  <si>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</si>
  <si>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</si>
  <si>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</si>
  <si>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</si>
  <si>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</si>
  <si>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</si>
  <si>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</si>
  <si>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</si>
  <si>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</si>
  <si>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</si>
  <si>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</si>
  <si>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</si>
  <si>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</si>
  <si>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</si>
  <si>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</si>
  <si>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</si>
  <si>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</si>
  <si>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</si>
  <si>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</si>
  <si>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</si>
  <si>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</si>
  <si>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</si>
  <si>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</si>
  <si>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</si>
  <si>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</si>
  <si>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</si>
  <si>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</si>
  <si>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</si>
  <si>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</si>
  <si>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</si>
  <si>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</si>
  <si>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</si>
  <si>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</si>
  <si>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</si>
  <si>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</si>
  <si>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</si>
  <si>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</si>
  <si>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</si>
  <si>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</si>
  <si>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</si>
  <si>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</si>
  <si>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</si>
  <si>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</si>
  <si>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</si>
  <si>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</si>
  <si>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</si>
  <si>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</si>
  <si>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</si>
  <si>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</si>
  <si>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</si>
  <si>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</si>
  <si>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</si>
  <si>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</si>
  <si>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</si>
  <si>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</si>
  <si>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</si>
  <si>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</si>
  <si>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</si>
  <si>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</si>
  <si>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</si>
  <si>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</si>
  <si>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</si>
  <si>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</si>
  <si>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</si>
  <si>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</si>
  <si>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</si>
  <si>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</si>
  <si>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</si>
  <si>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</si>
  <si>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</si>
  <si>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</si>
  <si>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</si>
  <si>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</si>
  <si>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</si>
  <si>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</si>
  <si>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</si>
  <si>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</si>
  <si>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</si>
  <si>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</si>
  <si>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</si>
  <si>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</si>
  <si>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</si>
  <si>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</si>
  <si>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</si>
  <si>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</si>
  <si>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</si>
  <si>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</si>
  <si>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</si>
  <si>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</si>
  <si>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</si>
  <si>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</si>
  <si>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</si>
  <si>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</si>
  <si>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</si>
  <si>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</si>
  <si>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</si>
  <si>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</si>
  <si>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</si>
  <si>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</si>
  <si>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</si>
  <si>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</si>
  <si>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</si>
  <si>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</si>
  <si>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</si>
  <si>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</si>
  <si>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</si>
  <si>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</si>
  <si>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</si>
  <si>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</si>
  <si>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</si>
  <si>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</si>
  <si>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</si>
  <si>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</si>
  <si>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</si>
  <si>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</si>
  <si>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</si>
  <si>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</si>
  <si>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</si>
  <si>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</si>
  <si>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</si>
  <si>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</si>
  <si>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</si>
  <si>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</si>
  <si>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</si>
  <si>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</si>
  <si>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</si>
  <si>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</si>
  <si>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</si>
  <si>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</si>
  <si>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</si>
  <si>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</si>
  <si>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</si>
  <si>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</si>
  <si>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</si>
  <si>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</si>
  <si>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</si>
  <si>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</si>
  <si>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</si>
  <si>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</si>
  <si>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</si>
  <si>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</si>
  <si>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</si>
  <si>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</si>
  <si>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</si>
  <si>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</si>
  <si>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</si>
  <si>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</si>
  <si>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</si>
  <si>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</si>
  <si>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</si>
  <si>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</si>
  <si>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</si>
  <si>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</si>
  <si>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</si>
  <si>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</si>
  <si>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</si>
  <si>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</si>
  <si>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</si>
  <si>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</si>
  <si>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</si>
  <si>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</si>
  <si>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</si>
  <si>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</si>
  <si>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</si>
  <si>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</si>
  <si>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</si>
  <si>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</si>
  <si>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</si>
  <si>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</si>
  <si>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</si>
  <si>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</si>
  <si>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</si>
  <si>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</si>
  <si>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</si>
  <si>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</si>
  <si>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</si>
  <si>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</si>
  <si>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</si>
  <si>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</si>
  <si>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</si>
  <si>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</si>
  <si>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</si>
  <si>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</si>
  <si>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</si>
  <si>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</si>
  <si>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</si>
  <si>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</si>
  <si>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</si>
  <si>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</si>
  <si>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</si>
  <si>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</si>
  <si>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</si>
  <si>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</si>
  <si>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</si>
  <si>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</si>
  <si>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</si>
  <si>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</si>
  <si>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</si>
  <si>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</si>
  <si>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</si>
  <si>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</si>
  <si>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</si>
  <si>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</si>
  <si>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</si>
  <si>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</si>
  <si>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</si>
  <si>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</si>
  <si>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</si>
  <si>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</si>
  <si>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</si>
  <si>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</si>
  <si>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</si>
  <si>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</si>
  <si>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</si>
  <si>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</si>
  <si>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</si>
  <si>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</si>
  <si>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</si>
  <si>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</si>
  <si>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</si>
  <si>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</si>
  <si>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</si>
  <si>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</si>
  <si>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</si>
  <si>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</si>
  <si>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</si>
  <si>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</si>
  <si>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</si>
  <si>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</si>
  <si>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</si>
  <si>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</si>
  <si>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</si>
  <si>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</si>
  <si>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</si>
  <si>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</si>
  <si>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</si>
  <si>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</si>
  <si>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</si>
  <si>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</si>
  <si>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</si>
  <si>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</si>
  <si>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</si>
  <si>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</si>
  <si>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</si>
  <si>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</si>
  <si>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</si>
  <si>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</si>
  <si>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</si>
  <si>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</si>
  <si>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</si>
  <si>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</si>
  <si>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</si>
  <si>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</si>
  <si>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</si>
  <si>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</si>
  <si>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</si>
  <si>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</si>
  <si>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</si>
  <si>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</si>
  <si>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</si>
  <si>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</si>
  <si>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</si>
  <si>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</si>
  <si>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</si>
  <si>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</si>
  <si>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</si>
  <si>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</si>
  <si>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</si>
  <si>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</si>
  <si>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</si>
  <si>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</si>
  <si>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</si>
  <si>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</si>
  <si>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</si>
  <si>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</si>
  <si>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</si>
  <si>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</si>
  <si>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</si>
  <si>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</si>
  <si>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</si>
  <si>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</si>
  <si>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</si>
  <si>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</si>
  <si>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</si>
  <si>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</si>
  <si>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</si>
  <si>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</si>
  <si>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</si>
  <si>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</si>
  <si>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</si>
  <si>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</si>
  <si>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</si>
  <si>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</si>
  <si>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</si>
  <si>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</si>
  <si>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</si>
  <si>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</si>
  <si>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</si>
  <si>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</si>
  <si>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</si>
  <si>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</si>
  <si>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</si>
  <si>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</si>
  <si>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</si>
  <si>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</si>
  <si>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</si>
  <si>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</si>
  <si>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</si>
  <si>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</si>
  <si>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</si>
  <si>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</si>
  <si>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</si>
  <si>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</si>
  <si>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</si>
  <si>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</si>
  <si>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</si>
  <si>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</si>
  <si>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</si>
  <si>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</si>
  <si>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</si>
  <si>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</si>
  <si>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</si>
  <si>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</si>
  <si>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</si>
  <si>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</si>
  <si>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</si>
  <si>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</si>
  <si>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</si>
  <si>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</si>
  <si>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</si>
  <si>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</si>
  <si>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</si>
  <si>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</si>
  <si>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</si>
  <si>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</si>
  <si>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</si>
  <si>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</si>
  <si>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</si>
  <si>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</si>
  <si>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</si>
  <si>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</si>
  <si>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</si>
  <si>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</si>
  <si>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</si>
  <si>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</si>
  <si>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</si>
  <si>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</si>
  <si>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</si>
  <si>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</si>
  <si>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</si>
  <si>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</si>
  <si>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</si>
  <si>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</si>
  <si>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</si>
  <si>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</si>
  <si>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</si>
  <si>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</si>
  <si>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</si>
  <si>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</si>
  <si>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</si>
  <si>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</si>
  <si>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</si>
  <si>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</si>
  <si>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</si>
  <si>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</si>
  <si>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</si>
  <si>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</si>
  <si>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</si>
  <si>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</si>
  <si>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</si>
  <si>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</si>
  <si>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</si>
  <si>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</si>
  <si>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</si>
  <si>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</si>
  <si>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</si>
  <si>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</si>
  <si>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</si>
  <si>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</si>
  <si>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</si>
  <si>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</si>
  <si>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</si>
  <si>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</si>
  <si>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</si>
  <si>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</si>
  <si>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</si>
  <si>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</si>
  <si>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</si>
  <si>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</si>
  <si>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</si>
  <si>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</si>
  <si>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</si>
  <si>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</si>
  <si>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</si>
  <si>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</si>
  <si>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</si>
  <si>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</si>
  <si>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</si>
  <si>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</si>
  <si>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</si>
  <si>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</si>
  <si>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</si>
  <si>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</si>
  <si>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</si>
  <si>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</si>
  <si>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</si>
  <si>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</si>
  <si>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</si>
  <si>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</si>
  <si>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</si>
  <si>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</si>
  <si>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</si>
  <si>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</si>
  <si>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</si>
  <si>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</si>
  <si>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</si>
  <si>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</si>
  <si>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</si>
  <si>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</si>
  <si>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</si>
  <si>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</si>
  <si>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</si>
  <si>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</si>
  <si>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</si>
  <si>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</si>
  <si>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</si>
  <si>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</si>
  <si>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</si>
  <si>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</si>
  <si>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</si>
  <si>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</si>
  <si>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</si>
  <si>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</si>
  <si>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</si>
  <si>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</si>
  <si>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</si>
  <si>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</si>
  <si>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</si>
  <si>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</si>
  <si>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</si>
  <si>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</si>
  <si>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</si>
  <si>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</si>
  <si>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</si>
  <si>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</si>
  <si>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</si>
  <si>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</si>
  <si>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</si>
  <si>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</si>
  <si>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</si>
  <si>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</si>
  <si>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</si>
  <si>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</si>
  <si>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</si>
  <si>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</si>
  <si>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</si>
  <si>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</si>
  <si>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</si>
  <si>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</si>
  <si>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</si>
  <si>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</si>
  <si>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</si>
  <si>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</si>
  <si>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</si>
  <si>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</si>
  <si>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</si>
  <si>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</si>
  <si>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</si>
  <si>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</si>
  <si>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</si>
  <si>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</si>
  <si>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</si>
  <si>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</si>
  <si>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</si>
  <si>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</si>
  <si>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</si>
  <si>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</si>
  <si>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</si>
  <si>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</si>
  <si>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</si>
  <si>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</si>
  <si>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</si>
  <si>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</si>
  <si>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</si>
  <si>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</si>
  <si>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</si>
  <si>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</si>
  <si>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</si>
  <si>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</si>
  <si>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</si>
  <si>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</si>
  <si>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</si>
  <si>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</si>
  <si>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</si>
  <si>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</si>
  <si>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</si>
  <si>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</si>
  <si>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</si>
  <si>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</si>
  <si>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</si>
  <si>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</si>
  <si>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</si>
  <si>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</si>
  <si>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</si>
  <si>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</si>
  <si>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</si>
  <si>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</si>
  <si>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</si>
  <si>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</si>
  <si>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</si>
  <si>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</si>
  <si>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</si>
  <si>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</si>
  <si>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</si>
  <si>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</si>
  <si>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</si>
  <si>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</si>
  <si>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</si>
  <si>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</si>
  <si>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</si>
  <si>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</si>
  <si>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</si>
  <si>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</si>
  <si>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</si>
  <si>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</si>
  <si>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</si>
  <si>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</si>
  <si>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</si>
  <si>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</si>
  <si>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</si>
  <si>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</si>
  <si>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</si>
  <si>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</si>
  <si>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</si>
  <si>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</si>
  <si>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</si>
  <si>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</si>
  <si>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</si>
  <si>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</si>
  <si>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</si>
  <si>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</si>
  <si>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</si>
  <si>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</si>
  <si>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</si>
  <si>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</si>
  <si>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</si>
  <si>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</si>
  <si>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</si>
  <si>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</si>
  <si>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</si>
  <si>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</si>
  <si>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</si>
  <si>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</si>
  <si>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</si>
  <si>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</si>
  <si>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</si>
  <si>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</si>
  <si>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</si>
  <si>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</si>
  <si>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</si>
  <si>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</si>
  <si>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</si>
  <si>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</si>
  <si>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</si>
  <si>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</si>
  <si>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</si>
  <si>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</si>
  <si>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</si>
  <si>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</si>
  <si>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</si>
  <si>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</si>
  <si>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</si>
  <si>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</si>
  <si>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</si>
  <si>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</si>
  <si>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</si>
  <si>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</si>
  <si>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</si>
  <si>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</si>
  <si>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</si>
  <si>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</si>
  <si>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</si>
  <si>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</si>
  <si>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</si>
  <si>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</si>
  <si>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</si>
  <si>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</si>
  <si>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</si>
  <si>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</si>
  <si>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</si>
  <si>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</si>
  <si>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</si>
  <si>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</si>
  <si>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</si>
  <si>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</si>
  <si>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</si>
  <si>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</si>
  <si>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</si>
  <si>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</si>
  <si>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</si>
  <si>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</si>
  <si>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</si>
  <si>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</si>
  <si>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</si>
  <si>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</si>
  <si>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</si>
  <si>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</si>
  <si>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</si>
  <si>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</si>
  <si>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</si>
  <si>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</si>
  <si>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</si>
  <si>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</si>
  <si>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</si>
  <si>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</si>
  <si>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</si>
  <si>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</si>
  <si>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</si>
  <si>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</si>
  <si>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</si>
  <si>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</si>
  <si>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</si>
  <si>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</si>
  <si>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</si>
  <si>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</si>
  <si>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</si>
  <si>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</si>
  <si>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</si>
  <si>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</si>
  <si>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</si>
  <si>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</si>
  <si>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</si>
  <si>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</si>
  <si>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</si>
  <si>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</si>
  <si>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</si>
  <si>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</si>
  <si>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</si>
  <si>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</si>
  <si>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</si>
  <si>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</si>
  <si>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</si>
  <si>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</si>
  <si>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</si>
  <si>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</si>
  <si>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</si>
  <si>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</si>
  <si>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</si>
  <si>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</si>
  <si>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</si>
  <si>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</si>
  <si>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</si>
  <si>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</si>
  <si>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</si>
  <si>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</si>
  <si>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</si>
  <si>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</si>
  <si>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</si>
  <si>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</si>
  <si>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</si>
  <si>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</si>
  <si>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</si>
  <si>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</si>
  <si>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</si>
  <si>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</si>
  <si>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</si>
  <si>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</si>
  <si>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</si>
  <si>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</si>
  <si>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</si>
  <si>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</si>
  <si>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</si>
  <si>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</si>
  <si>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</si>
  <si>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</si>
  <si>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</si>
  <si>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</si>
  <si>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</si>
  <si>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</si>
  <si>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</si>
  <si>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</si>
  <si>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</si>
  <si>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</si>
  <si>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</si>
  <si>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</si>
  <si>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</si>
  <si>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</si>
  <si>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</si>
  <si>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</si>
  <si>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</si>
  <si>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</si>
  <si>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</si>
  <si>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</si>
  <si>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</si>
  <si>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</si>
  <si>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</si>
  <si>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</si>
  <si>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</si>
  <si>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</si>
  <si>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</si>
  <si>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</si>
  <si>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</si>
  <si>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</si>
  <si>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</si>
  <si>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</si>
  <si>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</si>
  <si>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</si>
  <si>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</si>
  <si>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</si>
  <si>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</si>
  <si>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</si>
  <si>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</si>
  <si>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</si>
  <si>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</si>
  <si>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</si>
  <si>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</si>
  <si>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</si>
  <si>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</si>
  <si>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</si>
  <si>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</si>
  <si>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</si>
  <si>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</si>
  <si>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</si>
  <si>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</si>
  <si>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</si>
  <si>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</si>
  <si>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</si>
  <si>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</si>
  <si>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</si>
  <si>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</si>
  <si>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</si>
  <si>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</si>
  <si>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</si>
  <si>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</si>
  <si>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</si>
  <si>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</si>
  <si>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</si>
  <si>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</si>
  <si>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</si>
  <si>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</si>
  <si>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</si>
  <si>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</si>
  <si>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</si>
  <si>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</si>
  <si>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</si>
  <si>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</si>
  <si>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</si>
  <si>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</si>
  <si>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</si>
  <si>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</si>
  <si>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</si>
  <si>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</si>
  <si>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</si>
  <si>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</si>
  <si>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</si>
  <si>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</si>
  <si>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</si>
  <si>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</si>
  <si>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</si>
  <si>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</si>
  <si>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</si>
  <si>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</si>
  <si>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</si>
  <si>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</si>
  <si>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</si>
  <si>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</si>
  <si>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</si>
  <si>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</si>
  <si>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</si>
  <si>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</si>
  <si>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</si>
  <si>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</si>
  <si>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</si>
  <si>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</si>
  <si>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</si>
  <si>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</si>
  <si>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</si>
  <si>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</si>
  <si>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</si>
  <si>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</si>
  <si>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</si>
  <si>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</si>
  <si>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</si>
  <si>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</si>
  <si>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</si>
  <si>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</si>
  <si>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</si>
  <si>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</si>
  <si>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</si>
  <si>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</si>
  <si>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</si>
  <si>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</si>
  <si>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</si>
  <si>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</si>
  <si>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</si>
  <si>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</si>
  <si>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</si>
  <si>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</si>
  <si>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</si>
  <si>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</si>
  <si>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</si>
  <si>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</si>
  <si>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</si>
  <si>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</si>
  <si>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</si>
  <si>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</si>
  <si>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</si>
  <si>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</si>
  <si>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</si>
  <si>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</si>
  <si>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</si>
  <si>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</si>
  <si>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</si>
  <si>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</si>
  <si>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</si>
  <si>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</si>
  <si>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</si>
  <si>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</si>
  <si>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</si>
  <si>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</si>
  <si>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</si>
  <si>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</si>
  <si>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</si>
  <si>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</si>
  <si>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</si>
  <si>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</si>
  <si>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</si>
  <si>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</si>
  <si>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</si>
  <si>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</si>
  <si>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</si>
  <si>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</si>
  <si>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</si>
  <si>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</si>
  <si>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</si>
  <si>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</si>
  <si>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</si>
  <si>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</si>
  <si>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</si>
  <si>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</si>
  <si>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</si>
  <si>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</si>
  <si>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</si>
  <si>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</si>
  <si>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</si>
  <si>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</si>
  <si>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</si>
  <si>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</si>
  <si>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</si>
  <si>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</si>
  <si>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</si>
  <si>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</si>
  <si>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</si>
  <si>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</si>
  <si>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</si>
  <si>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</si>
  <si>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</si>
  <si>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</si>
  <si>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</si>
  <si>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</si>
  <si>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</si>
  <si>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</si>
  <si>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</si>
  <si>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</si>
  <si>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</si>
  <si>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</si>
  <si>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</si>
  <si>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</si>
  <si>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</si>
  <si>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</si>
  <si>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</si>
  <si>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</si>
  <si>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</si>
  <si>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</si>
  <si>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</si>
  <si>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</si>
  <si>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</si>
  <si>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</si>
  <si>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</si>
  <si>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</si>
  <si>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</si>
  <si>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</si>
  <si>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</si>
  <si>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</si>
  <si>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</si>
  <si>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</si>
  <si>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</si>
  <si>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</si>
  <si>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</si>
  <si>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</si>
  <si>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</si>
  <si>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</si>
  <si>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</si>
  <si>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</si>
  <si>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</si>
  <si>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</si>
  <si>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</si>
  <si>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</si>
  <si>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</si>
  <si>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</si>
  <si>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</si>
  <si>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</si>
  <si>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</si>
  <si>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</si>
  <si>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</si>
  <si>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</si>
  <si>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</si>
  <si>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</si>
  <si>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</si>
  <si>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</si>
  <si>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</si>
  <si>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</si>
  <si>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</si>
  <si>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</si>
  <si>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</si>
  <si>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</si>
  <si>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</si>
  <si>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</si>
  <si>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</si>
  <si>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</si>
  <si>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</si>
  <si>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</si>
  <si>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</si>
  <si>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</si>
  <si>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</si>
  <si>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</si>
  <si>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</si>
  <si>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</si>
  <si>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</si>
  <si>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</si>
  <si>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</si>
  <si>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</si>
  <si>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</si>
  <si>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</si>
  <si>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</si>
  <si>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</si>
  <si>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</si>
  <si>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</si>
  <si>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</si>
  <si>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</si>
  <si>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</si>
  <si>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</si>
  <si>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</si>
  <si>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</si>
  <si>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</si>
  <si>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</si>
  <si>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</si>
  <si>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</si>
  <si>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</si>
  <si>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</si>
  <si>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</si>
  <si>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</si>
  <si>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</si>
  <si>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</si>
  <si>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</si>
  <si>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</si>
  <si>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</si>
  <si>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</si>
  <si>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</si>
  <si>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</si>
  <si>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</si>
  <si>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</si>
  <si>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</si>
  <si>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</si>
  <si>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</si>
  <si>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</si>
  <si>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</si>
  <si>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</si>
  <si>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</si>
  <si>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</si>
  <si>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</si>
  <si>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</si>
  <si>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</si>
  <si>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</si>
  <si>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</si>
  <si>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</si>
  <si>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</si>
  <si>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</si>
  <si>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</si>
  <si>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</si>
  <si>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</si>
  <si>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</si>
  <si>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</si>
  <si>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</si>
  <si>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</si>
  <si>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</si>
  <si>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</si>
  <si>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</si>
  <si>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</si>
  <si>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</si>
  <si>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</si>
  <si>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</si>
  <si>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</si>
  <si>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</si>
  <si>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</si>
  <si>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</si>
  <si>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</si>
  <si>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</si>
  <si>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</si>
  <si>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</si>
  <si>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</si>
  <si>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</si>
  <si>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</si>
  <si>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</si>
  <si>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</si>
  <si>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</si>
  <si>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</si>
  <si>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</si>
  <si>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</si>
  <si>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</si>
  <si>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</si>
  <si>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</si>
  <si>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</si>
  <si>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</si>
  <si>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</si>
  <si>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</si>
  <si>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</si>
  <si>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</si>
  <si>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</si>
  <si>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</si>
  <si>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</si>
  <si>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</si>
  <si>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</si>
  <si>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</si>
  <si>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</si>
  <si>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</si>
  <si>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</si>
  <si>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</si>
  <si>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</si>
  <si>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</si>
  <si>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</si>
  <si>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</si>
  <si>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</si>
  <si>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</si>
  <si>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</si>
  <si>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</si>
  <si>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</si>
  <si>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</si>
  <si>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</si>
  <si>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</si>
  <si>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</si>
  <si>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</si>
  <si>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</si>
  <si>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</si>
  <si>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</si>
  <si>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</si>
  <si>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</si>
  <si>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</si>
  <si>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</si>
  <si>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</si>
  <si>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</si>
  <si>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</si>
  <si>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</si>
  <si>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</si>
  <si>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</si>
  <si>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</si>
  <si>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</si>
  <si>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</si>
  <si>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</si>
  <si>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</si>
  <si>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</si>
  <si>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</si>
  <si>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</si>
  <si>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</si>
  <si>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</si>
  <si>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</si>
  <si>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</si>
  <si>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</si>
  <si>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</si>
  <si>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</si>
  <si>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</si>
  <si>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</si>
  <si>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</si>
  <si>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</si>
  <si>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</si>
  <si>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</si>
  <si>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</si>
  <si>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</si>
  <si>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</si>
  <si>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</si>
  <si>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</si>
  <si>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</si>
  <si>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</si>
  <si>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</si>
  <si>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</si>
  <si>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</si>
  <si>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</si>
  <si>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</si>
  <si>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</si>
  <si>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</si>
  <si>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</si>
  <si>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</si>
  <si>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</si>
  <si>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</si>
  <si>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</si>
  <si>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</si>
  <si>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</si>
  <si>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</si>
  <si>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</si>
  <si>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</si>
  <si>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</si>
  <si>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</si>
  <si>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</si>
  <si>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</si>
  <si>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</si>
  <si>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</si>
  <si>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</si>
  <si>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</si>
  <si>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</si>
  <si>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</si>
  <si>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</si>
  <si>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</si>
  <si>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</si>
  <si>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</si>
  <si>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</si>
  <si>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</si>
  <si>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</si>
  <si>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</si>
  <si>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</si>
  <si>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</si>
  <si>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</si>
  <si>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</si>
  <si>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</si>
  <si>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</si>
  <si>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</si>
  <si>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</si>
  <si>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</si>
  <si>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</si>
  <si>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</si>
  <si>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</si>
  <si>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</si>
  <si>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</si>
  <si>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</si>
  <si>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</si>
  <si>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</si>
  <si>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</si>
  <si>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</si>
  <si>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</si>
  <si>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</si>
  <si>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</si>
  <si>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</si>
  <si>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</si>
  <si>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</si>
  <si>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</si>
  <si>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</si>
  <si>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</si>
  <si>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</si>
  <si>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</si>
  <si>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</si>
  <si>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</si>
  <si>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</si>
  <si>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</si>
  <si>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</si>
  <si>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</si>
  <si>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</si>
  <si>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</si>
  <si>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</si>
  <si>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</si>
  <si>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</si>
  <si>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</si>
  <si>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</si>
  <si>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</si>
  <si>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</si>
  <si>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</si>
  <si>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</si>
  <si>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</si>
  <si>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</si>
  <si>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</si>
  <si>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</si>
  <si>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</si>
  <si>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</si>
  <si>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</si>
  <si>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</si>
  <si>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</si>
  <si>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</si>
  <si>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</si>
  <si>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</si>
  <si>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</si>
  <si>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</si>
  <si>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</si>
  <si>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</si>
  <si>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</si>
  <si>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</si>
  <si>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</si>
  <si>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</si>
  <si>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</si>
  <si>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</si>
  <si>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</si>
  <si>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</si>
  <si>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</si>
  <si>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</si>
  <si>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</si>
  <si>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</si>
  <si>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</si>
  <si>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</si>
  <si>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</si>
  <si>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</si>
  <si>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</si>
  <si>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</si>
  <si>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</si>
  <si>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</si>
  <si>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</si>
  <si>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</si>
  <si>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</si>
  <si>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</si>
  <si>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</si>
  <si>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</si>
  <si>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</si>
  <si>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</si>
  <si>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</si>
  <si>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</si>
  <si>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</si>
  <si>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</si>
  <si>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</si>
  <si>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</si>
  <si>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</si>
  <si>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</si>
  <si>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</si>
  <si>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</si>
  <si>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</si>
  <si>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</si>
  <si>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</si>
  <si>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</si>
  <si>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</si>
  <si>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</si>
  <si>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</si>
  <si>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</si>
  <si>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</si>
  <si>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</si>
  <si>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</si>
  <si>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</si>
  <si>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</si>
  <si>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</si>
  <si>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</si>
  <si>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</si>
  <si>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</si>
  <si>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</si>
  <si>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</si>
  <si>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</si>
  <si>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</si>
  <si>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</si>
  <si>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</si>
  <si>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</si>
  <si>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</si>
  <si>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</si>
  <si>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</si>
  <si>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</si>
  <si>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</si>
  <si>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</si>
  <si>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</si>
  <si>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</si>
  <si>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</si>
  <si>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</si>
  <si>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</si>
  <si>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</si>
  <si>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</si>
  <si>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</si>
  <si>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</si>
  <si>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</si>
  <si>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</si>
  <si>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</si>
  <si>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</si>
  <si>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</si>
  <si>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</si>
  <si>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</si>
  <si>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</si>
  <si>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</si>
  <si>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</si>
  <si>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</si>
  <si>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</si>
  <si>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</si>
  <si>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</si>
  <si>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</si>
  <si>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</si>
  <si>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</si>
  <si>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</si>
  <si>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</si>
  <si>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</si>
  <si>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</si>
  <si>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</si>
  <si>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</si>
  <si>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</si>
  <si>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</si>
  <si>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</si>
  <si>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</si>
  <si>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</si>
  <si>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</si>
  <si>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</si>
  <si>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</si>
  <si>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</si>
  <si>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</si>
  <si>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</si>
  <si>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</si>
  <si>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</si>
  <si>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</si>
  <si>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</si>
  <si>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</si>
  <si>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</si>
  <si>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</si>
  <si>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</si>
  <si>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</si>
  <si>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</si>
  <si>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</si>
  <si>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</si>
  <si>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</si>
  <si>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</si>
  <si>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</si>
  <si>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</si>
  <si>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</si>
  <si>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</si>
  <si>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</si>
  <si>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</si>
  <si>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</si>
  <si>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</si>
  <si>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</si>
  <si>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</si>
  <si>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</si>
  <si>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</si>
  <si>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</si>
  <si>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</si>
  <si>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</si>
  <si>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</si>
  <si>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</si>
  <si>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</si>
  <si>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</si>
  <si>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</si>
  <si>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</si>
  <si>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</si>
  <si>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</si>
  <si>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</si>
  <si>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</si>
  <si>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</si>
  <si>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</si>
  <si>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</si>
  <si>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</si>
  <si>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</si>
  <si>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</si>
  <si>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</si>
  <si>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</si>
  <si>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</si>
  <si>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</si>
  <si>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</si>
  <si>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</si>
  <si>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</si>
  <si>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</si>
  <si>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</si>
  <si>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</si>
  <si>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</si>
  <si>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</si>
  <si>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</si>
  <si>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</si>
  <si>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</si>
  <si>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</si>
  <si>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</si>
  <si>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</si>
  <si>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</si>
  <si>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</si>
  <si>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</si>
  <si>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</si>
  <si>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</si>
  <si>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</si>
  <si>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</si>
  <si>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</si>
  <si>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</si>
  <si>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</si>
  <si>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</si>
  <si>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</si>
  <si>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</si>
  <si>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</si>
  <si>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</si>
  <si>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</si>
  <si>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</si>
  <si>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</si>
  <si>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</si>
  <si>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</si>
  <si>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</si>
  <si>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</si>
  <si>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</si>
  <si>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</si>
  <si>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</si>
  <si>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</si>
  <si>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</si>
  <si>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</si>
  <si>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</si>
  <si>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</si>
  <si>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</si>
  <si>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</si>
  <si>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</si>
  <si>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</si>
  <si>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</si>
  <si>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</si>
  <si>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</si>
  <si>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</si>
  <si>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</si>
  <si>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</si>
  <si>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</si>
  <si>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</si>
  <si>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</si>
  <si>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</si>
  <si>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</si>
  <si>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</si>
  <si>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</si>
  <si>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</si>
  <si>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</si>
  <si>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</si>
  <si>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</si>
  <si>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</si>
  <si>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</si>
  <si>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</si>
  <si>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</si>
  <si>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</si>
  <si>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</si>
  <si>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</si>
  <si>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</si>
  <si>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</si>
  <si>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</si>
  <si>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</si>
  <si>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</si>
  <si>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</si>
  <si>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</si>
  <si>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</si>
  <si>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</si>
  <si>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</si>
  <si>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</si>
  <si>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</si>
  <si>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</si>
  <si>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</si>
  <si>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</si>
  <si>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</si>
  <si>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</si>
  <si>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</si>
  <si>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</si>
  <si>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</si>
  <si>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</si>
  <si>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</si>
  <si>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</si>
  <si>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</si>
  <si>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</si>
  <si>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</si>
  <si>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</si>
  <si>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</si>
  <si>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</si>
  <si>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</si>
  <si>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</si>
  <si>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</si>
  <si>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</si>
  <si>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</si>
  <si>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</si>
  <si>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</si>
  <si>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</si>
  <si>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</si>
  <si>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</si>
  <si>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</si>
  <si>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</si>
  <si>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</si>
  <si>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</si>
  <si>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</si>
  <si>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</si>
  <si>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</si>
  <si>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</si>
  <si>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</si>
  <si>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</si>
  <si>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</si>
  <si>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</si>
  <si>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</si>
  <si>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</si>
  <si>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</si>
  <si>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</si>
  <si>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</si>
  <si>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</si>
  <si>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</si>
  <si>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</si>
  <si>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</si>
  <si>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</si>
  <si>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</si>
  <si>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</si>
  <si>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</si>
  <si>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</si>
  <si>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</si>
  <si>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</si>
  <si>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</si>
  <si>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</si>
  <si>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</si>
  <si>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</si>
  <si>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</si>
  <si>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</si>
  <si>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</si>
  <si>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</si>
  <si>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</si>
  <si>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</si>
  <si>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</si>
  <si>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</si>
  <si>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</si>
  <si>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</si>
  <si>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</si>
  <si>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</si>
  <si>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</si>
  <si>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</si>
  <si>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</si>
  <si>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</si>
  <si>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</si>
  <si>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</si>
  <si>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</si>
  <si>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</si>
  <si>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</si>
  <si>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</si>
  <si>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</si>
  <si>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</si>
  <si>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</si>
  <si>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</si>
  <si>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</si>
  <si>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</si>
  <si>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</si>
  <si>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</si>
  <si>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</si>
  <si>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</si>
  <si>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</si>
  <si>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</si>
  <si>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</si>
  <si>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</si>
  <si>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</si>
  <si>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</si>
  <si>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</si>
  <si>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</si>
  <si>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</si>
  <si>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</si>
  <si>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</si>
  <si>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</si>
  <si>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</si>
  <si>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</si>
  <si>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</si>
  <si>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</si>
  <si>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</si>
  <si>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</si>
  <si>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</si>
  <si>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</si>
  <si>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</si>
  <si>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</si>
  <si>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</si>
  <si>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</si>
  <si>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</si>
  <si>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</si>
  <si>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</si>
  <si>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</si>
  <si>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</si>
  <si>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</si>
  <si>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</si>
  <si>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</si>
  <si>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</si>
  <si>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</si>
  <si>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</si>
  <si>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</si>
  <si>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</si>
  <si>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</si>
  <si>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</si>
  <si>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</si>
  <si>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</si>
  <si>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</si>
  <si>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</si>
  <si>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</si>
  <si>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</si>
  <si>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</si>
  <si>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</si>
  <si>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</si>
  <si>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</si>
  <si>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</si>
  <si>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</si>
  <si>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</si>
  <si>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</si>
  <si>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</si>
  <si>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</si>
  <si>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</si>
  <si>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</si>
  <si>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</si>
  <si>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</si>
  <si>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</si>
  <si>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</si>
  <si>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</si>
  <si>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</si>
  <si>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</si>
  <si>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</si>
  <si>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</si>
  <si>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</si>
  <si>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</si>
  <si>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</si>
  <si>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</si>
  <si>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</si>
  <si>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</si>
  <si>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</si>
  <si>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</si>
  <si>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</si>
  <si>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</si>
  <si>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</si>
  <si>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</si>
  <si>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</si>
  <si>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</si>
  <si>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</si>
  <si>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</si>
  <si>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</si>
  <si>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</si>
  <si>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</si>
  <si>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</si>
  <si>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</si>
  <si>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</si>
  <si>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</si>
  <si>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</si>
  <si>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</si>
  <si>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</si>
  <si>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</si>
  <si>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</si>
  <si>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</si>
  <si>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</si>
  <si>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</si>
  <si>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</si>
  <si>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</si>
  <si>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</si>
  <si>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</si>
  <si>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</si>
  <si>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</si>
  <si>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</si>
  <si>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</si>
  <si>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</si>
  <si>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</si>
  <si>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</si>
  <si>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</si>
  <si>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</si>
  <si>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</si>
  <si>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</si>
  <si>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</si>
  <si>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</si>
  <si>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</si>
  <si>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</si>
  <si>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</si>
  <si>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</si>
  <si>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</si>
  <si>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</si>
  <si>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</si>
  <si>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</si>
  <si>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</si>
  <si>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</si>
  <si>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</si>
  <si>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</si>
  <si>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</si>
  <si>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</si>
  <si>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</si>
  <si>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</si>
  <si>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</si>
  <si>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</si>
  <si>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</si>
  <si>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</si>
  <si>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</si>
  <si>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</si>
  <si>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</si>
  <si>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</si>
  <si>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</si>
  <si>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</si>
  <si>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</si>
  <si>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</si>
  <si>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</si>
  <si>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</si>
  <si>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</si>
  <si>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</si>
  <si>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</si>
  <si>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</si>
  <si>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</si>
  <si>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</si>
  <si>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</si>
  <si>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</si>
  <si>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</si>
  <si>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</si>
  <si>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</si>
  <si>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</si>
  <si>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</si>
  <si>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</si>
  <si>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</si>
  <si>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</si>
  <si>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</si>
  <si>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</si>
  <si>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</si>
  <si>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</si>
  <si>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</si>
  <si>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</si>
  <si>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</si>
  <si>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</si>
  <si>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</si>
  <si>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</si>
  <si>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</si>
  <si>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</si>
  <si>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</si>
  <si>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</si>
  <si>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</si>
  <si>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</si>
  <si>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</si>
  <si>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</si>
  <si>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</si>
  <si>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</si>
  <si>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</si>
  <si>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</si>
  <si>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</si>
  <si>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</si>
  <si>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</si>
  <si>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</si>
  <si>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</si>
  <si>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</si>
  <si>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</si>
  <si>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</si>
  <si>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</si>
  <si>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</si>
  <si>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</si>
  <si>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</si>
  <si>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</si>
  <si>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</si>
  <si>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</si>
  <si>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</si>
  <si>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</si>
  <si>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</si>
  <si>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</si>
  <si>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</si>
  <si>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</si>
  <si>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</si>
  <si>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</si>
  <si>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</si>
  <si>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</si>
  <si>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</si>
  <si>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</si>
  <si>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</si>
  <si>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</si>
  <si>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</si>
  <si>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</si>
  <si>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</si>
  <si>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</si>
  <si>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</si>
  <si>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</si>
  <si>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</si>
  <si>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</si>
  <si>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</si>
  <si>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</si>
  <si>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</si>
  <si>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</si>
  <si>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</si>
  <si>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</si>
  <si>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</si>
  <si>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</si>
  <si>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</si>
  <si>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</si>
  <si>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</si>
  <si>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</si>
  <si>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</si>
  <si>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</si>
  <si>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</si>
  <si>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</si>
  <si>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</si>
  <si>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</si>
  <si>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</si>
  <si>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</si>
  <si>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</si>
  <si>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</si>
  <si>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</si>
  <si>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</si>
  <si>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</si>
  <si>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</si>
  <si>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</si>
  <si>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</si>
  <si>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</si>
  <si>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</si>
  <si>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</si>
  <si>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</si>
  <si>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</si>
  <si>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</si>
  <si>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</si>
  <si>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</si>
  <si>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</si>
  <si>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</si>
  <si>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</si>
  <si>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</si>
  <si>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</si>
  <si>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</si>
  <si>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</si>
  <si>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</si>
  <si>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</si>
  <si>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</si>
  <si>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</si>
  <si>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</si>
  <si>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</si>
  <si>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</si>
  <si>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</si>
  <si>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</si>
  <si>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</si>
  <si>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</si>
  <si>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</si>
  <si>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</si>
  <si>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</si>
  <si>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</si>
  <si>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</si>
  <si>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</si>
  <si>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</si>
  <si>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</si>
  <si>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</si>
  <si>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</si>
  <si>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</si>
  <si>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</si>
  <si>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</si>
  <si>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</si>
  <si>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</si>
  <si>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</si>
  <si>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</si>
  <si>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</si>
  <si>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</si>
  <si>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</si>
  <si>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</si>
  <si>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</si>
  <si>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</si>
  <si>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</si>
  <si>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</si>
  <si>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</si>
  <si>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</si>
  <si>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</si>
  <si>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</si>
  <si>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</si>
  <si>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</si>
  <si>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</si>
  <si>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</si>
  <si>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</si>
  <si>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</si>
  <si>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</si>
  <si>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</si>
  <si>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</si>
  <si>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</si>
  <si>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</si>
  <si>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</si>
  <si>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</si>
  <si>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</si>
  <si>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</si>
  <si>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</si>
  <si>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</si>
  <si>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</si>
  <si>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</si>
  <si>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</si>
  <si>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</si>
  <si>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</si>
  <si>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</si>
  <si>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</si>
  <si>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</si>
  <si>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</si>
  <si>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</si>
  <si>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</si>
  <si>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</si>
  <si>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</si>
  <si>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</si>
  <si>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</si>
  <si>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</si>
  <si>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</si>
  <si>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</si>
  <si>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</si>
  <si>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</si>
  <si>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</si>
  <si>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</si>
  <si>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</si>
  <si>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</si>
  <si>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</si>
  <si>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</si>
  <si>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</si>
  <si>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</si>
  <si>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</si>
  <si>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</si>
  <si>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</si>
  <si>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</si>
  <si>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</si>
  <si>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</si>
  <si>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</si>
  <si>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</si>
  <si>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</si>
  <si>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</si>
  <si>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</si>
  <si>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</si>
  <si>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</si>
  <si>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</si>
  <si>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</si>
  <si>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</si>
  <si>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</si>
  <si>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</si>
  <si>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</si>
  <si>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</si>
  <si>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</si>
  <si>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</si>
  <si>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</si>
  <si>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</si>
  <si>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</si>
  <si>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</si>
  <si>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</si>
  <si>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</si>
  <si>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</si>
  <si>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</si>
  <si>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</si>
  <si>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</si>
  <si>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</si>
  <si>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</si>
  <si>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</si>
  <si>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</si>
  <si>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</si>
  <si>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</si>
  <si>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</si>
  <si>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</si>
  <si>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</si>
  <si>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</si>
  <si>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</si>
  <si>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</si>
  <si>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</si>
  <si>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</si>
  <si>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</si>
  <si>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</si>
  <si>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</si>
  <si>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</si>
  <si>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</si>
  <si>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</si>
  <si>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</si>
  <si>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</si>
  <si>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</si>
  <si>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</si>
  <si>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</si>
  <si>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</si>
  <si>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</si>
  <si>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</si>
  <si>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</si>
  <si>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</si>
  <si>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</si>
  <si>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</si>
  <si>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</si>
  <si>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</si>
  <si>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</si>
  <si>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</si>
  <si>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</si>
  <si>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</si>
  <si>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</si>
  <si>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</si>
  <si>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</si>
  <si>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</si>
  <si>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</si>
  <si>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</si>
  <si>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</si>
  <si>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</si>
  <si>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</si>
  <si>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</si>
  <si>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</si>
  <si>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</si>
  <si>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</si>
  <si>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</si>
  <si>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</si>
  <si>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</si>
  <si>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</si>
  <si>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</si>
  <si>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</si>
  <si>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</si>
  <si>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</si>
  <si>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</si>
  <si>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</si>
  <si>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</si>
  <si>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</si>
  <si>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</si>
  <si>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</si>
  <si>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</si>
  <si>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</si>
  <si>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</si>
  <si>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</si>
  <si>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</si>
  <si>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</si>
  <si>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</si>
  <si>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</si>
  <si>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</si>
  <si>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</si>
  <si>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</si>
  <si>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</si>
  <si>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</si>
  <si>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</si>
  <si>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</si>
  <si>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</si>
  <si>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</si>
  <si>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</si>
  <si>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</si>
  <si>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</si>
  <si>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</si>
  <si>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</si>
  <si>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</si>
  <si>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</si>
  <si>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</si>
  <si>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</si>
  <si>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</si>
  <si>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</si>
  <si>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</si>
  <si>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</si>
  <si>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</si>
  <si>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</si>
  <si>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</si>
  <si>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</si>
  <si>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</si>
  <si>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</si>
  <si>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</si>
  <si>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</si>
  <si>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</si>
  <si>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</si>
  <si>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</si>
  <si>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</si>
  <si>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</si>
  <si>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</si>
  <si>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</si>
  <si>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</si>
  <si>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</si>
  <si>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</si>
  <si>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</si>
  <si>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</si>
  <si>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</si>
  <si>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</si>
  <si>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</si>
  <si>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</si>
  <si>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</si>
  <si>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</si>
  <si>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</si>
  <si>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</si>
  <si>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</si>
  <si>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</si>
  <si>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</si>
  <si>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</si>
  <si>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</si>
  <si>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</si>
  <si>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</si>
  <si>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</si>
  <si>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</si>
  <si>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</si>
  <si>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</si>
  <si>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</si>
  <si>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</si>
  <si>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</si>
  <si>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</si>
  <si>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</si>
  <si>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</si>
  <si>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</si>
  <si>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</si>
  <si>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</si>
  <si>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</si>
  <si>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</si>
  <si>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</si>
  <si>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</si>
  <si>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</si>
  <si>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</si>
  <si>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</si>
  <si>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</si>
  <si>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</si>
  <si>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</si>
  <si>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</si>
  <si>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</si>
  <si>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</si>
  <si>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</si>
  <si>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</si>
  <si>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</si>
  <si>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</si>
  <si>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</si>
  <si>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</si>
  <si>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</si>
  <si>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</si>
  <si>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</si>
  <si>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</si>
  <si>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</si>
  <si>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</si>
  <si>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</si>
  <si>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</si>
  <si>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</si>
  <si>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</si>
  <si>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</si>
  <si>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</si>
  <si>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</si>
  <si>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</si>
  <si>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</si>
  <si>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</si>
  <si>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</si>
  <si>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</si>
  <si>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</si>
  <si>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</si>
  <si>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</si>
  <si>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</si>
  <si>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</si>
  <si>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</si>
  <si>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</si>
  <si>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</si>
  <si>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</si>
  <si>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</si>
  <si>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</si>
  <si>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</si>
  <si>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</si>
  <si>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</si>
  <si>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</si>
  <si>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</si>
  <si>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</si>
  <si>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</si>
  <si>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</si>
  <si>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</si>
  <si>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</si>
  <si>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</si>
  <si>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</si>
  <si>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</si>
  <si>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</si>
  <si>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</si>
  <si>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</si>
  <si>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</si>
  <si>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</si>
  <si>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</si>
  <si>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</si>
  <si>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</si>
  <si>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</si>
  <si>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</si>
  <si>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</si>
  <si>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</si>
  <si>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</si>
  <si>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</si>
  <si>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</si>
  <si>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</si>
  <si>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</si>
  <si>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</si>
  <si>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</si>
  <si>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</si>
  <si>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</si>
  <si>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</si>
  <si>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</si>
  <si>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</si>
  <si>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</si>
  <si>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</si>
  <si>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</si>
  <si>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</si>
  <si>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</si>
  <si>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</si>
  <si>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</si>
  <si>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</si>
  <si>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</si>
  <si>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</si>
  <si>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</si>
  <si>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</si>
  <si>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</si>
  <si>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</si>
  <si>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</si>
  <si>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</si>
  <si>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</si>
  <si>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</si>
  <si>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</si>
  <si>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</si>
  <si>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</si>
  <si>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</si>
  <si>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</si>
  <si>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</si>
  <si>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</si>
  <si>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</si>
  <si>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</si>
  <si>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</si>
  <si>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</si>
  <si>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</si>
  <si>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</si>
  <si>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</si>
  <si>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</si>
  <si>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</si>
  <si>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</si>
  <si>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</si>
  <si>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</si>
  <si>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</si>
  <si>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</si>
  <si>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</si>
  <si>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</si>
  <si>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</si>
  <si>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</si>
  <si>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</si>
  <si>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</si>
  <si>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</si>
  <si>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</si>
  <si>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</si>
  <si>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</si>
  <si>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</si>
  <si>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</si>
  <si>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</si>
  <si>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</si>
  <si>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</si>
  <si>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</si>
  <si>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</si>
  <si>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</si>
  <si>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</si>
  <si>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</si>
  <si>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</si>
  <si>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</si>
  <si>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</si>
  <si>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</si>
  <si>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</si>
  <si>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</si>
  <si>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</si>
  <si>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</si>
  <si>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</si>
  <si>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</si>
  <si>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</si>
  <si>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</si>
  <si>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</si>
  <si>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</si>
  <si>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</si>
  <si>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</si>
  <si>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</si>
  <si>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</si>
  <si>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</si>
  <si>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</si>
  <si>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</si>
  <si>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</si>
  <si>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</si>
  <si>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</si>
  <si>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</si>
  <si>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</si>
  <si>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</si>
  <si>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</si>
  <si>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</si>
  <si>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</si>
  <si>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</si>
  <si>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</si>
  <si>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</si>
  <si>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</si>
  <si>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</si>
  <si>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</si>
  <si>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</si>
  <si>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</si>
  <si>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</si>
  <si>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</si>
  <si>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</si>
  <si>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</si>
  <si>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</si>
  <si>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</si>
  <si>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</si>
  <si>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</si>
  <si>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</si>
  <si>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</si>
  <si>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</si>
  <si>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</si>
  <si>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</si>
  <si>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</si>
  <si>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</si>
  <si>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</si>
  <si>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</si>
  <si>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</si>
  <si>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</si>
  <si>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</si>
  <si>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</si>
  <si>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</si>
  <si>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</si>
  <si>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</si>
  <si>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</si>
  <si>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</si>
  <si>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</si>
  <si>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</si>
  <si>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</si>
  <si>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</si>
  <si>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</si>
  <si>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</si>
  <si>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</si>
  <si>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</si>
  <si>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</si>
  <si>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</si>
  <si>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</si>
  <si>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</si>
  <si>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</si>
  <si>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</si>
  <si>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</si>
  <si>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</si>
  <si>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</si>
  <si>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</si>
  <si>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</si>
  <si>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</si>
  <si>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</si>
  <si>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</si>
  <si>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</si>
  <si>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</si>
  <si>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</si>
  <si>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</si>
  <si>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</si>
  <si>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</si>
  <si>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</si>
  <si>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</si>
  <si>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</si>
  <si>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</si>
  <si>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</si>
  <si>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</si>
  <si>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</si>
  <si>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</si>
  <si>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</si>
  <si>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</si>
  <si>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</si>
  <si>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</si>
  <si>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</si>
  <si>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</si>
  <si>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</si>
  <si>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</si>
  <si>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</si>
  <si>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</si>
  <si>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</si>
  <si>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</si>
  <si>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</si>
  <si>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</si>
  <si>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</si>
  <si>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</si>
  <si>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</si>
  <si>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</si>
  <si>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</si>
  <si>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</si>
  <si>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</si>
  <si>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</si>
  <si>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</si>
  <si>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</si>
  <si>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</si>
  <si>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</si>
  <si>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</si>
  <si>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</si>
  <si>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</si>
  <si>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</si>
  <si>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</si>
  <si>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</si>
  <si>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</si>
  <si>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</si>
  <si>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</si>
  <si>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</si>
  <si>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</si>
  <si>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</si>
  <si>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</si>
  <si>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</si>
  <si>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</si>
  <si>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</si>
  <si>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</si>
  <si>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</si>
  <si>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</si>
  <si>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</si>
  <si>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</si>
  <si>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</si>
  <si>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</si>
  <si>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</si>
  <si>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</si>
  <si>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</si>
  <si>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</si>
  <si>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</si>
  <si>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</si>
  <si>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</si>
  <si>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</si>
  <si>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</si>
  <si>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</si>
  <si>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</si>
  <si>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</si>
  <si>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</si>
  <si>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</si>
  <si>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</si>
  <si>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</si>
  <si>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</si>
  <si>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</si>
  <si>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</si>
  <si>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</si>
  <si>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</si>
  <si>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</si>
  <si>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</si>
  <si>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</si>
  <si>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</si>
  <si>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</si>
  <si>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</si>
  <si>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</si>
  <si>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</si>
  <si>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</si>
  <si>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</si>
  <si>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</si>
  <si>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</si>
  <si>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</si>
  <si>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</si>
  <si>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</si>
  <si>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</si>
  <si>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</si>
  <si>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</si>
  <si>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</si>
  <si>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</si>
  <si>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</si>
  <si>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</si>
  <si>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</si>
  <si>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</si>
  <si>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</si>
  <si>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</si>
  <si>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</si>
  <si>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</si>
  <si>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</si>
  <si>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</si>
  <si>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</si>
  <si>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</si>
  <si>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</si>
  <si>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</si>
  <si>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</si>
  <si>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</si>
  <si>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</si>
  <si>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</si>
  <si>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</si>
  <si>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</si>
  <si>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</si>
  <si>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</si>
  <si>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</si>
  <si>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</si>
  <si>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</si>
  <si>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</si>
  <si>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</si>
  <si>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</si>
  <si>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</si>
  <si>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</si>
  <si>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</si>
  <si>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</si>
  <si>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</si>
  <si>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</si>
  <si>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</si>
  <si>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</si>
  <si>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</si>
  <si>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</si>
  <si>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</si>
  <si>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</si>
  <si>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</si>
  <si>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</si>
  <si>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</si>
  <si>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</si>
  <si>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</si>
  <si>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</si>
  <si>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</si>
  <si>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</si>
  <si>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</si>
  <si>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</si>
  <si>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</si>
  <si>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</si>
  <si>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</si>
  <si>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</si>
  <si>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</si>
  <si>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</si>
  <si>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</si>
  <si>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</si>
  <si>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</si>
  <si>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</si>
  <si>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</si>
  <si>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</si>
  <si>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</si>
  <si>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</si>
  <si>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</si>
  <si>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</si>
  <si>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</si>
  <si>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</si>
  <si>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</si>
  <si>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</si>
  <si>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</si>
  <si>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</si>
  <si>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</si>
  <si>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</si>
  <si>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</si>
  <si>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</si>
  <si>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</si>
  <si>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</si>
  <si>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</si>
  <si>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</si>
  <si>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</si>
  <si>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</si>
  <si>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</si>
  <si>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</si>
  <si>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</si>
  <si>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</si>
  <si>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</si>
  <si>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</si>
  <si>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</si>
  <si>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</si>
  <si>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</si>
  <si>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</si>
  <si>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</si>
  <si>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</si>
  <si>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</si>
  <si>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</si>
  <si>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</si>
  <si>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</si>
  <si>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</si>
  <si>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</si>
  <si>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</si>
  <si>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</si>
  <si>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</si>
  <si>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</si>
  <si>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</si>
  <si>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</si>
  <si>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</si>
  <si>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</si>
  <si>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</si>
  <si>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</si>
  <si>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</si>
  <si>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</si>
  <si>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</si>
  <si>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</si>
  <si>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</si>
  <si>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</si>
  <si>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</si>
  <si>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</si>
  <si>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</si>
  <si>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</si>
  <si>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</si>
  <si>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</si>
  <si>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</si>
  <si>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</si>
  <si>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</si>
  <si>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</si>
  <si>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</si>
  <si>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</si>
  <si>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</si>
  <si>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</si>
  <si>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</si>
  <si>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</si>
  <si>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</si>
  <si>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</si>
  <si>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</si>
  <si>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</si>
  <si>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</si>
  <si>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</si>
  <si>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</si>
  <si>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</si>
  <si>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</si>
  <si>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</si>
  <si>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</si>
  <si>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</si>
  <si>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</si>
  <si>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</si>
  <si>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</si>
  <si>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</si>
  <si>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</si>
  <si>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</si>
  <si>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</si>
  <si>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</si>
  <si>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</si>
  <si>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</si>
  <si>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</si>
  <si>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</si>
  <si>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</si>
  <si>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</si>
  <si>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</si>
  <si>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</si>
  <si>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</si>
  <si>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</si>
  <si>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</si>
  <si>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</si>
  <si>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</si>
  <si>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</si>
  <si>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</si>
  <si>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</si>
  <si>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</si>
  <si>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</si>
  <si>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</si>
  <si>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</si>
  <si>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</si>
  <si>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</si>
  <si>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</si>
  <si>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</si>
  <si>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</si>
  <si>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</si>
  <si>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</si>
  <si>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</si>
  <si>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</si>
  <si>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</si>
  <si>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</si>
  <si>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</si>
  <si>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</si>
  <si>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</si>
  <si>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</si>
  <si>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</si>
  <si>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</si>
  <si>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</si>
  <si>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</si>
  <si>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</si>
  <si>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</si>
  <si>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</si>
  <si>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</si>
  <si>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</si>
  <si>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</si>
  <si>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</si>
  <si>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</si>
  <si>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</si>
  <si>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</si>
  <si>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</si>
  <si>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</si>
  <si>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</si>
  <si>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</si>
  <si>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</si>
  <si>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</si>
  <si>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</si>
  <si>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</si>
  <si>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</si>
  <si>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</si>
  <si>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</si>
  <si>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</si>
  <si>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</si>
  <si>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</si>
  <si>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</si>
  <si>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</si>
  <si>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</si>
  <si>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</si>
  <si>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</si>
  <si>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</si>
  <si>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</si>
  <si>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</si>
  <si>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</si>
  <si>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</si>
  <si>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</si>
  <si>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</si>
  <si>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</si>
  <si>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</si>
  <si>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</si>
  <si>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</si>
  <si>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</si>
  <si>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</si>
  <si>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</si>
  <si>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</si>
  <si>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</si>
  <si>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</si>
  <si>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</si>
  <si>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</si>
  <si>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</si>
  <si>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</si>
  <si>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</si>
  <si>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</si>
  <si>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</si>
  <si>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</si>
  <si>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</si>
  <si>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</si>
  <si>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</si>
  <si>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</si>
  <si>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</si>
  <si>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</si>
  <si>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</si>
  <si>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</si>
  <si>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</si>
  <si>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</si>
  <si>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</si>
  <si>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</si>
  <si>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</si>
  <si>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</si>
  <si>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</si>
  <si>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</si>
  <si>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</si>
  <si>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</si>
  <si>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</si>
  <si>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</si>
  <si>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</si>
  <si>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</si>
  <si>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</si>
  <si>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</si>
  <si>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</si>
  <si>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</si>
  <si>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</si>
  <si>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</si>
  <si>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</si>
  <si>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</si>
  <si>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</si>
  <si>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</si>
  <si>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</si>
  <si>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</si>
  <si>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</si>
  <si>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</si>
  <si>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</si>
  <si>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</si>
  <si>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</si>
  <si>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</si>
  <si>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</si>
  <si>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</si>
  <si>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</si>
  <si>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</si>
  <si>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</si>
  <si>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</si>
  <si>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</si>
  <si>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</si>
  <si>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</si>
  <si>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</si>
  <si>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</si>
  <si>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</si>
  <si>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</si>
  <si>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</si>
  <si>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</si>
  <si>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</si>
  <si>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</si>
  <si>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</si>
  <si>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</si>
  <si>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</si>
  <si>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</si>
  <si>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</si>
  <si>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</si>
  <si>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</si>
  <si>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</si>
  <si>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</si>
  <si>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</si>
  <si>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</si>
  <si>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</si>
  <si>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</si>
  <si>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</si>
  <si>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</si>
  <si>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</si>
  <si>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</si>
  <si>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</si>
  <si>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</si>
  <si>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</si>
  <si>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</si>
  <si>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</si>
  <si>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</si>
  <si>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</si>
  <si>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</si>
  <si>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</si>
  <si>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</si>
  <si>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</si>
  <si>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</si>
  <si>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</si>
  <si>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</si>
  <si>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</si>
  <si>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</si>
  <si>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</si>
  <si>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</si>
  <si>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</si>
  <si>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</si>
  <si>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</si>
  <si>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</si>
  <si>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</si>
  <si>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</si>
  <si>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</si>
  <si>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</si>
  <si>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</si>
  <si>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</si>
  <si>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</si>
  <si>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</si>
  <si>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</si>
  <si>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</si>
  <si>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</si>
  <si>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</si>
  <si>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</si>
  <si>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</si>
  <si>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</si>
  <si>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</si>
  <si>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</si>
  <si>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</si>
  <si>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</si>
  <si>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</si>
  <si>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</si>
  <si>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</si>
  <si>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</si>
  <si>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</si>
  <si>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</si>
  <si>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</si>
  <si>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</si>
  <si>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</si>
  <si>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</si>
  <si>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</si>
  <si>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</si>
  <si>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</si>
  <si>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</si>
  <si>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</si>
  <si>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</si>
  <si>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</si>
  <si>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</si>
  <si>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</si>
  <si>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</si>
  <si>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</si>
  <si>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</si>
  <si>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</si>
  <si>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</si>
  <si>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</si>
  <si>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</si>
  <si>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</si>
  <si>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</si>
  <si>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</si>
  <si>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</si>
  <si>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</si>
  <si>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</si>
  <si>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</si>
  <si>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</si>
  <si>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</si>
  <si>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</si>
  <si>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</si>
  <si>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</si>
  <si>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</si>
  <si>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</si>
  <si>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</si>
  <si>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</si>
  <si>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</si>
  <si>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</si>
  <si>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</si>
  <si>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</si>
  <si>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</si>
  <si>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</si>
  <si>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</si>
  <si>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</si>
  <si>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</si>
  <si>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</si>
  <si>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</si>
  <si>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</si>
  <si>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</si>
  <si>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</si>
  <si>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</si>
  <si>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</si>
  <si>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</si>
  <si>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</si>
  <si>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</si>
  <si>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</si>
  <si>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</si>
  <si>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</si>
  <si>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</si>
  <si>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</si>
  <si>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</si>
  <si>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</si>
  <si>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</si>
  <si>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</si>
  <si>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</si>
  <si>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</si>
  <si>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</si>
  <si>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</si>
  <si>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</si>
  <si>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</si>
  <si>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</si>
  <si>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</si>
  <si>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</si>
  <si>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</si>
  <si>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</si>
  <si>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</si>
  <si>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</si>
  <si>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</si>
  <si>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</si>
  <si>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</si>
  <si>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</si>
  <si>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</si>
  <si>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</si>
  <si>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</si>
  <si>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</si>
  <si>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</si>
  <si>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</si>
  <si>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</si>
  <si>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</si>
  <si>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</si>
  <si>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</si>
  <si>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</si>
  <si>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</si>
  <si>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</si>
  <si>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</si>
  <si>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</si>
  <si>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</si>
  <si>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</si>
  <si>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</si>
  <si>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</si>
  <si>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</si>
  <si>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</si>
  <si>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</si>
  <si>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</si>
  <si>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</si>
  <si>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</si>
  <si>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</si>
  <si>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</si>
  <si>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</si>
  <si>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</si>
  <si>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</si>
  <si>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</si>
  <si>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</si>
  <si>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</si>
  <si>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</si>
  <si>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</si>
  <si>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</si>
  <si>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</si>
  <si>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</si>
  <si>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</si>
  <si>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</si>
  <si>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</si>
  <si>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</si>
  <si>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</si>
  <si>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</si>
  <si>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</si>
  <si>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</si>
  <si>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</si>
  <si>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</si>
  <si>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</si>
  <si>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</si>
  <si>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</si>
  <si>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</si>
  <si>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</si>
  <si>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</si>
  <si>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</si>
  <si>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</si>
  <si>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</si>
  <si>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</si>
  <si>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</si>
  <si>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</si>
  <si>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</si>
  <si>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</si>
  <si>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</si>
  <si>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</si>
  <si>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</si>
  <si>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</si>
  <si>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</si>
  <si>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</si>
  <si>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</si>
  <si>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</si>
  <si>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</si>
  <si>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</si>
  <si>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</si>
  <si>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</si>
  <si>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</si>
  <si>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</si>
  <si>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</si>
  <si>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</si>
  <si>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</si>
  <si>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</si>
  <si>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</si>
  <si>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</si>
  <si>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</si>
  <si>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</si>
  <si>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</si>
  <si>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</si>
  <si>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</si>
  <si>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</si>
  <si>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</si>
  <si>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</si>
  <si>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</si>
  <si>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</si>
  <si>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</si>
  <si>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</si>
  <si>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</si>
  <si>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</si>
  <si>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</si>
  <si>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</si>
  <si>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</si>
  <si>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</si>
  <si>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</si>
  <si>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</si>
  <si>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</si>
  <si>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</si>
  <si>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</si>
  <si>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</si>
  <si>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</si>
  <si>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</si>
  <si>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</si>
  <si>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</si>
  <si>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</si>
  <si>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</si>
  <si>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</si>
  <si>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</si>
  <si>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</si>
  <si>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</si>
  <si>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</si>
  <si>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</si>
  <si>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</si>
  <si>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</si>
  <si>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</si>
  <si>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</si>
  <si>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</si>
  <si>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</si>
  <si>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</si>
  <si>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</si>
  <si>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</si>
  <si>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</si>
  <si>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</si>
  <si>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</si>
  <si>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</si>
  <si>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</si>
  <si>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</si>
  <si>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</si>
  <si>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</si>
  <si>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</si>
  <si>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</si>
  <si>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</si>
  <si>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</si>
  <si>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</si>
  <si>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</si>
  <si>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</si>
  <si>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</si>
  <si>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</si>
  <si>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</si>
  <si>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</si>
  <si>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</si>
  <si>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</si>
  <si>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</si>
  <si>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</si>
  <si>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</si>
  <si>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</si>
  <si>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</si>
  <si>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</si>
  <si>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</si>
  <si>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</si>
  <si>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</si>
  <si>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</si>
  <si>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</si>
  <si>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</si>
  <si>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</si>
  <si>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</si>
  <si>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</si>
  <si>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</si>
  <si>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</si>
  <si>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</si>
  <si>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</si>
  <si>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</si>
  <si>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</si>
  <si>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</si>
  <si>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</si>
  <si>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</si>
  <si>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</si>
  <si>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</si>
  <si>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</si>
  <si>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</si>
  <si>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</si>
  <si>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</si>
  <si>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</si>
  <si>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</si>
  <si>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</si>
  <si>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</si>
  <si>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</si>
  <si>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</si>
  <si>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</si>
  <si>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</si>
  <si>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</si>
  <si>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</si>
  <si>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</si>
  <si>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</si>
  <si>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</si>
  <si>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</si>
  <si>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</si>
  <si>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</si>
  <si>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</si>
  <si>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</si>
  <si>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</si>
  <si>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</si>
  <si>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</si>
  <si>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</si>
  <si>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</si>
  <si>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</si>
  <si>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</si>
  <si>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</si>
  <si>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</si>
  <si>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</si>
  <si>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</si>
  <si>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</si>
  <si>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</si>
  <si>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</si>
  <si>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</si>
  <si>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</si>
  <si>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</si>
  <si>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</si>
  <si>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</si>
  <si>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</si>
  <si>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</si>
  <si>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</si>
  <si>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</si>
  <si>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</si>
  <si>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</si>
  <si>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</si>
  <si>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</si>
  <si>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</si>
  <si>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</si>
  <si>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</si>
  <si>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</si>
  <si>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</si>
  <si>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</si>
  <si>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</si>
  <si>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</si>
  <si>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</si>
  <si>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</si>
  <si>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</si>
  <si>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</si>
  <si>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</si>
  <si>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</si>
  <si>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</si>
  <si>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</si>
  <si>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</si>
  <si>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</si>
  <si>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</si>
  <si>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</si>
  <si>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</si>
  <si>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</si>
  <si>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</si>
  <si>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</si>
  <si>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</si>
  <si>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</si>
  <si>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</si>
  <si>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</si>
  <si>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</si>
  <si>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</si>
  <si>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</si>
  <si>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</si>
  <si>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</si>
  <si>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</si>
  <si>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</si>
  <si>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</si>
  <si>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</si>
  <si>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</si>
  <si>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</si>
  <si>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</si>
  <si>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</si>
  <si>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</si>
  <si>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</si>
  <si>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</si>
  <si>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</si>
  <si>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</si>
  <si>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</si>
  <si>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</si>
  <si>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</si>
  <si>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</si>
  <si>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</si>
  <si>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</si>
  <si>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</si>
  <si>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</si>
  <si>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</si>
  <si>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</si>
  <si>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</si>
  <si>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</si>
  <si>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</si>
  <si>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</si>
  <si>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</si>
  <si>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</si>
  <si>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</si>
  <si>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</si>
  <si>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</si>
  <si>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</si>
  <si>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</si>
  <si>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</si>
  <si>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</si>
  <si>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</si>
  <si>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</si>
  <si>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</si>
  <si>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</si>
  <si>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</si>
  <si>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</si>
  <si>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</si>
  <si>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</si>
  <si>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</si>
  <si>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</si>
  <si>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</si>
  <si>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</si>
  <si>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</si>
  <si>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</si>
  <si>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</si>
  <si>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</si>
  <si>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</si>
  <si>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</si>
  <si>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</si>
  <si>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</si>
  <si>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</si>
  <si>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</si>
  <si>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</si>
  <si>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</si>
  <si>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</si>
  <si>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</si>
  <si>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</si>
  <si>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</si>
  <si>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</si>
  <si>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</si>
  <si>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</si>
  <si>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</si>
  <si>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</si>
  <si>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</si>
  <si>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</si>
  <si>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</si>
  <si>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</si>
  <si>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</si>
  <si>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</si>
  <si>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</si>
  <si>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</si>
  <si>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</si>
  <si>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</si>
  <si>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</si>
  <si>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</si>
  <si>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</si>
  <si>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</si>
  <si>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</si>
  <si>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</si>
  <si>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</si>
  <si>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</si>
  <si>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</si>
  <si>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</si>
  <si>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</si>
  <si>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</si>
  <si>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</si>
  <si>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</si>
  <si>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</si>
  <si>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</si>
  <si>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</si>
  <si>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</si>
  <si>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</si>
  <si>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</si>
  <si>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</si>
  <si>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</si>
  <si>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</si>
  <si>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</si>
  <si>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</si>
  <si>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</si>
  <si>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</si>
  <si>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</si>
  <si>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</si>
  <si>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</si>
  <si>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</si>
  <si>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</si>
  <si>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</si>
  <si>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</si>
  <si>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</si>
  <si>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</si>
  <si>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</si>
  <si>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</si>
  <si>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</si>
  <si>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</si>
  <si>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</si>
  <si>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</si>
  <si>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</si>
  <si>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</si>
  <si>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</si>
  <si>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</si>
  <si>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</si>
  <si>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</si>
  <si>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</si>
  <si>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</si>
  <si>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</si>
  <si>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</si>
  <si>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</si>
  <si>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</si>
  <si>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</si>
  <si>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</si>
  <si>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</si>
  <si>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</si>
  <si>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</si>
  <si>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</si>
  <si>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</si>
  <si>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</si>
  <si>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</si>
  <si>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</si>
  <si>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</si>
  <si>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</si>
  <si>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</si>
  <si>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</si>
  <si>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</si>
  <si>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</si>
  <si>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</si>
  <si>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</si>
  <si>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</si>
  <si>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</si>
  <si>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</si>
  <si>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</si>
  <si>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</si>
  <si>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</si>
  <si>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</si>
  <si>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</si>
  <si>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</si>
  <si>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</si>
  <si>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</si>
  <si>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</si>
  <si>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</si>
  <si>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</si>
  <si>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</si>
  <si>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</si>
  <si>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</si>
  <si>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</si>
  <si>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</si>
  <si>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</si>
  <si>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</si>
  <si>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</si>
  <si>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</si>
  <si>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</si>
  <si>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</si>
  <si>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</si>
  <si>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</si>
  <si>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</si>
  <si>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</si>
  <si>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</si>
  <si>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</si>
  <si>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</si>
  <si>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</si>
  <si>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</si>
  <si>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</si>
  <si>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</si>
  <si>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</si>
  <si>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</si>
  <si>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</si>
  <si>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</si>
  <si>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</si>
  <si>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</si>
  <si>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</si>
  <si>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</si>
  <si>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</si>
  <si>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</si>
  <si>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</si>
  <si>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</si>
  <si>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</si>
  <si>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</si>
  <si>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</si>
  <si>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</si>
  <si>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</si>
  <si>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</si>
  <si>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</si>
  <si>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</si>
  <si>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</si>
  <si>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</si>
  <si>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</si>
  <si>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</si>
  <si>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</si>
  <si>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</si>
  <si>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</si>
  <si>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</si>
  <si>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</si>
  <si>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</si>
  <si>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</si>
  <si>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</si>
  <si>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</si>
  <si>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</si>
  <si>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</si>
  <si>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</si>
  <si>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</si>
  <si>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</si>
  <si>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</si>
  <si>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</si>
  <si>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</si>
  <si>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</si>
  <si>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</si>
  <si>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</si>
  <si>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</si>
  <si>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</si>
  <si>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</si>
  <si>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</si>
  <si>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</si>
  <si>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</si>
  <si>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</si>
  <si>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</si>
  <si>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</si>
  <si>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</si>
  <si>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</si>
  <si>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</si>
  <si>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</si>
  <si>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</si>
  <si>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</si>
  <si>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</si>
  <si>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</si>
  <si>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</si>
  <si>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</si>
  <si>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</si>
  <si>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</si>
  <si>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</si>
  <si>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</si>
  <si>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</si>
  <si>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</si>
  <si>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</si>
  <si>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</si>
  <si>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</si>
  <si>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</si>
  <si>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</si>
  <si>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</si>
  <si>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</si>
  <si>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</si>
  <si>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</si>
  <si>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</si>
  <si>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</si>
  <si>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</si>
  <si>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</si>
  <si>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</si>
  <si>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</si>
  <si>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</si>
  <si>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</si>
  <si>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</si>
  <si>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</si>
  <si>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</si>
  <si>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</si>
  <si>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</si>
  <si>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</si>
  <si>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</si>
  <si>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</si>
  <si>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</si>
  <si>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</si>
  <si>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</si>
  <si>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</si>
  <si>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</si>
  <si>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</si>
  <si>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</si>
  <si>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</si>
  <si>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</si>
  <si>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</si>
  <si>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</si>
  <si>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</si>
  <si>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</si>
  <si>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</si>
  <si>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</si>
  <si>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</si>
  <si>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</si>
  <si>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</si>
  <si>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</si>
  <si>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</si>
  <si>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</si>
  <si>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</si>
  <si>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</si>
  <si>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</si>
  <si>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</si>
  <si>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</si>
  <si>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</si>
  <si>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</si>
  <si>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</si>
  <si>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</si>
  <si>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</si>
  <si>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</si>
  <si>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</si>
  <si>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</si>
  <si>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</si>
  <si>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</si>
  <si>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</si>
  <si>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</si>
  <si>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</si>
  <si>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</si>
  <si>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</si>
  <si>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</si>
  <si>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</si>
  <si>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</si>
  <si>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</si>
  <si>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</si>
  <si>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</si>
  <si>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</si>
  <si>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</si>
  <si>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</si>
  <si>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</si>
  <si>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</si>
  <si>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</si>
  <si>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</si>
  <si>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</si>
  <si>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</si>
  <si>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</si>
  <si>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</si>
  <si>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</si>
  <si>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</si>
  <si>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</si>
  <si>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</si>
  <si>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</si>
  <si>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</si>
  <si>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</si>
  <si>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</si>
  <si>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</si>
  <si>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</si>
  <si>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</si>
  <si>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</si>
  <si>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</si>
  <si>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</si>
  <si>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</si>
  <si>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</si>
  <si>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</si>
  <si>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</si>
  <si>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</si>
  <si>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</si>
  <si>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</si>
  <si>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</si>
  <si>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</si>
  <si>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</si>
  <si>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</si>
  <si>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</si>
  <si>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</si>
  <si>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</si>
  <si>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</si>
  <si>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</si>
  <si>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</si>
  <si>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</si>
  <si>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</si>
  <si>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</si>
  <si>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</si>
  <si>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</si>
  <si>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</si>
  <si>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</si>
  <si>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</si>
  <si>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</si>
  <si>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</si>
  <si>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</si>
  <si>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</si>
  <si>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</si>
  <si>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</si>
  <si>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</si>
  <si>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</si>
  <si>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</si>
  <si>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</si>
  <si>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</si>
  <si>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</si>
  <si>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</si>
  <si>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</si>
  <si>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</si>
  <si>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</si>
  <si>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</si>
  <si>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</si>
  <si>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</si>
  <si>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</si>
  <si>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</si>
  <si>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</si>
  <si>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</si>
  <si>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</si>
  <si>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</si>
  <si>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</si>
  <si>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</si>
  <si>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</si>
  <si>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</si>
  <si>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</si>
  <si>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</si>
  <si>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</si>
  <si>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</si>
  <si>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</si>
  <si>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</si>
  <si>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</si>
  <si>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</si>
  <si>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</si>
  <si>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</si>
  <si>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</si>
  <si>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</si>
  <si>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</si>
  <si>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</si>
  <si>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</si>
  <si>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</si>
  <si>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</si>
  <si>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</si>
  <si>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</si>
  <si>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</si>
  <si>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</si>
  <si>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</si>
  <si>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</si>
  <si>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</si>
  <si>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</si>
  <si>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</si>
  <si>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</si>
  <si>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</si>
  <si>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</si>
  <si>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</si>
  <si>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</si>
  <si>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</si>
  <si>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</si>
  <si>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</si>
  <si>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</si>
  <si>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</si>
  <si>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</si>
  <si>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</si>
  <si>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</si>
  <si>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</si>
  <si>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</si>
  <si>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</si>
  <si>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</si>
  <si>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</si>
  <si>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</si>
  <si>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</si>
  <si>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</si>
  <si>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</si>
  <si>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</si>
  <si>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</si>
  <si>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</si>
  <si>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</si>
  <si>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</si>
  <si>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</si>
  <si>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</si>
  <si>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</si>
  <si>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</si>
  <si>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</si>
  <si>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</si>
  <si>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</si>
  <si>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</si>
  <si>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</si>
  <si>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</si>
  <si>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</si>
  <si>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</si>
  <si>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</si>
  <si>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</si>
  <si>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</si>
  <si>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</si>
  <si>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</si>
  <si>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</si>
  <si>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</si>
  <si>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</si>
  <si>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</si>
  <si>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</si>
  <si>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</si>
  <si>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</si>
  <si>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</si>
  <si>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</si>
  <si>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</si>
  <si>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</si>
  <si>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</si>
  <si>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</si>
  <si>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</si>
  <si>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</si>
  <si>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</si>
  <si>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</si>
  <si>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</si>
  <si>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</si>
  <si>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</si>
  <si>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</si>
  <si>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</si>
  <si>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</si>
  <si>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</si>
  <si>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</si>
  <si>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</si>
  <si>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</si>
  <si>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</si>
  <si>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</si>
  <si>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</si>
  <si>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</si>
  <si>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</si>
  <si>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</si>
  <si>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</si>
  <si>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</si>
  <si>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</si>
  <si>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</si>
  <si>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</si>
  <si>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</si>
  <si>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</si>
  <si>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</si>
  <si>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</si>
  <si>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</si>
  <si>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</si>
  <si>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</si>
  <si>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</si>
  <si>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</si>
  <si>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</si>
  <si>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</si>
  <si>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</si>
  <si>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</si>
  <si>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</si>
  <si>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</si>
  <si>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</si>
  <si>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</si>
  <si>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</si>
  <si>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</si>
  <si>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</si>
  <si>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</si>
  <si>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</si>
  <si>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</si>
  <si>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</si>
  <si>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</si>
  <si>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</si>
  <si>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</si>
  <si>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</si>
  <si>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</si>
  <si>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</si>
  <si>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</si>
  <si>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</si>
  <si>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</si>
  <si>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</si>
  <si>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</si>
  <si>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</si>
  <si>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</si>
  <si>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</si>
  <si>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</si>
  <si>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</si>
  <si>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</si>
  <si>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</si>
  <si>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</si>
  <si>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</si>
  <si>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</si>
  <si>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</si>
  <si>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</si>
  <si>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</si>
  <si>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</si>
  <si>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</si>
  <si>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</si>
  <si>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</si>
  <si>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</si>
  <si>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</si>
  <si>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</si>
  <si>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</si>
  <si>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</si>
  <si>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</si>
  <si>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</si>
  <si>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</si>
  <si>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</si>
  <si>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</si>
  <si>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</si>
  <si>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</si>
  <si>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</si>
  <si>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</si>
  <si>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</si>
  <si>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</si>
  <si>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</si>
  <si>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</si>
  <si>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</si>
  <si>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</si>
  <si>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</si>
  <si>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</si>
  <si>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</si>
  <si>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</si>
  <si>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</si>
  <si>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</si>
  <si>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</si>
  <si>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</si>
  <si>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</si>
  <si>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</si>
  <si>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</si>
  <si>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</si>
  <si>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</si>
  <si>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</si>
  <si>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</si>
  <si>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</si>
  <si>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</si>
  <si>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</si>
  <si>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</si>
  <si>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</si>
  <si>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</si>
  <si>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</si>
  <si>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</si>
  <si>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</si>
  <si>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</si>
  <si>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</si>
  <si>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</si>
  <si>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</si>
  <si>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</si>
  <si>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</si>
  <si>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</si>
  <si>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</si>
  <si>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</si>
  <si>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</si>
  <si>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</si>
  <si>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</si>
  <si>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</si>
  <si>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</si>
  <si>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</si>
  <si>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</si>
  <si>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</si>
  <si>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</si>
  <si>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</si>
  <si>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</si>
  <si>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</si>
  <si>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</si>
  <si>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</si>
  <si>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</si>
  <si>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</si>
  <si>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</si>
  <si>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</si>
  <si>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</si>
  <si>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</si>
  <si>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</si>
  <si>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</si>
  <si>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</si>
  <si>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</si>
  <si>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</si>
  <si>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</si>
  <si>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</si>
  <si>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</si>
  <si>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</si>
  <si>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</si>
  <si>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</si>
  <si>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</si>
  <si>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</si>
  <si>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</si>
  <si>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</si>
  <si>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</si>
  <si>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</si>
  <si>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</si>
  <si>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</si>
  <si>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</si>
  <si>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</si>
  <si>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</si>
  <si>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</si>
  <si>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</si>
  <si>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</si>
  <si>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</si>
  <si>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</si>
  <si>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</si>
  <si>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</si>
  <si>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</si>
  <si>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</si>
  <si>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</si>
  <si>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</si>
  <si>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</si>
  <si>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</si>
  <si>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</si>
  <si>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</si>
  <si>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</si>
  <si>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</si>
  <si>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</si>
  <si>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</si>
  <si>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</si>
  <si>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</si>
  <si>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</si>
  <si>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</si>
  <si>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</si>
  <si>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</si>
  <si>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</si>
  <si>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</si>
  <si>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</si>
  <si>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</si>
  <si>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</si>
  <si>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</si>
  <si>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</si>
  <si>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</si>
  <si>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</si>
  <si>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</si>
  <si>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</si>
  <si>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</si>
  <si>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</si>
  <si>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</si>
  <si>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</si>
  <si>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</si>
  <si>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</si>
  <si>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</si>
  <si>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</si>
  <si>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</si>
  <si>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</si>
  <si>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</si>
  <si>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</si>
  <si>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</si>
  <si>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</si>
  <si>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</si>
  <si>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</si>
  <si>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</si>
  <si>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</si>
  <si>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</si>
  <si>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</si>
  <si>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</si>
  <si>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</si>
  <si>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</si>
  <si>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</si>
  <si>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</si>
  <si>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</si>
  <si>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</si>
  <si>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</si>
  <si>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</si>
  <si>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</si>
  <si>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</si>
  <si>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</si>
  <si>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</si>
  <si>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</si>
  <si>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</si>
  <si>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</si>
  <si>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</si>
  <si>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</si>
  <si>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</si>
  <si>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</si>
  <si>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</si>
  <si>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</si>
  <si>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</si>
  <si>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</si>
  <si>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</si>
  <si>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</si>
  <si>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</si>
  <si>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</si>
  <si>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</si>
  <si>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</si>
  <si>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</si>
  <si>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</si>
  <si>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</si>
  <si>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</si>
  <si>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</si>
  <si>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</si>
  <si>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</si>
  <si>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</si>
  <si>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</si>
  <si>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</si>
  <si>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</si>
  <si>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</si>
  <si>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</si>
  <si>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</si>
  <si>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</si>
  <si>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</si>
  <si>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</si>
  <si>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</si>
  <si>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</si>
  <si>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</si>
  <si>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</si>
  <si>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</si>
  <si>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</si>
  <si>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</si>
  <si>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</si>
  <si>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</si>
  <si>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</si>
  <si>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</si>
  <si>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</si>
  <si>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</si>
  <si>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</si>
  <si>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</si>
  <si>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</si>
  <si>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</si>
  <si>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</si>
  <si>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</si>
  <si>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</si>
  <si>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</si>
  <si>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</si>
  <si>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</si>
  <si>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</si>
  <si>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</si>
  <si>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</si>
  <si>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</si>
  <si>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</si>
  <si>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</si>
  <si>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</si>
  <si>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</si>
  <si>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</si>
  <si>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</si>
  <si>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</si>
  <si>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</si>
  <si>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</si>
  <si>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</si>
  <si>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</si>
  <si>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</si>
  <si>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</si>
  <si>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</si>
  <si>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</si>
  <si>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</si>
  <si>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</si>
  <si>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</si>
  <si>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</si>
  <si>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</si>
  <si>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</si>
  <si>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</si>
  <si>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</si>
  <si>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</si>
  <si>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</si>
  <si>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</si>
  <si>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</si>
  <si>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</si>
  <si>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</si>
  <si>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</si>
  <si>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</si>
  <si>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</si>
  <si>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</si>
  <si>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</si>
  <si>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</si>
  <si>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</si>
  <si>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</si>
  <si>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</si>
  <si>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</si>
  <si>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</si>
  <si>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</si>
  <si>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</si>
  <si>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</si>
  <si>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</si>
  <si>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</si>
  <si>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</si>
  <si>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</si>
  <si>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</si>
  <si>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</si>
  <si>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</si>
  <si>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</si>
  <si>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</si>
  <si>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</si>
  <si>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</si>
  <si>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</si>
  <si>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</si>
  <si>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</si>
  <si>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</si>
  <si>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</si>
  <si>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</si>
  <si>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</si>
  <si>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</si>
  <si>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</si>
  <si>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</si>
  <si>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</si>
  <si>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</si>
  <si>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</si>
  <si>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</si>
  <si>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</si>
  <si>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</si>
  <si>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</si>
  <si>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</si>
  <si>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</si>
  <si>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</si>
  <si>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</si>
  <si>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</si>
  <si>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</si>
  <si>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</si>
  <si>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</si>
  <si>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</si>
  <si>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</si>
  <si>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</si>
  <si>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</si>
  <si>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</si>
  <si>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</si>
  <si>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</si>
  <si>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</si>
  <si>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</si>
  <si>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</si>
  <si>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</si>
  <si>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</si>
  <si>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</si>
  <si>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</si>
  <si>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</si>
  <si>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</si>
  <si>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</si>
  <si>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</si>
  <si>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</si>
  <si>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</si>
  <si>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</si>
  <si>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</si>
  <si>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</si>
  <si>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</si>
  <si>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</si>
  <si>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</si>
  <si>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</si>
  <si>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</si>
  <si>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</si>
  <si>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</si>
  <si>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</si>
  <si>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</si>
  <si>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</si>
  <si>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</si>
  <si>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</si>
  <si>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</si>
  <si>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</si>
  <si>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</si>
  <si>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</si>
  <si>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</si>
  <si>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</si>
  <si>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</si>
  <si>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</si>
  <si>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</si>
  <si>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</si>
  <si>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</si>
  <si>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</si>
  <si>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</si>
  <si>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</si>
  <si>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</si>
  <si>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</si>
  <si>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</si>
  <si>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</si>
  <si>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</si>
  <si>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</si>
  <si>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</si>
  <si>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</si>
  <si>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</si>
  <si>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</si>
  <si>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</si>
  <si>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</si>
  <si>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</si>
  <si>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</si>
  <si>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</si>
  <si>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</si>
  <si>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</si>
  <si>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</si>
  <si>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</si>
  <si>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</si>
  <si>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</si>
  <si>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</si>
  <si>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</si>
  <si>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</si>
  <si>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</si>
  <si>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</si>
  <si>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</si>
  <si>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</si>
  <si>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</si>
  <si>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</si>
  <si>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</si>
  <si>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</si>
  <si>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</si>
  <si>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</si>
  <si>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</si>
  <si>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</si>
  <si>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</si>
  <si>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</si>
  <si>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</si>
  <si>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</si>
  <si>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</si>
  <si>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</si>
  <si>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</si>
  <si>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</si>
  <si>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</si>
  <si>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</si>
  <si>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</si>
  <si>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</si>
  <si>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</si>
  <si>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</si>
  <si>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</si>
  <si>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</si>
  <si>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</si>
  <si>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</si>
  <si>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</si>
  <si>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</si>
  <si>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</si>
  <si>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</si>
  <si>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</si>
  <si>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</si>
  <si>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</si>
  <si>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</si>
  <si>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</si>
  <si>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</si>
  <si>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</si>
  <si>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</si>
  <si>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</si>
  <si>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</si>
  <si>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</si>
  <si>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</si>
  <si>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</si>
  <si>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</si>
  <si>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</si>
  <si>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</si>
  <si>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</si>
  <si>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</si>
  <si>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</si>
  <si>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</si>
  <si>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</si>
  <si>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</si>
  <si>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</si>
  <si>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</si>
  <si>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</si>
  <si>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</si>
  <si>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</si>
  <si>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</si>
  <si>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</si>
  <si>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</si>
  <si>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</si>
  <si>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</si>
  <si>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</si>
  <si>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</si>
  <si>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</si>
  <si>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</si>
  <si>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</si>
  <si>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</si>
  <si>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</si>
  <si>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</si>
  <si>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</si>
  <si>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</si>
  <si>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</si>
  <si>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</si>
  <si>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</si>
  <si>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</si>
  <si>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</si>
  <si>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</si>
  <si>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</si>
  <si>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</si>
  <si>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</si>
  <si>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</si>
  <si>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</si>
  <si>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</si>
  <si>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</si>
  <si>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</si>
  <si>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</si>
  <si>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</si>
  <si>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</si>
  <si>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</si>
  <si>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</si>
  <si>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</si>
  <si>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</si>
  <si>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</si>
  <si>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</si>
  <si>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</si>
  <si>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</si>
  <si>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</si>
  <si>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</si>
  <si>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</si>
  <si>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</si>
  <si>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</si>
  <si>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</si>
  <si>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</si>
  <si>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</si>
  <si>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</si>
  <si>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</si>
  <si>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</si>
  <si>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</si>
  <si>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</si>
  <si>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</si>
  <si>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</si>
  <si>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</si>
  <si>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</si>
  <si>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</si>
  <si>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</si>
  <si>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</si>
  <si>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</si>
  <si>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</si>
  <si>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</si>
  <si>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</si>
  <si>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</si>
  <si>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</si>
  <si>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</si>
  <si>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</si>
  <si>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</si>
  <si>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</si>
  <si>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</si>
  <si>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</si>
  <si>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</si>
  <si>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</si>
  <si>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</si>
  <si>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</si>
  <si>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</si>
  <si>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</si>
  <si>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</si>
  <si>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</si>
  <si>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</si>
  <si>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</si>
  <si>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</si>
  <si>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</si>
  <si>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</si>
  <si>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</si>
  <si>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</si>
  <si>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</si>
  <si>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</si>
  <si>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</si>
  <si>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</si>
  <si>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</si>
  <si>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</si>
  <si>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</si>
  <si>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</si>
  <si>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</si>
  <si>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</si>
  <si>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</si>
  <si>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</si>
  <si>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</si>
  <si>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</si>
  <si>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</si>
  <si>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</si>
  <si>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</si>
  <si>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</si>
  <si>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</si>
  <si>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</si>
  <si>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</si>
  <si>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</si>
  <si>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</si>
  <si>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</si>
  <si>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</si>
  <si>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</si>
  <si>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</si>
  <si>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</si>
  <si>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</si>
  <si>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</si>
  <si>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</si>
  <si>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</si>
  <si>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</si>
  <si>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</si>
  <si>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</si>
  <si>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</si>
  <si>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</si>
  <si>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</si>
  <si>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</si>
  <si>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</si>
  <si>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</si>
  <si>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</si>
  <si>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</si>
  <si>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</si>
  <si>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</si>
  <si>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</si>
  <si>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</si>
  <si>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</si>
  <si>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</si>
  <si>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</si>
  <si>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</si>
  <si>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</si>
  <si>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</si>
  <si>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</si>
  <si>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</si>
  <si>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</si>
  <si>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</si>
  <si>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</si>
  <si>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</si>
  <si>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</si>
  <si>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</si>
  <si>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</si>
  <si>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</si>
  <si>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</si>
  <si>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</si>
  <si>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</si>
  <si>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</si>
  <si>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</si>
  <si>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</si>
  <si>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</si>
  <si>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</si>
  <si>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</si>
  <si>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</si>
  <si>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</si>
  <si>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</si>
  <si>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</si>
  <si>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</si>
  <si>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</si>
  <si>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</si>
  <si>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</si>
  <si>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</si>
  <si>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</si>
  <si>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</si>
  <si>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</si>
  <si>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</si>
  <si>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</si>
  <si>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</si>
  <si>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</si>
  <si>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</si>
  <si>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</si>
  <si>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</si>
  <si>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</si>
  <si>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</si>
  <si>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</si>
  <si>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</si>
  <si>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</si>
  <si>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</si>
  <si>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</si>
  <si>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</si>
  <si>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</si>
  <si>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</si>
  <si>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</si>
  <si>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</si>
  <si>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</si>
  <si>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</si>
  <si>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</si>
  <si>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</si>
  <si>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</si>
  <si>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</si>
  <si>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</si>
  <si>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</si>
  <si>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</si>
  <si>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</si>
  <si>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</si>
  <si>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</si>
  <si>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</si>
  <si>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</si>
  <si>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</si>
  <si>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</si>
  <si>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</si>
  <si>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</si>
  <si>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</si>
  <si>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</si>
  <si>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</si>
  <si>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</si>
  <si>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</si>
  <si>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</si>
  <si>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</si>
  <si>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</si>
  <si>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</si>
  <si>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</si>
  <si>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</si>
  <si>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</si>
  <si>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</si>
  <si>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</si>
  <si>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</si>
  <si>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</si>
  <si>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</si>
  <si>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</si>
  <si>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</si>
  <si>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</si>
  <si>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</si>
  <si>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</si>
  <si>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</si>
  <si>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</si>
  <si>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</si>
  <si>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</si>
  <si>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</si>
  <si>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</si>
  <si>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</si>
  <si>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</si>
  <si>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</si>
  <si>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</si>
  <si>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</si>
  <si>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</si>
  <si>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</si>
  <si>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</si>
  <si>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</si>
  <si>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</si>
  <si>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</si>
  <si>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</si>
  <si>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</si>
  <si>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</si>
  <si>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</si>
  <si>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</si>
  <si>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</si>
  <si>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</si>
  <si>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</si>
  <si>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</si>
  <si>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</si>
  <si>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</si>
  <si>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</si>
  <si>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</si>
  <si>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</si>
  <si>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</si>
  <si>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</si>
  <si>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</si>
  <si>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</si>
  <si>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</si>
  <si>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</si>
  <si>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</si>
  <si>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</si>
  <si>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</si>
  <si>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</si>
  <si>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</si>
  <si>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</si>
  <si>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</si>
  <si>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</si>
  <si>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</si>
  <si>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</si>
  <si>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</si>
  <si>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</si>
  <si>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</si>
  <si>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</si>
  <si>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</si>
  <si>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</si>
  <si>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</si>
  <si>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</si>
  <si>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</si>
  <si>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</si>
  <si>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</si>
  <si>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</si>
  <si>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</si>
  <si>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</si>
  <si>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</si>
  <si>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</si>
  <si>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</si>
  <si>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</si>
  <si>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</si>
  <si>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</si>
  <si>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</si>
  <si>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</si>
  <si>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</si>
  <si>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</si>
  <si>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</si>
  <si>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</si>
  <si>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</si>
  <si>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</si>
  <si>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</si>
  <si>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</si>
  <si>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</si>
  <si>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</si>
  <si>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</si>
  <si>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</si>
  <si>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</si>
  <si>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</si>
  <si>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</si>
  <si>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</si>
  <si>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</si>
  <si>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</si>
  <si>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</si>
  <si>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</si>
  <si>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</si>
  <si>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</si>
  <si>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</si>
  <si>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</si>
  <si>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</si>
  <si>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</si>
  <si>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</si>
  <si>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</si>
  <si>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</si>
  <si>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</si>
  <si>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</si>
  <si>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</si>
  <si>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</si>
  <si>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</si>
  <si>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</si>
  <si>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</si>
  <si>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</si>
  <si>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</si>
  <si>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</si>
  <si>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</si>
  <si>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</si>
  <si>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</si>
  <si>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</si>
  <si>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</si>
  <si>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</si>
  <si>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</si>
  <si>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</si>
  <si>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</si>
  <si>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</si>
  <si>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</si>
  <si>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</si>
  <si>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</si>
  <si>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</si>
  <si>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</si>
  <si>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</si>
  <si>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</si>
  <si>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</si>
  <si>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</si>
  <si>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</si>
  <si>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</si>
  <si>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</si>
  <si>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</si>
  <si>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</si>
  <si>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</si>
  <si>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</si>
  <si>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</si>
  <si>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</si>
  <si>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</si>
  <si>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</si>
  <si>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</si>
  <si>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</si>
  <si>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</si>
  <si>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</si>
  <si>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</si>
  <si>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</si>
  <si>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</si>
  <si>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</si>
  <si>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</si>
  <si>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</si>
  <si>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</si>
  <si>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</si>
  <si>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</si>
  <si>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</si>
  <si>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</si>
  <si>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</si>
  <si>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</si>
  <si>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</si>
  <si>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</si>
  <si>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</si>
  <si>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</si>
  <si>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</si>
  <si>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</si>
  <si>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</si>
  <si>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</si>
  <si>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</si>
  <si>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</si>
  <si>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</si>
  <si>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</si>
  <si>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</si>
  <si>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</si>
  <si>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</si>
  <si>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</si>
  <si>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</si>
  <si>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</si>
  <si>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</si>
  <si>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</si>
  <si>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</si>
  <si>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</si>
  <si>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</si>
  <si>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</si>
  <si>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</si>
  <si>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</si>
  <si>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</si>
  <si>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</si>
  <si>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</si>
  <si>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</si>
  <si>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</si>
  <si>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</si>
  <si>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</si>
  <si>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</si>
  <si>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</si>
  <si>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</si>
  <si>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</si>
  <si>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</si>
  <si>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</si>
  <si>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</si>
  <si>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</si>
  <si>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</si>
  <si>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</si>
  <si>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</si>
  <si>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</si>
  <si>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</si>
  <si>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</si>
  <si>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</si>
  <si>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</si>
  <si>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</si>
  <si>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</si>
  <si>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</si>
  <si>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</si>
  <si>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</si>
  <si>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</si>
  <si>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</si>
  <si>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</si>
  <si>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</si>
  <si>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</si>
  <si>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</si>
  <si>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</si>
  <si>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</si>
  <si>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</si>
  <si>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</si>
  <si>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</si>
  <si>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</si>
  <si>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</si>
  <si>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</si>
  <si>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</si>
  <si>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</si>
  <si>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</si>
  <si>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</si>
  <si>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</si>
  <si>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</si>
  <si>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</si>
  <si>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</si>
  <si>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</si>
  <si>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</si>
  <si>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</si>
  <si>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</si>
  <si>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</si>
  <si>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</si>
  <si>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</si>
  <si>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</si>
  <si>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</si>
  <si>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</si>
  <si>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</si>
  <si>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</si>
  <si>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</si>
  <si>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</si>
  <si>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</si>
  <si>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</si>
  <si>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</si>
  <si>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</si>
  <si>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</si>
  <si>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</si>
  <si>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</si>
  <si>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</si>
  <si>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</si>
  <si>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</si>
  <si>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</si>
  <si>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</si>
  <si>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</si>
  <si>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</si>
  <si>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</si>
  <si>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</si>
  <si>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</si>
  <si>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</si>
  <si>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</si>
  <si>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</si>
  <si>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</si>
  <si>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</si>
  <si>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</si>
  <si>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</si>
  <si>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</si>
  <si>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</si>
  <si>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</si>
  <si>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</si>
  <si>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</si>
  <si>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</si>
  <si>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</si>
  <si>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</si>
  <si>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</si>
  <si>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</si>
  <si>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</si>
  <si>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</si>
  <si>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</si>
  <si>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</si>
  <si>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</si>
  <si>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</si>
  <si>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</si>
  <si>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</si>
  <si>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</si>
  <si>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</si>
  <si>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</si>
  <si>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</si>
  <si>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</si>
  <si>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</si>
  <si>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</si>
  <si>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</si>
  <si>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</si>
  <si>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</si>
  <si>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</si>
  <si>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</si>
  <si>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</si>
  <si>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</si>
  <si>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</si>
  <si>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</si>
  <si>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</si>
  <si>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</si>
  <si>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</si>
  <si>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</si>
  <si>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</si>
  <si>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</si>
  <si>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</si>
  <si>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</si>
  <si>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</si>
  <si>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</si>
  <si>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</si>
  <si>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</si>
  <si>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</si>
  <si>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</si>
  <si>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</si>
  <si>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</si>
  <si>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</si>
  <si>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</si>
  <si>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</si>
  <si>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</si>
  <si>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</si>
  <si>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</si>
  <si>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</si>
  <si>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</si>
  <si>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</si>
  <si>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</si>
  <si>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</si>
  <si>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</si>
  <si>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</si>
  <si>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</si>
  <si>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</si>
  <si>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</si>
  <si>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</si>
  <si>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</si>
  <si>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</si>
  <si>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</si>
  <si>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</si>
  <si>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</si>
  <si>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</si>
  <si>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</si>
  <si>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</si>
  <si>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</si>
  <si>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</si>
  <si>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</si>
  <si>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</si>
  <si>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</si>
  <si>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</si>
  <si>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</si>
  <si>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</si>
  <si>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</si>
  <si>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</si>
  <si>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</si>
  <si>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</si>
  <si>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</si>
  <si>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</si>
  <si>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</si>
  <si>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</si>
  <si>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</si>
  <si>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</si>
  <si>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</si>
  <si>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</si>
  <si>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</si>
  <si>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</si>
  <si>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</si>
  <si>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</si>
  <si>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</si>
  <si>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</si>
  <si>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</si>
  <si>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</si>
  <si>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</si>
  <si>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</si>
  <si>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</si>
  <si>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</si>
  <si>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</si>
  <si>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</si>
  <si>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</si>
  <si>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</si>
  <si>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</si>
  <si>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</si>
  <si>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</si>
  <si>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</si>
  <si>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</si>
  <si>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</si>
  <si>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</si>
  <si>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</si>
  <si>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</si>
  <si>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</si>
  <si>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</si>
  <si>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</si>
  <si>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</si>
  <si>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</si>
  <si>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</si>
  <si>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</si>
  <si>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</si>
  <si>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</si>
  <si>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</si>
  <si>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</si>
  <si>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</si>
  <si>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</si>
  <si>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</si>
  <si>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</si>
  <si>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</si>
  <si>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</si>
  <si>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</si>
  <si>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</si>
  <si>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</si>
  <si>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</si>
  <si>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</si>
  <si>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</si>
  <si>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</si>
  <si>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</si>
  <si>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</si>
  <si>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</si>
  <si>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</si>
  <si>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</si>
  <si>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</si>
  <si>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</si>
  <si>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</si>
  <si>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</si>
  <si>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</si>
  <si>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</si>
  <si>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</si>
  <si>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</si>
  <si>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</si>
  <si>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</si>
  <si>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</si>
  <si>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</si>
  <si>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</si>
  <si>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</si>
  <si>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</si>
  <si>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</si>
  <si>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</si>
  <si>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</si>
  <si>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</si>
  <si>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</si>
  <si>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</si>
  <si>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</si>
  <si>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</si>
  <si>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</si>
  <si>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</si>
  <si>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</si>
  <si>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</si>
  <si>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</si>
  <si>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</si>
  <si>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</si>
  <si>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</si>
  <si>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</si>
  <si>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</si>
  <si>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</si>
  <si>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</si>
  <si>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</si>
  <si>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</si>
  <si>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</si>
  <si>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</si>
  <si>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</si>
  <si>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</si>
  <si>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</si>
  <si>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</si>
  <si>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</si>
  <si>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</si>
  <si>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</si>
  <si>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</si>
  <si>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</si>
  <si>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</si>
  <si>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</si>
  <si>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</si>
  <si>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</si>
  <si>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</si>
  <si>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</si>
  <si>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</si>
  <si>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</si>
  <si>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</si>
  <si>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</si>
  <si>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</si>
  <si>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</si>
  <si>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</si>
  <si>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</si>
  <si>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</si>
  <si>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</si>
  <si>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</si>
  <si>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</si>
  <si>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</si>
  <si>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</si>
  <si>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</si>
  <si>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</si>
  <si>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</si>
  <si>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</si>
  <si>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</si>
  <si>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</si>
  <si>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</si>
  <si>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</si>
  <si>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</si>
  <si>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</si>
  <si>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</si>
  <si>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</si>
  <si>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</si>
  <si>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</si>
  <si>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</si>
  <si>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</si>
  <si>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</si>
  <si>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</si>
  <si>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</si>
  <si>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</si>
  <si>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</si>
  <si>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</si>
  <si>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</si>
  <si>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</si>
  <si>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</si>
  <si>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</si>
  <si>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</si>
  <si>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</si>
  <si>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</si>
  <si>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</si>
  <si>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</si>
  <si>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</si>
  <si>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</si>
  <si>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</si>
  <si>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</si>
  <si>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</si>
  <si>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</si>
  <si>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</si>
  <si>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</si>
  <si>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</si>
  <si>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</si>
  <si>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</si>
  <si>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</si>
  <si>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</si>
  <si>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</si>
  <si>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</si>
  <si>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</si>
  <si>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</si>
  <si>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</si>
  <si>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</si>
  <si>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</si>
  <si>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</si>
  <si>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</si>
  <si>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</si>
  <si>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</si>
  <si>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</si>
  <si>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</si>
  <si>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</si>
  <si>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</si>
  <si>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</si>
  <si>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</si>
  <si>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</si>
  <si>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</si>
  <si>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</si>
  <si>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</si>
  <si>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</si>
  <si>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</si>
  <si>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</si>
  <si>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</si>
  <si>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</si>
  <si>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</si>
  <si>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</si>
  <si>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</si>
  <si>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</si>
  <si>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</si>
  <si>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</si>
  <si>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</si>
  <si>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</si>
  <si>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</si>
  <si>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</si>
  <si>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</si>
  <si>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</si>
  <si>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</si>
  <si>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</si>
  <si>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</si>
  <si>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</si>
  <si>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</si>
  <si>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</si>
  <si>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</si>
  <si>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</si>
  <si>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</si>
  <si>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</si>
  <si>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</si>
  <si>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</si>
  <si>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</si>
  <si>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</si>
  <si>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</si>
  <si>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</si>
  <si>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</si>
  <si>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</si>
  <si>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</si>
  <si>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</si>
  <si>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</si>
  <si>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</si>
  <si>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</si>
  <si>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</si>
  <si>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</si>
  <si>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</si>
  <si>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</si>
  <si>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</si>
  <si>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</si>
  <si>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</si>
  <si>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</si>
  <si>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</si>
  <si>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</si>
  <si>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</si>
  <si>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</si>
  <si>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</si>
  <si>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</si>
  <si>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</si>
  <si>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</si>
  <si>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</si>
  <si>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</si>
  <si>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</si>
  <si>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</si>
  <si>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</si>
  <si>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</si>
  <si>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</si>
  <si>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</si>
  <si>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</si>
  <si>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</si>
  <si>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</si>
  <si>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</si>
  <si>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</si>
  <si>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</si>
  <si>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</si>
  <si>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</si>
  <si>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</si>
  <si>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</si>
  <si>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</si>
  <si>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</si>
  <si>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</si>
  <si>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</si>
  <si>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</si>
  <si>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</si>
  <si>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</si>
  <si>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</si>
  <si>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</si>
  <si>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</si>
  <si>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</si>
  <si>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</si>
  <si>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</si>
  <si>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</si>
  <si>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</si>
  <si>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</si>
  <si>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</si>
  <si>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</si>
  <si>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</si>
  <si>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</si>
  <si>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</si>
  <si>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</si>
  <si>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</si>
  <si>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</si>
  <si>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</si>
  <si>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</si>
  <si>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</si>
  <si>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</si>
  <si>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</si>
  <si>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</si>
  <si>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</si>
  <si>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</si>
  <si>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</si>
  <si>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</si>
  <si>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</si>
  <si>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</si>
  <si>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</si>
  <si>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</si>
  <si>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</si>
  <si>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</si>
  <si>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</si>
  <si>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</si>
  <si>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</si>
  <si>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</si>
  <si>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</si>
  <si>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</si>
  <si>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</si>
  <si>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</si>
  <si>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</si>
  <si>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</si>
  <si>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</si>
  <si>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</si>
  <si>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</si>
  <si>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</si>
  <si>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</si>
  <si>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</si>
  <si>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</si>
  <si>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</si>
  <si>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</si>
  <si>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</si>
  <si>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</si>
  <si>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</si>
  <si>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</si>
  <si>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</si>
  <si>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</si>
  <si>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</si>
  <si>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</si>
  <si>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</si>
  <si>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</si>
  <si>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</si>
  <si>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</si>
  <si>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</si>
  <si>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</si>
  <si>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</si>
  <si>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</si>
  <si>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</si>
  <si>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</si>
  <si>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</si>
  <si>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</si>
  <si>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</si>
  <si>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</si>
  <si>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</si>
  <si>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</si>
  <si>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</si>
  <si>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</si>
  <si>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</si>
  <si>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</si>
  <si>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</si>
  <si>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</si>
  <si>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</si>
  <si>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</si>
  <si>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</si>
  <si>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</si>
  <si>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</si>
  <si>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</si>
  <si>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</si>
  <si>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</si>
  <si>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</si>
  <si>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</si>
  <si>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</si>
  <si>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</si>
  <si>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</si>
  <si>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</si>
  <si>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</si>
  <si>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</si>
  <si>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</si>
  <si>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</si>
  <si>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</si>
  <si>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</si>
  <si>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</si>
  <si>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</si>
  <si>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</si>
  <si>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</si>
  <si>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</si>
  <si>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</si>
  <si>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</si>
  <si>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</si>
  <si>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</si>
  <si>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</si>
  <si>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</si>
  <si>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</si>
  <si>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</si>
  <si>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</si>
  <si>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</si>
  <si>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</si>
  <si>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</si>
  <si>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</si>
  <si>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</si>
  <si>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</si>
  <si>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</si>
  <si>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</si>
  <si>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</si>
  <si>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</si>
  <si>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</si>
  <si>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</si>
  <si>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</si>
  <si>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</si>
  <si>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</si>
  <si>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</si>
  <si>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</si>
  <si>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</si>
  <si>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</si>
  <si>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</si>
  <si>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</si>
  <si>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</si>
  <si>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</si>
  <si>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</si>
  <si>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</si>
  <si>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</si>
  <si>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</si>
  <si>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</si>
  <si>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</si>
  <si>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</si>
  <si>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</si>
  <si>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</si>
  <si>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</si>
  <si>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</si>
  <si>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</si>
  <si>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</si>
  <si>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</si>
  <si>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</si>
  <si>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</si>
  <si>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</si>
  <si>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</si>
  <si>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</si>
  <si>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</si>
  <si>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</si>
  <si>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</si>
  <si>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</si>
  <si>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</si>
  <si>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</si>
  <si>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</si>
  <si>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</si>
  <si>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</si>
  <si>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</si>
  <si>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</si>
  <si>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</si>
  <si>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</si>
  <si>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</si>
  <si>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</si>
  <si>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</si>
  <si>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</si>
  <si>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</si>
  <si>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</si>
  <si>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</si>
  <si>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</si>
  <si>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</si>
  <si>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</si>
  <si>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</si>
  <si>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</si>
  <si>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</si>
  <si>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</si>
  <si>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</si>
  <si>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</si>
  <si>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</si>
  <si>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</si>
  <si>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</si>
  <si>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</si>
  <si>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</si>
  <si>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</si>
  <si>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</si>
  <si>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</si>
  <si>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</si>
  <si>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</si>
  <si>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</si>
  <si>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</si>
  <si>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</si>
  <si>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</si>
  <si>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</si>
  <si>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</si>
  <si>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</si>
  <si>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</si>
  <si>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</si>
  <si>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</si>
  <si>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</si>
  <si>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</si>
  <si>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</si>
  <si>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</si>
  <si>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</si>
  <si>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</si>
  <si>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</si>
  <si>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</si>
  <si>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</si>
  <si>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</si>
  <si>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</si>
  <si>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</si>
  <si>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</si>
  <si>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</si>
  <si>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</si>
  <si>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</si>
  <si>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</si>
  <si>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</si>
  <si>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</si>
  <si>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</si>
  <si>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</si>
  <si>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</si>
  <si>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</si>
  <si>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</si>
  <si>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</si>
  <si>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</si>
  <si>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</si>
  <si>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</si>
  <si>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</si>
  <si>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</si>
  <si>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</si>
  <si>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</si>
  <si>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</si>
  <si>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</si>
  <si>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</si>
  <si>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</si>
  <si>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</si>
  <si>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</si>
  <si>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</si>
  <si>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</si>
  <si>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</si>
  <si>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</si>
  <si>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</si>
  <si>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</si>
  <si>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</si>
  <si>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</si>
  <si>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</si>
  <si>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</si>
  <si>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</si>
  <si>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</si>
  <si>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</si>
  <si>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</si>
  <si>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</si>
  <si>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</si>
  <si>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</si>
  <si>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</si>
  <si>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</si>
  <si>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</si>
  <si>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</si>
  <si>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</si>
  <si>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</si>
  <si>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</si>
  <si>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</si>
  <si>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</si>
  <si>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</si>
  <si>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</si>
  <si>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</si>
  <si>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</si>
  <si>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</si>
  <si>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</si>
  <si>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</si>
  <si>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</si>
  <si>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</si>
  <si>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</si>
  <si>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</si>
  <si>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</si>
  <si>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</si>
  <si>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</si>
  <si>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</si>
  <si>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</si>
  <si>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</si>
  <si>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</si>
  <si>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</si>
  <si>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</si>
  <si>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</si>
  <si>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</si>
  <si>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</si>
  <si>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</si>
  <si>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</si>
  <si>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</si>
  <si>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</si>
  <si>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</si>
  <si>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</si>
  <si>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</si>
  <si>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</si>
  <si>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</si>
  <si>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</si>
  <si>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</si>
  <si>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</si>
  <si>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</si>
  <si>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</si>
  <si>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</si>
  <si>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</si>
  <si>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</si>
  <si>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</si>
  <si>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</si>
  <si>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</si>
  <si>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</si>
  <si>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</si>
  <si>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</si>
  <si>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</si>
  <si>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</si>
  <si>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</si>
  <si>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</si>
  <si>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</si>
  <si>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</si>
  <si>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</si>
  <si>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</si>
  <si>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</si>
  <si>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</si>
  <si>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</si>
  <si>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</si>
  <si>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</si>
  <si>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</si>
  <si>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</si>
  <si>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</si>
  <si>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</si>
  <si>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</si>
  <si>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</si>
  <si>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</si>
  <si>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</si>
  <si>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</si>
  <si>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</si>
  <si>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</si>
  <si>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</si>
  <si>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</si>
  <si>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</si>
  <si>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</si>
  <si>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</si>
  <si>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</si>
  <si>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</si>
  <si>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</si>
  <si>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</si>
  <si>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</si>
  <si>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</si>
  <si>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</si>
  <si>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</si>
  <si>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</si>
  <si>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</si>
  <si>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</si>
  <si>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</si>
  <si>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</si>
  <si>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</si>
  <si>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</si>
  <si>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</si>
  <si>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</si>
  <si>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</si>
  <si>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</si>
  <si>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</si>
  <si>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</si>
  <si>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</si>
  <si>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</si>
  <si>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</si>
  <si>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</si>
  <si>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</si>
  <si>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</si>
  <si>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</si>
  <si>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</si>
  <si>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</si>
  <si>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</si>
  <si>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</si>
  <si>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</si>
  <si>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</si>
  <si>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</si>
  <si>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</si>
  <si>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</si>
  <si>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</si>
  <si>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</si>
  <si>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</si>
  <si>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</si>
  <si>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</si>
  <si>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</si>
  <si>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</si>
  <si>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</si>
  <si>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</si>
  <si>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</si>
  <si>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</si>
  <si>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</si>
  <si>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</si>
  <si>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</si>
  <si>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</si>
  <si>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</si>
  <si>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</si>
  <si>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</si>
  <si>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</si>
  <si>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</si>
  <si>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</si>
  <si>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</si>
  <si>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</si>
  <si>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</si>
  <si>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</si>
  <si>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</si>
  <si>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</si>
  <si>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</si>
  <si>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</si>
  <si>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</si>
  <si>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</si>
  <si>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</si>
  <si>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</si>
  <si>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</si>
  <si>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</si>
  <si>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</si>
  <si>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</si>
  <si>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</si>
  <si>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</si>
  <si>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</si>
  <si>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</si>
  <si>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</si>
  <si>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</si>
  <si>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</si>
  <si>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</si>
  <si>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</si>
  <si>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</si>
  <si>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</si>
  <si>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</si>
  <si>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</si>
  <si>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</si>
  <si>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</si>
  <si>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</si>
  <si>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</si>
  <si>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</si>
  <si>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</si>
  <si>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</si>
  <si>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</si>
  <si>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</si>
  <si>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</si>
  <si>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</si>
  <si>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</si>
  <si>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</si>
  <si>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</si>
  <si>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</si>
  <si>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</si>
  <si>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</si>
  <si>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</si>
  <si>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</si>
  <si>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</si>
  <si>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</si>
  <si>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</si>
  <si>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</si>
  <si>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</si>
  <si>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</si>
  <si>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</si>
  <si>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</si>
  <si>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</si>
  <si>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</si>
  <si>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</si>
  <si>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</si>
  <si>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</si>
  <si>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</si>
  <si>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</si>
  <si>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</si>
  <si>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</si>
  <si>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</si>
  <si>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</si>
  <si>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</si>
  <si>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</si>
  <si>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</si>
  <si>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</si>
  <si>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</si>
  <si>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</si>
  <si>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</si>
  <si>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</si>
  <si>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</si>
  <si>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</si>
  <si>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</si>
  <si>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</si>
  <si>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</si>
  <si>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</si>
  <si>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</si>
  <si>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</si>
  <si>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</si>
  <si>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</si>
  <si>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</si>
  <si>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</si>
  <si>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</si>
  <si>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</si>
  <si>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</si>
  <si>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</si>
  <si>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</si>
  <si>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</si>
  <si>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</si>
  <si>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</si>
  <si>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</si>
  <si>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</si>
  <si>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</si>
  <si>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</si>
  <si>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</si>
  <si>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</si>
  <si>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</si>
  <si>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</si>
  <si>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</si>
  <si>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</si>
  <si>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</si>
  <si>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</si>
  <si>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</si>
  <si>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</si>
  <si>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</si>
  <si>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</si>
  <si>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</si>
  <si>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</si>
  <si>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</si>
  <si>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</si>
  <si>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</si>
  <si>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</si>
  <si>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</si>
  <si>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</si>
  <si>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</si>
  <si>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</si>
  <si>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</si>
  <si>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</si>
  <si>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</si>
  <si>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</si>
  <si>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</si>
  <si>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</si>
  <si>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</si>
  <si>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</si>
  <si>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</si>
  <si>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</si>
  <si>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</si>
  <si>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</si>
  <si>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</si>
  <si>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</si>
  <si>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</si>
  <si>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</si>
  <si>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</si>
  <si>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</si>
  <si>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</si>
  <si>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</si>
  <si>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</si>
  <si>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</si>
  <si>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</si>
  <si>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</si>
  <si>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</si>
  <si>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</si>
  <si>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</si>
  <si>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</si>
  <si>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</si>
  <si>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</si>
  <si>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</si>
  <si>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</si>
  <si>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</si>
  <si>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</si>
  <si>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</si>
  <si>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</si>
  <si>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</si>
  <si>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</si>
  <si>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</si>
  <si>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</si>
  <si>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</si>
  <si>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</si>
  <si>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</si>
  <si>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</si>
  <si>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</si>
  <si>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</si>
  <si>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</si>
  <si>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</si>
  <si>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</si>
  <si>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</si>
  <si>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</si>
  <si>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</si>
  <si>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</si>
  <si>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</si>
  <si>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</si>
  <si>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</si>
  <si>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</si>
  <si>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</si>
  <si>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</si>
  <si>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</si>
  <si>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</si>
  <si>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</si>
  <si>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</si>
  <si>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</si>
  <si>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</si>
  <si>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</si>
  <si>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</si>
  <si>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</si>
  <si>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</si>
  <si>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</si>
  <si>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</si>
  <si>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</si>
  <si>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</si>
  <si>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</si>
  <si>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</si>
  <si>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</si>
  <si>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</si>
  <si>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</si>
  <si>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</si>
  <si>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</si>
  <si>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</si>
  <si>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</si>
  <si>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</si>
  <si>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</si>
  <si>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</si>
  <si>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</si>
  <si>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</si>
  <si>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</si>
  <si>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</si>
  <si>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</si>
  <si>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</si>
  <si>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</si>
  <si>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</si>
  <si>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</si>
  <si>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</si>
  <si>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</si>
  <si>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</si>
  <si>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</si>
  <si>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</si>
  <si>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</si>
  <si>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</si>
  <si>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</si>
  <si>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</si>
  <si>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</si>
  <si>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</si>
  <si>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</si>
  <si>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</si>
  <si>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</si>
  <si>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</si>
  <si>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</si>
  <si>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</si>
  <si>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</si>
  <si>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</si>
  <si>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</si>
  <si>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</si>
  <si>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</si>
  <si>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</si>
  <si>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</si>
  <si>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</si>
  <si>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</si>
  <si>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</si>
  <si>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</si>
  <si>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</si>
  <si>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</si>
  <si>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</si>
  <si>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</si>
  <si>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</si>
  <si>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</si>
  <si>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</si>
  <si>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</si>
  <si>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</si>
  <si>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</si>
  <si>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</si>
  <si>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</si>
  <si>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</si>
  <si>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</si>
  <si>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</si>
  <si>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</si>
  <si>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</si>
  <si>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</si>
  <si>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</si>
  <si>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</si>
  <si>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</si>
  <si>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</si>
  <si>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</si>
  <si>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</si>
  <si>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</si>
  <si>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</si>
  <si>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</si>
  <si>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</si>
  <si>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</si>
  <si>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</si>
  <si>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</si>
  <si>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</si>
  <si>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</si>
  <si>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</si>
  <si>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</si>
  <si>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</si>
  <si>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</si>
  <si>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</si>
  <si>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</si>
  <si>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</si>
  <si>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</si>
  <si>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</si>
  <si>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</si>
  <si>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</si>
  <si>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</si>
  <si>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</si>
  <si>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</si>
  <si>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</si>
  <si>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</si>
  <si>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</si>
  <si>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</si>
  <si>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</si>
  <si>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</si>
  <si>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</si>
  <si>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</si>
  <si>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</si>
  <si>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</si>
  <si>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</si>
  <si>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</si>
  <si>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</si>
  <si>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</si>
  <si>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</si>
  <si>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</si>
  <si>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</si>
  <si>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</si>
  <si>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</si>
  <si>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</si>
  <si>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</si>
  <si>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</si>
  <si>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</si>
  <si>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</si>
  <si>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</si>
  <si>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</si>
  <si>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</si>
  <si>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</si>
  <si>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</si>
  <si>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</si>
  <si>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</si>
  <si>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</si>
  <si>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</si>
  <si>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</si>
  <si>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</si>
  <si>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</si>
  <si>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</si>
  <si>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</si>
  <si>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</si>
  <si>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</si>
  <si>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</si>
  <si>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</si>
  <si>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</si>
  <si>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</si>
  <si>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</si>
  <si>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</si>
  <si>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</si>
  <si>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</si>
  <si>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</si>
  <si>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</si>
  <si>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</si>
  <si>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</si>
  <si>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</si>
  <si>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</si>
  <si>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</si>
  <si>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</si>
  <si>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</si>
  <si>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</si>
  <si>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</si>
  <si>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</si>
  <si>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</si>
  <si>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</si>
  <si>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</si>
  <si>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</si>
  <si>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</si>
  <si>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</si>
  <si>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</si>
  <si>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</si>
  <si>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</si>
  <si>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</si>
  <si>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</si>
  <si>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</si>
  <si>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</si>
  <si>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</si>
  <si>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</si>
  <si>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</si>
  <si>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</si>
  <si>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</si>
  <si>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</si>
  <si>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</si>
  <si>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</si>
  <si>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</si>
  <si>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</si>
  <si>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</si>
  <si>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</si>
  <si>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</si>
  <si>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</si>
  <si>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</si>
  <si>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</si>
  <si>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</si>
  <si>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</si>
  <si>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</si>
  <si>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</si>
  <si>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</si>
  <si>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</si>
  <si>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</si>
  <si>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</si>
  <si>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</si>
  <si>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</si>
  <si>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</si>
  <si>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</si>
  <si>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</si>
  <si>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</si>
  <si>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</si>
  <si>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</si>
  <si>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</si>
  <si>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</si>
  <si>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</si>
  <si>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</si>
  <si>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</si>
  <si>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</si>
  <si>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</si>
  <si>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</si>
  <si>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</si>
  <si>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</si>
  <si>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</si>
  <si>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</si>
  <si>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</si>
  <si>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</si>
  <si>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</si>
  <si>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</si>
  <si>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</si>
  <si>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</si>
  <si>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</si>
  <si>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</si>
  <si>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</si>
  <si>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</si>
  <si>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</si>
  <si>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</si>
  <si>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</si>
  <si>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</si>
  <si>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</si>
  <si>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</si>
  <si>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</si>
  <si>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</si>
  <si>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</si>
  <si>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</si>
  <si>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</si>
  <si>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</si>
  <si>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</si>
  <si>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</si>
  <si>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</si>
  <si>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</si>
  <si>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</si>
  <si>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</si>
  <si>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</si>
  <si>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</si>
  <si>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</si>
  <si>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</si>
  <si>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</si>
  <si>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</si>
  <si>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</si>
  <si>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</si>
  <si>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</si>
  <si>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</si>
  <si>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</si>
  <si>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</si>
  <si>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</si>
  <si>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</si>
  <si>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</si>
  <si>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</si>
  <si>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</si>
  <si>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</si>
  <si>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</si>
  <si>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</si>
  <si>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</si>
  <si>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</si>
  <si>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</si>
  <si>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</si>
  <si>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</si>
  <si>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</si>
  <si>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</si>
  <si>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</si>
  <si>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</si>
  <si>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</si>
  <si>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</si>
  <si>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</si>
  <si>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</si>
  <si>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</si>
  <si>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</si>
  <si>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</si>
  <si>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</si>
  <si>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</si>
  <si>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</si>
  <si>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</si>
  <si>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</si>
  <si>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</si>
  <si>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</si>
  <si>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</si>
  <si>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</si>
  <si>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</si>
  <si>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</si>
  <si>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</si>
  <si>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</si>
  <si>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</si>
  <si>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</si>
  <si>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</si>
  <si>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</si>
  <si>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</si>
  <si>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</si>
  <si>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</si>
  <si>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</si>
  <si>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</si>
  <si>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</si>
  <si>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</si>
  <si>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</si>
  <si>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</si>
  <si>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</si>
  <si>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</si>
  <si>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</si>
  <si>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</si>
  <si>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</si>
  <si>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</si>
  <si>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</si>
  <si>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</si>
  <si>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</si>
  <si>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</si>
  <si>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</si>
  <si>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</si>
  <si>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</si>
  <si>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</si>
  <si>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</si>
  <si>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</si>
  <si>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</si>
  <si>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</si>
  <si>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</si>
  <si>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</si>
  <si>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</si>
  <si>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</si>
  <si>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</si>
  <si>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</si>
  <si>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</si>
  <si>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</si>
  <si>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</si>
  <si>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</si>
  <si>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</si>
  <si>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</si>
  <si>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</si>
  <si>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</si>
  <si>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</si>
  <si>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</si>
  <si>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</si>
  <si>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</si>
  <si>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</si>
  <si>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</si>
  <si>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</si>
  <si>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</si>
  <si>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</si>
  <si>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</si>
  <si>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</si>
  <si>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</si>
  <si>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</si>
  <si>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</si>
  <si>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</si>
  <si>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</si>
  <si>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</si>
  <si>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</si>
  <si>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</si>
  <si>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</si>
  <si>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</si>
  <si>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</si>
  <si>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</si>
  <si>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</si>
  <si>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</si>
  <si>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</si>
  <si>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</si>
  <si>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</si>
  <si>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</si>
  <si>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</si>
  <si>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</si>
  <si>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</si>
  <si>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</si>
  <si>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</si>
  <si>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</si>
  <si>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</si>
  <si>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</si>
  <si>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</si>
  <si>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</si>
  <si>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</si>
  <si>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</si>
  <si>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</si>
  <si>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</si>
  <si>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</si>
  <si>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</si>
  <si>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</si>
  <si>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</si>
  <si>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</si>
  <si>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</si>
  <si>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</si>
  <si>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</si>
  <si>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</si>
  <si>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</si>
  <si>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</si>
  <si>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</si>
  <si>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</si>
  <si>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</si>
  <si>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</si>
  <si>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</si>
  <si>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</si>
  <si>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</si>
  <si>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</si>
  <si>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</si>
  <si>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</si>
  <si>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</si>
  <si>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</si>
  <si>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</si>
  <si>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</si>
  <si>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</si>
  <si>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</si>
  <si>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</si>
  <si>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</si>
  <si>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</si>
  <si>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</si>
  <si>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</si>
  <si>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</si>
  <si>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</si>
  <si>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</si>
  <si>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</si>
  <si>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</si>
  <si>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</si>
  <si>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</si>
  <si>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</si>
  <si>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</si>
  <si>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</si>
  <si>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</si>
  <si>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</si>
  <si>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</si>
  <si>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</si>
  <si>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</si>
  <si>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</si>
  <si>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</si>
  <si>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</si>
  <si>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</si>
  <si>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</si>
  <si>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</si>
  <si>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</si>
  <si>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</si>
  <si>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</si>
  <si>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</si>
  <si>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</si>
  <si>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</si>
  <si>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</si>
  <si>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</si>
  <si>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</si>
  <si>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</si>
  <si>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</si>
  <si>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</si>
  <si>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</si>
  <si>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</si>
  <si>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</si>
  <si>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</si>
  <si>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</si>
  <si>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</si>
  <si>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</si>
  <si>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</si>
  <si>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</si>
  <si>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</si>
  <si>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</si>
  <si>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</si>
  <si>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</si>
  <si>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</si>
  <si>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</si>
  <si>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</si>
  <si>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</si>
  <si>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</si>
  <si>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</si>
  <si>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</si>
  <si>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</si>
  <si>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</si>
  <si>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</si>
  <si>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</si>
  <si>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</si>
  <si>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</si>
  <si>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</si>
  <si>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</si>
  <si>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</si>
  <si>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</si>
  <si>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</si>
  <si>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</si>
  <si>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</si>
  <si>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</si>
  <si>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</si>
  <si>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</si>
  <si>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</si>
  <si>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</si>
  <si>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</si>
  <si>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</si>
  <si>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</si>
  <si>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</si>
  <si>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</si>
  <si>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</si>
  <si>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</si>
  <si>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</si>
  <si>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</si>
  <si>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</si>
  <si>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</si>
  <si>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</si>
  <si>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</si>
  <si>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</si>
  <si>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</si>
  <si>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</si>
  <si>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</si>
  <si>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</si>
  <si>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</si>
  <si>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</si>
  <si>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</si>
  <si>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</si>
  <si>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</si>
  <si>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</si>
  <si>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</si>
  <si>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</si>
  <si>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</si>
  <si>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</si>
  <si>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</si>
  <si>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</si>
  <si>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</si>
  <si>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</si>
  <si>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</si>
  <si>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</si>
  <si>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</si>
  <si>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</si>
  <si>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</si>
  <si>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</si>
  <si>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</si>
  <si>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</si>
  <si>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</si>
  <si>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</si>
  <si>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</si>
  <si>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</si>
  <si>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</si>
  <si>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</si>
  <si>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</si>
  <si>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</si>
  <si>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</si>
  <si>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</si>
  <si>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</si>
  <si>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</si>
  <si>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</si>
  <si>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</si>
  <si>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</si>
  <si>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</si>
  <si>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</si>
  <si>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</si>
  <si>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</si>
  <si>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</si>
  <si>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</si>
  <si>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</si>
  <si>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</si>
  <si>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</si>
  <si>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</si>
  <si>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</si>
  <si>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</si>
  <si>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</si>
  <si>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</si>
  <si>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</si>
  <si>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</si>
  <si>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</si>
  <si>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</si>
  <si>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</si>
  <si>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</si>
  <si>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</si>
  <si>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</si>
  <si>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</si>
  <si>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</si>
  <si>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</si>
  <si>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</si>
  <si>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</si>
  <si>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</si>
  <si>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</si>
  <si>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</si>
  <si>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</si>
  <si>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</si>
  <si>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</si>
  <si>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</si>
  <si>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</si>
  <si>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</si>
  <si>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</si>
  <si>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</si>
  <si>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</si>
  <si>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</si>
  <si>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</si>
  <si>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</si>
  <si>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</si>
  <si>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</si>
  <si>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</si>
  <si>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</si>
  <si>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</si>
  <si>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</si>
  <si>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</si>
  <si>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</si>
  <si>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</si>
  <si>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</si>
  <si>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</si>
  <si>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</si>
  <si>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</si>
  <si>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</si>
  <si>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</si>
  <si>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</si>
  <si>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</si>
  <si>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</si>
  <si>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</si>
  <si>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</si>
  <si>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</si>
  <si>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</si>
  <si>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</si>
  <si>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</si>
  <si>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</si>
  <si>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</si>
  <si>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</si>
  <si>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</si>
  <si>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</si>
  <si>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</si>
  <si>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</si>
  <si>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</si>
  <si>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</si>
  <si>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</si>
  <si>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</si>
  <si>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</si>
  <si>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</si>
  <si>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</si>
  <si>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</si>
  <si>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</si>
  <si>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</si>
  <si>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</si>
  <si>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</si>
  <si>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</si>
  <si>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</si>
  <si>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</si>
  <si>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</si>
  <si>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</si>
  <si>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</si>
  <si>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</si>
  <si>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</si>
  <si>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</si>
  <si>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</si>
  <si>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</si>
  <si>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</si>
  <si>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</si>
  <si>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</si>
  <si>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</si>
  <si>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</si>
  <si>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</si>
  <si>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</si>
  <si>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</si>
  <si>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</si>
  <si>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</si>
  <si>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</si>
  <si>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</si>
  <si>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</si>
  <si>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</si>
  <si>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</si>
  <si>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</si>
  <si>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</si>
  <si>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</si>
  <si>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</si>
  <si>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</si>
  <si>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</si>
  <si>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</si>
  <si>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</si>
  <si>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</si>
  <si>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</si>
  <si>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</si>
  <si>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</si>
  <si>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</si>
  <si>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</si>
  <si>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</si>
  <si>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</si>
  <si>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</si>
  <si>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</si>
  <si>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</si>
  <si>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</si>
  <si>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</si>
  <si>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</si>
  <si>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</si>
  <si>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</si>
  <si>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</si>
  <si>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</si>
  <si>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</si>
  <si>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</si>
  <si>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</si>
  <si>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</si>
  <si>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</si>
  <si>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</si>
  <si>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</si>
  <si>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</si>
  <si>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</si>
  <si>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</si>
  <si>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</si>
  <si>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</si>
  <si>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</si>
  <si>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</si>
  <si>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</si>
  <si>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</si>
  <si>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</si>
  <si>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</si>
  <si>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</si>
  <si>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</si>
  <si>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</si>
  <si>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</si>
  <si>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</si>
  <si>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</si>
  <si>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</si>
  <si>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</si>
  <si>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</si>
  <si>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</si>
  <si>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</si>
  <si>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</si>
  <si>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</si>
  <si>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</si>
  <si>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</si>
  <si>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</si>
  <si>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</si>
  <si>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</si>
  <si>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</si>
  <si>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</si>
  <si>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</si>
  <si>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</si>
  <si>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</si>
  <si>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</si>
  <si>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</si>
  <si>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</si>
  <si>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</si>
  <si>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</si>
  <si>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</si>
  <si>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</si>
  <si>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</si>
  <si>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</si>
  <si>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</si>
  <si>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</si>
  <si>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</si>
  <si>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</si>
  <si>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</si>
  <si>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</si>
  <si>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</si>
  <si>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</si>
  <si>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</si>
  <si>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</si>
  <si>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</si>
  <si>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</si>
  <si>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</si>
  <si>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</si>
  <si>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</si>
  <si>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</si>
  <si>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</si>
  <si>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</si>
  <si>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</si>
  <si>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</si>
  <si>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</si>
  <si>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</si>
  <si>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</si>
  <si>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</si>
  <si>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</si>
  <si>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</si>
  <si>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</si>
  <si>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</si>
  <si>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</si>
  <si>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</si>
  <si>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</si>
  <si>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</si>
  <si>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</si>
  <si>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</si>
  <si>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</si>
  <si>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</si>
  <si>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</si>
  <si>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</si>
  <si>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</si>
  <si>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</si>
  <si>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</si>
  <si>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</si>
  <si>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</si>
  <si>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</si>
  <si>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</si>
  <si>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</si>
  <si>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</si>
  <si>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</si>
  <si>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</si>
  <si>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</si>
  <si>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</si>
  <si>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</si>
  <si>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</si>
  <si>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</si>
  <si>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</si>
  <si>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</si>
  <si>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</si>
  <si>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</si>
  <si>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</si>
  <si>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</si>
  <si>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</si>
  <si>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</si>
  <si>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</si>
  <si>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</si>
  <si>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</si>
  <si>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</si>
  <si>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</si>
  <si>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</si>
  <si>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</si>
  <si>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</si>
  <si>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</si>
  <si>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</si>
  <si>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</si>
  <si>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</si>
  <si>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</si>
  <si>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</si>
  <si>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</si>
  <si>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</si>
  <si>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</si>
  <si>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</si>
  <si>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</si>
  <si>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</si>
  <si>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</si>
  <si>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</si>
  <si>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</si>
  <si>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</si>
  <si>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</si>
  <si>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</si>
  <si>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</si>
  <si>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</si>
  <si>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</si>
  <si>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</si>
  <si>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</si>
  <si>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</si>
  <si>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</si>
  <si>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</si>
  <si>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</si>
  <si>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</si>
  <si>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</si>
  <si>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</si>
  <si>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</si>
  <si>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</si>
  <si>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</si>
  <si>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</si>
  <si>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</si>
  <si>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</si>
  <si>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</si>
  <si>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</si>
  <si>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</si>
  <si>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</si>
  <si>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</si>
  <si>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</si>
  <si>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</si>
  <si>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</si>
  <si>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</si>
  <si>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</si>
  <si>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</si>
  <si>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</si>
  <si>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</si>
  <si>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</si>
  <si>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</si>
  <si>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</si>
  <si>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</si>
  <si>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</si>
  <si>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</si>
  <si>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</si>
  <si>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</si>
  <si>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</si>
  <si>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</si>
  <si>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</si>
  <si>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</si>
  <si>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</si>
  <si>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</si>
  <si>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</si>
  <si>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</si>
  <si>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</si>
  <si>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</si>
  <si>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</si>
  <si>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</si>
  <si>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</si>
  <si>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</si>
  <si>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</si>
  <si>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</si>
  <si>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</si>
  <si>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</si>
  <si>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</si>
  <si>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</si>
  <si>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</si>
  <si>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</si>
  <si>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</si>
  <si>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</si>
  <si>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</si>
  <si>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</si>
  <si>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</si>
  <si>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</si>
  <si>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</si>
  <si>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</si>
  <si>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</si>
  <si>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</si>
  <si>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</si>
  <si>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</si>
  <si>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</si>
  <si>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</si>
  <si>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</si>
  <si>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</si>
  <si>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</si>
  <si>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</si>
  <si>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</si>
  <si>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</si>
  <si>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</si>
  <si>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</si>
  <si>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</si>
  <si>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</si>
  <si>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</si>
  <si>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</si>
  <si>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</si>
  <si>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</si>
  <si>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</si>
  <si>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</si>
  <si>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</si>
  <si>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</si>
  <si>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</si>
  <si>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</si>
  <si>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</si>
  <si>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</si>
  <si>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</si>
  <si>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</si>
  <si>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</si>
  <si>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</si>
  <si>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</si>
  <si>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</si>
  <si>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</si>
  <si>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</si>
  <si>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</si>
  <si>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</si>
  <si>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</si>
  <si>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</si>
  <si>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</si>
  <si>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</si>
  <si>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</si>
  <si>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</si>
  <si>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</si>
  <si>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</si>
  <si>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</si>
  <si>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</si>
  <si>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</si>
  <si>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</si>
  <si>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</si>
  <si>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</si>
  <si>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</si>
  <si>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</si>
  <si>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</si>
  <si>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</si>
  <si>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</si>
  <si>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</si>
  <si>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</si>
  <si>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</si>
  <si>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</si>
  <si>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</si>
  <si>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</si>
  <si>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</si>
  <si>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</si>
  <si>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</si>
  <si>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</si>
  <si>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</si>
  <si>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</si>
  <si>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</si>
  <si>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</si>
  <si>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</si>
  <si>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</si>
  <si>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</si>
  <si>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</si>
  <si>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</si>
  <si>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</si>
  <si>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</si>
  <si>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</si>
  <si>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</si>
  <si>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</si>
  <si>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</si>
  <si>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</si>
  <si>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</si>
  <si>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</si>
  <si>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</si>
  <si>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</si>
  <si>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</si>
  <si>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</si>
  <si>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</si>
  <si>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</si>
  <si>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</si>
  <si>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</si>
  <si>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</si>
  <si>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</si>
  <si>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</si>
  <si>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</si>
  <si>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</si>
  <si>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</si>
  <si>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</si>
  <si>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</si>
  <si>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</si>
  <si>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</si>
  <si>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</si>
  <si>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</si>
  <si>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</si>
  <si>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</si>
  <si>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</si>
  <si>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</si>
  <si>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</si>
  <si>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</si>
  <si>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</si>
  <si>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</si>
  <si>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</si>
  <si>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</si>
  <si>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</si>
  <si>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</si>
  <si>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</si>
  <si>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</si>
  <si>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</si>
  <si>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</si>
  <si>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</si>
  <si>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</si>
  <si>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</si>
  <si>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</si>
  <si>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</si>
  <si>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</si>
  <si>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</si>
  <si>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</si>
  <si>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</si>
  <si>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</si>
  <si>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</si>
  <si>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</si>
  <si>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</si>
  <si>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</si>
  <si>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</si>
  <si>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</si>
  <si>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</si>
  <si>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</si>
  <si>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</si>
  <si>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</si>
  <si>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</si>
  <si>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</si>
  <si>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</si>
  <si>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</si>
  <si>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</si>
  <si>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</si>
  <si>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</si>
  <si>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</si>
  <si>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</si>
  <si>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</si>
  <si>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</si>
  <si>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</si>
  <si>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</si>
  <si>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</si>
  <si>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</si>
  <si>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</si>
  <si>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</si>
  <si>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</si>
  <si>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</si>
  <si>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</si>
  <si>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</si>
  <si>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</si>
  <si>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</si>
  <si>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</si>
  <si>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</si>
  <si>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</si>
  <si>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</si>
  <si>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</si>
  <si>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</si>
  <si>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</si>
  <si>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</si>
  <si>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</si>
  <si>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</si>
  <si>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</si>
  <si>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</si>
  <si>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</si>
  <si>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</si>
  <si>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</si>
  <si>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</si>
  <si>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</si>
  <si>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</si>
  <si>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</si>
  <si>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</si>
  <si>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</si>
  <si>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</si>
  <si>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</si>
  <si>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</si>
  <si>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</si>
  <si>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</si>
  <si>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</si>
  <si>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</si>
  <si>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</si>
  <si>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</si>
  <si>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</si>
  <si>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</si>
  <si>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</si>
  <si>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</si>
  <si>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</si>
  <si>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</si>
  <si>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</si>
  <si>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</si>
  <si>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</si>
  <si>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</si>
  <si>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</si>
  <si>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</si>
  <si>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</si>
  <si>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</si>
  <si>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</si>
  <si>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</si>
  <si>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</si>
  <si>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</si>
  <si>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</si>
  <si>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</si>
  <si>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</si>
  <si>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</si>
  <si>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</si>
  <si>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</si>
  <si>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</si>
  <si>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</si>
  <si>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</si>
  <si>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</si>
  <si>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</si>
  <si>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</si>
  <si>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</si>
  <si>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</si>
  <si>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</si>
  <si>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</si>
  <si>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</si>
  <si>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</si>
  <si>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</si>
  <si>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</si>
  <si>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</si>
  <si>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</si>
  <si>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</si>
  <si>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</si>
  <si>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</si>
  <si>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</si>
  <si>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</si>
  <si>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</si>
  <si>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</si>
  <si>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</si>
  <si>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</si>
  <si>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</si>
  <si>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</si>
  <si>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</si>
  <si>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</si>
  <si>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</si>
  <si>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</si>
  <si>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</si>
  <si>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</si>
  <si>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</si>
  <si>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</si>
  <si>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</si>
  <si>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</si>
  <si>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</si>
  <si>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</si>
  <si>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</si>
  <si>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</si>
  <si>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</si>
  <si>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</si>
  <si>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</si>
  <si>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</si>
  <si>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</si>
  <si>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</si>
  <si>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</si>
  <si>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</si>
  <si>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</si>
  <si>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</si>
  <si>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</si>
  <si>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</si>
  <si>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</si>
  <si>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</si>
  <si>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</si>
  <si>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</si>
  <si>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</si>
  <si>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</si>
  <si>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</si>
  <si>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</si>
  <si>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</si>
  <si>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</si>
  <si>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</si>
  <si>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</si>
  <si>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</si>
  <si>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</si>
  <si>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</si>
  <si>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</si>
  <si>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</si>
  <si>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</si>
  <si>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</si>
  <si>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</si>
  <si>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</si>
  <si>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</si>
  <si>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</si>
  <si>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</si>
  <si>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</si>
  <si>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</si>
  <si>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</si>
  <si>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</si>
  <si>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</si>
  <si>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</si>
  <si>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</si>
  <si>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</si>
  <si>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</si>
  <si>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</si>
  <si>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</si>
  <si>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</si>
  <si>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</si>
  <si>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</si>
  <si>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</si>
  <si>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</si>
  <si>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</si>
  <si>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</si>
  <si>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</si>
  <si>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</si>
  <si>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</si>
  <si>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</si>
  <si>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</si>
  <si>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</si>
  <si>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</si>
  <si>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</si>
  <si>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</si>
  <si>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</si>
  <si>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</si>
  <si>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</si>
  <si>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</si>
  <si>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</si>
  <si>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</si>
  <si>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</si>
  <si>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</si>
  <si>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</si>
  <si>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</si>
  <si>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</si>
  <si>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</si>
  <si>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</si>
  <si>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</si>
  <si>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</si>
  <si>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</si>
  <si>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</si>
  <si>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</si>
  <si>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</si>
  <si>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</si>
  <si>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</si>
  <si>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</si>
  <si>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</si>
  <si>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</si>
  <si>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</si>
  <si>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</si>
  <si>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</si>
  <si>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</si>
  <si>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</si>
  <si>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</si>
  <si>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</si>
  <si>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</si>
  <si>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</si>
  <si>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</si>
  <si>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</si>
  <si>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</si>
  <si>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</si>
  <si>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</si>
  <si>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</si>
  <si>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</si>
  <si>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</si>
  <si>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</si>
  <si>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</si>
  <si>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</si>
  <si>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</si>
  <si>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</si>
  <si>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</si>
  <si>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</si>
  <si>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</si>
  <si>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</si>
  <si>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</si>
  <si>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</si>
  <si>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</si>
  <si>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</si>
  <si>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</si>
  <si>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</si>
  <si>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</si>
  <si>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</si>
  <si>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</si>
  <si>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</si>
  <si>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</si>
  <si>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</si>
  <si>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</si>
  <si>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</si>
  <si>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</si>
  <si>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</si>
  <si>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</si>
  <si>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</si>
  <si>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</si>
  <si>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</si>
  <si>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</si>
  <si>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</si>
  <si>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</si>
  <si>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</si>
  <si>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</si>
  <si>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</si>
  <si>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</si>
  <si>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</si>
  <si>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</si>
  <si>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</si>
  <si>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</si>
  <si>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</si>
  <si>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</si>
  <si>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</si>
  <si>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</si>
  <si>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</si>
  <si>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</si>
  <si>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</si>
  <si>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</si>
  <si>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</si>
  <si>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</si>
  <si>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</si>
  <si>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</si>
  <si>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</si>
  <si>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</si>
  <si>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</si>
  <si>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</si>
  <si>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</si>
  <si>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</si>
  <si>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</si>
  <si>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</si>
  <si>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</si>
  <si>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</si>
  <si>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</si>
  <si>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</si>
  <si>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</si>
  <si>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</si>
  <si>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</si>
  <si>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</si>
  <si>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</si>
  <si>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</si>
  <si>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</si>
  <si>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</si>
  <si>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</si>
  <si>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</si>
  <si>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</si>
  <si>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</si>
  <si>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</si>
  <si>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</si>
  <si>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</si>
  <si>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</si>
  <si>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</si>
  <si>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</si>
  <si>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</si>
  <si>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</si>
  <si>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</si>
  <si>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</si>
  <si>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</si>
  <si>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</si>
  <si>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</si>
  <si>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</si>
  <si>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</si>
  <si>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</si>
  <si>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</si>
  <si>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</si>
  <si>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</si>
  <si>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</si>
  <si>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</si>
  <si>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</si>
  <si>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</si>
  <si>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</si>
  <si>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</si>
  <si>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</si>
  <si>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</si>
  <si>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</si>
  <si>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</si>
  <si>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</si>
  <si>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</si>
  <si>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</si>
  <si>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</si>
  <si>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</si>
  <si>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</si>
  <si>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</si>
  <si>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</si>
  <si>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</si>
  <si>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</si>
  <si>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</si>
  <si>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</si>
  <si>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</si>
  <si>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</si>
  <si>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</si>
  <si>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</si>
  <si>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</si>
  <si>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</si>
  <si>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</si>
  <si>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</si>
  <si>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</si>
  <si>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</si>
  <si>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</si>
  <si>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</si>
  <si>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</si>
  <si>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</si>
  <si>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</si>
  <si>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</si>
  <si>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</si>
  <si>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</si>
  <si>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</si>
  <si>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</si>
  <si>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</si>
  <si>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</si>
  <si>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</si>
  <si>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</si>
  <si>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</si>
  <si>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</si>
  <si>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</si>
  <si>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</si>
  <si>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</si>
  <si>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</si>
  <si>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</si>
  <si>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</si>
  <si>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</si>
  <si>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</si>
  <si>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</si>
  <si>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</si>
  <si>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</si>
  <si>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</si>
  <si>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</si>
  <si>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</si>
  <si>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</si>
  <si>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</si>
  <si>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</si>
  <si>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</si>
  <si>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</si>
  <si>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</si>
  <si>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</si>
  <si>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</si>
  <si>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</si>
  <si>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</si>
  <si>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</si>
  <si>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</si>
  <si>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</si>
  <si>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</si>
  <si>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</si>
  <si>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</si>
  <si>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</si>
  <si>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</si>
  <si>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</si>
  <si>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</si>
  <si>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</si>
  <si>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</si>
  <si>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</si>
  <si>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</si>
  <si>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</si>
  <si>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</si>
  <si>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</si>
  <si>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</si>
  <si>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</si>
  <si>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</si>
  <si>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</si>
  <si>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</si>
  <si>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</si>
  <si>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</si>
  <si>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</si>
  <si>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</si>
  <si>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</si>
  <si>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</si>
  <si>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</si>
  <si>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</si>
  <si>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</si>
  <si>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</si>
  <si>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</si>
  <si>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</si>
  <si>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</si>
  <si>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</si>
  <si>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</si>
  <si>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</si>
  <si>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</si>
  <si>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</si>
  <si>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</si>
  <si>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</si>
  <si>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</si>
  <si>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</si>
  <si>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</si>
  <si>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</si>
  <si>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</si>
  <si>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</si>
  <si>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</si>
  <si>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</si>
  <si>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</si>
  <si>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</si>
  <si>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</si>
  <si>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</si>
  <si>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</si>
  <si>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</si>
  <si>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</si>
  <si>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</si>
  <si>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</si>
  <si>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</si>
  <si>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</si>
  <si>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</si>
  <si>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</si>
  <si>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</si>
  <si>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</si>
  <si>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</si>
  <si>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</si>
  <si>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</si>
  <si>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</si>
  <si>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</si>
  <si>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</si>
  <si>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</si>
  <si>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</si>
  <si>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</si>
  <si>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</si>
  <si>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</si>
  <si>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</si>
  <si>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</si>
  <si>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</si>
  <si>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</si>
  <si>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</si>
  <si>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</si>
  <si>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</si>
  <si>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</si>
  <si>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</si>
  <si>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</si>
  <si>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</si>
  <si>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</si>
  <si>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</si>
  <si>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</si>
  <si>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</si>
  <si>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</si>
  <si>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</si>
  <si>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</si>
  <si>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</si>
  <si>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</si>
  <si>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</si>
  <si>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</si>
  <si>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</si>
  <si>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</si>
  <si>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</si>
  <si>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</si>
  <si>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</si>
  <si>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</si>
  <si>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</si>
  <si>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</si>
  <si>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</si>
  <si>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</si>
  <si>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</si>
  <si>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</si>
  <si>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</si>
  <si>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</si>
  <si>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</si>
  <si>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</si>
  <si>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</si>
  <si>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</si>
  <si>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</si>
  <si>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</si>
  <si>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</si>
  <si>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</si>
  <si>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</si>
  <si>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</si>
  <si>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</si>
  <si>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</si>
  <si>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</si>
  <si>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</si>
  <si>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</si>
  <si>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</si>
  <si>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</si>
  <si>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</si>
  <si>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</si>
  <si>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</si>
  <si>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</si>
  <si>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</si>
  <si>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</si>
  <si>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</si>
  <si>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</si>
  <si>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</si>
  <si>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</si>
  <si>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</si>
  <si>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</si>
  <si>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</si>
  <si>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</si>
  <si>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</si>
  <si>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</si>
  <si>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</si>
  <si>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</si>
  <si>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</si>
  <si>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</si>
  <si>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</si>
  <si>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</si>
  <si>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</si>
  <si>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</si>
  <si>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</si>
  <si>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</si>
  <si>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</si>
  <si>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</si>
  <si>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</si>
  <si>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</si>
  <si>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</si>
  <si>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</si>
  <si>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</si>
  <si>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</si>
  <si>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</si>
  <si>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</si>
  <si>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</si>
  <si>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</si>
  <si>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</si>
  <si>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</si>
  <si>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</si>
  <si>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</si>
  <si>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</si>
  <si>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</si>
  <si>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</si>
  <si>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</si>
  <si>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</si>
  <si>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</si>
  <si>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</si>
  <si>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</si>
  <si>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</si>
  <si>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</si>
  <si>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</si>
  <si>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</si>
  <si>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</si>
  <si>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</si>
  <si>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</si>
  <si>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</si>
  <si>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</si>
  <si>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</si>
  <si>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</si>
  <si>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</si>
  <si>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</si>
  <si>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</si>
  <si>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</si>
  <si>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</si>
  <si>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</si>
  <si>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</si>
  <si>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</si>
  <si>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</si>
  <si>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</si>
  <si>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</si>
  <si>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</si>
  <si>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</si>
  <si>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</si>
  <si>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</si>
  <si>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</si>
  <si>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</si>
  <si>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</si>
  <si>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</si>
  <si>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</si>
  <si>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</si>
  <si>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</si>
  <si>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</si>
  <si>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</si>
  <si>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</si>
  <si>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</si>
  <si>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</si>
  <si>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</si>
  <si>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</si>
  <si>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</si>
  <si>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</si>
  <si>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</si>
  <si>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</si>
  <si>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</si>
  <si>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</si>
  <si>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</si>
  <si>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</si>
  <si>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</si>
  <si>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</si>
  <si>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</si>
  <si>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</si>
  <si>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</si>
  <si>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</si>
  <si>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</si>
  <si>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</si>
  <si>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</si>
  <si>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</si>
  <si>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</si>
  <si>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</si>
  <si>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</si>
  <si>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</si>
  <si>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</si>
  <si>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</si>
  <si>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</si>
  <si>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</si>
  <si>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</si>
  <si>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</si>
  <si>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</si>
  <si>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</si>
  <si>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</si>
  <si>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</si>
  <si>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</si>
  <si>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</si>
  <si>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</si>
  <si>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</si>
  <si>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</si>
  <si>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</si>
  <si>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</si>
  <si>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</si>
  <si>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</si>
  <si>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</si>
  <si>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</si>
  <si>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</si>
  <si>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</si>
  <si>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</si>
  <si>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</si>
  <si>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</si>
  <si>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</si>
  <si>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</si>
  <si>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</si>
  <si>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</si>
  <si>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</si>
  <si>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</si>
  <si>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</si>
  <si>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</si>
  <si>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</si>
  <si>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</si>
  <si>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</si>
  <si>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</si>
  <si>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</si>
  <si>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</si>
  <si>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</si>
  <si>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</si>
  <si>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</si>
  <si>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</si>
  <si>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</si>
  <si>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</si>
  <si>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</si>
  <si>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</si>
  <si>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</si>
  <si>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</si>
  <si>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</si>
  <si>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</si>
  <si>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</si>
  <si>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</si>
  <si>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</si>
  <si>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</si>
  <si>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</si>
  <si>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</si>
  <si>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</si>
  <si>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</si>
  <si>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</si>
  <si>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</si>
  <si>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</si>
  <si>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</si>
  <si>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</si>
  <si>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</si>
  <si>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</si>
  <si>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</si>
  <si>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</si>
  <si>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</si>
  <si>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</si>
  <si>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</si>
  <si>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</si>
  <si>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</si>
  <si>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</si>
  <si>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</si>
  <si>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</si>
  <si>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</si>
  <si>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</si>
  <si>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</si>
  <si>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</si>
  <si>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</si>
  <si>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</si>
  <si>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</si>
  <si>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</si>
  <si>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</si>
  <si>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</si>
  <si>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</si>
  <si>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</si>
  <si>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</si>
  <si>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</si>
  <si>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</si>
  <si>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</si>
  <si>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</si>
  <si>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</si>
  <si>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</si>
  <si>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</si>
  <si>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</si>
  <si>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</si>
  <si>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</si>
  <si>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</si>
  <si>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</si>
  <si>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</si>
  <si>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</si>
  <si>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</si>
  <si>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</si>
  <si>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</si>
  <si>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</si>
  <si>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</si>
  <si>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</si>
  <si>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</si>
  <si>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</si>
  <si>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</si>
  <si>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</si>
  <si>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</si>
  <si>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</si>
  <si>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</si>
  <si>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</si>
  <si>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</si>
  <si>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</si>
  <si>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</si>
  <si>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</si>
  <si>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</si>
  <si>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</si>
  <si>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</si>
  <si>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</si>
  <si>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</si>
  <si>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</si>
  <si>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</si>
  <si>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</si>
  <si>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</si>
  <si>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</si>
  <si>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</si>
  <si>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</si>
  <si>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</si>
  <si>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</si>
  <si>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</si>
  <si>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</si>
  <si>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</si>
  <si>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</si>
  <si>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</si>
  <si>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</si>
  <si>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</si>
  <si>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</si>
  <si>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</si>
  <si>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</si>
  <si>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</si>
  <si>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</si>
  <si>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</si>
  <si>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</si>
  <si>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</si>
  <si>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</si>
  <si>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</si>
  <si>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</si>
  <si>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</si>
  <si>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</si>
  <si>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</si>
  <si>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</si>
  <si>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</si>
  <si>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</si>
  <si>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</si>
  <si>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</si>
  <si>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</si>
  <si>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</si>
  <si>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</si>
  <si>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</si>
  <si>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</si>
  <si>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</si>
  <si>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</si>
  <si>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</si>
  <si>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</si>
  <si>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</si>
  <si>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</si>
  <si>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</si>
  <si>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</si>
  <si>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</si>
  <si>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</si>
  <si>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</si>
  <si>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</si>
  <si>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</si>
  <si>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</si>
  <si>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</si>
  <si>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</si>
  <si>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</si>
  <si>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</si>
  <si>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</si>
  <si>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</si>
  <si>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</si>
  <si>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</si>
  <si>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</si>
  <si>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</si>
  <si>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</si>
  <si>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</si>
  <si>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</si>
  <si>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</si>
  <si>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</si>
  <si>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</si>
  <si>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</si>
  <si>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</si>
  <si>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Successful Outcome</t>
  </si>
  <si>
    <t>Failed Outcome</t>
  </si>
  <si>
    <t>Number of Backers</t>
  </si>
  <si>
    <t>Successful Campaigns</t>
  </si>
  <si>
    <t>Mean Number of Backers</t>
  </si>
  <si>
    <t>Minimum Number of Backers</t>
  </si>
  <si>
    <t>Median Number of Backers</t>
  </si>
  <si>
    <t>Maximum Number of Backers</t>
  </si>
  <si>
    <t>Variance of Backers</t>
  </si>
  <si>
    <t>Standard Deviation of Backers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</si>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</sst>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2" applyNumberFormat="1" applyFon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4" fontId="0" fillId="0" borderId="0" xfId="1" applyFont="1"/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Font="1" applyBorder="1"/>
    <xf numFmtId="0" fontId="0" fillId="0" borderId="2" xfId="0" applyFont="1" applyBorder="1"/>
    <xf numFmtId="9" fontId="0" fillId="0" borderId="0" xfId="2" applyFont="1"/>
    <xf numFmtId="0" fontId="4" fillId="0" borderId="0" xfId="0" applyFont="1"/>
    <xf numFmtId="2" fontId="0" fillId="0" borderId="0" xfId="0" applyNumberFormat="1"/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28"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CC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CC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CC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CC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CC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numFmt numFmtId="34" formatCode="_(&quot;$&quot;* #,##0.00_);_(&quot;$&quot;* \(#,##0.00\);_(&quot;$&quot;* &quot;-&quot;??_);_(@_)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CC"/>
      <color rgb="FF0052F6"/>
      <color rgb="FF008000"/>
      <color rgb="FF8E00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 Nicole Antkowiak.xlsx]Outcomes based on Date!PivotTable16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8-42A1-91D7-CA38CA52C3AA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8-42A1-91D7-CA38CA52C3AA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8-42A1-91D7-CA38CA52C3AA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D8-42A1-91D7-CA38CA52C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726351"/>
        <c:axId val="274724271"/>
      </c:lineChart>
      <c:catAx>
        <c:axId val="2747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24271"/>
        <c:crosses val="autoZero"/>
        <c:auto val="1"/>
        <c:lblAlgn val="ctr"/>
        <c:lblOffset val="100"/>
        <c:noMultiLvlLbl val="0"/>
      </c:catAx>
      <c:valAx>
        <c:axId val="2747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2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Percentage of 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5-4925-A3A1-7EED94F78615}"/>
            </c:ext>
          </c:extLst>
        </c:ser>
        <c:ser>
          <c:idx val="1"/>
          <c:order val="1"/>
          <c:tx>
            <c:strRef>
              <c:f>'Bonus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5-4925-A3A1-7EED94F78615}"/>
            </c:ext>
          </c:extLst>
        </c:ser>
        <c:ser>
          <c:idx val="2"/>
          <c:order val="2"/>
          <c:tx>
            <c:strRef>
              <c:f>'Bonus -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5400" cap="rnd">
              <a:solidFill>
                <a:srgbClr val="0000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C"/>
              </a:solidFill>
              <a:ln w="9525">
                <a:noFill/>
              </a:ln>
              <a:effectLst/>
            </c:spPr>
          </c:marker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5-4925-A3A1-7EED94F7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784543"/>
        <c:axId val="303798271"/>
      </c:lineChart>
      <c:catAx>
        <c:axId val="30378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98271"/>
        <c:crosses val="autoZero"/>
        <c:auto val="1"/>
        <c:lblAlgn val="ctr"/>
        <c:lblOffset val="100"/>
        <c:noMultiLvlLbl val="0"/>
      </c:catAx>
      <c:valAx>
        <c:axId val="3037982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8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7</xdr:row>
      <xdr:rowOff>171450</xdr:rowOff>
    </xdr:from>
    <xdr:to>
      <xdr:col>16</xdr:col>
      <xdr:colOff>342899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5C8DE-5BA0-4E3A-A044-C9B30074C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47626</xdr:rowOff>
    </xdr:from>
    <xdr:to>
      <xdr:col>8</xdr:col>
      <xdr:colOff>0</xdr:colOff>
      <xdr:row>33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CF5E9-8058-4D9C-A995-138D6A3F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ntkowiak" refreshedDate="44485.606037268517" createdVersion="7" refreshedVersion="7" minRefreshableVersion="3" recordCount="4114" xr:uid="{655514FD-68EF-4157-B053-43EFE2D963D5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ntkowiak" refreshedDate="44485.627893865741" createdVersion="7" refreshedVersion="7" minRefreshableVersion="3" recordCount="4114" xr:uid="{F4903602-F52D-4BE5-B391-1EAD78E1C77A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6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7"/>
    <x v="0"/>
    <x v="0"/>
    <x v="0"/>
  </r>
  <r>
    <x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3"/>
    <x v="1"/>
    <x v="0"/>
    <x v="0"/>
  </r>
  <r>
    <x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n v="105"/>
    <x v="2"/>
    <x v="0"/>
    <x v="0"/>
  </r>
  <r>
    <x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4"/>
    <x v="3"/>
    <x v="0"/>
    <x v="0"/>
  </r>
  <r>
    <x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3"/>
    <x v="4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10"/>
    <x v="5"/>
    <x v="0"/>
    <x v="0"/>
  </r>
  <r>
    <x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"/>
    <x v="6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"/>
    <x v="7"/>
    <x v="0"/>
    <x v="0"/>
  </r>
  <r>
    <x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"/>
    <x v="8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6"/>
    <x v="9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n v="101"/>
    <x v="10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n v="121"/>
    <x v="11"/>
    <x v="0"/>
    <x v="0"/>
  </r>
  <r>
    <x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"/>
    <x v="12"/>
    <x v="0"/>
    <x v="0"/>
  </r>
  <r>
    <x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60"/>
    <x v="13"/>
    <x v="0"/>
    <x v="0"/>
  </r>
  <r>
    <x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1"/>
    <x v="14"/>
    <x v="0"/>
    <x v="0"/>
  </r>
  <r>
    <x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7"/>
    <x v="15"/>
    <x v="0"/>
    <x v="0"/>
  </r>
  <r>
    <x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"/>
    <x v="16"/>
    <x v="0"/>
    <x v="0"/>
  </r>
  <r>
    <x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n v="101"/>
    <x v="17"/>
    <x v="0"/>
    <x v="0"/>
  </r>
  <r>
    <x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"/>
    <x v="18"/>
    <x v="0"/>
    <x v="0"/>
  </r>
  <r>
    <x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"/>
    <x v="19"/>
    <x v="0"/>
    <x v="0"/>
  </r>
  <r>
    <x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"/>
    <x v="20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"/>
    <x v="21"/>
    <x v="0"/>
    <x v="0"/>
  </r>
  <r>
    <x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n v="117"/>
    <x v="22"/>
    <x v="0"/>
    <x v="0"/>
  </r>
  <r>
    <x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n v="119"/>
    <x v="23"/>
    <x v="0"/>
    <x v="0"/>
  </r>
  <r>
    <x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9"/>
    <x v="2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n v="133"/>
    <x v="25"/>
    <x v="0"/>
    <x v="0"/>
  </r>
  <r>
    <x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"/>
    <x v="26"/>
    <x v="0"/>
    <x v="0"/>
  </r>
  <r>
    <x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2"/>
    <x v="27"/>
    <x v="0"/>
    <x v="0"/>
  </r>
  <r>
    <x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"/>
    <x v="28"/>
    <x v="0"/>
    <x v="0"/>
  </r>
  <r>
    <x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n v="123"/>
    <x v="29"/>
    <x v="0"/>
    <x v="0"/>
  </r>
  <r>
    <x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"/>
    <x v="30"/>
    <x v="0"/>
    <x v="0"/>
  </r>
  <r>
    <x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n v="100"/>
    <x v="31"/>
    <x v="0"/>
    <x v="0"/>
  </r>
  <r>
    <x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"/>
    <x v="32"/>
    <x v="0"/>
    <x v="0"/>
  </r>
  <r>
    <x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"/>
    <x v="33"/>
    <x v="0"/>
    <x v="0"/>
  </r>
  <r>
    <x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"/>
    <x v="34"/>
    <x v="0"/>
    <x v="0"/>
  </r>
  <r>
    <x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7"/>
    <x v="35"/>
    <x v="0"/>
    <x v="0"/>
  </r>
  <r>
    <x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"/>
    <x v="36"/>
    <x v="0"/>
    <x v="0"/>
  </r>
  <r>
    <x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"/>
    <x v="37"/>
    <x v="0"/>
    <x v="0"/>
  </r>
  <r>
    <x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"/>
    <x v="38"/>
    <x v="0"/>
    <x v="0"/>
  </r>
  <r>
    <x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1"/>
    <x v="39"/>
    <x v="0"/>
    <x v="0"/>
  </r>
  <r>
    <x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"/>
    <x v="40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n v="100"/>
    <x v="41"/>
    <x v="0"/>
    <x v="0"/>
  </r>
  <r>
    <x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2"/>
    <x v="42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9"/>
    <x v="43"/>
    <x v="0"/>
    <x v="0"/>
  </r>
  <r>
    <x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n v="100"/>
    <x v="44"/>
    <x v="0"/>
    <x v="0"/>
  </r>
  <r>
    <x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n v="120"/>
    <x v="45"/>
    <x v="0"/>
    <x v="0"/>
  </r>
  <r>
    <x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"/>
    <x v="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8"/>
    <x v="4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8"/>
    <x v="48"/>
    <x v="0"/>
    <x v="0"/>
  </r>
  <r>
    <x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n v="100"/>
    <x v="49"/>
    <x v="0"/>
    <x v="0"/>
  </r>
  <r>
    <x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n v="100"/>
    <x v="50"/>
    <x v="0"/>
    <x v="0"/>
  </r>
  <r>
    <x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"/>
    <x v="51"/>
    <x v="0"/>
    <x v="0"/>
  </r>
  <r>
    <x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"/>
    <x v="52"/>
    <x v="0"/>
    <x v="0"/>
  </r>
  <r>
    <x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10"/>
    <x v="5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x v="54"/>
    <x v="0"/>
    <x v="0"/>
  </r>
  <r>
    <x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9"/>
    <x v="55"/>
    <x v="0"/>
    <x v="0"/>
  </r>
  <r>
    <x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"/>
    <x v="56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2"/>
    <x v="57"/>
    <x v="0"/>
    <x v="0"/>
  </r>
  <r>
    <x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3"/>
    <x v="58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"/>
    <x v="59"/>
    <x v="0"/>
    <x v="0"/>
  </r>
  <r>
    <x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"/>
    <x v="60"/>
    <x v="0"/>
    <x v="1"/>
  </r>
  <r>
    <x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"/>
    <x v="61"/>
    <x v="0"/>
    <x v="1"/>
  </r>
  <r>
    <x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5"/>
    <x v="62"/>
    <x v="0"/>
    <x v="1"/>
  </r>
  <r>
    <x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4"/>
    <x v="63"/>
    <x v="0"/>
    <x v="1"/>
  </r>
  <r>
    <x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"/>
    <x v="64"/>
    <x v="0"/>
    <x v="1"/>
  </r>
  <r>
    <x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8"/>
    <x v="65"/>
    <x v="0"/>
    <x v="1"/>
  </r>
  <r>
    <x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9"/>
    <x v="66"/>
    <x v="0"/>
    <x v="1"/>
  </r>
  <r>
    <x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"/>
    <x v="67"/>
    <x v="0"/>
    <x v="1"/>
  </r>
  <r>
    <x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"/>
    <x v="68"/>
    <x v="0"/>
    <x v="1"/>
  </r>
  <r>
    <x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1"/>
    <x v="69"/>
    <x v="0"/>
    <x v="1"/>
  </r>
  <r>
    <x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n v="127"/>
    <x v="70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4"/>
    <x v="71"/>
    <x v="0"/>
    <x v="1"/>
  </r>
  <r>
    <x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"/>
    <x v="72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n v="100"/>
    <x v="73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3"/>
    <x v="74"/>
    <x v="0"/>
    <x v="1"/>
  </r>
  <r>
    <x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n v="115"/>
    <x v="75"/>
    <x v="0"/>
    <x v="1"/>
  </r>
  <r>
    <x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n v="153"/>
    <x v="76"/>
    <x v="0"/>
    <x v="1"/>
  </r>
  <r>
    <x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n v="393"/>
    <x v="7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n v="2702"/>
    <x v="78"/>
    <x v="0"/>
    <x v="1"/>
  </r>
  <r>
    <x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x v="79"/>
    <x v="0"/>
    <x v="1"/>
  </r>
  <r>
    <x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"/>
    <x v="80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x v="81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"/>
    <x v="82"/>
    <x v="0"/>
    <x v="1"/>
  </r>
  <r>
    <x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n v="103"/>
    <x v="83"/>
    <x v="0"/>
    <x v="1"/>
  </r>
  <r>
    <x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x v="84"/>
    <x v="0"/>
    <x v="1"/>
  </r>
  <r>
    <x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n v="126"/>
    <x v="85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"/>
    <x v="86"/>
    <x v="0"/>
    <x v="1"/>
  </r>
  <r>
    <x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5"/>
    <x v="87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n v="103"/>
    <x v="88"/>
    <x v="0"/>
    <x v="1"/>
  </r>
  <r>
    <x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"/>
    <x v="89"/>
    <x v="0"/>
    <x v="1"/>
  </r>
  <r>
    <x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"/>
    <x v="90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n v="120"/>
    <x v="91"/>
    <x v="0"/>
    <x v="1"/>
  </r>
  <r>
    <x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"/>
    <x v="92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1"/>
    <x v="9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n v="104"/>
    <x v="94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n v="131"/>
    <x v="95"/>
    <x v="0"/>
    <x v="1"/>
  </r>
  <r>
    <x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5"/>
    <x v="96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n v="106"/>
    <x v="97"/>
    <x v="0"/>
    <x v="1"/>
  </r>
  <r>
    <x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n v="106"/>
    <x v="98"/>
    <x v="0"/>
    <x v="1"/>
  </r>
  <r>
    <x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"/>
    <x v="99"/>
    <x v="0"/>
    <x v="1"/>
  </r>
  <r>
    <x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x v="100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n v="100"/>
    <x v="101"/>
    <x v="0"/>
    <x v="1"/>
  </r>
  <r>
    <x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8"/>
    <x v="102"/>
    <x v="0"/>
    <x v="1"/>
  </r>
  <r>
    <x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"/>
    <x v="103"/>
    <x v="0"/>
    <x v="1"/>
  </r>
  <r>
    <x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n v="120"/>
    <x v="88"/>
    <x v="0"/>
    <x v="1"/>
  </r>
  <r>
    <x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"/>
    <x v="104"/>
    <x v="0"/>
    <x v="1"/>
  </r>
  <r>
    <x v="106"/>
    <s v="LOST WEEKEND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1"/>
    <x v="105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"/>
    <x v="106"/>
    <x v="0"/>
    <x v="1"/>
  </r>
  <r>
    <x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n v="247"/>
    <x v="107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20"/>
    <x v="108"/>
    <x v="0"/>
    <x v="1"/>
  </r>
  <r>
    <x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1"/>
    <x v="109"/>
    <x v="0"/>
    <x v="1"/>
  </r>
  <r>
    <x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n v="155"/>
    <x v="110"/>
    <x v="0"/>
    <x v="1"/>
  </r>
  <r>
    <x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x v="111"/>
    <x v="0"/>
    <x v="1"/>
  </r>
  <r>
    <x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x v="112"/>
    <x v="0"/>
    <x v="1"/>
  </r>
  <r>
    <x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"/>
    <x v="113"/>
    <x v="0"/>
    <x v="1"/>
  </r>
  <r>
    <x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"/>
    <x v="114"/>
    <x v="0"/>
    <x v="1"/>
  </r>
  <r>
    <x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4"/>
    <x v="115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"/>
    <x v="116"/>
    <x v="0"/>
    <x v="1"/>
  </r>
  <r>
    <x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"/>
    <x v="117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5"/>
    <x v="118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n v="0"/>
    <x v="119"/>
    <x v="0"/>
    <x v="2"/>
  </r>
  <r>
    <x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n v="0"/>
    <x v="120"/>
    <x v="0"/>
    <x v="2"/>
  </r>
  <r>
    <x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n v="0"/>
    <x v="122"/>
    <x v="0"/>
    <x v="2"/>
  </r>
  <r>
    <x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x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n v="14"/>
    <x v="123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6"/>
    <x v="124"/>
    <x v="0"/>
    <x v="2"/>
  </r>
  <r>
    <x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n v="2"/>
    <x v="125"/>
    <x v="0"/>
    <x v="2"/>
  </r>
  <r>
    <x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n v="2"/>
    <x v="126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x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x v="131"/>
    <s v="I (Canceled)"/>
    <s v="I"/>
    <n v="1200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x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10"/>
    <x v="127"/>
    <x v="0"/>
    <x v="2"/>
  </r>
  <r>
    <x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x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n v="13"/>
    <x v="128"/>
    <x v="0"/>
    <x v="2"/>
  </r>
  <r>
    <x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"/>
    <x v="129"/>
    <x v="0"/>
    <x v="2"/>
  </r>
  <r>
    <x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x v="130"/>
    <x v="0"/>
    <x v="2"/>
  </r>
  <r>
    <x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1"/>
    <x v="131"/>
    <x v="0"/>
    <x v="2"/>
  </r>
  <r>
    <x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n v="0"/>
    <x v="119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n v="28"/>
    <x v="132"/>
    <x v="0"/>
    <x v="2"/>
  </r>
  <r>
    <x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8"/>
    <x v="133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n v="1"/>
    <x v="134"/>
    <x v="0"/>
    <x v="2"/>
  </r>
  <r>
    <x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x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n v="0"/>
    <x v="135"/>
    <x v="0"/>
    <x v="2"/>
  </r>
  <r>
    <x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1"/>
    <x v="136"/>
    <x v="0"/>
    <x v="2"/>
  </r>
  <r>
    <x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"/>
    <x v="137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n v="0"/>
    <x v="138"/>
    <x v="0"/>
    <x v="2"/>
  </r>
  <r>
    <x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n v="0"/>
    <x v="2"/>
    <x v="0"/>
    <x v="2"/>
  </r>
  <r>
    <x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1"/>
    <x v="139"/>
    <x v="0"/>
    <x v="2"/>
  </r>
  <r>
    <x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n v="3"/>
    <x v="140"/>
    <x v="0"/>
    <x v="2"/>
  </r>
  <r>
    <x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n v="0"/>
    <x v="141"/>
    <x v="0"/>
    <x v="2"/>
  </r>
  <r>
    <x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n v="5"/>
    <x v="142"/>
    <x v="0"/>
    <x v="2"/>
  </r>
  <r>
    <x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"/>
    <x v="143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n v="0"/>
    <x v="119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n v="0"/>
    <x v="121"/>
    <x v="0"/>
    <x v="3"/>
  </r>
  <r>
    <x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n v="0"/>
    <x v="144"/>
    <x v="0"/>
    <x v="3"/>
  </r>
  <r>
    <x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6"/>
    <x v="14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n v="0"/>
    <x v="121"/>
    <x v="0"/>
    <x v="3"/>
  </r>
  <r>
    <x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n v="1"/>
    <x v="146"/>
    <x v="0"/>
    <x v="3"/>
  </r>
  <r>
    <x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n v="0"/>
    <x v="121"/>
    <x v="0"/>
    <x v="3"/>
  </r>
  <r>
    <x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n v="60"/>
    <x v="147"/>
    <x v="0"/>
    <x v="3"/>
  </r>
  <r>
    <x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n v="0"/>
    <x v="148"/>
    <x v="0"/>
    <x v="3"/>
  </r>
  <r>
    <x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n v="4"/>
    <x v="149"/>
    <x v="0"/>
    <x v="3"/>
  </r>
  <r>
    <x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n v="22"/>
    <x v="150"/>
    <x v="0"/>
    <x v="3"/>
  </r>
  <r>
    <x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n v="3"/>
    <x v="151"/>
    <x v="0"/>
    <x v="3"/>
  </r>
  <r>
    <x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n v="0"/>
    <x v="120"/>
    <x v="0"/>
    <x v="3"/>
  </r>
  <r>
    <x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n v="0"/>
    <x v="121"/>
    <x v="0"/>
    <x v="3"/>
  </r>
  <r>
    <x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n v="0"/>
    <x v="121"/>
    <x v="0"/>
    <x v="3"/>
  </r>
  <r>
    <x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n v="0"/>
    <x v="121"/>
    <x v="0"/>
    <x v="3"/>
  </r>
  <r>
    <x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"/>
    <x v="152"/>
    <x v="0"/>
    <x v="3"/>
  </r>
  <r>
    <x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n v="0"/>
    <x v="121"/>
    <x v="0"/>
    <x v="3"/>
  </r>
  <r>
    <x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x v="153"/>
    <x v="0"/>
    <x v="3"/>
  </r>
  <r>
    <x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n v="0"/>
    <x v="121"/>
    <x v="0"/>
    <x v="3"/>
  </r>
  <r>
    <x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n v="20"/>
    <x v="101"/>
    <x v="0"/>
    <x v="3"/>
  </r>
  <r>
    <x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n v="33"/>
    <x v="154"/>
    <x v="0"/>
    <x v="3"/>
  </r>
  <r>
    <x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"/>
    <x v="15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n v="0"/>
    <x v="121"/>
    <x v="0"/>
    <x v="3"/>
  </r>
  <r>
    <x v="183"/>
    <s v="Three Little Words"/>
    <s v="Don't kill me until I meet my Dad"/>
    <n v="12500"/>
    <x v="151"/>
    <x v="2"/>
    <x v="1"/>
    <s v="GBP"/>
    <n v="1417033610"/>
    <n v="1414438010"/>
    <b v="0"/>
    <x v="8"/>
    <b v="0"/>
    <s v="film &amp; video/drama"/>
    <n v="36"/>
    <x v="156"/>
    <x v="0"/>
    <x v="3"/>
  </r>
  <r>
    <x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n v="3"/>
    <x v="157"/>
    <x v="0"/>
    <x v="3"/>
  </r>
  <r>
    <x v="185"/>
    <s v="BLANK Short Movie"/>
    <s v="Love has no boundaries!"/>
    <n v="40000"/>
    <x v="153"/>
    <x v="2"/>
    <x v="10"/>
    <s v="NOK"/>
    <n v="1471557139"/>
    <n v="1468965139"/>
    <b v="0"/>
    <x v="73"/>
    <b v="0"/>
    <s v="film &amp; video/drama"/>
    <n v="6"/>
    <x v="158"/>
    <x v="0"/>
    <x v="3"/>
  </r>
  <r>
    <x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n v="0"/>
    <x v="121"/>
    <x v="0"/>
    <x v="3"/>
  </r>
  <r>
    <x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n v="16"/>
    <x v="159"/>
    <x v="0"/>
    <x v="3"/>
  </r>
  <r>
    <x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n v="0"/>
    <x v="121"/>
    <x v="0"/>
    <x v="3"/>
  </r>
  <r>
    <x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n v="0"/>
    <x v="160"/>
    <x v="0"/>
    <x v="3"/>
  </r>
  <r>
    <x v="190"/>
    <s v="REGIONRAT, the movie"/>
    <s v="Because hope can be a 4 letter word"/>
    <n v="12000"/>
    <x v="155"/>
    <x v="2"/>
    <x v="0"/>
    <s v="USD"/>
    <n v="1466091446"/>
    <n v="1465227446"/>
    <b v="0"/>
    <x v="29"/>
    <b v="0"/>
    <s v="film &amp; video/drama"/>
    <n v="0"/>
    <x v="73"/>
    <x v="0"/>
    <x v="3"/>
  </r>
  <r>
    <x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n v="5"/>
    <x v="161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n v="0"/>
    <x v="162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n v="0"/>
    <x v="121"/>
    <x v="0"/>
    <x v="3"/>
  </r>
  <r>
    <x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n v="0"/>
    <x v="120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n v="0"/>
    <x v="121"/>
    <x v="0"/>
    <x v="3"/>
  </r>
  <r>
    <x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2"/>
    <x v="163"/>
    <x v="0"/>
    <x v="3"/>
  </r>
  <r>
    <x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"/>
    <x v="164"/>
    <x v="0"/>
    <x v="3"/>
  </r>
  <r>
    <x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"/>
    <x v="16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n v="0"/>
    <x v="121"/>
    <x v="0"/>
    <x v="3"/>
  </r>
  <r>
    <x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"/>
    <x v="166"/>
    <x v="0"/>
    <x v="3"/>
  </r>
  <r>
    <x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n v="58"/>
    <x v="167"/>
    <x v="0"/>
    <x v="3"/>
  </r>
  <r>
    <x v="202"/>
    <s v="Modern Gangsters"/>
    <s v="new web series created by jonney terry"/>
    <n v="6000"/>
    <x v="117"/>
    <x v="2"/>
    <x v="0"/>
    <s v="USD"/>
    <n v="1444337940"/>
    <n v="1441750564"/>
    <b v="0"/>
    <x v="78"/>
    <b v="0"/>
    <s v="film &amp; video/drama"/>
    <n v="0"/>
    <x v="121"/>
    <x v="0"/>
    <x v="3"/>
  </r>
  <r>
    <x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30"/>
    <x v="168"/>
    <x v="0"/>
    <x v="3"/>
  </r>
  <r>
    <x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1"/>
    <x v="169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n v="16"/>
    <x v="170"/>
    <x v="0"/>
    <x v="3"/>
  </r>
  <r>
    <x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n v="0"/>
    <x v="121"/>
    <x v="0"/>
    <x v="3"/>
  </r>
  <r>
    <x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n v="15"/>
    <x v="171"/>
    <x v="0"/>
    <x v="3"/>
  </r>
  <r>
    <x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n v="0"/>
    <x v="121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n v="0"/>
    <x v="121"/>
    <x v="0"/>
    <x v="3"/>
  </r>
  <r>
    <x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n v="25"/>
    <x v="17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5"/>
    <x v="173"/>
    <x v="0"/>
    <x v="3"/>
  </r>
  <r>
    <x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n v="0"/>
    <x v="120"/>
    <x v="0"/>
    <x v="3"/>
  </r>
  <r>
    <x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n v="0"/>
    <x v="135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n v="0"/>
    <x v="120"/>
    <x v="0"/>
    <x v="3"/>
  </r>
  <r>
    <x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n v="0"/>
    <x v="119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6"/>
    <x v="174"/>
    <x v="0"/>
    <x v="3"/>
  </r>
  <r>
    <x v="217"/>
    <s v="Bitch"/>
    <s v="A roadmovie by paw"/>
    <n v="100000"/>
    <x v="172"/>
    <x v="2"/>
    <x v="11"/>
    <s v="SEK"/>
    <n v="1419780149"/>
    <n v="1417101749"/>
    <b v="0"/>
    <x v="44"/>
    <b v="0"/>
    <s v="film &amp; video/drama"/>
    <n v="12"/>
    <x v="175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n v="2"/>
    <x v="101"/>
    <x v="0"/>
    <x v="3"/>
  </r>
  <r>
    <x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8"/>
    <x v="176"/>
    <x v="0"/>
    <x v="3"/>
  </r>
  <r>
    <x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n v="1"/>
    <x v="177"/>
    <x v="0"/>
    <x v="3"/>
  </r>
  <r>
    <x v="221"/>
    <s v="Archetypes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n v="0"/>
    <x v="121"/>
    <x v="0"/>
    <x v="3"/>
  </r>
  <r>
    <x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n v="13"/>
    <x v="178"/>
    <x v="0"/>
    <x v="3"/>
  </r>
  <r>
    <x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n v="0"/>
    <x v="121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n v="0"/>
    <x v="121"/>
    <x v="0"/>
    <x v="3"/>
  </r>
  <r>
    <x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n v="0"/>
    <x v="121"/>
    <x v="0"/>
    <x v="3"/>
  </r>
  <r>
    <x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n v="1"/>
    <x v="179"/>
    <x v="0"/>
    <x v="3"/>
  </r>
  <r>
    <x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n v="0"/>
    <x v="121"/>
    <x v="0"/>
    <x v="3"/>
  </r>
  <r>
    <x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n v="0"/>
    <x v="121"/>
    <x v="0"/>
    <x v="3"/>
  </r>
  <r>
    <x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n v="0"/>
    <x v="121"/>
    <x v="0"/>
    <x v="3"/>
  </r>
  <r>
    <x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n v="0"/>
    <x v="18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n v="0"/>
    <x v="121"/>
    <x v="0"/>
    <x v="3"/>
  </r>
  <r>
    <x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n v="3"/>
    <x v="181"/>
    <x v="0"/>
    <x v="3"/>
  </r>
  <r>
    <x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n v="0"/>
    <x v="121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n v="40"/>
    <x v="182"/>
    <x v="0"/>
    <x v="3"/>
  </r>
  <r>
    <x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n v="0"/>
    <x v="121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n v="0"/>
    <x v="121"/>
    <x v="0"/>
    <x v="3"/>
  </r>
  <r>
    <x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n v="0"/>
    <x v="73"/>
    <x v="0"/>
    <x v="3"/>
  </r>
  <r>
    <x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n v="0"/>
    <x v="121"/>
    <x v="0"/>
    <x v="3"/>
  </r>
  <r>
    <x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n v="25"/>
    <x v="73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8"/>
    <x v="183"/>
    <x v="0"/>
    <x v="4"/>
  </r>
  <r>
    <x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3"/>
    <x v="184"/>
    <x v="0"/>
    <x v="4"/>
  </r>
  <r>
    <x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"/>
    <x v="185"/>
    <x v="0"/>
    <x v="4"/>
  </r>
  <r>
    <x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3"/>
    <x v="186"/>
    <x v="0"/>
    <x v="4"/>
  </r>
  <r>
    <x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4"/>
    <x v="187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4"/>
    <x v="188"/>
    <x v="0"/>
    <x v="4"/>
  </r>
  <r>
    <x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"/>
    <x v="189"/>
    <x v="0"/>
    <x v="4"/>
  </r>
  <r>
    <x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"/>
    <x v="190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"/>
    <x v="191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3"/>
    <x v="192"/>
    <x v="0"/>
    <x v="4"/>
  </r>
  <r>
    <x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6"/>
    <x v="193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6"/>
    <x v="194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n v="185"/>
    <x v="195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1"/>
    <x v="196"/>
    <x v="0"/>
    <x v="4"/>
  </r>
  <r>
    <x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7"/>
    <x v="197"/>
    <x v="0"/>
    <x v="4"/>
  </r>
  <r>
    <x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7"/>
    <x v="198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"/>
    <x v="199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7"/>
    <x v="200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"/>
    <x v="201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2"/>
    <x v="2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"/>
    <x v="203"/>
    <x v="0"/>
    <x v="4"/>
  </r>
  <r>
    <x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"/>
    <x v="204"/>
    <x v="0"/>
    <x v="4"/>
  </r>
  <r>
    <x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n v="240"/>
    <x v="205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"/>
    <x v="206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"/>
    <x v="207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"/>
    <x v="20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n v="146"/>
    <x v="209"/>
    <x v="0"/>
    <x v="4"/>
  </r>
  <r>
    <x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2"/>
    <x v="210"/>
    <x v="0"/>
    <x v="4"/>
  </r>
  <r>
    <x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"/>
    <x v="211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"/>
    <x v="212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3"/>
    <x v="213"/>
    <x v="0"/>
    <x v="4"/>
  </r>
  <r>
    <x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5"/>
    <x v="214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"/>
    <x v="215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8"/>
    <x v="216"/>
    <x v="0"/>
    <x v="4"/>
  </r>
  <r>
    <x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x v="217"/>
    <x v="0"/>
    <x v="4"/>
  </r>
  <r>
    <x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"/>
    <x v="218"/>
    <x v="0"/>
    <x v="4"/>
  </r>
  <r>
    <x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8"/>
    <x v="219"/>
    <x v="0"/>
    <x v="4"/>
  </r>
  <r>
    <x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"/>
    <x v="220"/>
    <x v="0"/>
    <x v="4"/>
  </r>
  <r>
    <x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"/>
    <x v="221"/>
    <x v="0"/>
    <x v="4"/>
  </r>
  <r>
    <x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"/>
    <x v="222"/>
    <x v="0"/>
    <x v="4"/>
  </r>
  <r>
    <x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"/>
    <x v="223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1"/>
    <x v="224"/>
    <x v="0"/>
    <x v="4"/>
  </r>
  <r>
    <x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"/>
    <x v="225"/>
    <x v="0"/>
    <x v="4"/>
  </r>
  <r>
    <x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"/>
    <x v="226"/>
    <x v="0"/>
    <x v="4"/>
  </r>
  <r>
    <x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5"/>
    <x v="22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9"/>
    <x v="228"/>
    <x v="0"/>
    <x v="4"/>
  </r>
  <r>
    <x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"/>
    <x v="229"/>
    <x v="0"/>
    <x v="4"/>
  </r>
  <r>
    <x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"/>
    <x v="230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"/>
    <x v="231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5"/>
    <x v="232"/>
    <x v="0"/>
    <x v="4"/>
  </r>
  <r>
    <x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7"/>
    <x v="233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"/>
    <x v="234"/>
    <x v="0"/>
    <x v="4"/>
  </r>
  <r>
    <x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2"/>
    <x v="235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"/>
    <x v="236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x v="101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"/>
    <x v="237"/>
    <x v="0"/>
    <x v="4"/>
  </r>
  <r>
    <x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9"/>
    <x v="238"/>
    <x v="0"/>
    <x v="4"/>
  </r>
  <r>
    <x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1"/>
    <x v="239"/>
    <x v="0"/>
    <x v="4"/>
  </r>
  <r>
    <x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9"/>
    <x v="240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9"/>
    <x v="241"/>
    <x v="0"/>
    <x v="4"/>
  </r>
  <r>
    <x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2"/>
    <x v="242"/>
    <x v="0"/>
    <x v="4"/>
  </r>
  <r>
    <x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9"/>
    <x v="243"/>
    <x v="0"/>
    <x v="4"/>
  </r>
  <r>
    <x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"/>
    <x v="244"/>
    <x v="0"/>
    <x v="4"/>
  </r>
  <r>
    <x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"/>
    <x v="245"/>
    <x v="0"/>
    <x v="4"/>
  </r>
  <r>
    <x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2"/>
    <x v="246"/>
    <x v="0"/>
    <x v="4"/>
  </r>
  <r>
    <x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"/>
    <x v="247"/>
    <x v="0"/>
    <x v="4"/>
  </r>
  <r>
    <x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3"/>
    <x v="248"/>
    <x v="0"/>
    <x v="4"/>
  </r>
  <r>
    <x v="307"/>
    <s v="Grammar Revolution"/>
    <s v="Why is grammar important?"/>
    <n v="22000"/>
    <x v="244"/>
    <x v="0"/>
    <x v="0"/>
    <s v="USD"/>
    <n v="1360276801"/>
    <n v="1357684801"/>
    <b v="1"/>
    <x v="145"/>
    <b v="1"/>
    <s v="film &amp; video/documentary"/>
    <n v="111"/>
    <x v="249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6"/>
    <x v="250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9"/>
    <x v="251"/>
    <x v="0"/>
    <x v="4"/>
  </r>
  <r>
    <x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"/>
    <x v="252"/>
    <x v="0"/>
    <x v="4"/>
  </r>
  <r>
    <x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"/>
    <x v="253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2"/>
    <x v="254"/>
    <x v="0"/>
    <x v="4"/>
  </r>
  <r>
    <x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5"/>
    <x v="255"/>
    <x v="0"/>
    <x v="4"/>
  </r>
  <r>
    <x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"/>
    <x v="256"/>
    <x v="0"/>
    <x v="4"/>
  </r>
  <r>
    <x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"/>
    <x v="257"/>
    <x v="0"/>
    <x v="4"/>
  </r>
  <r>
    <x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4"/>
    <x v="258"/>
    <x v="0"/>
    <x v="4"/>
  </r>
  <r>
    <x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1"/>
    <x v="259"/>
    <x v="0"/>
    <x v="4"/>
  </r>
  <r>
    <x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"/>
    <x v="260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3"/>
    <x v="261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7"/>
    <x v="262"/>
    <x v="0"/>
    <x v="4"/>
  </r>
  <r>
    <x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3"/>
    <x v="263"/>
    <x v="0"/>
    <x v="4"/>
  </r>
  <r>
    <x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8"/>
    <x v="26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"/>
    <x v="265"/>
    <x v="0"/>
    <x v="4"/>
  </r>
  <r>
    <x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2"/>
    <x v="266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"/>
    <x v="26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3"/>
    <x v="268"/>
    <x v="0"/>
    <x v="4"/>
  </r>
  <r>
    <x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"/>
    <x v="269"/>
    <x v="0"/>
    <x v="4"/>
  </r>
  <r>
    <x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4"/>
    <x v="270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6"/>
    <x v="271"/>
    <x v="0"/>
    <x v="4"/>
  </r>
  <r>
    <x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2"/>
    <x v="272"/>
    <x v="0"/>
    <x v="4"/>
  </r>
  <r>
    <x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7"/>
    <x v="273"/>
    <x v="0"/>
    <x v="4"/>
  </r>
  <r>
    <x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"/>
    <x v="274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"/>
    <x v="275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"/>
    <x v="276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3"/>
    <x v="277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7"/>
    <x v="278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"/>
    <x v="279"/>
    <x v="0"/>
    <x v="4"/>
  </r>
  <r>
    <x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"/>
    <x v="280"/>
    <x v="0"/>
    <x v="4"/>
  </r>
  <r>
    <x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"/>
    <x v="281"/>
    <x v="0"/>
    <x v="4"/>
  </r>
  <r>
    <x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"/>
    <x v="282"/>
    <x v="0"/>
    <x v="4"/>
  </r>
  <r>
    <x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7"/>
    <x v="283"/>
    <x v="0"/>
    <x v="4"/>
  </r>
  <r>
    <x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"/>
    <x v="284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"/>
    <x v="285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"/>
    <x v="286"/>
    <x v="0"/>
    <x v="4"/>
  </r>
  <r>
    <x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"/>
    <x v="287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"/>
    <x v="28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2"/>
    <x v="28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x v="290"/>
    <x v="0"/>
    <x v="4"/>
  </r>
  <r>
    <x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7"/>
    <x v="29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5"/>
    <x v="29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"/>
    <x v="293"/>
    <x v="0"/>
    <x v="4"/>
  </r>
  <r>
    <x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7"/>
    <x v="294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9"/>
    <x v="29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4"/>
    <x v="296"/>
    <x v="0"/>
    <x v="4"/>
  </r>
  <r>
    <x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"/>
    <x v="297"/>
    <x v="0"/>
    <x v="4"/>
  </r>
  <r>
    <x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3"/>
    <x v="298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x v="299"/>
    <x v="0"/>
    <x v="4"/>
  </r>
  <r>
    <x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"/>
    <x v="300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5"/>
    <x v="301"/>
    <x v="0"/>
    <x v="4"/>
  </r>
  <r>
    <x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n v="101"/>
    <x v="302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"/>
    <x v="303"/>
    <x v="0"/>
    <x v="4"/>
  </r>
  <r>
    <x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n v="124"/>
    <x v="304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"/>
    <x v="30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"/>
    <x v="306"/>
    <x v="0"/>
    <x v="4"/>
  </r>
  <r>
    <x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4"/>
    <x v="307"/>
    <x v="0"/>
    <x v="4"/>
  </r>
  <r>
    <x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"/>
    <x v="308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"/>
    <x v="309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"/>
    <x v="310"/>
    <x v="0"/>
    <x v="4"/>
  </r>
  <r>
    <x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"/>
    <x v="31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"/>
    <x v="312"/>
    <x v="0"/>
    <x v="4"/>
  </r>
  <r>
    <x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"/>
    <x v="313"/>
    <x v="0"/>
    <x v="4"/>
  </r>
  <r>
    <x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n v="125"/>
    <x v="314"/>
    <x v="0"/>
    <x v="4"/>
  </r>
  <r>
    <x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7"/>
    <x v="315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1"/>
    <x v="316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n v="120"/>
    <x v="317"/>
    <x v="0"/>
    <x v="4"/>
  </r>
  <r>
    <x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6"/>
    <x v="318"/>
    <x v="0"/>
    <x v="4"/>
  </r>
  <r>
    <x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"/>
    <x v="319"/>
    <x v="0"/>
    <x v="4"/>
  </r>
  <r>
    <x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2"/>
    <x v="320"/>
    <x v="0"/>
    <x v="4"/>
  </r>
  <r>
    <x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"/>
    <x v="321"/>
    <x v="0"/>
    <x v="4"/>
  </r>
  <r>
    <x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2"/>
    <x v="322"/>
    <x v="0"/>
    <x v="4"/>
  </r>
  <r>
    <x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5"/>
    <x v="323"/>
    <x v="0"/>
    <x v="4"/>
  </r>
  <r>
    <x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n v="256"/>
    <x v="324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n v="207"/>
    <x v="325"/>
    <x v="0"/>
    <x v="4"/>
  </r>
  <r>
    <x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"/>
    <x v="326"/>
    <x v="0"/>
    <x v="4"/>
  </r>
  <r>
    <x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6"/>
    <x v="327"/>
    <x v="0"/>
    <x v="4"/>
  </r>
  <r>
    <x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n v="100"/>
    <x v="328"/>
    <x v="0"/>
    <x v="4"/>
  </r>
  <r>
    <x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4"/>
    <x v="329"/>
    <x v="0"/>
    <x v="4"/>
  </r>
  <r>
    <x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"/>
    <x v="330"/>
    <x v="0"/>
    <x v="4"/>
  </r>
  <r>
    <x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2"/>
    <x v="33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x v="84"/>
    <x v="0"/>
    <x v="4"/>
  </r>
  <r>
    <x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1"/>
    <x v="332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1"/>
    <x v="333"/>
    <x v="0"/>
    <x v="4"/>
  </r>
  <r>
    <x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"/>
    <x v="334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2"/>
    <x v="335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"/>
    <x v="336"/>
    <x v="0"/>
    <x v="4"/>
  </r>
  <r>
    <x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7"/>
    <x v="337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4"/>
    <x v="338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"/>
    <x v="339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7"/>
    <x v="340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"/>
    <x v="341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4"/>
    <x v="342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2"/>
    <x v="343"/>
    <x v="0"/>
    <x v="4"/>
  </r>
  <r>
    <x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"/>
    <x v="344"/>
    <x v="0"/>
    <x v="4"/>
  </r>
  <r>
    <x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"/>
    <x v="345"/>
    <x v="0"/>
    <x v="4"/>
  </r>
  <r>
    <x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8"/>
    <x v="346"/>
    <x v="0"/>
    <x v="4"/>
  </r>
  <r>
    <x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8"/>
    <x v="347"/>
    <x v="0"/>
    <x v="4"/>
  </r>
  <r>
    <x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2"/>
    <x v="348"/>
    <x v="0"/>
    <x v="4"/>
  </r>
  <r>
    <x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"/>
    <x v="349"/>
    <x v="0"/>
    <x v="4"/>
  </r>
  <r>
    <x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n v="137"/>
    <x v="350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"/>
    <x v="351"/>
    <x v="0"/>
    <x v="4"/>
  </r>
  <r>
    <x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"/>
    <x v="352"/>
    <x v="0"/>
    <x v="4"/>
  </r>
  <r>
    <x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7"/>
    <x v="353"/>
    <x v="0"/>
    <x v="4"/>
  </r>
  <r>
    <x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"/>
    <x v="354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3"/>
    <x v="355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"/>
    <x v="356"/>
    <x v="0"/>
    <x v="4"/>
  </r>
  <r>
    <x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"/>
    <x v="357"/>
    <x v="0"/>
    <x v="4"/>
  </r>
  <r>
    <x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"/>
    <x v="358"/>
    <x v="0"/>
    <x v="4"/>
  </r>
  <r>
    <x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1"/>
    <x v="359"/>
    <x v="0"/>
    <x v="4"/>
  </r>
  <r>
    <x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"/>
    <x v="360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"/>
    <x v="361"/>
    <x v="0"/>
    <x v="5"/>
  </r>
  <r>
    <x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n v="2"/>
    <x v="362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n v="1"/>
    <x v="36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n v="1"/>
    <x v="364"/>
    <x v="0"/>
    <x v="5"/>
  </r>
  <r>
    <x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7"/>
    <x v="365"/>
    <x v="0"/>
    <x v="5"/>
  </r>
  <r>
    <x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n v="0"/>
    <x v="366"/>
    <x v="0"/>
    <x v="5"/>
  </r>
  <r>
    <x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"/>
    <x v="367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x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6"/>
    <x v="368"/>
    <x v="0"/>
    <x v="5"/>
  </r>
  <r>
    <x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n v="2"/>
    <x v="369"/>
    <x v="0"/>
    <x v="5"/>
  </r>
  <r>
    <x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4"/>
    <x v="370"/>
    <x v="0"/>
    <x v="5"/>
  </r>
  <r>
    <x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n v="10"/>
    <x v="371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n v="5"/>
    <x v="372"/>
    <x v="0"/>
    <x v="5"/>
  </r>
  <r>
    <x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n v="0"/>
    <x v="120"/>
    <x v="0"/>
    <x v="5"/>
  </r>
  <r>
    <x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x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n v="9"/>
    <x v="373"/>
    <x v="0"/>
    <x v="5"/>
  </r>
  <r>
    <x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x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n v="0"/>
    <x v="144"/>
    <x v="0"/>
    <x v="5"/>
  </r>
  <r>
    <x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x v="442"/>
    <s v="The Paranormal Idiot"/>
    <s v="Doomsday is here"/>
    <n v="17000"/>
    <x v="368"/>
    <x v="2"/>
    <x v="0"/>
    <s v="USD"/>
    <n v="1424380783"/>
    <n v="1421788783"/>
    <b v="0"/>
    <x v="57"/>
    <b v="0"/>
    <s v="film &amp; video/animation"/>
    <n v="39"/>
    <x v="374"/>
    <x v="0"/>
    <x v="5"/>
  </r>
  <r>
    <x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n v="0"/>
    <x v="144"/>
    <x v="0"/>
    <x v="5"/>
  </r>
  <r>
    <x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n v="5"/>
    <x v="73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n v="0"/>
    <x v="120"/>
    <x v="0"/>
    <x v="5"/>
  </r>
  <r>
    <x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"/>
    <x v="3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n v="0"/>
    <x v="144"/>
    <x v="0"/>
    <x v="5"/>
  </r>
  <r>
    <x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"/>
    <x v="376"/>
    <x v="0"/>
    <x v="5"/>
  </r>
  <r>
    <x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n v="2"/>
    <x v="377"/>
    <x v="0"/>
    <x v="5"/>
  </r>
  <r>
    <x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1"/>
    <x v="378"/>
    <x v="0"/>
    <x v="5"/>
  </r>
  <r>
    <x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x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n v="64"/>
    <x v="379"/>
    <x v="0"/>
    <x v="5"/>
  </r>
  <r>
    <x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n v="0"/>
    <x v="31"/>
    <x v="0"/>
    <x v="5"/>
  </r>
  <r>
    <x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n v="1"/>
    <x v="380"/>
    <x v="0"/>
    <x v="5"/>
  </r>
  <r>
    <x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n v="0"/>
    <x v="381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n v="1"/>
    <x v="382"/>
    <x v="0"/>
    <x v="5"/>
  </r>
  <r>
    <x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x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n v="8"/>
    <x v="383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n v="0"/>
    <x v="384"/>
    <x v="0"/>
    <x v="5"/>
  </r>
  <r>
    <x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n v="0"/>
    <x v="38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x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x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n v="2"/>
    <x v="386"/>
    <x v="0"/>
    <x v="5"/>
  </r>
  <r>
    <x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n v="0"/>
    <x v="120"/>
    <x v="0"/>
    <x v="5"/>
  </r>
  <r>
    <x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7"/>
    <x v="387"/>
    <x v="0"/>
    <x v="5"/>
  </r>
  <r>
    <x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n v="1"/>
    <x v="388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2"/>
    <x v="389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x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"/>
    <x v="157"/>
    <x v="0"/>
    <x v="5"/>
  </r>
  <r>
    <x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2"/>
    <x v="390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n v="18"/>
    <x v="391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n v="3"/>
    <x v="392"/>
    <x v="0"/>
    <x v="5"/>
  </r>
  <r>
    <x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n v="0"/>
    <x v="120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x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"/>
    <x v="393"/>
    <x v="0"/>
    <x v="5"/>
  </r>
  <r>
    <x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x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3"/>
    <x v="394"/>
    <x v="0"/>
    <x v="5"/>
  </r>
  <r>
    <x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"/>
    <x v="395"/>
    <x v="0"/>
    <x v="5"/>
  </r>
  <r>
    <x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n v="6"/>
    <x v="396"/>
    <x v="0"/>
    <x v="5"/>
  </r>
  <r>
    <x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n v="0"/>
    <x v="119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"/>
    <x v="397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"/>
    <x v="398"/>
    <x v="0"/>
    <x v="5"/>
  </r>
  <r>
    <x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2"/>
    <x v="399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n v="0"/>
    <x v="73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x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x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n v="0"/>
    <x v="400"/>
    <x v="0"/>
    <x v="5"/>
  </r>
  <r>
    <x v="490"/>
    <s v="PROJECT IS CANCELLED"/>
    <s v="Cancelled"/>
    <n v="1000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x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x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x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n v="0"/>
    <x v="401"/>
    <x v="0"/>
    <x v="5"/>
  </r>
  <r>
    <x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x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n v="0"/>
    <x v="120"/>
    <x v="0"/>
    <x v="5"/>
  </r>
  <r>
    <x v="497"/>
    <s v="Galaxy Probe Kids"/>
    <s v="live-action/animated series pilot."/>
    <n v="4480"/>
    <x v="134"/>
    <x v="2"/>
    <x v="0"/>
    <s v="USD"/>
    <n v="1419483600"/>
    <n v="1414889665"/>
    <b v="0"/>
    <x v="83"/>
    <b v="0"/>
    <s v="film &amp; video/animation"/>
    <n v="1"/>
    <x v="119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5"/>
    <x v="402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10"/>
    <x v="403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"/>
    <x v="404"/>
    <x v="0"/>
    <x v="5"/>
  </r>
  <r>
    <x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x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n v="1"/>
    <x v="40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2"/>
    <x v="40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n v="1"/>
    <x v="407"/>
    <x v="0"/>
    <x v="5"/>
  </r>
  <r>
    <x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"/>
    <x v="408"/>
    <x v="0"/>
    <x v="5"/>
  </r>
  <r>
    <x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n v="0"/>
    <x v="409"/>
    <x v="0"/>
    <x v="5"/>
  </r>
  <r>
    <x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n v="3"/>
    <x v="410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n v="1"/>
    <x v="44"/>
    <x v="0"/>
    <x v="5"/>
  </r>
  <r>
    <x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n v="0"/>
    <x v="119"/>
    <x v="0"/>
    <x v="5"/>
  </r>
  <r>
    <x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x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n v="3"/>
    <x v="180"/>
    <x v="0"/>
    <x v="5"/>
  </r>
  <r>
    <x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n v="0"/>
    <x v="148"/>
    <x v="0"/>
    <x v="5"/>
  </r>
  <r>
    <x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4"/>
    <x v="411"/>
    <x v="0"/>
    <x v="5"/>
  </r>
  <r>
    <x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n v="3"/>
    <x v="412"/>
    <x v="0"/>
    <x v="5"/>
  </r>
  <r>
    <x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"/>
    <x v="413"/>
    <x v="0"/>
    <x v="5"/>
  </r>
  <r>
    <x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n v="1"/>
    <x v="414"/>
    <x v="0"/>
    <x v="5"/>
  </r>
  <r>
    <x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n v="23"/>
    <x v="415"/>
    <x v="0"/>
    <x v="5"/>
  </r>
  <r>
    <x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"/>
    <x v="416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5"/>
    <x v="417"/>
    <x v="1"/>
    <x v="6"/>
  </r>
  <r>
    <x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5"/>
    <x v="418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1"/>
    <x v="419"/>
    <x v="1"/>
    <x v="6"/>
  </r>
  <r>
    <x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9"/>
    <x v="420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x v="421"/>
    <x v="1"/>
    <x v="6"/>
  </r>
  <r>
    <x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4"/>
    <x v="422"/>
    <x v="1"/>
    <x v="6"/>
  </r>
  <r>
    <x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n v="101"/>
    <x v="423"/>
    <x v="1"/>
    <x v="6"/>
  </r>
  <r>
    <x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6"/>
    <x v="424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n v="130"/>
    <x v="425"/>
    <x v="1"/>
    <x v="6"/>
  </r>
  <r>
    <x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8"/>
    <x v="426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n v="100"/>
    <x v="427"/>
    <x v="1"/>
    <x v="6"/>
  </r>
  <r>
    <x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"/>
    <x v="428"/>
    <x v="1"/>
    <x v="6"/>
  </r>
  <r>
    <x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"/>
    <x v="429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5"/>
    <x v="430"/>
    <x v="1"/>
    <x v="6"/>
  </r>
  <r>
    <x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3"/>
    <x v="431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"/>
    <x v="432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1"/>
    <x v="433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"/>
    <x v="434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1"/>
    <x v="435"/>
    <x v="1"/>
    <x v="6"/>
  </r>
  <r>
    <x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n v="0"/>
    <x v="120"/>
    <x v="2"/>
    <x v="7"/>
  </r>
  <r>
    <x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n v="1"/>
    <x v="384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n v="0"/>
    <x v="120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n v="0"/>
    <x v="436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n v="1"/>
    <x v="366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"/>
    <x v="437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n v="0"/>
    <x v="438"/>
    <x v="2"/>
    <x v="7"/>
  </r>
  <r>
    <x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n v="0"/>
    <x v="121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"/>
    <x v="377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n v="3"/>
    <x v="439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n v="1"/>
    <x v="440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"/>
    <x v="441"/>
    <x v="2"/>
    <x v="7"/>
  </r>
  <r>
    <x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n v="0"/>
    <x v="121"/>
    <x v="2"/>
    <x v="7"/>
  </r>
  <r>
    <x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n v="0"/>
    <x v="442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7"/>
    <x v="443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n v="0"/>
    <x v="121"/>
    <x v="2"/>
    <x v="7"/>
  </r>
  <r>
    <x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n v="3"/>
    <x v="444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n v="1"/>
    <x v="445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n v="0"/>
    <x v="121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n v="0"/>
    <x v="73"/>
    <x v="2"/>
    <x v="7"/>
  </r>
  <r>
    <x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n v="0"/>
    <x v="143"/>
    <x v="2"/>
    <x v="7"/>
  </r>
  <r>
    <x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n v="0"/>
    <x v="446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n v="0"/>
    <x v="121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n v="0"/>
    <x v="447"/>
    <x v="2"/>
    <x v="7"/>
  </r>
  <r>
    <x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n v="0"/>
    <x v="120"/>
    <x v="2"/>
    <x v="7"/>
  </r>
  <r>
    <x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n v="0"/>
    <x v="121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n v="0"/>
    <x v="120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n v="0"/>
    <x v="121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x v="448"/>
    <x v="2"/>
    <x v="7"/>
  </r>
  <r>
    <x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n v="1"/>
    <x v="135"/>
    <x v="2"/>
    <x v="7"/>
  </r>
  <r>
    <x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"/>
    <x v="449"/>
    <x v="2"/>
    <x v="7"/>
  </r>
  <r>
    <x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n v="0"/>
    <x v="450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n v="0"/>
    <x v="121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"/>
    <x v="451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n v="1"/>
    <x v="135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"/>
    <x v="452"/>
    <x v="2"/>
    <x v="7"/>
  </r>
  <r>
    <x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n v="0"/>
    <x v="120"/>
    <x v="2"/>
    <x v="7"/>
  </r>
  <r>
    <x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n v="0"/>
    <x v="119"/>
    <x v="2"/>
    <x v="7"/>
  </r>
  <r>
    <x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0"/>
    <x v="453"/>
    <x v="2"/>
    <x v="7"/>
  </r>
  <r>
    <x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n v="1"/>
    <x v="436"/>
    <x v="2"/>
    <x v="7"/>
  </r>
  <r>
    <x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n v="0"/>
    <x v="120"/>
    <x v="2"/>
    <x v="7"/>
  </r>
  <r>
    <x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n v="0"/>
    <x v="121"/>
    <x v="2"/>
    <x v="7"/>
  </r>
  <r>
    <x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n v="0"/>
    <x v="121"/>
    <x v="2"/>
    <x v="7"/>
  </r>
  <r>
    <x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n v="0"/>
    <x v="120"/>
    <x v="2"/>
    <x v="7"/>
  </r>
  <r>
    <x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n v="1"/>
    <x v="144"/>
    <x v="2"/>
    <x v="7"/>
  </r>
  <r>
    <x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n v="0"/>
    <x v="121"/>
    <x v="2"/>
    <x v="7"/>
  </r>
  <r>
    <x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1"/>
    <x v="454"/>
    <x v="2"/>
    <x v="7"/>
  </r>
  <r>
    <x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n v="9"/>
    <x v="455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n v="3"/>
    <x v="456"/>
    <x v="2"/>
    <x v="7"/>
  </r>
  <r>
    <x v="589"/>
    <s v="Get Neighborly"/>
    <s v="Services closer than you think..."/>
    <n v="7500"/>
    <x v="116"/>
    <x v="2"/>
    <x v="0"/>
    <s v="USD"/>
    <n v="1436366699"/>
    <n v="1435070699"/>
    <b v="0"/>
    <x v="29"/>
    <b v="0"/>
    <s v="technology/web"/>
    <n v="0"/>
    <x v="120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n v="4"/>
    <x v="457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n v="0"/>
    <x v="458"/>
    <x v="2"/>
    <x v="7"/>
  </r>
  <r>
    <x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n v="3"/>
    <x v="409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n v="23"/>
    <x v="459"/>
    <x v="2"/>
    <x v="7"/>
  </r>
  <r>
    <x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"/>
    <x v="31"/>
    <x v="2"/>
    <x v="7"/>
  </r>
  <r>
    <x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n v="0"/>
    <x v="460"/>
    <x v="2"/>
    <x v="7"/>
  </r>
  <r>
    <x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n v="0"/>
    <x v="366"/>
    <x v="2"/>
    <x v="7"/>
  </r>
  <r>
    <x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n v="0"/>
    <x v="119"/>
    <x v="2"/>
    <x v="7"/>
  </r>
  <r>
    <x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n v="34"/>
    <x v="461"/>
    <x v="2"/>
    <x v="7"/>
  </r>
  <r>
    <x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n v="0"/>
    <x v="462"/>
    <x v="2"/>
    <x v="7"/>
  </r>
  <r>
    <x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n v="2"/>
    <x v="101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n v="1"/>
    <x v="46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n v="0"/>
    <x v="121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4"/>
    <x v="464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n v="0"/>
    <x v="121"/>
    <x v="2"/>
    <x v="7"/>
  </r>
  <r>
    <x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n v="3"/>
    <x v="46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n v="0"/>
    <x v="119"/>
    <x v="2"/>
    <x v="7"/>
  </r>
  <r>
    <x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n v="0"/>
    <x v="121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1"/>
    <x v="466"/>
    <x v="2"/>
    <x v="7"/>
  </r>
  <r>
    <x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n v="1"/>
    <x v="144"/>
    <x v="2"/>
    <x v="7"/>
  </r>
  <r>
    <x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n v="0"/>
    <x v="121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n v="0"/>
    <x v="121"/>
    <x v="2"/>
    <x v="7"/>
  </r>
  <r>
    <x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n v="0"/>
    <x v="121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"/>
    <x v="467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n v="0"/>
    <x v="121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n v="0"/>
    <x v="121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n v="0"/>
    <x v="121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x v="135"/>
    <x v="2"/>
    <x v="7"/>
  </r>
  <r>
    <x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n v="0"/>
    <x v="121"/>
    <x v="2"/>
    <x v="7"/>
  </r>
  <r>
    <x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n v="0"/>
    <x v="120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n v="1"/>
    <x v="468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"/>
    <x v="469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6"/>
    <x v="470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n v="0"/>
    <x v="121"/>
    <x v="2"/>
    <x v="7"/>
  </r>
  <r>
    <x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n v="0"/>
    <x v="121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n v="0"/>
    <x v="121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"/>
    <x v="47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n v="0"/>
    <x v="472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n v="0"/>
    <x v="121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n v="0"/>
    <x v="473"/>
    <x v="2"/>
    <x v="7"/>
  </r>
  <r>
    <x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n v="0"/>
    <x v="119"/>
    <x v="2"/>
    <x v="7"/>
  </r>
  <r>
    <x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"/>
    <x v="474"/>
    <x v="2"/>
    <x v="7"/>
  </r>
  <r>
    <x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n v="0"/>
    <x v="121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n v="12"/>
    <x v="475"/>
    <x v="2"/>
    <x v="7"/>
  </r>
  <r>
    <x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n v="0"/>
    <x v="120"/>
    <x v="2"/>
    <x v="7"/>
  </r>
  <r>
    <x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n v="0"/>
    <x v="453"/>
    <x v="2"/>
    <x v="7"/>
  </r>
  <r>
    <x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n v="0"/>
    <x v="143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n v="0"/>
    <x v="121"/>
    <x v="2"/>
    <x v="7"/>
  </r>
  <r>
    <x v="638"/>
    <s v="W (Canceled)"/>
    <s v="O0"/>
    <n v="200000"/>
    <x v="461"/>
    <x v="1"/>
    <x v="12"/>
    <s v="EUR"/>
    <n v="1490447662"/>
    <n v="1485267262"/>
    <b v="0"/>
    <x v="79"/>
    <b v="0"/>
    <s v="technology/web"/>
    <n v="0"/>
    <x v="366"/>
    <x v="2"/>
    <x v="7"/>
  </r>
  <r>
    <x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n v="0"/>
    <x v="120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n v="144"/>
    <x v="476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"/>
    <x v="477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"/>
    <x v="478"/>
    <x v="2"/>
    <x v="8"/>
  </r>
  <r>
    <x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6"/>
    <x v="479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"/>
    <x v="480"/>
    <x v="2"/>
    <x v="8"/>
  </r>
  <r>
    <x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9"/>
    <x v="481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2"/>
    <x v="482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"/>
    <x v="483"/>
    <x v="2"/>
    <x v="8"/>
  </r>
  <r>
    <x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7"/>
    <x v="484"/>
    <x v="2"/>
    <x v="8"/>
  </r>
  <r>
    <x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40"/>
    <x v="485"/>
    <x v="2"/>
    <x v="8"/>
  </r>
  <r>
    <x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"/>
    <x v="486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1"/>
    <x v="487"/>
    <x v="2"/>
    <x v="8"/>
  </r>
  <r>
    <x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"/>
    <x v="488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"/>
    <x v="489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"/>
    <x v="490"/>
    <x v="2"/>
    <x v="8"/>
  </r>
  <r>
    <x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7"/>
    <x v="491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4"/>
    <x v="492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6"/>
    <x v="493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"/>
    <x v="494"/>
    <x v="2"/>
    <x v="8"/>
  </r>
  <r>
    <x v="659"/>
    <s v="Lulu Watch Designs - Apple Watch"/>
    <s v="Sync up your lifestyle"/>
    <n v="3000"/>
    <x v="481"/>
    <x v="0"/>
    <x v="0"/>
    <s v="USD"/>
    <n v="1440339295"/>
    <n v="1437747295"/>
    <b v="0"/>
    <x v="64"/>
    <b v="1"/>
    <s v="technology/wearables"/>
    <n v="101"/>
    <x v="495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"/>
    <x v="496"/>
    <x v="2"/>
    <x v="8"/>
  </r>
  <r>
    <x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n v="1"/>
    <x v="497"/>
    <x v="2"/>
    <x v="8"/>
  </r>
  <r>
    <x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"/>
    <x v="498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n v="0"/>
    <x v="101"/>
    <x v="2"/>
    <x v="8"/>
  </r>
  <r>
    <x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8"/>
    <x v="499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9"/>
    <x v="500"/>
    <x v="2"/>
    <x v="8"/>
  </r>
  <r>
    <x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n v="0"/>
    <x v="453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"/>
    <x v="501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n v="5"/>
    <x v="502"/>
    <x v="2"/>
    <x v="8"/>
  </r>
  <r>
    <x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2"/>
    <x v="503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"/>
    <x v="504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"/>
    <x v="505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2"/>
    <x v="506"/>
    <x v="2"/>
    <x v="8"/>
  </r>
  <r>
    <x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n v="0"/>
    <x v="414"/>
    <x v="2"/>
    <x v="8"/>
  </r>
  <r>
    <x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n v="0"/>
    <x v="507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5"/>
    <x v="508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"/>
    <x v="50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6"/>
    <x v="510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4"/>
    <x v="511"/>
    <x v="2"/>
    <x v="8"/>
  </r>
  <r>
    <x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"/>
    <x v="512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6"/>
    <x v="513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n v="0"/>
    <x v="120"/>
    <x v="2"/>
    <x v="8"/>
  </r>
  <r>
    <x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n v="0"/>
    <x v="514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n v="1"/>
    <x v="515"/>
    <x v="2"/>
    <x v="8"/>
  </r>
  <r>
    <x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"/>
    <x v="516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n v="28"/>
    <x v="517"/>
    <x v="2"/>
    <x v="8"/>
  </r>
  <r>
    <x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n v="0"/>
    <x v="121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n v="4"/>
    <x v="518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3"/>
    <x v="519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8"/>
    <x v="520"/>
    <x v="2"/>
    <x v="8"/>
  </r>
  <r>
    <x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"/>
    <x v="521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n v="1"/>
    <x v="438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7"/>
    <x v="522"/>
    <x v="2"/>
    <x v="8"/>
  </r>
  <r>
    <x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"/>
    <x v="523"/>
    <x v="2"/>
    <x v="8"/>
  </r>
  <r>
    <x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"/>
    <x v="524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n v="1"/>
    <x v="525"/>
    <x v="2"/>
    <x v="8"/>
  </r>
  <r>
    <x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n v="0"/>
    <x v="120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"/>
    <x v="526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"/>
    <x v="527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"/>
    <x v="528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n v="3"/>
    <x v="31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7"/>
    <x v="529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1"/>
    <x v="530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6"/>
    <x v="531"/>
    <x v="2"/>
    <x v="8"/>
  </r>
  <r>
    <x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n v="1"/>
    <x v="532"/>
    <x v="2"/>
    <x v="8"/>
  </r>
  <r>
    <x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1"/>
    <x v="533"/>
    <x v="2"/>
    <x v="8"/>
  </r>
  <r>
    <x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n v="0"/>
    <x v="121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9"/>
    <x v="534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"/>
    <x v="535"/>
    <x v="2"/>
    <x v="8"/>
  </r>
  <r>
    <x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n v="0"/>
    <x v="458"/>
    <x v="2"/>
    <x v="8"/>
  </r>
  <r>
    <x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n v="0"/>
    <x v="121"/>
    <x v="2"/>
    <x v="8"/>
  </r>
  <r>
    <x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4"/>
    <x v="536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n v="0"/>
    <x v="537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1"/>
    <x v="538"/>
    <x v="2"/>
    <x v="8"/>
  </r>
  <r>
    <x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5"/>
    <x v="539"/>
    <x v="2"/>
    <x v="8"/>
  </r>
  <r>
    <x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"/>
    <x v="540"/>
    <x v="2"/>
    <x v="8"/>
  </r>
  <r>
    <x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n v="10"/>
    <x v="541"/>
    <x v="2"/>
    <x v="8"/>
  </r>
  <r>
    <x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"/>
    <x v="542"/>
    <x v="2"/>
    <x v="8"/>
  </r>
  <r>
    <x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1"/>
    <x v="381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"/>
    <x v="543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4"/>
    <x v="54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"/>
    <x v="545"/>
    <x v="3"/>
    <x v="9"/>
  </r>
  <r>
    <x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"/>
    <x v="546"/>
    <x v="3"/>
    <x v="9"/>
  </r>
  <r>
    <x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"/>
    <x v="547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"/>
    <x v="548"/>
    <x v="3"/>
    <x v="9"/>
  </r>
  <r>
    <x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"/>
    <x v="549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"/>
    <x v="550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6"/>
    <x v="551"/>
    <x v="3"/>
    <x v="9"/>
  </r>
  <r>
    <x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6"/>
    <x v="552"/>
    <x v="3"/>
    <x v="9"/>
  </r>
  <r>
    <x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n v="131"/>
    <x v="553"/>
    <x v="3"/>
    <x v="9"/>
  </r>
  <r>
    <x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"/>
    <x v="554"/>
    <x v="3"/>
    <x v="9"/>
  </r>
  <r>
    <x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x v="555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x v="556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"/>
    <x v="557"/>
    <x v="3"/>
    <x v="9"/>
  </r>
  <r>
    <x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6"/>
    <x v="558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"/>
    <x v="559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"/>
    <x v="560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"/>
    <x v="98"/>
    <x v="3"/>
    <x v="9"/>
  </r>
  <r>
    <x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7"/>
    <x v="561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"/>
    <x v="56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"/>
    <x v="563"/>
    <x v="3"/>
    <x v="9"/>
  </r>
  <r>
    <x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"/>
    <x v="564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n v="111"/>
    <x v="565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n v="148"/>
    <x v="566"/>
    <x v="3"/>
    <x v="9"/>
  </r>
  <r>
    <x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"/>
    <x v="567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"/>
    <x v="568"/>
    <x v="3"/>
    <x v="9"/>
  </r>
  <r>
    <x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"/>
    <x v="569"/>
    <x v="3"/>
    <x v="9"/>
  </r>
  <r>
    <x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"/>
    <x v="570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"/>
    <x v="571"/>
    <x v="3"/>
    <x v="9"/>
  </r>
  <r>
    <x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6"/>
    <x v="572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3"/>
    <x v="573"/>
    <x v="3"/>
    <x v="9"/>
  </r>
  <r>
    <x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9"/>
    <x v="57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2"/>
    <x v="575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x v="576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4"/>
    <x v="577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2"/>
    <x v="57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8"/>
    <x v="579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x v="580"/>
    <x v="3"/>
    <x v="9"/>
  </r>
  <r>
    <x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n v="102"/>
    <x v="581"/>
    <x v="3"/>
    <x v="9"/>
  </r>
  <r>
    <x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2"/>
    <x v="582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n v="0"/>
    <x v="121"/>
    <x v="3"/>
    <x v="10"/>
  </r>
  <r>
    <x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5"/>
    <x v="583"/>
    <x v="3"/>
    <x v="10"/>
  </r>
  <r>
    <x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n v="0"/>
    <x v="121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n v="0"/>
    <x v="144"/>
    <x v="3"/>
    <x v="10"/>
  </r>
  <r>
    <x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n v="0"/>
    <x v="121"/>
    <x v="3"/>
    <x v="10"/>
  </r>
  <r>
    <x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n v="36"/>
    <x v="584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n v="0"/>
    <x v="121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n v="4"/>
    <x v="585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n v="0"/>
    <x v="121"/>
    <x v="3"/>
    <x v="10"/>
  </r>
  <r>
    <x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"/>
    <x v="586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n v="0"/>
    <x v="121"/>
    <x v="3"/>
    <x v="10"/>
  </r>
  <r>
    <x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n v="0"/>
    <x v="119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n v="3"/>
    <x v="73"/>
    <x v="3"/>
    <x v="10"/>
  </r>
  <r>
    <x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n v="1"/>
    <x v="587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n v="70"/>
    <x v="498"/>
    <x v="3"/>
    <x v="10"/>
  </r>
  <r>
    <x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n v="2"/>
    <x v="447"/>
    <x v="3"/>
    <x v="10"/>
  </r>
  <r>
    <x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"/>
    <x v="588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n v="1"/>
    <x v="589"/>
    <x v="3"/>
    <x v="10"/>
  </r>
  <r>
    <x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n v="0"/>
    <x v="453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n v="3"/>
    <x v="590"/>
    <x v="3"/>
    <x v="10"/>
  </r>
  <r>
    <x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n v="104"/>
    <x v="591"/>
    <x v="4"/>
    <x v="11"/>
  </r>
  <r>
    <x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"/>
    <x v="592"/>
    <x v="4"/>
    <x v="11"/>
  </r>
  <r>
    <x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n v="100"/>
    <x v="73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n v="148"/>
    <x v="593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3"/>
    <x v="594"/>
    <x v="4"/>
    <x v="11"/>
  </r>
  <r>
    <x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1"/>
    <x v="595"/>
    <x v="4"/>
    <x v="11"/>
  </r>
  <r>
    <x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n v="143"/>
    <x v="596"/>
    <x v="4"/>
    <x v="11"/>
  </r>
  <r>
    <x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"/>
    <x v="597"/>
    <x v="4"/>
    <x v="11"/>
  </r>
  <r>
    <x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4"/>
    <x v="59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n v="109"/>
    <x v="599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"/>
    <x v="600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4"/>
    <x v="601"/>
    <x v="4"/>
    <x v="11"/>
  </r>
  <r>
    <x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"/>
    <x v="602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3"/>
    <x v="603"/>
    <x v="4"/>
    <x v="11"/>
  </r>
  <r>
    <x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"/>
    <x v="604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2"/>
    <x v="605"/>
    <x v="4"/>
    <x v="11"/>
  </r>
  <r>
    <x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"/>
    <x v="606"/>
    <x v="4"/>
    <x v="11"/>
  </r>
  <r>
    <x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n v="108"/>
    <x v="607"/>
    <x v="4"/>
    <x v="11"/>
  </r>
  <r>
    <x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5"/>
    <x v="608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"/>
    <x v="609"/>
    <x v="4"/>
    <x v="11"/>
  </r>
  <r>
    <x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"/>
    <x v="610"/>
    <x v="4"/>
    <x v="11"/>
  </r>
  <r>
    <x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2"/>
    <x v="611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n v="101"/>
    <x v="612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"/>
    <x v="613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x v="61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x v="615"/>
    <x v="4"/>
    <x v="11"/>
  </r>
  <r>
    <x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s v="music/rock"/>
    <n v="104"/>
    <x v="616"/>
    <x v="4"/>
    <x v="11"/>
  </r>
  <r>
    <x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"/>
    <x v="61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x v="618"/>
    <x v="4"/>
    <x v="11"/>
  </r>
  <r>
    <x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4"/>
    <x v="619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n v="105"/>
    <x v="615"/>
    <x v="4"/>
    <x v="11"/>
  </r>
  <r>
    <x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n v="104"/>
    <x v="64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n v="152"/>
    <x v="620"/>
    <x v="4"/>
    <x v="11"/>
  </r>
  <r>
    <x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60"/>
    <x v="62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n v="127"/>
    <x v="622"/>
    <x v="4"/>
    <x v="11"/>
  </r>
  <r>
    <x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n v="107"/>
    <x v="623"/>
    <x v="4"/>
    <x v="11"/>
  </r>
  <r>
    <x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"/>
    <x v="624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"/>
    <x v="625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6"/>
    <x v="626"/>
    <x v="4"/>
    <x v="11"/>
  </r>
  <r>
    <x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s v="music/rock"/>
    <n v="109"/>
    <x v="627"/>
    <x v="4"/>
    <x v="11"/>
  </r>
  <r>
    <x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n v="134"/>
    <x v="628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x v="629"/>
    <x v="4"/>
    <x v="11"/>
  </r>
  <r>
    <x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"/>
    <x v="630"/>
    <x v="4"/>
    <x v="11"/>
  </r>
  <r>
    <x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80"/>
    <x v="631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"/>
    <x v="632"/>
    <x v="4"/>
    <x v="11"/>
  </r>
  <r>
    <x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"/>
    <x v="633"/>
    <x v="4"/>
    <x v="11"/>
  </r>
  <r>
    <x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"/>
    <x v="634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n v="103"/>
    <x v="635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x v="636"/>
    <x v="4"/>
    <x v="11"/>
  </r>
  <r>
    <x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x v="151"/>
    <x v="4"/>
    <x v="11"/>
  </r>
  <r>
    <x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8"/>
    <x v="637"/>
    <x v="4"/>
    <x v="11"/>
  </r>
  <r>
    <x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n v="233"/>
    <x v="638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1"/>
    <x v="639"/>
    <x v="4"/>
    <x v="11"/>
  </r>
  <r>
    <x v="833"/>
    <s v="Ragman Rolls"/>
    <s v="This is an American rock album."/>
    <n v="6000"/>
    <x v="627"/>
    <x v="0"/>
    <x v="0"/>
    <s v="USD"/>
    <n v="1397941475"/>
    <n v="1395349475"/>
    <b v="0"/>
    <x v="14"/>
    <b v="1"/>
    <s v="music/rock"/>
    <n v="102"/>
    <x v="640"/>
    <x v="4"/>
    <x v="11"/>
  </r>
  <r>
    <x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"/>
    <x v="641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"/>
    <x v="642"/>
    <x v="4"/>
    <x v="11"/>
  </r>
  <r>
    <x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s v="music/rock"/>
    <n v="101"/>
    <x v="643"/>
    <x v="4"/>
    <x v="11"/>
  </r>
  <r>
    <x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n v="122"/>
    <x v="644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"/>
    <x v="645"/>
    <x v="4"/>
    <x v="11"/>
  </r>
  <r>
    <x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7"/>
    <x v="646"/>
    <x v="4"/>
    <x v="11"/>
  </r>
  <r>
    <x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"/>
    <x v="647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"/>
    <x v="648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n v="104"/>
    <x v="649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"/>
    <x v="650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"/>
    <x v="651"/>
    <x v="4"/>
    <x v="12"/>
  </r>
  <r>
    <x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"/>
    <x v="652"/>
    <x v="4"/>
    <x v="12"/>
  </r>
  <r>
    <x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"/>
    <x v="653"/>
    <x v="4"/>
    <x v="12"/>
  </r>
  <r>
    <x v="847"/>
    <s v="CENTROPYMUSIC"/>
    <s v="MUSIC WITH MEANING!  MUSIC THAT MATTERS!!!"/>
    <n v="10"/>
    <x v="115"/>
    <x v="0"/>
    <x v="0"/>
    <s v="USD"/>
    <n v="1436555376"/>
    <n v="1433963376"/>
    <b v="0"/>
    <x v="29"/>
    <b v="1"/>
    <s v="music/metal"/>
    <n v="100"/>
    <x v="119"/>
    <x v="4"/>
    <x v="12"/>
  </r>
  <r>
    <x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n v="100"/>
    <x v="654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20"/>
    <x v="655"/>
    <x v="4"/>
    <x v="12"/>
  </r>
  <r>
    <x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"/>
    <x v="656"/>
    <x v="4"/>
    <x v="12"/>
  </r>
  <r>
    <x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"/>
    <x v="657"/>
    <x v="4"/>
    <x v="12"/>
  </r>
  <r>
    <x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5"/>
    <x v="658"/>
    <x v="4"/>
    <x v="12"/>
  </r>
  <r>
    <x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n v="100"/>
    <x v="180"/>
    <x v="4"/>
    <x v="12"/>
  </r>
  <r>
    <x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"/>
    <x v="659"/>
    <x v="4"/>
    <x v="12"/>
  </r>
  <r>
    <x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n v="103"/>
    <x v="660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n v="218"/>
    <x v="661"/>
    <x v="4"/>
    <x v="12"/>
  </r>
  <r>
    <x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n v="100"/>
    <x v="73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"/>
    <x v="662"/>
    <x v="4"/>
    <x v="12"/>
  </r>
  <r>
    <x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5"/>
    <x v="663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"/>
    <x v="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n v="2"/>
    <x v="476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n v="0"/>
    <x v="665"/>
    <x v="4"/>
    <x v="13"/>
  </r>
  <r>
    <x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n v="5"/>
    <x v="666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2"/>
    <x v="667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n v="2"/>
    <x v="381"/>
    <x v="4"/>
    <x v="13"/>
  </r>
  <r>
    <x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n v="18"/>
    <x v="66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"/>
    <x v="66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n v="0"/>
    <x v="73"/>
    <x v="4"/>
    <x v="13"/>
  </r>
  <r>
    <x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n v="12"/>
    <x v="670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"/>
    <x v="671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n v="5"/>
    <x v="67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n v="1"/>
    <x v="151"/>
    <x v="4"/>
    <x v="13"/>
  </r>
  <r>
    <x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n v="1"/>
    <x v="377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n v="24"/>
    <x v="673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n v="0"/>
    <x v="121"/>
    <x v="4"/>
    <x v="13"/>
  </r>
  <r>
    <x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s v="music/jazz"/>
    <n v="41"/>
    <x v="674"/>
    <x v="4"/>
    <x v="13"/>
  </r>
  <r>
    <x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n v="68"/>
    <x v="675"/>
    <x v="4"/>
    <x v="13"/>
  </r>
  <r>
    <x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n v="1"/>
    <x v="151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1"/>
    <x v="676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3"/>
    <x v="677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n v="1"/>
    <x v="18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"/>
    <x v="678"/>
    <x v="4"/>
    <x v="14"/>
  </r>
  <r>
    <x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n v="40"/>
    <x v="679"/>
    <x v="4"/>
    <x v="14"/>
  </r>
  <r>
    <x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n v="1"/>
    <x v="119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x v="680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n v="41"/>
    <x v="681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n v="0"/>
    <x v="121"/>
    <x v="4"/>
    <x v="14"/>
  </r>
  <r>
    <x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"/>
    <x v="666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"/>
    <x v="682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n v="4"/>
    <x v="683"/>
    <x v="4"/>
    <x v="14"/>
  </r>
  <r>
    <x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n v="3"/>
    <x v="684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1"/>
    <x v="685"/>
    <x v="4"/>
    <x v="14"/>
  </r>
  <r>
    <x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n v="10"/>
    <x v="379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"/>
    <x v="686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n v="2"/>
    <x v="687"/>
    <x v="4"/>
    <x v="14"/>
  </r>
  <r>
    <x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n v="40"/>
    <x v="688"/>
    <x v="4"/>
    <x v="14"/>
  </r>
  <r>
    <x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n v="0"/>
    <x v="121"/>
    <x v="4"/>
    <x v="14"/>
  </r>
  <r>
    <x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3"/>
    <x v="436"/>
    <x v="4"/>
    <x v="14"/>
  </r>
  <r>
    <x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n v="37"/>
    <x v="436"/>
    <x v="4"/>
    <x v="14"/>
  </r>
  <r>
    <x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n v="0"/>
    <x v="689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n v="0"/>
    <x v="121"/>
    <x v="4"/>
    <x v="13"/>
  </r>
  <r>
    <x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n v="0"/>
    <x v="180"/>
    <x v="4"/>
    <x v="13"/>
  </r>
  <r>
    <x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n v="3"/>
    <x v="379"/>
    <x v="4"/>
    <x v="13"/>
  </r>
  <r>
    <x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n v="0"/>
    <x v="690"/>
    <x v="4"/>
    <x v="13"/>
  </r>
  <r>
    <x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n v="3"/>
    <x v="691"/>
    <x v="4"/>
    <x v="13"/>
  </r>
  <r>
    <x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n v="0"/>
    <x v="121"/>
    <x v="4"/>
    <x v="13"/>
  </r>
  <r>
    <x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n v="0"/>
    <x v="121"/>
    <x v="4"/>
    <x v="13"/>
  </r>
  <r>
    <x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n v="0"/>
    <x v="121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n v="3"/>
    <x v="178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n v="22"/>
    <x v="692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n v="0"/>
    <x v="121"/>
    <x v="4"/>
    <x v="13"/>
  </r>
  <r>
    <x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n v="1"/>
    <x v="2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7"/>
    <x v="693"/>
    <x v="4"/>
    <x v="13"/>
  </r>
  <r>
    <x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n v="0"/>
    <x v="121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n v="6"/>
    <x v="69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n v="0"/>
    <x v="121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n v="1"/>
    <x v="18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n v="5"/>
    <x v="695"/>
    <x v="4"/>
    <x v="13"/>
  </r>
  <r>
    <x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s v="music/jazz"/>
    <n v="1"/>
    <x v="101"/>
    <x v="4"/>
    <x v="13"/>
  </r>
  <r>
    <x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n v="0"/>
    <x v="121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n v="31"/>
    <x v="696"/>
    <x v="4"/>
    <x v="13"/>
  </r>
  <r>
    <x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"/>
    <x v="697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"/>
    <x v="698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1"/>
    <x v="699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n v="3"/>
    <x v="700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x v="121"/>
    <x v="4"/>
    <x v="13"/>
  </r>
  <r>
    <x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n v="0"/>
    <x v="121"/>
    <x v="4"/>
    <x v="13"/>
  </r>
  <r>
    <x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n v="11"/>
    <x v="701"/>
    <x v="4"/>
    <x v="13"/>
  </r>
  <r>
    <x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n v="0"/>
    <x v="121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n v="38"/>
    <x v="160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7"/>
    <x v="702"/>
    <x v="4"/>
    <x v="13"/>
  </r>
  <r>
    <x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5"/>
    <x v="7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n v="6"/>
    <x v="88"/>
    <x v="4"/>
    <x v="13"/>
  </r>
  <r>
    <x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"/>
    <x v="704"/>
    <x v="4"/>
    <x v="13"/>
  </r>
  <r>
    <x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n v="1"/>
    <x v="384"/>
    <x v="4"/>
    <x v="13"/>
  </r>
  <r>
    <x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n v="0"/>
    <x v="121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"/>
    <x v="135"/>
    <x v="4"/>
    <x v="13"/>
  </r>
  <r>
    <x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n v="0"/>
    <x v="384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n v="1"/>
    <x v="135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"/>
    <x v="705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"/>
    <x v="706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9"/>
    <x v="707"/>
    <x v="2"/>
    <x v="8"/>
  </r>
  <r>
    <x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n v="10"/>
    <x v="708"/>
    <x v="2"/>
    <x v="8"/>
  </r>
  <r>
    <x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"/>
    <x v="709"/>
    <x v="2"/>
    <x v="8"/>
  </r>
  <r>
    <x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n v="2"/>
    <x v="710"/>
    <x v="2"/>
    <x v="8"/>
  </r>
  <r>
    <x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2"/>
    <x v="711"/>
    <x v="2"/>
    <x v="8"/>
  </r>
  <r>
    <x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n v="0"/>
    <x v="121"/>
    <x v="2"/>
    <x v="8"/>
  </r>
  <r>
    <x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n v="12"/>
    <x v="88"/>
    <x v="2"/>
    <x v="8"/>
  </r>
  <r>
    <x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n v="1"/>
    <x v="498"/>
    <x v="2"/>
    <x v="8"/>
  </r>
  <r>
    <x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"/>
    <x v="712"/>
    <x v="2"/>
    <x v="8"/>
  </r>
  <r>
    <x v="951"/>
    <s v="Smart Harness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"/>
    <x v="713"/>
    <x v="2"/>
    <x v="8"/>
  </r>
  <r>
    <x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40"/>
    <x v="714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1"/>
    <x v="71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"/>
    <x v="716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6"/>
    <x v="717"/>
    <x v="2"/>
    <x v="8"/>
  </r>
  <r>
    <x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n v="2"/>
    <x v="718"/>
    <x v="2"/>
    <x v="8"/>
  </r>
  <r>
    <x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n v="2"/>
    <x v="71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"/>
    <x v="720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9"/>
    <x v="721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"/>
    <x v="722"/>
    <x v="2"/>
    <x v="8"/>
  </r>
  <r>
    <x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"/>
    <x v="723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"/>
    <x v="724"/>
    <x v="2"/>
    <x v="8"/>
  </r>
  <r>
    <x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"/>
    <x v="725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1"/>
    <x v="72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n v="1"/>
    <x v="72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n v="15"/>
    <x v="728"/>
    <x v="2"/>
    <x v="8"/>
  </r>
  <r>
    <x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8"/>
    <x v="729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n v="1"/>
    <x v="730"/>
    <x v="2"/>
    <x v="8"/>
  </r>
  <r>
    <x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n v="47"/>
    <x v="731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6"/>
    <x v="732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"/>
    <x v="733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5"/>
    <x v="734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"/>
    <x v="735"/>
    <x v="2"/>
    <x v="8"/>
  </r>
  <r>
    <x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n v="1"/>
    <x v="736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3"/>
    <x v="737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2"/>
    <x v="738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n v="34"/>
    <x v="739"/>
    <x v="2"/>
    <x v="8"/>
  </r>
  <r>
    <x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"/>
    <x v="740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3"/>
    <x v="741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5"/>
    <x v="742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n v="0"/>
    <x v="743"/>
    <x v="2"/>
    <x v="8"/>
  </r>
  <r>
    <x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n v="0"/>
    <x v="120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30"/>
    <x v="744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n v="1"/>
    <x v="745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"/>
    <x v="746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n v="13"/>
    <x v="747"/>
    <x v="2"/>
    <x v="8"/>
  </r>
  <r>
    <x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"/>
    <x v="748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n v="0"/>
    <x v="121"/>
    <x v="2"/>
    <x v="8"/>
  </r>
  <r>
    <x v="989"/>
    <s v="Power Rope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7"/>
    <x v="749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"/>
    <x v="31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n v="4"/>
    <x v="750"/>
    <x v="2"/>
    <x v="8"/>
  </r>
  <r>
    <x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n v="0"/>
    <x v="751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"/>
    <x v="752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"/>
    <x v="753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"/>
    <x v="754"/>
    <x v="2"/>
    <x v="8"/>
  </r>
  <r>
    <x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n v="2"/>
    <x v="31"/>
    <x v="2"/>
    <x v="8"/>
  </r>
  <r>
    <x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"/>
    <x v="755"/>
    <x v="2"/>
    <x v="8"/>
  </r>
  <r>
    <x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9"/>
    <x v="756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8"/>
    <x v="757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"/>
    <x v="758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x v="759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30"/>
    <x v="760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n v="16"/>
    <x v="761"/>
    <x v="2"/>
    <x v="8"/>
  </r>
  <r>
    <x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"/>
    <x v="762"/>
    <x v="2"/>
    <x v="8"/>
  </r>
  <r>
    <x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"/>
    <x v="763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n v="6"/>
    <x v="764"/>
    <x v="2"/>
    <x v="8"/>
  </r>
  <r>
    <x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"/>
    <x v="76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n v="0"/>
    <x v="409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"/>
    <x v="178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"/>
    <x v="698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n v="0"/>
    <x v="766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"/>
    <x v="767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5"/>
    <x v="768"/>
    <x v="2"/>
    <x v="8"/>
  </r>
  <r>
    <x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1"/>
    <x v="769"/>
    <x v="2"/>
    <x v="8"/>
  </r>
  <r>
    <x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n v="3"/>
    <x v="379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n v="3"/>
    <x v="770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3"/>
    <x v="771"/>
    <x v="2"/>
    <x v="8"/>
  </r>
  <r>
    <x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"/>
    <x v="772"/>
    <x v="2"/>
    <x v="8"/>
  </r>
  <r>
    <x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"/>
    <x v="460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6"/>
    <x v="773"/>
    <x v="4"/>
    <x v="15"/>
  </r>
  <r>
    <x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2"/>
    <x v="774"/>
    <x v="4"/>
    <x v="15"/>
  </r>
  <r>
    <x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5"/>
    <x v="775"/>
    <x v="4"/>
    <x v="15"/>
  </r>
  <r>
    <x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"/>
    <x v="776"/>
    <x v="4"/>
    <x v="15"/>
  </r>
  <r>
    <x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9"/>
    <x v="777"/>
    <x v="4"/>
    <x v="15"/>
  </r>
  <r>
    <x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10"/>
    <x v="778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"/>
    <x v="779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"/>
    <x v="780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"/>
    <x v="781"/>
    <x v="4"/>
    <x v="15"/>
  </r>
  <r>
    <x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2"/>
    <x v="782"/>
    <x v="4"/>
    <x v="15"/>
  </r>
  <r>
    <x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"/>
    <x v="783"/>
    <x v="4"/>
    <x v="15"/>
  </r>
  <r>
    <x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"/>
    <x v="784"/>
    <x v="4"/>
    <x v="15"/>
  </r>
  <r>
    <x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"/>
    <x v="78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n v="103"/>
    <x v="786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"/>
    <x v="78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8"/>
    <x v="788"/>
    <x v="4"/>
    <x v="15"/>
  </r>
  <r>
    <x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"/>
    <x v="78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"/>
    <x v="790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"/>
    <x v="791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n v="128"/>
    <x v="792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n v="0"/>
    <x v="409"/>
    <x v="5"/>
    <x v="16"/>
  </r>
  <r>
    <x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n v="0"/>
    <x v="121"/>
    <x v="5"/>
    <x v="16"/>
  </r>
  <r>
    <x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n v="2"/>
    <x v="119"/>
    <x v="5"/>
    <x v="16"/>
  </r>
  <r>
    <x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n v="9"/>
    <x v="793"/>
    <x v="5"/>
    <x v="16"/>
  </r>
  <r>
    <x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n v="0"/>
    <x v="366"/>
    <x v="5"/>
    <x v="16"/>
  </r>
  <r>
    <x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n v="3"/>
    <x v="794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n v="0"/>
    <x v="121"/>
    <x v="5"/>
    <x v="16"/>
  </r>
  <r>
    <x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n v="0"/>
    <x v="120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"/>
    <x v="450"/>
    <x v="5"/>
    <x v="16"/>
  </r>
  <r>
    <x v="1049"/>
    <s v="J1 (Canceled)"/>
    <s v="------"/>
    <n v="12000"/>
    <x v="117"/>
    <x v="1"/>
    <x v="0"/>
    <s v="USD"/>
    <n v="1455272445"/>
    <n v="1452680445"/>
    <b v="0"/>
    <x v="78"/>
    <b v="0"/>
    <s v="journalism/audio"/>
    <n v="0"/>
    <x v="121"/>
    <x v="5"/>
    <x v="16"/>
  </r>
  <r>
    <x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n v="0"/>
    <x v="121"/>
    <x v="5"/>
    <x v="16"/>
  </r>
  <r>
    <x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n v="0"/>
    <x v="121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n v="0"/>
    <x v="121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n v="1"/>
    <x v="2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n v="0"/>
    <x v="121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n v="0"/>
    <x v="121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n v="0"/>
    <x v="121"/>
    <x v="5"/>
    <x v="16"/>
  </r>
  <r>
    <x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n v="0"/>
    <x v="121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n v="0"/>
    <x v="121"/>
    <x v="5"/>
    <x v="16"/>
  </r>
  <r>
    <x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s v="journalism/audio"/>
    <n v="0"/>
    <x v="121"/>
    <x v="5"/>
    <x v="16"/>
  </r>
  <r>
    <x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n v="1"/>
    <x v="73"/>
    <x v="5"/>
    <x v="16"/>
  </r>
  <r>
    <x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n v="0"/>
    <x v="121"/>
    <x v="5"/>
    <x v="16"/>
  </r>
  <r>
    <x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s v="journalism/audio"/>
    <n v="95"/>
    <x v="12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n v="0"/>
    <x v="121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9"/>
    <x v="795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n v="3"/>
    <x v="796"/>
    <x v="6"/>
    <x v="17"/>
  </r>
  <r>
    <x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n v="3"/>
    <x v="797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x v="31"/>
    <x v="6"/>
    <x v="17"/>
  </r>
  <r>
    <x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n v="0"/>
    <x v="798"/>
    <x v="6"/>
    <x v="17"/>
  </r>
  <r>
    <x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9"/>
    <x v="799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n v="1"/>
    <x v="436"/>
    <x v="6"/>
    <x v="17"/>
  </r>
  <r>
    <x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n v="0"/>
    <x v="121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n v="0"/>
    <x v="800"/>
    <x v="6"/>
    <x v="17"/>
  </r>
  <r>
    <x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n v="1"/>
    <x v="119"/>
    <x v="6"/>
    <x v="17"/>
  </r>
  <r>
    <x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n v="6"/>
    <x v="801"/>
    <x v="6"/>
    <x v="17"/>
  </r>
  <r>
    <x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n v="5"/>
    <x v="2"/>
    <x v="6"/>
    <x v="17"/>
  </r>
  <r>
    <x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3"/>
    <x v="802"/>
    <x v="6"/>
    <x v="17"/>
  </r>
  <r>
    <x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"/>
    <x v="803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n v="8"/>
    <x v="377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3"/>
    <x v="804"/>
    <x v="6"/>
    <x v="17"/>
  </r>
  <r>
    <x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"/>
    <x v="805"/>
    <x v="6"/>
    <x v="17"/>
  </r>
  <r>
    <x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0"/>
    <x v="366"/>
    <x v="6"/>
    <x v="17"/>
  </r>
  <r>
    <x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n v="1"/>
    <x v="806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n v="1"/>
    <x v="807"/>
    <x v="6"/>
    <x v="17"/>
  </r>
  <r>
    <x v="1084"/>
    <s v="My own channel"/>
    <s v="I want to start my own channel for gaming"/>
    <n v="550"/>
    <x v="117"/>
    <x v="2"/>
    <x v="0"/>
    <s v="USD"/>
    <n v="1407534804"/>
    <n v="1404942804"/>
    <b v="0"/>
    <x v="78"/>
    <b v="0"/>
    <s v="games/video games"/>
    <n v="0"/>
    <x v="121"/>
    <x v="6"/>
    <x v="17"/>
  </r>
  <r>
    <x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"/>
    <x v="808"/>
    <x v="6"/>
    <x v="17"/>
  </r>
  <r>
    <x v="1086"/>
    <s v="Cyber Universe Online"/>
    <s v="Humanity's future in the Galaxy"/>
    <n v="18000"/>
    <x v="493"/>
    <x v="2"/>
    <x v="0"/>
    <s v="USD"/>
    <n v="1408913291"/>
    <n v="1406321291"/>
    <b v="0"/>
    <x v="84"/>
    <b v="0"/>
    <s v="games/video games"/>
    <n v="0"/>
    <x v="507"/>
    <x v="6"/>
    <x v="17"/>
  </r>
  <r>
    <x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n v="0"/>
    <x v="121"/>
    <x v="6"/>
    <x v="17"/>
  </r>
  <r>
    <x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"/>
    <x v="809"/>
    <x v="6"/>
    <x v="17"/>
  </r>
  <r>
    <x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8"/>
    <x v="810"/>
    <x v="6"/>
    <x v="17"/>
  </r>
  <r>
    <x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n v="0"/>
    <x v="144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n v="13"/>
    <x v="38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n v="1"/>
    <x v="366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"/>
    <x v="811"/>
    <x v="6"/>
    <x v="17"/>
  </r>
  <r>
    <x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"/>
    <x v="812"/>
    <x v="6"/>
    <x v="17"/>
  </r>
  <r>
    <x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"/>
    <x v="813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n v="18"/>
    <x v="814"/>
    <x v="6"/>
    <x v="17"/>
  </r>
  <r>
    <x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n v="0"/>
    <x v="815"/>
    <x v="6"/>
    <x v="17"/>
  </r>
  <r>
    <x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"/>
    <x v="816"/>
    <x v="6"/>
    <x v="17"/>
  </r>
  <r>
    <x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n v="1"/>
    <x v="384"/>
    <x v="6"/>
    <x v="17"/>
  </r>
  <r>
    <x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3"/>
    <x v="119"/>
    <x v="6"/>
    <x v="17"/>
  </r>
  <r>
    <x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n v="0"/>
    <x v="817"/>
    <x v="6"/>
    <x v="17"/>
  </r>
  <r>
    <x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n v="5"/>
    <x v="818"/>
    <x v="6"/>
    <x v="17"/>
  </r>
  <r>
    <x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2"/>
    <x v="796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5"/>
    <x v="819"/>
    <x v="6"/>
    <x v="17"/>
  </r>
  <r>
    <x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"/>
    <x v="820"/>
    <x v="6"/>
    <x v="17"/>
  </r>
  <r>
    <x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n v="41"/>
    <x v="821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n v="0"/>
    <x v="121"/>
    <x v="6"/>
    <x v="17"/>
  </r>
  <r>
    <x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3"/>
    <x v="822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n v="0"/>
    <x v="2"/>
    <x v="6"/>
    <x v="17"/>
  </r>
  <r>
    <x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1"/>
    <x v="823"/>
    <x v="6"/>
    <x v="17"/>
  </r>
  <r>
    <x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n v="0"/>
    <x v="120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6"/>
    <x v="824"/>
    <x v="6"/>
    <x v="17"/>
  </r>
  <r>
    <x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n v="1"/>
    <x v="144"/>
    <x v="6"/>
    <x v="17"/>
  </r>
  <r>
    <x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n v="0"/>
    <x v="82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n v="0"/>
    <x v="514"/>
    <x v="6"/>
    <x v="17"/>
  </r>
  <r>
    <x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0"/>
    <x v="826"/>
    <x v="6"/>
    <x v="17"/>
  </r>
  <r>
    <x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"/>
    <x v="827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"/>
    <x v="828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n v="0"/>
    <x v="144"/>
    <x v="6"/>
    <x v="17"/>
  </r>
  <r>
    <x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n v="0"/>
    <x v="121"/>
    <x v="6"/>
    <x v="17"/>
  </r>
  <r>
    <x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n v="0"/>
    <x v="829"/>
    <x v="6"/>
    <x v="17"/>
  </r>
  <r>
    <x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n v="0"/>
    <x v="121"/>
    <x v="6"/>
    <x v="17"/>
  </r>
  <r>
    <x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"/>
    <x v="830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n v="0"/>
    <x v="831"/>
    <x v="6"/>
    <x v="18"/>
  </r>
  <r>
    <x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n v="0"/>
    <x v="121"/>
    <x v="6"/>
    <x v="18"/>
  </r>
  <r>
    <x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n v="1"/>
    <x v="144"/>
    <x v="6"/>
    <x v="18"/>
  </r>
  <r>
    <x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n v="2"/>
    <x v="832"/>
    <x v="6"/>
    <x v="18"/>
  </r>
  <r>
    <x v="1128"/>
    <s v="Flying Turds"/>
    <s v="#havingfunFTW"/>
    <n v="1000"/>
    <x v="116"/>
    <x v="2"/>
    <x v="1"/>
    <s v="GBP"/>
    <n v="1407425717"/>
    <n v="1404833717"/>
    <b v="0"/>
    <x v="29"/>
    <b v="0"/>
    <s v="games/mobile games"/>
    <n v="0"/>
    <x v="120"/>
    <x v="6"/>
    <x v="18"/>
  </r>
  <r>
    <x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n v="0"/>
    <x v="689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"/>
    <x v="830"/>
    <x v="6"/>
    <x v="18"/>
  </r>
  <r>
    <x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n v="0"/>
    <x v="121"/>
    <x v="6"/>
    <x v="18"/>
  </r>
  <r>
    <x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"/>
    <x v="833"/>
    <x v="6"/>
    <x v="18"/>
  </r>
  <r>
    <x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n v="1"/>
    <x v="135"/>
    <x v="6"/>
    <x v="18"/>
  </r>
  <r>
    <x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n v="0"/>
    <x v="120"/>
    <x v="6"/>
    <x v="18"/>
  </r>
  <r>
    <x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n v="5"/>
    <x v="73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n v="6"/>
    <x v="834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40"/>
    <x v="835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n v="0"/>
    <x v="683"/>
    <x v="6"/>
    <x v="18"/>
  </r>
  <r>
    <x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n v="0"/>
    <x v="144"/>
    <x v="6"/>
    <x v="18"/>
  </r>
  <r>
    <x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n v="0"/>
    <x v="121"/>
    <x v="6"/>
    <x v="18"/>
  </r>
  <r>
    <x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s v="games/mobile games"/>
    <n v="0"/>
    <x v="121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n v="0"/>
    <x v="121"/>
    <x v="6"/>
    <x v="18"/>
  </r>
  <r>
    <x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"/>
    <x v="836"/>
    <x v="6"/>
    <x v="18"/>
  </r>
  <r>
    <x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n v="0"/>
    <x v="121"/>
    <x v="7"/>
    <x v="19"/>
  </r>
  <r>
    <x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n v="0"/>
    <x v="101"/>
    <x v="7"/>
    <x v="19"/>
  </r>
  <r>
    <x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n v="9"/>
    <x v="837"/>
    <x v="7"/>
    <x v="19"/>
  </r>
  <r>
    <x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n v="0"/>
    <x v="121"/>
    <x v="7"/>
    <x v="19"/>
  </r>
  <r>
    <x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"/>
    <x v="838"/>
    <x v="7"/>
    <x v="19"/>
  </r>
  <r>
    <x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n v="0"/>
    <x v="839"/>
    <x v="7"/>
    <x v="19"/>
  </r>
  <r>
    <x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n v="10"/>
    <x v="840"/>
    <x v="7"/>
    <x v="19"/>
  </r>
  <r>
    <x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n v="0"/>
    <x v="121"/>
    <x v="7"/>
    <x v="19"/>
  </r>
  <r>
    <x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s v="food/food trucks"/>
    <n v="6"/>
    <x v="841"/>
    <x v="7"/>
    <x v="19"/>
  </r>
  <r>
    <x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n v="1"/>
    <x v="73"/>
    <x v="7"/>
    <x v="19"/>
  </r>
  <r>
    <x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n v="7"/>
    <x v="149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1"/>
    <x v="842"/>
    <x v="7"/>
    <x v="19"/>
  </r>
  <r>
    <x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n v="0"/>
    <x v="121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n v="2"/>
    <x v="690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n v="0"/>
    <x v="123"/>
    <x v="7"/>
    <x v="19"/>
  </r>
  <r>
    <x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n v="0"/>
    <x v="121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4"/>
    <x v="843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n v="0"/>
    <x v="121"/>
    <x v="7"/>
    <x v="19"/>
  </r>
  <r>
    <x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n v="0"/>
    <x v="844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n v="0"/>
    <x v="121"/>
    <x v="7"/>
    <x v="19"/>
  </r>
  <r>
    <x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n v="0"/>
    <x v="121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1"/>
    <x v="845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"/>
    <x v="846"/>
    <x v="7"/>
    <x v="19"/>
  </r>
  <r>
    <x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2"/>
    <x v="847"/>
    <x v="7"/>
    <x v="19"/>
  </r>
  <r>
    <x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6"/>
    <x v="848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n v="0"/>
    <x v="162"/>
    <x v="7"/>
    <x v="19"/>
  </r>
  <r>
    <x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n v="0"/>
    <x v="73"/>
    <x v="7"/>
    <x v="19"/>
  </r>
  <r>
    <x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n v="0"/>
    <x v="384"/>
    <x v="7"/>
    <x v="19"/>
  </r>
  <r>
    <x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s v="food/food trucks"/>
    <n v="0"/>
    <x v="121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n v="0"/>
    <x v="180"/>
    <x v="7"/>
    <x v="19"/>
  </r>
  <r>
    <x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n v="6"/>
    <x v="849"/>
    <x v="7"/>
    <x v="19"/>
  </r>
  <r>
    <x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n v="3"/>
    <x v="178"/>
    <x v="7"/>
    <x v="19"/>
  </r>
  <r>
    <x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n v="0"/>
    <x v="119"/>
    <x v="7"/>
    <x v="19"/>
  </r>
  <r>
    <x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n v="0"/>
    <x v="121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n v="0"/>
    <x v="144"/>
    <x v="7"/>
    <x v="19"/>
  </r>
  <r>
    <x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n v="5"/>
    <x v="850"/>
    <x v="7"/>
    <x v="19"/>
  </r>
  <r>
    <x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2"/>
    <x v="851"/>
    <x v="7"/>
    <x v="19"/>
  </r>
  <r>
    <x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n v="0"/>
    <x v="852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n v="4"/>
    <x v="689"/>
    <x v="7"/>
    <x v="19"/>
  </r>
  <r>
    <x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n v="4"/>
    <x v="853"/>
    <x v="7"/>
    <x v="19"/>
  </r>
  <r>
    <x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5"/>
    <x v="854"/>
    <x v="8"/>
    <x v="20"/>
  </r>
  <r>
    <x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"/>
    <x v="855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7"/>
    <x v="856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"/>
    <x v="857"/>
    <x v="8"/>
    <x v="20"/>
  </r>
  <r>
    <x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n v="161"/>
    <x v="858"/>
    <x v="8"/>
    <x v="20"/>
  </r>
  <r>
    <x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8"/>
    <x v="859"/>
    <x v="8"/>
    <x v="20"/>
  </r>
  <r>
    <x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x v="860"/>
    <x v="8"/>
    <x v="20"/>
  </r>
  <r>
    <x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"/>
    <x v="861"/>
    <x v="8"/>
    <x v="20"/>
  </r>
  <r>
    <x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x v="86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4"/>
    <x v="863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"/>
    <x v="864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x v="865"/>
    <x v="8"/>
    <x v="20"/>
  </r>
  <r>
    <x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70"/>
    <x v="866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"/>
    <x v="867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1"/>
    <x v="868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"/>
    <x v="869"/>
    <x v="8"/>
    <x v="20"/>
  </r>
  <r>
    <x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6"/>
    <x v="870"/>
    <x v="8"/>
    <x v="20"/>
  </r>
  <r>
    <x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"/>
    <x v="871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"/>
    <x v="872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"/>
    <x v="873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3"/>
    <x v="874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1"/>
    <x v="875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n v="115"/>
    <x v="876"/>
    <x v="8"/>
    <x v="20"/>
  </r>
  <r>
    <x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"/>
    <x v="877"/>
    <x v="8"/>
    <x v="20"/>
  </r>
  <r>
    <x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"/>
    <x v="878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x v="879"/>
    <x v="8"/>
    <x v="20"/>
  </r>
  <r>
    <x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"/>
    <x v="880"/>
    <x v="8"/>
    <x v="20"/>
  </r>
  <r>
    <x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"/>
    <x v="881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n v="129"/>
    <x v="882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"/>
    <x v="88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2"/>
    <x v="884"/>
    <x v="8"/>
    <x v="20"/>
  </r>
  <r>
    <x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"/>
    <x v="885"/>
    <x v="8"/>
    <x v="20"/>
  </r>
  <r>
    <x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6"/>
    <x v="886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3"/>
    <x v="887"/>
    <x v="8"/>
    <x v="20"/>
  </r>
  <r>
    <x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"/>
    <x v="888"/>
    <x v="8"/>
    <x v="20"/>
  </r>
  <r>
    <x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"/>
    <x v="889"/>
    <x v="8"/>
    <x v="20"/>
  </r>
  <r>
    <x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4"/>
    <x v="890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"/>
    <x v="891"/>
    <x v="8"/>
    <x v="20"/>
  </r>
  <r>
    <x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"/>
    <x v="892"/>
    <x v="8"/>
    <x v="20"/>
  </r>
  <r>
    <x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"/>
    <x v="893"/>
    <x v="8"/>
    <x v="20"/>
  </r>
  <r>
    <x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n v="7"/>
    <x v="894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n v="4"/>
    <x v="895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4"/>
    <x v="896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n v="0"/>
    <x v="121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n v="29"/>
    <x v="897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n v="1"/>
    <x v="384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n v="0"/>
    <x v="121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n v="0"/>
    <x v="121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n v="1"/>
    <x v="379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2"/>
    <x v="86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n v="0"/>
    <x v="121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n v="3"/>
    <x v="436"/>
    <x v="4"/>
    <x v="21"/>
  </r>
  <r>
    <x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s v="music/world music"/>
    <n v="0"/>
    <x v="121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n v="0"/>
    <x v="121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8"/>
    <x v="898"/>
    <x v="4"/>
    <x v="21"/>
  </r>
  <r>
    <x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n v="0"/>
    <x v="121"/>
    <x v="4"/>
    <x v="21"/>
  </r>
  <r>
    <x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"/>
    <x v="899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1"/>
    <x v="900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n v="1"/>
    <x v="144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"/>
    <x v="901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n v="104"/>
    <x v="902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"/>
    <x v="903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x v="904"/>
    <x v="4"/>
    <x v="11"/>
  </r>
  <r>
    <x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"/>
    <x v="905"/>
    <x v="4"/>
    <x v="11"/>
  </r>
  <r>
    <x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2"/>
    <x v="906"/>
    <x v="4"/>
    <x v="11"/>
  </r>
  <r>
    <x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"/>
    <x v="90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"/>
    <x v="908"/>
    <x v="4"/>
    <x v="11"/>
  </r>
  <r>
    <x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2"/>
    <x v="909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8"/>
    <x v="910"/>
    <x v="4"/>
    <x v="11"/>
  </r>
  <r>
    <x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"/>
    <x v="911"/>
    <x v="4"/>
    <x v="11"/>
  </r>
  <r>
    <x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9"/>
    <x v="912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"/>
    <x v="913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8"/>
    <x v="91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5"/>
    <x v="915"/>
    <x v="4"/>
    <x v="11"/>
  </r>
  <r>
    <x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"/>
    <x v="916"/>
    <x v="4"/>
    <x v="11"/>
  </r>
  <r>
    <x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"/>
    <x v="917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4"/>
    <x v="918"/>
    <x v="4"/>
    <x v="11"/>
  </r>
  <r>
    <x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"/>
    <x v="919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"/>
    <x v="920"/>
    <x v="4"/>
    <x v="11"/>
  </r>
  <r>
    <x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n v="119"/>
    <x v="92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n v="166"/>
    <x v="92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"/>
    <x v="923"/>
    <x v="4"/>
    <x v="11"/>
  </r>
  <r>
    <x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"/>
    <x v="924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2"/>
    <x v="925"/>
    <x v="4"/>
    <x v="11"/>
  </r>
  <r>
    <x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n v="117"/>
    <x v="926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9"/>
    <x v="927"/>
    <x v="4"/>
    <x v="11"/>
  </r>
  <r>
    <x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5"/>
    <x v="92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2"/>
    <x v="9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x v="930"/>
    <x v="4"/>
    <x v="11"/>
  </r>
  <r>
    <x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4"/>
    <x v="474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5"/>
    <x v="931"/>
    <x v="4"/>
    <x v="11"/>
  </r>
  <r>
    <x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"/>
    <x v="932"/>
    <x v="4"/>
    <x v="11"/>
  </r>
  <r>
    <x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"/>
    <x v="933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"/>
    <x v="93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5"/>
    <x v="935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1"/>
    <x v="936"/>
    <x v="4"/>
    <x v="11"/>
  </r>
  <r>
    <x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1"/>
    <x v="937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1"/>
    <x v="938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4"/>
    <x v="939"/>
    <x v="4"/>
    <x v="11"/>
  </r>
  <r>
    <x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"/>
    <x v="940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x v="941"/>
    <x v="1"/>
    <x v="6"/>
  </r>
  <r>
    <x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2"/>
    <x v="942"/>
    <x v="1"/>
    <x v="6"/>
  </r>
  <r>
    <x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n v="108"/>
    <x v="943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x v="944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"/>
    <x v="945"/>
    <x v="1"/>
    <x v="6"/>
  </r>
  <r>
    <x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n v="125"/>
    <x v="946"/>
    <x v="1"/>
    <x v="6"/>
  </r>
  <r>
    <x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9"/>
    <x v="94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6"/>
    <x v="948"/>
    <x v="1"/>
    <x v="6"/>
  </r>
  <r>
    <x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"/>
    <x v="949"/>
    <x v="1"/>
    <x v="6"/>
  </r>
  <r>
    <x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"/>
    <x v="950"/>
    <x v="1"/>
    <x v="6"/>
  </r>
  <r>
    <x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n v="122"/>
    <x v="951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2"/>
    <x v="952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n v="141"/>
    <x v="953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10"/>
    <x v="954"/>
    <x v="1"/>
    <x v="6"/>
  </r>
  <r>
    <x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5"/>
    <x v="955"/>
    <x v="1"/>
    <x v="6"/>
  </r>
  <r>
    <x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x v="956"/>
    <x v="1"/>
    <x v="6"/>
  </r>
  <r>
    <x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n v="135"/>
    <x v="957"/>
    <x v="1"/>
    <x v="6"/>
  </r>
  <r>
    <x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3"/>
    <x v="958"/>
    <x v="1"/>
    <x v="6"/>
  </r>
  <r>
    <x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x v="73"/>
    <x v="1"/>
    <x v="6"/>
  </r>
  <r>
    <x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s v="theater/plays"/>
    <n v="130"/>
    <x v="959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40"/>
    <x v="960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6"/>
    <x v="961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"/>
    <x v="962"/>
    <x v="2"/>
    <x v="8"/>
  </r>
  <r>
    <x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2"/>
    <x v="963"/>
    <x v="2"/>
    <x v="8"/>
  </r>
  <r>
    <x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"/>
    <x v="964"/>
    <x v="2"/>
    <x v="8"/>
  </r>
  <r>
    <x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2"/>
    <x v="965"/>
    <x v="2"/>
    <x v="8"/>
  </r>
  <r>
    <x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n v="16"/>
    <x v="9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"/>
    <x v="967"/>
    <x v="2"/>
    <x v="8"/>
  </r>
  <r>
    <x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n v="1"/>
    <x v="13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"/>
    <x v="968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"/>
    <x v="969"/>
    <x v="2"/>
    <x v="8"/>
  </r>
  <r>
    <x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"/>
    <x v="970"/>
    <x v="2"/>
    <x v="8"/>
  </r>
  <r>
    <x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n v="0"/>
    <x v="120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6"/>
    <x v="971"/>
    <x v="2"/>
    <x v="8"/>
  </r>
  <r>
    <x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"/>
    <x v="972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"/>
    <x v="97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1"/>
    <x v="974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"/>
    <x v="975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n v="0"/>
    <x v="730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9"/>
    <x v="976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10"/>
    <x v="97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"/>
    <x v="978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n v="1"/>
    <x v="979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4"/>
    <x v="980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"/>
    <x v="981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1"/>
    <x v="982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"/>
    <x v="983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"/>
    <x v="984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n v="0"/>
    <x v="121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n v="0"/>
    <x v="121"/>
    <x v="2"/>
    <x v="8"/>
  </r>
  <r>
    <x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1"/>
    <x v="985"/>
    <x v="2"/>
    <x v="8"/>
  </r>
  <r>
    <x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20"/>
    <x v="986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5"/>
    <x v="987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"/>
    <x v="988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"/>
    <x v="989"/>
    <x v="2"/>
    <x v="8"/>
  </r>
  <r>
    <x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7"/>
    <x v="990"/>
    <x v="2"/>
    <x v="8"/>
  </r>
  <r>
    <x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n v="0"/>
    <x v="121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"/>
    <x v="991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n v="0"/>
    <x v="101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"/>
    <x v="992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8"/>
    <x v="993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n v="125"/>
    <x v="994"/>
    <x v="3"/>
    <x v="9"/>
  </r>
  <r>
    <x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"/>
    <x v="99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n v="102"/>
    <x v="996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2"/>
    <x v="997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n v="204"/>
    <x v="998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"/>
    <x v="999"/>
    <x v="3"/>
    <x v="9"/>
  </r>
  <r>
    <x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"/>
    <x v="1000"/>
    <x v="3"/>
    <x v="9"/>
  </r>
  <r>
    <x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"/>
    <x v="1001"/>
    <x v="3"/>
    <x v="9"/>
  </r>
  <r>
    <x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4"/>
    <x v="1002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"/>
    <x v="1003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3"/>
    <x v="1004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3"/>
    <x v="1005"/>
    <x v="3"/>
    <x v="9"/>
  </r>
  <r>
    <x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"/>
    <x v="1006"/>
    <x v="3"/>
    <x v="9"/>
  </r>
  <r>
    <x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n v="112"/>
    <x v="100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6"/>
    <x v="1008"/>
    <x v="3"/>
    <x v="9"/>
  </r>
  <r>
    <x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"/>
    <x v="1009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6"/>
    <x v="1010"/>
    <x v="3"/>
    <x v="9"/>
  </r>
  <r>
    <x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"/>
    <x v="1011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n v="100"/>
    <x v="379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9"/>
    <x v="1012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"/>
    <x v="1013"/>
    <x v="4"/>
    <x v="11"/>
  </r>
  <r>
    <x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s v="music/rock"/>
    <n v="126"/>
    <x v="1014"/>
    <x v="4"/>
    <x v="11"/>
  </r>
  <r>
    <x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"/>
    <x v="1015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n v="111"/>
    <x v="1016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"/>
    <x v="1017"/>
    <x v="4"/>
    <x v="11"/>
  </r>
  <r>
    <x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n v="104"/>
    <x v="1018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"/>
    <x v="1019"/>
    <x v="4"/>
    <x v="11"/>
  </r>
  <r>
    <x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s v="music/rock"/>
    <n v="124"/>
    <x v="1020"/>
    <x v="4"/>
    <x v="11"/>
  </r>
  <r>
    <x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"/>
    <x v="1021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n v="189"/>
    <x v="102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"/>
    <x v="1023"/>
    <x v="4"/>
    <x v="11"/>
  </r>
  <r>
    <x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"/>
    <x v="102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n v="116"/>
    <x v="1025"/>
    <x v="4"/>
    <x v="11"/>
  </r>
  <r>
    <x v="1378"/>
    <s v="SIX BY SEVEN"/>
    <s v="A psychedelic post rock masterpiece!"/>
    <n v="2000"/>
    <x v="976"/>
    <x v="0"/>
    <x v="1"/>
    <s v="GBP"/>
    <n v="1470075210"/>
    <n v="1468779210"/>
    <b v="0"/>
    <x v="182"/>
    <b v="1"/>
    <s v="music/rock"/>
    <n v="203"/>
    <x v="1026"/>
    <x v="4"/>
    <x v="11"/>
  </r>
  <r>
    <x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2"/>
    <x v="1027"/>
    <x v="4"/>
    <x v="11"/>
  </r>
  <r>
    <x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n v="424"/>
    <x v="1028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"/>
    <x v="1029"/>
    <x v="4"/>
    <x v="11"/>
  </r>
  <r>
    <x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"/>
    <x v="1030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"/>
    <x v="1031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"/>
    <x v="1032"/>
    <x v="4"/>
    <x v="11"/>
  </r>
  <r>
    <x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"/>
    <x v="1033"/>
    <x v="4"/>
    <x v="11"/>
  </r>
  <r>
    <x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n v="219"/>
    <x v="372"/>
    <x v="4"/>
    <x v="11"/>
  </r>
  <r>
    <x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7"/>
    <x v="1034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5"/>
    <x v="1035"/>
    <x v="4"/>
    <x v="11"/>
  </r>
  <r>
    <x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"/>
    <x v="1036"/>
    <x v="4"/>
    <x v="11"/>
  </r>
  <r>
    <x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n v="109"/>
    <x v="1037"/>
    <x v="4"/>
    <x v="11"/>
  </r>
  <r>
    <x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"/>
    <x v="1038"/>
    <x v="4"/>
    <x v="11"/>
  </r>
  <r>
    <x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4"/>
    <x v="1039"/>
    <x v="4"/>
    <x v="11"/>
  </r>
  <r>
    <x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s v="music/rock"/>
    <n v="102"/>
    <x v="1040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"/>
    <x v="1041"/>
    <x v="4"/>
    <x v="11"/>
  </r>
  <r>
    <x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s v="music/rock"/>
    <n v="112"/>
    <x v="1042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"/>
    <x v="104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4"/>
    <x v="1044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10"/>
    <x v="10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"/>
    <x v="1046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"/>
    <x v="1047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7"/>
    <x v="1048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"/>
    <x v="1049"/>
    <x v="4"/>
    <x v="11"/>
  </r>
  <r>
    <x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3"/>
    <x v="1050"/>
    <x v="4"/>
    <x v="11"/>
  </r>
  <r>
    <x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n v="2"/>
    <x v="1051"/>
    <x v="3"/>
    <x v="22"/>
  </r>
  <r>
    <x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n v="0"/>
    <x v="1052"/>
    <x v="3"/>
    <x v="22"/>
  </r>
  <r>
    <x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n v="0"/>
    <x v="144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n v="1"/>
    <x v="507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"/>
    <x v="1053"/>
    <x v="3"/>
    <x v="22"/>
  </r>
  <r>
    <x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n v="0"/>
    <x v="120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n v="0"/>
    <x v="1054"/>
    <x v="3"/>
    <x v="22"/>
  </r>
  <r>
    <x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n v="5"/>
    <x v="1055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n v="5"/>
    <x v="101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n v="0"/>
    <x v="120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n v="18"/>
    <x v="105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x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n v="1"/>
    <x v="446"/>
    <x v="3"/>
    <x v="22"/>
  </r>
  <r>
    <x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n v="0"/>
    <x v="1057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n v="7"/>
    <x v="901"/>
    <x v="3"/>
    <x v="22"/>
  </r>
  <r>
    <x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n v="3"/>
    <x v="120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n v="0"/>
    <x v="10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n v="0"/>
    <x v="31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n v="0"/>
    <x v="101"/>
    <x v="3"/>
    <x v="22"/>
  </r>
  <r>
    <x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"/>
    <x v="1058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x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"/>
    <x v="1059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n v="5"/>
    <x v="2"/>
    <x v="3"/>
    <x v="22"/>
  </r>
  <r>
    <x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x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"/>
    <x v="128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2"/>
    <x v="1060"/>
    <x v="3"/>
    <x v="22"/>
  </r>
  <r>
    <x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n v="7"/>
    <x v="1061"/>
    <x v="3"/>
    <x v="22"/>
  </r>
  <r>
    <x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10"/>
    <x v="1062"/>
    <x v="3"/>
    <x v="22"/>
  </r>
  <r>
    <x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n v="0"/>
    <x v="507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1"/>
    <x v="1063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7"/>
    <x v="1064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n v="3"/>
    <x v="766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n v="7"/>
    <x v="18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n v="0"/>
    <x v="120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n v="1"/>
    <x v="1065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x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x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n v="0"/>
    <x v="384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x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n v="0"/>
    <x v="120"/>
    <x v="3"/>
    <x v="22"/>
  </r>
  <r>
    <x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n v="0"/>
    <x v="120"/>
    <x v="3"/>
    <x v="22"/>
  </r>
  <r>
    <x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n v="1"/>
    <x v="2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n v="11"/>
    <x v="1066"/>
    <x v="3"/>
    <x v="22"/>
  </r>
  <r>
    <x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3"/>
    <x v="1067"/>
    <x v="3"/>
    <x v="22"/>
  </r>
  <r>
    <x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x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x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x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"/>
    <x v="1068"/>
    <x v="3"/>
    <x v="23"/>
  </r>
  <r>
    <x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9"/>
    <x v="106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n v="148"/>
    <x v="1070"/>
    <x v="3"/>
    <x v="23"/>
  </r>
  <r>
    <x v="1464"/>
    <s v="Science Studio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"/>
    <x v="1071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"/>
    <x v="1072"/>
    <x v="3"/>
    <x v="23"/>
  </r>
  <r>
    <x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8"/>
    <x v="1073"/>
    <x v="3"/>
    <x v="23"/>
  </r>
  <r>
    <x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"/>
    <x v="1074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"/>
    <x v="1075"/>
    <x v="3"/>
    <x v="23"/>
  </r>
  <r>
    <x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"/>
    <x v="107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n v="125"/>
    <x v="1077"/>
    <x v="3"/>
    <x v="23"/>
  </r>
  <r>
    <x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4"/>
    <x v="107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9"/>
    <x v="1079"/>
    <x v="3"/>
    <x v="23"/>
  </r>
  <r>
    <x v="1473"/>
    <s v="ONE LOVES ONLY FORM"/>
    <s v="Public Radio Project"/>
    <n v="1500"/>
    <x v="1023"/>
    <x v="0"/>
    <x v="0"/>
    <s v="USD"/>
    <n v="1330644639"/>
    <n v="1328052639"/>
    <b v="1"/>
    <x v="5"/>
    <b v="1"/>
    <s v="publishing/radio &amp; podcasts"/>
    <n v="121"/>
    <x v="1080"/>
    <x v="3"/>
    <x v="23"/>
  </r>
  <r>
    <x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"/>
    <x v="1081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9"/>
    <x v="1082"/>
    <x v="3"/>
    <x v="23"/>
  </r>
  <r>
    <x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2"/>
    <x v="1083"/>
    <x v="3"/>
    <x v="23"/>
  </r>
  <r>
    <x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"/>
    <x v="1084"/>
    <x v="3"/>
    <x v="23"/>
  </r>
  <r>
    <x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2"/>
    <x v="1085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"/>
    <x v="1086"/>
    <x v="3"/>
    <x v="23"/>
  </r>
  <r>
    <x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"/>
    <x v="1087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n v="2"/>
    <x v="844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n v="0"/>
    <x v="144"/>
    <x v="3"/>
    <x v="10"/>
  </r>
  <r>
    <x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n v="1"/>
    <x v="384"/>
    <x v="3"/>
    <x v="10"/>
  </r>
  <r>
    <x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s v="publishing/fiction"/>
    <n v="0"/>
    <x v="121"/>
    <x v="3"/>
    <x v="10"/>
  </r>
  <r>
    <x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n v="2"/>
    <x v="73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"/>
    <x v="587"/>
    <x v="3"/>
    <x v="10"/>
  </r>
  <r>
    <x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n v="0"/>
    <x v="121"/>
    <x v="3"/>
    <x v="10"/>
  </r>
  <r>
    <x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"/>
    <x v="88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n v="0"/>
    <x v="121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n v="31"/>
    <x v="1088"/>
    <x v="3"/>
    <x v="10"/>
  </r>
  <r>
    <x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n v="8"/>
    <x v="101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n v="1"/>
    <x v="2"/>
    <x v="3"/>
    <x v="10"/>
  </r>
  <r>
    <x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n v="0"/>
    <x v="121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n v="9"/>
    <x v="1089"/>
    <x v="3"/>
    <x v="10"/>
  </r>
  <r>
    <x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n v="0"/>
    <x v="121"/>
    <x v="3"/>
    <x v="10"/>
  </r>
  <r>
    <x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n v="0"/>
    <x v="121"/>
    <x v="3"/>
    <x v="10"/>
  </r>
  <r>
    <x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n v="0"/>
    <x v="120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2"/>
    <x v="1090"/>
    <x v="3"/>
    <x v="10"/>
  </r>
  <r>
    <x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n v="0"/>
    <x v="144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"/>
    <x v="1091"/>
    <x v="3"/>
    <x v="10"/>
  </r>
  <r>
    <x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"/>
    <x v="1092"/>
    <x v="8"/>
    <x v="20"/>
  </r>
  <r>
    <x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"/>
    <x v="1093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8"/>
    <x v="1094"/>
    <x v="8"/>
    <x v="20"/>
  </r>
  <r>
    <x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8"/>
    <x v="1095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4"/>
    <x v="1096"/>
    <x v="8"/>
    <x v="20"/>
  </r>
  <r>
    <x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"/>
    <x v="1097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x v="1098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1"/>
    <x v="1099"/>
    <x v="8"/>
    <x v="20"/>
  </r>
  <r>
    <x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4"/>
    <x v="1100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"/>
    <x v="1101"/>
    <x v="8"/>
    <x v="20"/>
  </r>
  <r>
    <x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2"/>
    <x v="1102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9"/>
    <x v="1103"/>
    <x v="8"/>
    <x v="20"/>
  </r>
  <r>
    <x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"/>
    <x v="1104"/>
    <x v="8"/>
    <x v="20"/>
  </r>
  <r>
    <x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"/>
    <x v="1105"/>
    <x v="8"/>
    <x v="20"/>
  </r>
  <r>
    <x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"/>
    <x v="1106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9"/>
    <x v="1107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2"/>
    <x v="1108"/>
    <x v="8"/>
    <x v="20"/>
  </r>
  <r>
    <x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"/>
    <x v="1109"/>
    <x v="8"/>
    <x v="20"/>
  </r>
  <r>
    <x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"/>
    <x v="1110"/>
    <x v="8"/>
    <x v="20"/>
  </r>
  <r>
    <x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"/>
    <x v="1111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7"/>
    <x v="1112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9"/>
    <x v="1113"/>
    <x v="8"/>
    <x v="20"/>
  </r>
  <r>
    <x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5"/>
    <x v="1114"/>
    <x v="8"/>
    <x v="20"/>
  </r>
  <r>
    <x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7"/>
    <x v="1115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"/>
    <x v="1116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"/>
    <x v="1117"/>
    <x v="8"/>
    <x v="20"/>
  </r>
  <r>
    <x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"/>
    <x v="1118"/>
    <x v="8"/>
    <x v="20"/>
  </r>
  <r>
    <x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2"/>
    <x v="1119"/>
    <x v="8"/>
    <x v="20"/>
  </r>
  <r>
    <x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1"/>
    <x v="1120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5"/>
    <x v="1121"/>
    <x v="8"/>
    <x v="20"/>
  </r>
  <r>
    <x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6"/>
    <x v="1122"/>
    <x v="8"/>
    <x v="20"/>
  </r>
  <r>
    <x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"/>
    <x v="1123"/>
    <x v="8"/>
    <x v="20"/>
  </r>
  <r>
    <x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"/>
    <x v="1124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8"/>
    <x v="1125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"/>
    <x v="112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"/>
    <x v="1127"/>
    <x v="8"/>
    <x v="20"/>
  </r>
  <r>
    <x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80"/>
    <x v="112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3"/>
    <x v="112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6"/>
    <x v="1130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8"/>
    <x v="1131"/>
    <x v="8"/>
    <x v="20"/>
  </r>
  <r>
    <x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n v="0"/>
    <x v="366"/>
    <x v="8"/>
    <x v="24"/>
  </r>
  <r>
    <x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n v="4"/>
    <x v="135"/>
    <x v="8"/>
    <x v="24"/>
  </r>
  <r>
    <x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n v="0"/>
    <x v="119"/>
    <x v="8"/>
    <x v="24"/>
  </r>
  <r>
    <x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n v="0"/>
    <x v="121"/>
    <x v="8"/>
    <x v="24"/>
  </r>
  <r>
    <x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n v="0"/>
    <x v="120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9"/>
    <x v="1132"/>
    <x v="8"/>
    <x v="24"/>
  </r>
  <r>
    <x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n v="0"/>
    <x v="121"/>
    <x v="8"/>
    <x v="24"/>
  </r>
  <r>
    <x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n v="9"/>
    <x v="88"/>
    <x v="8"/>
    <x v="24"/>
  </r>
  <r>
    <x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n v="34"/>
    <x v="11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n v="13"/>
    <x v="1134"/>
    <x v="8"/>
    <x v="24"/>
  </r>
  <r>
    <x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n v="0"/>
    <x v="121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"/>
    <x v="113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n v="0"/>
    <x v="121"/>
    <x v="8"/>
    <x v="24"/>
  </r>
  <r>
    <x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n v="0"/>
    <x v="121"/>
    <x v="8"/>
    <x v="24"/>
  </r>
  <r>
    <x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n v="0"/>
    <x v="121"/>
    <x v="8"/>
    <x v="24"/>
  </r>
  <r>
    <x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"/>
    <x v="1136"/>
    <x v="8"/>
    <x v="24"/>
  </r>
  <r>
    <x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n v="4"/>
    <x v="101"/>
    <x v="8"/>
    <x v="24"/>
  </r>
  <r>
    <x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n v="5"/>
    <x v="123"/>
    <x v="8"/>
    <x v="24"/>
  </r>
  <r>
    <x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n v="0"/>
    <x v="73"/>
    <x v="8"/>
    <x v="24"/>
  </r>
  <r>
    <x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n v="4"/>
    <x v="842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1"/>
    <x v="40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n v="0"/>
    <x v="121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"/>
    <x v="66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n v="0"/>
    <x v="119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n v="3"/>
    <x v="101"/>
    <x v="3"/>
    <x v="25"/>
  </r>
  <r>
    <x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"/>
    <x v="1137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n v="4"/>
    <x v="1138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4"/>
    <x v="1139"/>
    <x v="3"/>
    <x v="25"/>
  </r>
  <r>
    <x v="1569"/>
    <s v="to be removed (Canceled)"/>
    <s v="to be removed"/>
    <n v="30000"/>
    <x v="117"/>
    <x v="1"/>
    <x v="0"/>
    <s v="USD"/>
    <n v="1369498714"/>
    <n v="1366906714"/>
    <b v="0"/>
    <x v="78"/>
    <b v="0"/>
    <s v="publishing/art books"/>
    <n v="0"/>
    <x v="121"/>
    <x v="3"/>
    <x v="25"/>
  </r>
  <r>
    <x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n v="41"/>
    <x v="1140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n v="1"/>
    <x v="135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n v="5"/>
    <x v="69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n v="2"/>
    <x v="1141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"/>
    <x v="1142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3"/>
    <x v="1143"/>
    <x v="3"/>
    <x v="25"/>
  </r>
  <r>
    <x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n v="13"/>
    <x v="178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n v="1"/>
    <x v="446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n v="11"/>
    <x v="22"/>
    <x v="3"/>
    <x v="25"/>
  </r>
  <r>
    <x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n v="1"/>
    <x v="45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n v="0"/>
    <x v="121"/>
    <x v="3"/>
    <x v="25"/>
  </r>
  <r>
    <x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n v="1"/>
    <x v="144"/>
    <x v="8"/>
    <x v="26"/>
  </r>
  <r>
    <x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"/>
    <x v="1144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n v="0"/>
    <x v="2"/>
    <x v="8"/>
    <x v="26"/>
  </r>
  <r>
    <x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n v="0"/>
    <x v="121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x v="1145"/>
    <x v="8"/>
    <x v="26"/>
  </r>
  <r>
    <x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n v="0"/>
    <x v="121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n v="0"/>
    <x v="120"/>
    <x v="8"/>
    <x v="26"/>
  </r>
  <r>
    <x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n v="0"/>
    <x v="121"/>
    <x v="8"/>
    <x v="26"/>
  </r>
  <r>
    <x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n v="0"/>
    <x v="121"/>
    <x v="8"/>
    <x v="26"/>
  </r>
  <r>
    <x v="1590"/>
    <s v="An Italian Adventure"/>
    <s v="Discover Italy through photography."/>
    <n v="60000"/>
    <x v="806"/>
    <x v="2"/>
    <x v="13"/>
    <s v="EUR"/>
    <n v="1443040464"/>
    <n v="1440448464"/>
    <b v="0"/>
    <x v="84"/>
    <b v="0"/>
    <s v="photography/places"/>
    <n v="2"/>
    <x v="1146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"/>
    <x v="1147"/>
    <x v="8"/>
    <x v="26"/>
  </r>
  <r>
    <x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n v="0"/>
    <x v="121"/>
    <x v="8"/>
    <x v="26"/>
  </r>
  <r>
    <x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n v="0"/>
    <x v="120"/>
    <x v="8"/>
    <x v="26"/>
  </r>
  <r>
    <x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n v="21"/>
    <x v="442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n v="0"/>
    <x v="379"/>
    <x v="8"/>
    <x v="26"/>
  </r>
  <r>
    <x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n v="2"/>
    <x v="384"/>
    <x v="8"/>
    <x v="26"/>
  </r>
  <r>
    <x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n v="0"/>
    <x v="121"/>
    <x v="8"/>
    <x v="26"/>
  </r>
  <r>
    <x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n v="0"/>
    <x v="120"/>
    <x v="8"/>
    <x v="26"/>
  </r>
  <r>
    <x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n v="0"/>
    <x v="121"/>
    <x v="8"/>
    <x v="26"/>
  </r>
  <r>
    <x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"/>
    <x v="1148"/>
    <x v="8"/>
    <x v="26"/>
  </r>
  <r>
    <x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"/>
    <x v="1149"/>
    <x v="4"/>
    <x v="11"/>
  </r>
  <r>
    <x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"/>
    <x v="1150"/>
    <x v="4"/>
    <x v="11"/>
  </r>
  <r>
    <x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"/>
    <x v="1151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"/>
    <x v="115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1"/>
    <x v="1153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"/>
    <x v="1154"/>
    <x v="4"/>
    <x v="11"/>
  </r>
  <r>
    <x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"/>
    <x v="1155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"/>
    <x v="1156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"/>
    <x v="1157"/>
    <x v="4"/>
    <x v="11"/>
  </r>
  <r>
    <x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2"/>
    <x v="1158"/>
    <x v="4"/>
    <x v="11"/>
  </r>
  <r>
    <x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s v="music/rock"/>
    <n v="125"/>
    <x v="1159"/>
    <x v="4"/>
    <x v="11"/>
  </r>
  <r>
    <x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n v="110"/>
    <x v="73"/>
    <x v="4"/>
    <x v="11"/>
  </r>
  <r>
    <x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2"/>
    <x v="1160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3"/>
    <x v="1161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"/>
    <x v="1162"/>
    <x v="4"/>
    <x v="11"/>
  </r>
  <r>
    <x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"/>
    <x v="1163"/>
    <x v="4"/>
    <x v="11"/>
  </r>
  <r>
    <x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n v="146"/>
    <x v="1164"/>
    <x v="4"/>
    <x v="11"/>
  </r>
  <r>
    <x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"/>
    <x v="1165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n v="133"/>
    <x v="1166"/>
    <x v="4"/>
    <x v="11"/>
  </r>
  <r>
    <x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n v="113"/>
    <x v="1167"/>
    <x v="4"/>
    <x v="11"/>
  </r>
  <r>
    <x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"/>
    <x v="116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2"/>
    <x v="1169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"/>
    <x v="1170"/>
    <x v="4"/>
    <x v="11"/>
  </r>
  <r>
    <x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x v="1171"/>
    <x v="4"/>
    <x v="11"/>
  </r>
  <r>
    <x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"/>
    <x v="1172"/>
    <x v="4"/>
    <x v="11"/>
  </r>
  <r>
    <x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"/>
    <x v="1173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x v="1174"/>
    <x v="4"/>
    <x v="11"/>
  </r>
  <r>
    <x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1"/>
    <x v="1175"/>
    <x v="4"/>
    <x v="11"/>
  </r>
  <r>
    <x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4"/>
    <x v="1176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"/>
    <x v="1177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6"/>
    <x v="1178"/>
    <x v="4"/>
    <x v="11"/>
  </r>
  <r>
    <x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2"/>
    <x v="1179"/>
    <x v="4"/>
    <x v="11"/>
  </r>
  <r>
    <x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x v="1180"/>
    <x v="4"/>
    <x v="11"/>
  </r>
  <r>
    <x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1"/>
    <x v="11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"/>
    <x v="1182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4"/>
    <x v="1183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4"/>
    <x v="1184"/>
    <x v="4"/>
    <x v="11"/>
  </r>
  <r>
    <x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x v="1185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x v="1186"/>
    <x v="4"/>
    <x v="11"/>
  </r>
  <r>
    <x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70"/>
    <x v="1187"/>
    <x v="4"/>
    <x v="11"/>
  </r>
  <r>
    <x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"/>
    <x v="1188"/>
    <x v="4"/>
    <x v="27"/>
  </r>
  <r>
    <x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n v="100"/>
    <x v="317"/>
    <x v="4"/>
    <x v="27"/>
  </r>
  <r>
    <x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5"/>
    <x v="1189"/>
    <x v="4"/>
    <x v="27"/>
  </r>
  <r>
    <x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10"/>
    <x v="1190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1"/>
    <x v="1191"/>
    <x v="4"/>
    <x v="27"/>
  </r>
  <r>
    <x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"/>
    <x v="1192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5"/>
    <x v="1193"/>
    <x v="4"/>
    <x v="27"/>
  </r>
  <r>
    <x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"/>
    <x v="1194"/>
    <x v="4"/>
    <x v="27"/>
  </r>
  <r>
    <x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1"/>
    <x v="1195"/>
    <x v="4"/>
    <x v="27"/>
  </r>
  <r>
    <x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2"/>
    <x v="1196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n v="101"/>
    <x v="1197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1"/>
    <x v="119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"/>
    <x v="1199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20"/>
    <x v="1200"/>
    <x v="4"/>
    <x v="27"/>
  </r>
  <r>
    <x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3"/>
    <x v="1201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"/>
    <x v="1202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5"/>
    <x v="1203"/>
    <x v="4"/>
    <x v="27"/>
  </r>
  <r>
    <x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"/>
    <x v="1204"/>
    <x v="4"/>
    <x v="27"/>
  </r>
  <r>
    <x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3"/>
    <x v="1205"/>
    <x v="4"/>
    <x v="27"/>
  </r>
  <r>
    <x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n v="1254"/>
    <x v="1206"/>
    <x v="4"/>
    <x v="27"/>
  </r>
  <r>
    <x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3"/>
    <x v="12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3"/>
    <x v="1208"/>
    <x v="4"/>
    <x v="27"/>
  </r>
  <r>
    <x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n v="108"/>
    <x v="1209"/>
    <x v="4"/>
    <x v="27"/>
  </r>
  <r>
    <x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"/>
    <x v="1210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"/>
    <x v="1211"/>
    <x v="4"/>
    <x v="27"/>
  </r>
  <r>
    <x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1"/>
    <x v="1212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7"/>
    <x v="121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3"/>
    <x v="1214"/>
    <x v="4"/>
    <x v="27"/>
  </r>
  <r>
    <x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40"/>
    <x v="404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n v="103"/>
    <x v="1215"/>
    <x v="4"/>
    <x v="27"/>
  </r>
  <r>
    <x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1"/>
    <x v="1216"/>
    <x v="4"/>
    <x v="27"/>
  </r>
  <r>
    <x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n v="113"/>
    <x v="1217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"/>
    <x v="1218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n v="202"/>
    <x v="1219"/>
    <x v="4"/>
    <x v="27"/>
  </r>
  <r>
    <x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"/>
    <x v="1220"/>
    <x v="4"/>
    <x v="27"/>
  </r>
  <r>
    <x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"/>
    <x v="1221"/>
    <x v="4"/>
    <x v="27"/>
  </r>
  <r>
    <x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2"/>
    <x v="1222"/>
    <x v="4"/>
    <x v="27"/>
  </r>
  <r>
    <x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n v="118"/>
    <x v="1223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x v="372"/>
    <x v="4"/>
    <x v="27"/>
  </r>
  <r>
    <x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n v="118"/>
    <x v="1224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"/>
    <x v="1225"/>
    <x v="4"/>
    <x v="28"/>
  </r>
  <r>
    <x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n v="0"/>
    <x v="121"/>
    <x v="4"/>
    <x v="28"/>
  </r>
  <r>
    <x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n v="22"/>
    <x v="1226"/>
    <x v="4"/>
    <x v="28"/>
  </r>
  <r>
    <x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"/>
    <x v="1227"/>
    <x v="4"/>
    <x v="28"/>
  </r>
  <r>
    <x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n v="103"/>
    <x v="1228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n v="0"/>
    <x v="666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"/>
    <x v="1229"/>
    <x v="4"/>
    <x v="28"/>
  </r>
  <r>
    <x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"/>
    <x v="1230"/>
    <x v="4"/>
    <x v="28"/>
  </r>
  <r>
    <x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x v="1231"/>
    <x v="4"/>
    <x v="28"/>
  </r>
  <r>
    <x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"/>
    <x v="1232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"/>
    <x v="1233"/>
    <x v="4"/>
    <x v="28"/>
  </r>
  <r>
    <x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8"/>
    <x v="12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n v="9"/>
    <x v="436"/>
    <x v="4"/>
    <x v="28"/>
  </r>
  <r>
    <x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n v="0"/>
    <x v="144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n v="12"/>
    <x v="1235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n v="0"/>
    <x v="121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"/>
    <x v="1236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n v="0"/>
    <x v="121"/>
    <x v="4"/>
    <x v="28"/>
  </r>
  <r>
    <x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n v="4"/>
    <x v="1237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"/>
    <x v="1238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n v="0"/>
    <x v="144"/>
    <x v="4"/>
    <x v="28"/>
  </r>
  <r>
    <x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s v="music/faith"/>
    <n v="0"/>
    <x v="120"/>
    <x v="4"/>
    <x v="28"/>
  </r>
  <r>
    <x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n v="1"/>
    <x v="157"/>
    <x v="4"/>
    <x v="28"/>
  </r>
  <r>
    <x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"/>
    <x v="1239"/>
    <x v="4"/>
    <x v="28"/>
  </r>
  <r>
    <x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n v="0"/>
    <x v="121"/>
    <x v="4"/>
    <x v="28"/>
  </r>
  <r>
    <x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n v="0"/>
    <x v="121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10"/>
    <x v="1240"/>
    <x v="4"/>
    <x v="28"/>
  </r>
  <r>
    <x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n v="0"/>
    <x v="121"/>
    <x v="4"/>
    <x v="28"/>
  </r>
  <r>
    <x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n v="5"/>
    <x v="1241"/>
    <x v="4"/>
    <x v="28"/>
  </r>
  <r>
    <x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1"/>
    <x v="447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n v="11"/>
    <x v="1242"/>
    <x v="4"/>
    <x v="28"/>
  </r>
  <r>
    <x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n v="0"/>
    <x v="121"/>
    <x v="4"/>
    <x v="28"/>
  </r>
  <r>
    <x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n v="2"/>
    <x v="73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8"/>
    <x v="1243"/>
    <x v="4"/>
    <x v="28"/>
  </r>
  <r>
    <x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n v="0"/>
    <x v="148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n v="8"/>
    <x v="73"/>
    <x v="4"/>
    <x v="28"/>
  </r>
  <r>
    <x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n v="43"/>
    <x v="1244"/>
    <x v="4"/>
    <x v="28"/>
  </r>
  <r>
    <x v="1718"/>
    <s v="The Prodigal Son"/>
    <s v="A melody for the galaxy."/>
    <n v="35000"/>
    <x v="735"/>
    <x v="2"/>
    <x v="0"/>
    <s v="USD"/>
    <n v="1463201940"/>
    <n v="1459435149"/>
    <b v="0"/>
    <x v="84"/>
    <b v="0"/>
    <s v="music/faith"/>
    <n v="0"/>
    <x v="839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n v="1"/>
    <x v="123"/>
    <x v="4"/>
    <x v="28"/>
  </r>
  <r>
    <x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n v="6"/>
    <x v="1245"/>
    <x v="4"/>
    <x v="28"/>
  </r>
  <r>
    <x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n v="0"/>
    <x v="121"/>
    <x v="4"/>
    <x v="28"/>
  </r>
  <r>
    <x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n v="0"/>
    <x v="120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n v="7"/>
    <x v="124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1"/>
    <x v="440"/>
    <x v="4"/>
    <x v="28"/>
  </r>
  <r>
    <x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"/>
    <x v="1247"/>
    <x v="4"/>
    <x v="28"/>
  </r>
  <r>
    <x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4"/>
    <x v="1248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n v="0"/>
    <x v="120"/>
    <x v="4"/>
    <x v="28"/>
  </r>
  <r>
    <x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"/>
    <x v="1249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n v="0"/>
    <x v="121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n v="0"/>
    <x v="121"/>
    <x v="4"/>
    <x v="28"/>
  </r>
  <r>
    <x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n v="0"/>
    <x v="121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n v="0"/>
    <x v="121"/>
    <x v="4"/>
    <x v="28"/>
  </r>
  <r>
    <x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n v="0"/>
    <x v="121"/>
    <x v="4"/>
    <x v="28"/>
  </r>
  <r>
    <x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n v="0"/>
    <x v="120"/>
    <x v="4"/>
    <x v="28"/>
  </r>
  <r>
    <x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n v="11"/>
    <x v="698"/>
    <x v="4"/>
    <x v="28"/>
  </r>
  <r>
    <x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n v="1"/>
    <x v="1250"/>
    <x v="4"/>
    <x v="28"/>
  </r>
  <r>
    <x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n v="21"/>
    <x v="98"/>
    <x v="4"/>
    <x v="28"/>
  </r>
  <r>
    <x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n v="0"/>
    <x v="135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n v="0"/>
    <x v="120"/>
    <x v="4"/>
    <x v="28"/>
  </r>
  <r>
    <x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n v="0"/>
    <x v="121"/>
    <x v="4"/>
    <x v="28"/>
  </r>
  <r>
    <x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n v="111"/>
    <x v="1251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9"/>
    <x v="1252"/>
    <x v="8"/>
    <x v="20"/>
  </r>
  <r>
    <x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n v="100"/>
    <x v="1253"/>
    <x v="8"/>
    <x v="20"/>
  </r>
  <r>
    <x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"/>
    <x v="1254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"/>
    <x v="125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"/>
    <x v="1256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5"/>
    <x v="1257"/>
    <x v="8"/>
    <x v="20"/>
  </r>
  <r>
    <x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30"/>
    <x v="1258"/>
    <x v="8"/>
    <x v="20"/>
  </r>
  <r>
    <x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"/>
    <x v="1259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2"/>
    <x v="1260"/>
    <x v="8"/>
    <x v="20"/>
  </r>
  <r>
    <x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3"/>
    <x v="1261"/>
    <x v="8"/>
    <x v="20"/>
  </r>
  <r>
    <x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"/>
    <x v="1262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x v="126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1"/>
    <x v="1264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n v="120"/>
    <x v="507"/>
    <x v="8"/>
    <x v="20"/>
  </r>
  <r>
    <x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3"/>
    <x v="1265"/>
    <x v="8"/>
    <x v="20"/>
  </r>
  <r>
    <x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6"/>
    <x v="1266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5"/>
    <x v="1267"/>
    <x v="8"/>
    <x v="20"/>
  </r>
  <r>
    <x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7"/>
    <x v="1268"/>
    <x v="8"/>
    <x v="20"/>
  </r>
  <r>
    <x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"/>
    <x v="1269"/>
    <x v="8"/>
    <x v="20"/>
  </r>
  <r>
    <x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x v="1270"/>
    <x v="8"/>
    <x v="20"/>
  </r>
  <r>
    <x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n v="885"/>
    <x v="1271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2"/>
    <x v="1272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20"/>
    <x v="1273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"/>
    <x v="1274"/>
    <x v="8"/>
    <x v="20"/>
  </r>
  <r>
    <x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n v="0"/>
    <x v="121"/>
    <x v="8"/>
    <x v="20"/>
  </r>
  <r>
    <x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6"/>
    <x v="1275"/>
    <x v="8"/>
    <x v="20"/>
  </r>
  <r>
    <x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4"/>
    <x v="1276"/>
    <x v="8"/>
    <x v="20"/>
  </r>
  <r>
    <x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3"/>
    <x v="1277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7"/>
    <x v="456"/>
    <x v="8"/>
    <x v="20"/>
  </r>
  <r>
    <x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n v="21"/>
    <x v="1278"/>
    <x v="8"/>
    <x v="20"/>
  </r>
  <r>
    <x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6"/>
    <x v="1279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n v="6"/>
    <x v="1280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6"/>
    <x v="1281"/>
    <x v="8"/>
    <x v="20"/>
  </r>
  <r>
    <x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"/>
    <x v="1282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n v="7"/>
    <x v="33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n v="14"/>
    <x v="1283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2"/>
    <x v="1284"/>
    <x v="8"/>
    <x v="20"/>
  </r>
  <r>
    <x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"/>
    <x v="1285"/>
    <x v="8"/>
    <x v="20"/>
  </r>
  <r>
    <x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40"/>
    <x v="1286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6"/>
    <x v="1287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"/>
    <x v="1288"/>
    <x v="8"/>
    <x v="20"/>
  </r>
  <r>
    <x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4"/>
    <x v="1289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40"/>
    <x v="1290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"/>
    <x v="1291"/>
    <x v="8"/>
    <x v="20"/>
  </r>
  <r>
    <x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n v="48"/>
    <x v="1292"/>
    <x v="8"/>
    <x v="20"/>
  </r>
  <r>
    <x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"/>
    <x v="1293"/>
    <x v="8"/>
    <x v="20"/>
  </r>
  <r>
    <x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n v="1"/>
    <x v="1090"/>
    <x v="8"/>
    <x v="20"/>
  </r>
  <r>
    <x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n v="1"/>
    <x v="119"/>
    <x v="8"/>
    <x v="20"/>
  </r>
  <r>
    <x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5"/>
    <x v="1294"/>
    <x v="8"/>
    <x v="20"/>
  </r>
  <r>
    <x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4"/>
    <x v="1295"/>
    <x v="8"/>
    <x v="20"/>
  </r>
  <r>
    <x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"/>
    <x v="1296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n v="1"/>
    <x v="135"/>
    <x v="8"/>
    <x v="20"/>
  </r>
  <r>
    <x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"/>
    <x v="1297"/>
    <x v="8"/>
    <x v="20"/>
  </r>
  <r>
    <x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9"/>
    <x v="1298"/>
    <x v="8"/>
    <x v="20"/>
  </r>
  <r>
    <x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"/>
    <x v="129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8"/>
    <x v="1300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n v="14"/>
    <x v="1301"/>
    <x v="8"/>
    <x v="20"/>
  </r>
  <r>
    <x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2"/>
    <x v="1302"/>
    <x v="8"/>
    <x v="20"/>
  </r>
  <r>
    <x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"/>
    <x v="1303"/>
    <x v="8"/>
    <x v="20"/>
  </r>
  <r>
    <x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n v="14"/>
    <x v="1304"/>
    <x v="8"/>
    <x v="20"/>
  </r>
  <r>
    <x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n v="48"/>
    <x v="1305"/>
    <x v="8"/>
    <x v="20"/>
  </r>
  <r>
    <x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1"/>
    <x v="130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"/>
    <x v="1307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"/>
    <x v="1308"/>
    <x v="8"/>
    <x v="20"/>
  </r>
  <r>
    <x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3"/>
    <x v="1309"/>
    <x v="8"/>
    <x v="20"/>
  </r>
  <r>
    <x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n v="11"/>
    <x v="1310"/>
    <x v="8"/>
    <x v="20"/>
  </r>
  <r>
    <x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"/>
    <x v="1311"/>
    <x v="8"/>
    <x v="20"/>
  </r>
  <r>
    <x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n v="11"/>
    <x v="1312"/>
    <x v="8"/>
    <x v="20"/>
  </r>
  <r>
    <x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n v="3"/>
    <x v="507"/>
    <x v="8"/>
    <x v="20"/>
  </r>
  <r>
    <x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n v="0"/>
    <x v="1313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"/>
    <x v="1314"/>
    <x v="8"/>
    <x v="20"/>
  </r>
  <r>
    <x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n v="0"/>
    <x v="121"/>
    <x v="8"/>
    <x v="20"/>
  </r>
  <r>
    <x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"/>
    <x v="1315"/>
    <x v="8"/>
    <x v="20"/>
  </r>
  <r>
    <x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n v="0"/>
    <x v="121"/>
    <x v="8"/>
    <x v="20"/>
  </r>
  <r>
    <x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n v="2"/>
    <x v="1316"/>
    <x v="8"/>
    <x v="20"/>
  </r>
  <r>
    <x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"/>
    <x v="1317"/>
    <x v="8"/>
    <x v="20"/>
  </r>
  <r>
    <x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n v="0"/>
    <x v="121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n v="2"/>
    <x v="1318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n v="7"/>
    <x v="1319"/>
    <x v="8"/>
    <x v="20"/>
  </r>
  <r>
    <x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5"/>
    <x v="1320"/>
    <x v="4"/>
    <x v="11"/>
  </r>
  <r>
    <x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n v="100"/>
    <x v="50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6"/>
    <x v="1321"/>
    <x v="4"/>
    <x v="11"/>
  </r>
  <r>
    <x v="1824"/>
    <s v="Tin Man's Broken Wisdom Fund"/>
    <s v="cd fund raiser"/>
    <n v="3000"/>
    <x v="1243"/>
    <x v="0"/>
    <x v="0"/>
    <s v="USD"/>
    <n v="1389146880"/>
    <n v="1387403967"/>
    <b v="0"/>
    <x v="244"/>
    <b v="1"/>
    <s v="music/rock"/>
    <n v="100"/>
    <x v="1322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"/>
    <x v="1323"/>
    <x v="4"/>
    <x v="11"/>
  </r>
  <r>
    <x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x v="1324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1"/>
    <x v="1325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"/>
    <x v="1326"/>
    <x v="4"/>
    <x v="11"/>
  </r>
  <r>
    <x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7"/>
    <x v="132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2"/>
    <x v="1328"/>
    <x v="4"/>
    <x v="11"/>
  </r>
  <r>
    <x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n v="103"/>
    <x v="1329"/>
    <x v="4"/>
    <x v="11"/>
  </r>
  <r>
    <x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n v="143"/>
    <x v="384"/>
    <x v="4"/>
    <x v="11"/>
  </r>
  <r>
    <x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n v="263"/>
    <x v="840"/>
    <x v="4"/>
    <x v="11"/>
  </r>
  <r>
    <x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"/>
    <x v="1330"/>
    <x v="4"/>
    <x v="11"/>
  </r>
  <r>
    <x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n v="104"/>
    <x v="1331"/>
    <x v="4"/>
    <x v="11"/>
  </r>
  <r>
    <x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"/>
    <x v="1332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7"/>
    <x v="1333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"/>
    <x v="1334"/>
    <x v="4"/>
    <x v="11"/>
  </r>
  <r>
    <x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n v="205"/>
    <x v="1335"/>
    <x v="4"/>
    <x v="11"/>
  </r>
  <r>
    <x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n v="109"/>
    <x v="1336"/>
    <x v="4"/>
    <x v="11"/>
  </r>
  <r>
    <x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2"/>
    <x v="1337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"/>
    <x v="1338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"/>
    <x v="1339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"/>
    <x v="1340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x v="1341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8"/>
    <x v="1342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1"/>
    <x v="134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"/>
    <x v="1344"/>
    <x v="4"/>
    <x v="11"/>
  </r>
  <r>
    <x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n v="100"/>
    <x v="1345"/>
    <x v="4"/>
    <x v="11"/>
  </r>
  <r>
    <x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2"/>
    <x v="1346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"/>
    <x v="1347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7"/>
    <x v="1348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2"/>
    <x v="1349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"/>
    <x v="1350"/>
    <x v="4"/>
    <x v="11"/>
  </r>
  <r>
    <x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"/>
    <x v="1351"/>
    <x v="4"/>
    <x v="11"/>
  </r>
  <r>
    <x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"/>
    <x v="1352"/>
    <x v="4"/>
    <x v="11"/>
  </r>
  <r>
    <x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n v="100"/>
    <x v="1353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9"/>
    <x v="1354"/>
    <x v="4"/>
    <x v="11"/>
  </r>
  <r>
    <x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2"/>
    <x v="1355"/>
    <x v="4"/>
    <x v="11"/>
  </r>
  <r>
    <x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n v="133"/>
    <x v="1356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n v="0"/>
    <x v="121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n v="8"/>
    <x v="1357"/>
    <x v="6"/>
    <x v="18"/>
  </r>
  <r>
    <x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n v="0"/>
    <x v="144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3"/>
    <x v="1358"/>
    <x v="6"/>
    <x v="18"/>
  </r>
  <r>
    <x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n v="0"/>
    <x v="453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n v="1"/>
    <x v="372"/>
    <x v="6"/>
    <x v="18"/>
  </r>
  <r>
    <x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n v="0"/>
    <x v="119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n v="5"/>
    <x v="13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n v="0"/>
    <x v="121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"/>
    <x v="1360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2"/>
    <x v="1361"/>
    <x v="6"/>
    <x v="18"/>
  </r>
  <r>
    <x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n v="1"/>
    <x v="1362"/>
    <x v="6"/>
    <x v="18"/>
  </r>
  <r>
    <x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n v="0"/>
    <x v="666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n v="0"/>
    <x v="31"/>
    <x v="6"/>
    <x v="18"/>
  </r>
  <r>
    <x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n v="1"/>
    <x v="1363"/>
    <x v="6"/>
    <x v="18"/>
  </r>
  <r>
    <x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n v="0"/>
    <x v="121"/>
    <x v="6"/>
    <x v="18"/>
  </r>
  <r>
    <x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n v="0"/>
    <x v="121"/>
    <x v="6"/>
    <x v="18"/>
  </r>
  <r>
    <x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n v="0"/>
    <x v="121"/>
    <x v="6"/>
    <x v="18"/>
  </r>
  <r>
    <x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n v="0"/>
    <x v="366"/>
    <x v="6"/>
    <x v="18"/>
  </r>
  <r>
    <x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"/>
    <x v="1364"/>
    <x v="6"/>
    <x v="18"/>
  </r>
  <r>
    <x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3"/>
    <x v="1365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1"/>
    <x v="1366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5"/>
    <x v="1367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"/>
    <x v="1368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"/>
    <x v="13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"/>
    <x v="1370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"/>
    <x v="1371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"/>
    <x v="1372"/>
    <x v="4"/>
    <x v="14"/>
  </r>
  <r>
    <x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7"/>
    <x v="137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5"/>
    <x v="1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6"/>
    <x v="1375"/>
    <x v="4"/>
    <x v="14"/>
  </r>
  <r>
    <x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7"/>
    <x v="1376"/>
    <x v="4"/>
    <x v="14"/>
  </r>
  <r>
    <x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x v="1377"/>
    <x v="4"/>
    <x v="14"/>
  </r>
  <r>
    <x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n v="115"/>
    <x v="1378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n v="102"/>
    <x v="1379"/>
    <x v="4"/>
    <x v="14"/>
  </r>
  <r>
    <x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4"/>
    <x v="1380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"/>
    <x v="1381"/>
    <x v="4"/>
    <x v="14"/>
  </r>
  <r>
    <x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5"/>
    <x v="1382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n v="133"/>
    <x v="138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"/>
    <x v="1384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n v="3"/>
    <x v="1385"/>
    <x v="2"/>
    <x v="29"/>
  </r>
  <r>
    <x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n v="1"/>
    <x v="143"/>
    <x v="2"/>
    <x v="29"/>
  </r>
  <r>
    <x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7"/>
    <x v="1386"/>
    <x v="2"/>
    <x v="29"/>
  </r>
  <r>
    <x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n v="0"/>
    <x v="384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n v="0"/>
    <x v="689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3"/>
    <x v="1387"/>
    <x v="2"/>
    <x v="29"/>
  </r>
  <r>
    <x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n v="0"/>
    <x v="1241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2"/>
    <x v="1388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"/>
    <x v="1389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"/>
    <x v="1390"/>
    <x v="2"/>
    <x v="29"/>
  </r>
  <r>
    <x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n v="0"/>
    <x v="119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"/>
    <x v="1391"/>
    <x v="2"/>
    <x v="29"/>
  </r>
  <r>
    <x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"/>
    <x v="1392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n v="9"/>
    <x v="180"/>
    <x v="2"/>
    <x v="29"/>
  </r>
  <r>
    <x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n v="2"/>
    <x v="453"/>
    <x v="2"/>
    <x v="29"/>
  </r>
  <r>
    <x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n v="1"/>
    <x v="1363"/>
    <x v="2"/>
    <x v="29"/>
  </r>
  <r>
    <x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3"/>
    <x v="13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n v="1"/>
    <x v="684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"/>
    <x v="1394"/>
    <x v="2"/>
    <x v="29"/>
  </r>
  <r>
    <x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"/>
    <x v="1395"/>
    <x v="2"/>
    <x v="29"/>
  </r>
  <r>
    <x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7"/>
    <x v="1237"/>
    <x v="4"/>
    <x v="14"/>
  </r>
  <r>
    <x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6"/>
    <x v="1396"/>
    <x v="4"/>
    <x v="14"/>
  </r>
  <r>
    <x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n v="241"/>
    <x v="1397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"/>
    <x v="1398"/>
    <x v="4"/>
    <x v="14"/>
  </r>
  <r>
    <x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n v="110"/>
    <x v="1399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"/>
    <x v="1400"/>
    <x v="4"/>
    <x v="14"/>
  </r>
  <r>
    <x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s v="music/indie rock"/>
    <n v="103"/>
    <x v="1401"/>
    <x v="4"/>
    <x v="14"/>
  </r>
  <r>
    <x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"/>
    <x v="1402"/>
    <x v="4"/>
    <x v="14"/>
  </r>
  <r>
    <x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"/>
    <x v="1403"/>
    <x v="4"/>
    <x v="14"/>
  </r>
  <r>
    <x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x v="1404"/>
    <x v="4"/>
    <x v="14"/>
  </r>
  <r>
    <x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1"/>
    <x v="1405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7"/>
    <x v="14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"/>
    <x v="1407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4"/>
    <x v="1408"/>
    <x v="4"/>
    <x v="14"/>
  </r>
  <r>
    <x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"/>
    <x v="1409"/>
    <x v="4"/>
    <x v="14"/>
  </r>
  <r>
    <x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7"/>
    <x v="1410"/>
    <x v="4"/>
    <x v="14"/>
  </r>
  <r>
    <x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"/>
    <x v="1411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6"/>
    <x v="1412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1"/>
    <x v="1413"/>
    <x v="4"/>
    <x v="14"/>
  </r>
  <r>
    <x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1"/>
    <x v="1414"/>
    <x v="4"/>
    <x v="14"/>
  </r>
  <r>
    <x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"/>
    <x v="1415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"/>
    <x v="1416"/>
    <x v="2"/>
    <x v="30"/>
  </r>
  <r>
    <x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"/>
    <x v="1417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"/>
    <x v="1418"/>
    <x v="2"/>
    <x v="30"/>
  </r>
  <r>
    <x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"/>
    <x v="141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50"/>
    <x v="1420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1"/>
    <x v="1421"/>
    <x v="2"/>
    <x v="30"/>
  </r>
  <r>
    <x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"/>
    <x v="1422"/>
    <x v="2"/>
    <x v="30"/>
  </r>
  <r>
    <x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"/>
    <x v="1423"/>
    <x v="2"/>
    <x v="30"/>
  </r>
  <r>
    <x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1"/>
    <x v="1424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"/>
    <x v="1425"/>
    <x v="2"/>
    <x v="30"/>
  </r>
  <r>
    <x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"/>
    <x v="1426"/>
    <x v="2"/>
    <x v="30"/>
  </r>
  <r>
    <x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6"/>
    <x v="1427"/>
    <x v="2"/>
    <x v="30"/>
  </r>
  <r>
    <x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9"/>
    <x v="1428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9"/>
    <x v="1429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"/>
    <x v="1430"/>
    <x v="2"/>
    <x v="30"/>
  </r>
  <r>
    <x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8"/>
    <x v="1431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6"/>
    <x v="1432"/>
    <x v="2"/>
    <x v="30"/>
  </r>
  <r>
    <x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7"/>
    <x v="1433"/>
    <x v="2"/>
    <x v="30"/>
  </r>
  <r>
    <x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8"/>
    <x v="1434"/>
    <x v="2"/>
    <x v="30"/>
  </r>
  <r>
    <x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"/>
    <x v="1435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3"/>
    <x v="1436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7"/>
    <x v="1437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60"/>
    <x v="1438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"/>
    <x v="1439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7"/>
    <x v="1440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"/>
    <x v="1441"/>
    <x v="2"/>
    <x v="30"/>
  </r>
  <r>
    <x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5"/>
    <x v="144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"/>
    <x v="1443"/>
    <x v="2"/>
    <x v="30"/>
  </r>
  <r>
    <x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2"/>
    <x v="1444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"/>
    <x v="1445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"/>
    <x v="1446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7"/>
    <x v="1447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"/>
    <x v="1448"/>
    <x v="2"/>
    <x v="30"/>
  </r>
  <r>
    <x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9"/>
    <x v="1449"/>
    <x v="2"/>
    <x v="30"/>
  </r>
  <r>
    <x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7"/>
    <x v="1450"/>
    <x v="2"/>
    <x v="30"/>
  </r>
  <r>
    <x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"/>
    <x v="1451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7"/>
    <x v="1452"/>
    <x v="2"/>
    <x v="30"/>
  </r>
  <r>
    <x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5"/>
    <x v="1453"/>
    <x v="2"/>
    <x v="30"/>
  </r>
  <r>
    <x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5"/>
    <x v="1454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n v="5"/>
    <x v="1455"/>
    <x v="8"/>
    <x v="31"/>
  </r>
  <r>
    <x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n v="0"/>
    <x v="121"/>
    <x v="8"/>
    <x v="31"/>
  </r>
  <r>
    <x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"/>
    <x v="1456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"/>
    <x v="145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n v="3"/>
    <x v="800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n v="0"/>
    <x v="120"/>
    <x v="8"/>
    <x v="31"/>
  </r>
  <r>
    <x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"/>
    <x v="1458"/>
    <x v="8"/>
    <x v="31"/>
  </r>
  <r>
    <x v="1988"/>
    <s v="Phillip Michael Photography"/>
    <s v="Expressing art in an image!"/>
    <n v="6000"/>
    <x v="379"/>
    <x v="2"/>
    <x v="0"/>
    <s v="USD"/>
    <n v="1440094742"/>
    <n v="1437502742"/>
    <b v="0"/>
    <x v="29"/>
    <b v="0"/>
    <s v="photography/people"/>
    <n v="0"/>
    <x v="384"/>
    <x v="8"/>
    <x v="31"/>
  </r>
  <r>
    <x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n v="1"/>
    <x v="73"/>
    <x v="8"/>
    <x v="31"/>
  </r>
  <r>
    <x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n v="17"/>
    <x v="1459"/>
    <x v="8"/>
    <x v="31"/>
  </r>
  <r>
    <x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n v="7"/>
    <x v="1460"/>
    <x v="8"/>
    <x v="31"/>
  </r>
  <r>
    <x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n v="0"/>
    <x v="120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n v="0"/>
    <x v="121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n v="0"/>
    <x v="121"/>
    <x v="8"/>
    <x v="31"/>
  </r>
  <r>
    <x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8"/>
    <x v="438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n v="0"/>
    <x v="121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n v="0"/>
    <x v="121"/>
    <x v="8"/>
    <x v="31"/>
  </r>
  <r>
    <x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"/>
    <x v="1461"/>
    <x v="8"/>
    <x v="31"/>
  </r>
  <r>
    <x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n v="1"/>
    <x v="1462"/>
    <x v="8"/>
    <x v="31"/>
  </r>
  <r>
    <x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n v="13"/>
    <x v="384"/>
    <x v="8"/>
    <x v="31"/>
  </r>
  <r>
    <x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"/>
    <x v="1463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7"/>
    <x v="1464"/>
    <x v="2"/>
    <x v="30"/>
  </r>
  <r>
    <x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x v="1465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"/>
    <x v="1466"/>
    <x v="2"/>
    <x v="30"/>
  </r>
  <r>
    <x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4"/>
    <x v="1467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8"/>
    <x v="146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6"/>
    <x v="1469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"/>
    <x v="1470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"/>
    <x v="1471"/>
    <x v="2"/>
    <x v="30"/>
  </r>
  <r>
    <x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"/>
    <x v="1472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20"/>
    <x v="1473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5"/>
    <x v="1474"/>
    <x v="2"/>
    <x v="30"/>
  </r>
  <r>
    <x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5"/>
    <x v="1475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4"/>
    <x v="1476"/>
    <x v="2"/>
    <x v="30"/>
  </r>
  <r>
    <x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"/>
    <x v="1477"/>
    <x v="2"/>
    <x v="30"/>
  </r>
  <r>
    <x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2"/>
    <x v="147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"/>
    <x v="1479"/>
    <x v="2"/>
    <x v="30"/>
  </r>
  <r>
    <x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"/>
    <x v="1480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5"/>
    <x v="148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"/>
    <x v="1482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"/>
    <x v="148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"/>
    <x v="148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"/>
    <x v="1485"/>
    <x v="2"/>
    <x v="30"/>
  </r>
  <r>
    <x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"/>
    <x v="1486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"/>
    <x v="1487"/>
    <x v="2"/>
    <x v="30"/>
  </r>
  <r>
    <x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"/>
    <x v="1488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"/>
    <x v="1489"/>
    <x v="2"/>
    <x v="30"/>
  </r>
  <r>
    <x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"/>
    <x v="1490"/>
    <x v="2"/>
    <x v="30"/>
  </r>
  <r>
    <x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"/>
    <x v="1491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"/>
    <x v="1492"/>
    <x v="2"/>
    <x v="30"/>
  </r>
  <r>
    <x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"/>
    <x v="1493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"/>
    <x v="1494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9"/>
    <x v="1495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7"/>
    <x v="1496"/>
    <x v="2"/>
    <x v="30"/>
  </r>
  <r>
    <x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"/>
    <x v="1497"/>
    <x v="2"/>
    <x v="30"/>
  </r>
  <r>
    <x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2"/>
    <x v="149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"/>
    <x v="1499"/>
    <x v="2"/>
    <x v="30"/>
  </r>
  <r>
    <x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1"/>
    <x v="1500"/>
    <x v="2"/>
    <x v="30"/>
  </r>
  <r>
    <x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"/>
    <x v="1501"/>
    <x v="2"/>
    <x v="30"/>
  </r>
  <r>
    <x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"/>
    <x v="1502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2"/>
    <x v="1503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4"/>
    <x v="150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"/>
    <x v="1505"/>
    <x v="2"/>
    <x v="30"/>
  </r>
  <r>
    <x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"/>
    <x v="1506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"/>
    <x v="1507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"/>
    <x v="1508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3"/>
    <x v="1509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"/>
    <x v="1510"/>
    <x v="2"/>
    <x v="30"/>
  </r>
  <r>
    <x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"/>
    <x v="1511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"/>
    <x v="1512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"/>
    <x v="151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"/>
    <x v="1514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n v="101"/>
    <x v="1515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4"/>
    <x v="1516"/>
    <x v="2"/>
    <x v="30"/>
  </r>
  <r>
    <x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"/>
    <x v="1517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"/>
    <x v="1518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"/>
    <x v="1519"/>
    <x v="2"/>
    <x v="30"/>
  </r>
  <r>
    <x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"/>
    <x v="1520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"/>
    <x v="1521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"/>
    <x v="1522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8"/>
    <x v="1523"/>
    <x v="2"/>
    <x v="30"/>
  </r>
  <r>
    <x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5"/>
    <x v="1524"/>
    <x v="2"/>
    <x v="30"/>
  </r>
  <r>
    <x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"/>
    <x v="1525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"/>
    <x v="152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"/>
    <x v="1527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9"/>
    <x v="1528"/>
    <x v="2"/>
    <x v="30"/>
  </r>
  <r>
    <x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7"/>
    <x v="1529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"/>
    <x v="1530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"/>
    <x v="1531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"/>
    <x v="1532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1"/>
    <x v="1533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1"/>
    <x v="1534"/>
    <x v="2"/>
    <x v="30"/>
  </r>
  <r>
    <x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3"/>
    <x v="1535"/>
    <x v="2"/>
    <x v="30"/>
  </r>
  <r>
    <x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3"/>
    <x v="1536"/>
    <x v="2"/>
    <x v="30"/>
  </r>
  <r>
    <x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"/>
    <x v="1537"/>
    <x v="2"/>
    <x v="30"/>
  </r>
  <r>
    <x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"/>
    <x v="1538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6"/>
    <x v="1539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"/>
    <x v="1540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"/>
    <x v="1541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8"/>
    <x v="1542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5"/>
    <x v="1543"/>
    <x v="4"/>
    <x v="14"/>
  </r>
  <r>
    <x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1"/>
    <x v="1544"/>
    <x v="4"/>
    <x v="14"/>
  </r>
  <r>
    <x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n v="113"/>
    <x v="447"/>
    <x v="4"/>
    <x v="14"/>
  </r>
  <r>
    <x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"/>
    <x v="1545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4"/>
    <x v="1546"/>
    <x v="4"/>
    <x v="14"/>
  </r>
  <r>
    <x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1"/>
    <x v="1547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4"/>
    <x v="1548"/>
    <x v="4"/>
    <x v="14"/>
  </r>
  <r>
    <x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6"/>
    <x v="1549"/>
    <x v="4"/>
    <x v="14"/>
  </r>
  <r>
    <x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"/>
    <x v="1550"/>
    <x v="4"/>
    <x v="14"/>
  </r>
  <r>
    <x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"/>
    <x v="1551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"/>
    <x v="1552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"/>
    <x v="1553"/>
    <x v="4"/>
    <x v="14"/>
  </r>
  <r>
    <x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"/>
    <x v="1554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1"/>
    <x v="1555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x v="386"/>
    <x v="4"/>
    <x v="14"/>
  </r>
  <r>
    <x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n v="102"/>
    <x v="1556"/>
    <x v="4"/>
    <x v="14"/>
  </r>
  <r>
    <x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n v="100"/>
    <x v="1557"/>
    <x v="4"/>
    <x v="14"/>
  </r>
  <r>
    <x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"/>
    <x v="1558"/>
    <x v="4"/>
    <x v="14"/>
  </r>
  <r>
    <x v="2099"/>
    <s v="Roosevelt Died."/>
    <s v="Our tour van died, we need help!"/>
    <n v="3000"/>
    <x v="1464"/>
    <x v="0"/>
    <x v="0"/>
    <s v="USD"/>
    <n v="1435808400"/>
    <n v="1434650084"/>
    <b v="0"/>
    <x v="287"/>
    <b v="1"/>
    <s v="music/indie rock"/>
    <n v="132"/>
    <x v="1559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7"/>
    <x v="1560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"/>
    <x v="1561"/>
    <x v="4"/>
    <x v="14"/>
  </r>
  <r>
    <x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n v="136"/>
    <x v="1562"/>
    <x v="4"/>
    <x v="14"/>
  </r>
  <r>
    <x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"/>
    <x v="1563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30"/>
    <x v="138"/>
    <x v="4"/>
    <x v="14"/>
  </r>
  <r>
    <x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x v="1564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"/>
    <x v="1565"/>
    <x v="4"/>
    <x v="14"/>
  </r>
  <r>
    <x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8"/>
    <x v="1566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"/>
    <x v="1567"/>
    <x v="4"/>
    <x v="14"/>
  </r>
  <r>
    <x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7"/>
    <x v="1568"/>
    <x v="4"/>
    <x v="14"/>
  </r>
  <r>
    <x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"/>
    <x v="1569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n v="107"/>
    <x v="1570"/>
    <x v="4"/>
    <x v="14"/>
  </r>
  <r>
    <x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n v="100"/>
    <x v="50"/>
    <x v="4"/>
    <x v="14"/>
  </r>
  <r>
    <x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5"/>
    <x v="1571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5"/>
    <x v="1572"/>
    <x v="4"/>
    <x v="14"/>
  </r>
  <r>
    <x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n v="226"/>
    <x v="157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1"/>
    <x v="1574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8"/>
    <x v="1575"/>
    <x v="4"/>
    <x v="14"/>
  </r>
  <r>
    <x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5"/>
    <x v="1576"/>
    <x v="4"/>
    <x v="14"/>
  </r>
  <r>
    <x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1"/>
    <x v="1577"/>
    <x v="4"/>
    <x v="14"/>
  </r>
  <r>
    <x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1"/>
    <x v="1578"/>
    <x v="4"/>
    <x v="14"/>
  </r>
  <r>
    <x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1"/>
    <x v="1579"/>
    <x v="6"/>
    <x v="17"/>
  </r>
  <r>
    <x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n v="0"/>
    <x v="1580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n v="10"/>
    <x v="119"/>
    <x v="6"/>
    <x v="17"/>
  </r>
  <r>
    <x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n v="10"/>
    <x v="1581"/>
    <x v="6"/>
    <x v="17"/>
  </r>
  <r>
    <x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n v="1"/>
    <x v="1582"/>
    <x v="6"/>
    <x v="17"/>
  </r>
  <r>
    <x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n v="0"/>
    <x v="144"/>
    <x v="6"/>
    <x v="17"/>
  </r>
  <r>
    <x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9"/>
    <x v="1583"/>
    <x v="6"/>
    <x v="17"/>
  </r>
  <r>
    <x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n v="0"/>
    <x v="384"/>
    <x v="6"/>
    <x v="17"/>
  </r>
  <r>
    <x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n v="12"/>
    <x v="1584"/>
    <x v="6"/>
    <x v="17"/>
  </r>
  <r>
    <x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n v="0"/>
    <x v="1241"/>
    <x v="6"/>
    <x v="17"/>
  </r>
  <r>
    <x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n v="5"/>
    <x v="1585"/>
    <x v="6"/>
    <x v="17"/>
  </r>
  <r>
    <x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"/>
    <x v="1586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n v="2"/>
    <x v="1587"/>
    <x v="6"/>
    <x v="17"/>
  </r>
  <r>
    <x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2"/>
    <x v="1588"/>
    <x v="6"/>
    <x v="17"/>
  </r>
  <r>
    <x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10"/>
    <x v="1589"/>
    <x v="6"/>
    <x v="17"/>
  </r>
  <r>
    <x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0"/>
    <x v="1590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"/>
    <x v="1591"/>
    <x v="6"/>
    <x v="17"/>
  </r>
  <r>
    <x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n v="13"/>
    <x v="1592"/>
    <x v="6"/>
    <x v="17"/>
  </r>
  <r>
    <x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"/>
    <x v="1593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n v="0"/>
    <x v="1594"/>
    <x v="6"/>
    <x v="17"/>
  </r>
  <r>
    <x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n v="0"/>
    <x v="121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n v="6"/>
    <x v="1595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n v="11"/>
    <x v="834"/>
    <x v="6"/>
    <x v="17"/>
  </r>
  <r>
    <x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n v="2"/>
    <x v="1596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n v="30"/>
    <x v="1597"/>
    <x v="6"/>
    <x v="17"/>
  </r>
  <r>
    <x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n v="0"/>
    <x v="120"/>
    <x v="6"/>
    <x v="17"/>
  </r>
  <r>
    <x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s v="games/video games"/>
    <n v="1"/>
    <x v="1598"/>
    <x v="6"/>
    <x v="17"/>
  </r>
  <r>
    <x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n v="2"/>
    <x v="120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n v="0"/>
    <x v="121"/>
    <x v="6"/>
    <x v="17"/>
  </r>
  <r>
    <x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s v="games/video games"/>
    <n v="1"/>
    <x v="1599"/>
    <x v="6"/>
    <x v="17"/>
  </r>
  <r>
    <x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n v="0"/>
    <x v="1584"/>
    <x v="6"/>
    <x v="17"/>
  </r>
  <r>
    <x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n v="0"/>
    <x v="385"/>
    <x v="6"/>
    <x v="17"/>
  </r>
  <r>
    <x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n v="0"/>
    <x v="439"/>
    <x v="6"/>
    <x v="17"/>
  </r>
  <r>
    <x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n v="1"/>
    <x v="120"/>
    <x v="6"/>
    <x v="17"/>
  </r>
  <r>
    <x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n v="2"/>
    <x v="1581"/>
    <x v="6"/>
    <x v="17"/>
  </r>
  <r>
    <x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3"/>
    <x v="1600"/>
    <x v="6"/>
    <x v="17"/>
  </r>
  <r>
    <x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"/>
    <x v="1601"/>
    <x v="6"/>
    <x v="17"/>
  </r>
  <r>
    <x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7"/>
    <x v="1602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n v="1"/>
    <x v="31"/>
    <x v="6"/>
    <x v="17"/>
  </r>
  <r>
    <x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n v="1"/>
    <x v="1603"/>
    <x v="6"/>
    <x v="17"/>
  </r>
  <r>
    <x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s v="music/rock"/>
    <n v="116"/>
    <x v="1604"/>
    <x v="4"/>
    <x v="11"/>
  </r>
  <r>
    <x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"/>
    <x v="1605"/>
    <x v="4"/>
    <x v="11"/>
  </r>
  <r>
    <x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"/>
    <x v="1606"/>
    <x v="4"/>
    <x v="11"/>
  </r>
  <r>
    <x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3"/>
    <x v="1607"/>
    <x v="4"/>
    <x v="11"/>
  </r>
  <r>
    <x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n v="139"/>
    <x v="1608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7"/>
    <x v="1609"/>
    <x v="4"/>
    <x v="11"/>
  </r>
  <r>
    <x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n v="120"/>
    <x v="381"/>
    <x v="4"/>
    <x v="11"/>
  </r>
  <r>
    <x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2"/>
    <x v="1610"/>
    <x v="4"/>
    <x v="11"/>
  </r>
  <r>
    <x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n v="100"/>
    <x v="1611"/>
    <x v="4"/>
    <x v="11"/>
  </r>
  <r>
    <x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n v="181"/>
    <x v="1612"/>
    <x v="4"/>
    <x v="11"/>
  </r>
  <r>
    <x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"/>
    <x v="1613"/>
    <x v="4"/>
    <x v="11"/>
  </r>
  <r>
    <x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x v="926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7"/>
    <x v="1614"/>
    <x v="4"/>
    <x v="11"/>
  </r>
  <r>
    <x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3"/>
    <x v="1615"/>
    <x v="4"/>
    <x v="11"/>
  </r>
  <r>
    <x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x v="1616"/>
    <x v="4"/>
    <x v="11"/>
  </r>
  <r>
    <x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"/>
    <x v="1617"/>
    <x v="4"/>
    <x v="11"/>
  </r>
  <r>
    <x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"/>
    <x v="1618"/>
    <x v="4"/>
    <x v="11"/>
  </r>
  <r>
    <x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9"/>
    <x v="1619"/>
    <x v="4"/>
    <x v="11"/>
  </r>
  <r>
    <x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n v="161"/>
    <x v="1620"/>
    <x v="4"/>
    <x v="11"/>
  </r>
  <r>
    <x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"/>
    <x v="1621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"/>
    <x v="1622"/>
    <x v="6"/>
    <x v="32"/>
  </r>
  <r>
    <x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"/>
    <x v="1623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"/>
    <x v="1624"/>
    <x v="6"/>
    <x v="32"/>
  </r>
  <r>
    <x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5"/>
    <x v="1625"/>
    <x v="6"/>
    <x v="32"/>
  </r>
  <r>
    <x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7"/>
    <x v="1626"/>
    <x v="6"/>
    <x v="32"/>
  </r>
  <r>
    <x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10"/>
    <x v="1627"/>
    <x v="6"/>
    <x v="32"/>
  </r>
  <r>
    <x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5"/>
    <x v="162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"/>
    <x v="1629"/>
    <x v="6"/>
    <x v="32"/>
  </r>
  <r>
    <x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"/>
    <x v="1630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5"/>
    <x v="1631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20"/>
    <x v="163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"/>
    <x v="1633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"/>
    <x v="1634"/>
    <x v="6"/>
    <x v="32"/>
  </r>
  <r>
    <x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"/>
    <x v="1635"/>
    <x v="6"/>
    <x v="32"/>
  </r>
  <r>
    <x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n v="120"/>
    <x v="1636"/>
    <x v="6"/>
    <x v="32"/>
  </r>
  <r>
    <x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4"/>
    <x v="1637"/>
    <x v="6"/>
    <x v="32"/>
  </r>
  <r>
    <x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"/>
    <x v="1638"/>
    <x v="6"/>
    <x v="32"/>
  </r>
  <r>
    <x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3"/>
    <x v="1639"/>
    <x v="6"/>
    <x v="32"/>
  </r>
  <r>
    <x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7"/>
    <x v="1640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"/>
    <x v="1641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3"/>
    <x v="1642"/>
    <x v="4"/>
    <x v="15"/>
  </r>
  <r>
    <x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"/>
    <x v="1643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10"/>
    <x v="1644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3"/>
    <x v="1645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x v="1312"/>
    <x v="4"/>
    <x v="15"/>
  </r>
  <r>
    <x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n v="103"/>
    <x v="1646"/>
    <x v="4"/>
    <x v="15"/>
  </r>
  <r>
    <x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x v="1647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2"/>
    <x v="1648"/>
    <x v="4"/>
    <x v="15"/>
  </r>
  <r>
    <x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1"/>
    <x v="1649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"/>
    <x v="1650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6"/>
    <x v="610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"/>
    <x v="1651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n v="200"/>
    <x v="119"/>
    <x v="4"/>
    <x v="15"/>
  </r>
  <r>
    <x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3"/>
    <x v="1652"/>
    <x v="4"/>
    <x v="15"/>
  </r>
  <r>
    <x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s v="music/electronic music"/>
    <n v="156"/>
    <x v="1653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6"/>
    <x v="165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n v="101"/>
    <x v="1655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3"/>
    <x v="1656"/>
    <x v="4"/>
    <x v="15"/>
  </r>
  <r>
    <x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2"/>
    <x v="1657"/>
    <x v="4"/>
    <x v="15"/>
  </r>
  <r>
    <x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"/>
    <x v="1658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"/>
    <x v="165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3"/>
    <x v="1660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6"/>
    <x v="166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"/>
    <x v="1662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5"/>
    <x v="1663"/>
    <x v="6"/>
    <x v="32"/>
  </r>
  <r>
    <x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"/>
    <x v="1664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"/>
    <x v="1665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"/>
    <x v="166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"/>
    <x v="1667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6"/>
    <x v="1668"/>
    <x v="6"/>
    <x v="32"/>
  </r>
  <r>
    <x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"/>
    <x v="1669"/>
    <x v="6"/>
    <x v="32"/>
  </r>
  <r>
    <x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6"/>
    <x v="1670"/>
    <x v="6"/>
    <x v="32"/>
  </r>
  <r>
    <x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"/>
    <x v="167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x v="1672"/>
    <x v="6"/>
    <x v="32"/>
  </r>
  <r>
    <x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"/>
    <x v="1673"/>
    <x v="6"/>
    <x v="32"/>
  </r>
  <r>
    <x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"/>
    <x v="1674"/>
    <x v="6"/>
    <x v="32"/>
  </r>
  <r>
    <x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3"/>
    <x v="1675"/>
    <x v="6"/>
    <x v="32"/>
  </r>
  <r>
    <x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"/>
    <x v="1676"/>
    <x v="6"/>
    <x v="32"/>
  </r>
  <r>
    <x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"/>
    <x v="1677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1"/>
    <x v="1678"/>
    <x v="6"/>
    <x v="32"/>
  </r>
  <r>
    <x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"/>
    <x v="1679"/>
    <x v="6"/>
    <x v="32"/>
  </r>
  <r>
    <x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"/>
    <x v="1680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x v="1681"/>
    <x v="6"/>
    <x v="32"/>
  </r>
  <r>
    <x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"/>
    <x v="1682"/>
    <x v="6"/>
    <x v="32"/>
  </r>
  <r>
    <x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"/>
    <x v="1683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"/>
    <x v="1684"/>
    <x v="6"/>
    <x v="32"/>
  </r>
  <r>
    <x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"/>
    <x v="16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"/>
    <x v="1686"/>
    <x v="6"/>
    <x v="32"/>
  </r>
  <r>
    <x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9"/>
    <x v="1687"/>
    <x v="6"/>
    <x v="32"/>
  </r>
  <r>
    <x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"/>
    <x v="1688"/>
    <x v="6"/>
    <x v="32"/>
  </r>
  <r>
    <x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"/>
    <x v="168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"/>
    <x v="1690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3"/>
    <x v="1691"/>
    <x v="6"/>
    <x v="32"/>
  </r>
  <r>
    <x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60"/>
    <x v="1692"/>
    <x v="6"/>
    <x v="32"/>
  </r>
  <r>
    <x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7"/>
    <x v="1693"/>
    <x v="6"/>
    <x v="32"/>
  </r>
  <r>
    <x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3"/>
    <x v="1694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"/>
    <x v="1695"/>
    <x v="6"/>
    <x v="32"/>
  </r>
  <r>
    <x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7"/>
    <x v="1696"/>
    <x v="6"/>
    <x v="32"/>
  </r>
  <r>
    <x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"/>
    <x v="1697"/>
    <x v="6"/>
    <x v="32"/>
  </r>
  <r>
    <x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7"/>
    <x v="1698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80"/>
    <x v="1699"/>
    <x v="6"/>
    <x v="32"/>
  </r>
  <r>
    <x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"/>
    <x v="1700"/>
    <x v="6"/>
    <x v="32"/>
  </r>
  <r>
    <x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6"/>
    <x v="1701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"/>
    <x v="1702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9"/>
    <x v="1703"/>
    <x v="6"/>
    <x v="32"/>
  </r>
  <r>
    <x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"/>
    <x v="1704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1"/>
    <x v="1705"/>
    <x v="6"/>
    <x v="32"/>
  </r>
  <r>
    <x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3"/>
    <x v="1706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2"/>
    <x v="1707"/>
    <x v="6"/>
    <x v="32"/>
  </r>
  <r>
    <x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"/>
    <x v="1708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"/>
    <x v="1709"/>
    <x v="6"/>
    <x v="32"/>
  </r>
  <r>
    <x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7"/>
    <x v="1710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n v="220"/>
    <x v="1711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20"/>
    <x v="1712"/>
    <x v="6"/>
    <x v="32"/>
  </r>
  <r>
    <x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8"/>
    <x v="1713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6"/>
    <x v="1714"/>
    <x v="6"/>
    <x v="32"/>
  </r>
  <r>
    <x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"/>
    <x v="1715"/>
    <x v="6"/>
    <x v="32"/>
  </r>
  <r>
    <x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1"/>
    <x v="1716"/>
    <x v="6"/>
    <x v="32"/>
  </r>
  <r>
    <x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4"/>
    <x v="1717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4"/>
    <x v="1718"/>
    <x v="6"/>
    <x v="32"/>
  </r>
  <r>
    <x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x v="1719"/>
    <x v="4"/>
    <x v="11"/>
  </r>
  <r>
    <x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"/>
    <x v="1720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1"/>
    <x v="1721"/>
    <x v="4"/>
    <x v="11"/>
  </r>
  <r>
    <x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"/>
    <x v="172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"/>
    <x v="1723"/>
    <x v="4"/>
    <x v="11"/>
  </r>
  <r>
    <x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"/>
    <x v="1724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20"/>
    <x v="1725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n v="100"/>
    <x v="1726"/>
    <x v="4"/>
    <x v="11"/>
  </r>
  <r>
    <x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"/>
    <x v="1727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"/>
    <x v="1728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3"/>
    <x v="1729"/>
    <x v="4"/>
    <x v="11"/>
  </r>
  <r>
    <x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"/>
    <x v="1730"/>
    <x v="4"/>
    <x v="11"/>
  </r>
  <r>
    <x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n v="108"/>
    <x v="1731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"/>
    <x v="1732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"/>
    <x v="1733"/>
    <x v="4"/>
    <x v="11"/>
  </r>
  <r>
    <x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"/>
    <x v="1734"/>
    <x v="4"/>
    <x v="11"/>
  </r>
  <r>
    <x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1"/>
    <x v="1735"/>
    <x v="4"/>
    <x v="11"/>
  </r>
  <r>
    <x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"/>
    <x v="1736"/>
    <x v="4"/>
    <x v="11"/>
  </r>
  <r>
    <x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"/>
    <x v="1737"/>
    <x v="4"/>
    <x v="11"/>
  </r>
  <r>
    <x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"/>
    <x v="1738"/>
    <x v="4"/>
    <x v="11"/>
  </r>
  <r>
    <x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4"/>
    <x v="1739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1"/>
    <x v="1740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"/>
    <x v="1741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1"/>
    <x v="1742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"/>
    <x v="1743"/>
    <x v="4"/>
    <x v="14"/>
  </r>
  <r>
    <x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7"/>
    <x v="1744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7"/>
    <x v="1745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"/>
    <x v="1746"/>
    <x v="4"/>
    <x v="14"/>
  </r>
  <r>
    <x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7"/>
    <x v="1747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9"/>
    <x v="1748"/>
    <x v="4"/>
    <x v="14"/>
  </r>
  <r>
    <x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"/>
    <x v="1749"/>
    <x v="4"/>
    <x v="14"/>
  </r>
  <r>
    <x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8"/>
    <x v="1750"/>
    <x v="4"/>
    <x v="14"/>
  </r>
  <r>
    <x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6"/>
    <x v="1751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7"/>
    <x v="1752"/>
    <x v="4"/>
    <x v="14"/>
  </r>
  <r>
    <x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3"/>
    <x v="1753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"/>
    <x v="1754"/>
    <x v="4"/>
    <x v="14"/>
  </r>
  <r>
    <x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x v="1755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"/>
    <x v="1756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8"/>
    <x v="1757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9"/>
    <x v="1758"/>
    <x v="4"/>
    <x v="14"/>
  </r>
  <r>
    <x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"/>
    <x v="1759"/>
    <x v="7"/>
    <x v="33"/>
  </r>
  <r>
    <x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n v="3"/>
    <x v="1241"/>
    <x v="7"/>
    <x v="33"/>
  </r>
  <r>
    <x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n v="48"/>
    <x v="180"/>
    <x v="7"/>
    <x v="33"/>
  </r>
  <r>
    <x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n v="21"/>
    <x v="1760"/>
    <x v="7"/>
    <x v="33"/>
  </r>
  <r>
    <x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x v="1761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n v="1"/>
    <x v="1762"/>
    <x v="7"/>
    <x v="33"/>
  </r>
  <r>
    <x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"/>
    <x v="1763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"/>
    <x v="1764"/>
    <x v="7"/>
    <x v="33"/>
  </r>
  <r>
    <x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6"/>
    <x v="1765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"/>
    <x v="1766"/>
    <x v="7"/>
    <x v="33"/>
  </r>
  <r>
    <x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"/>
    <x v="176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"/>
    <x v="1768"/>
    <x v="7"/>
    <x v="33"/>
  </r>
  <r>
    <x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n v="212"/>
    <x v="1769"/>
    <x v="7"/>
    <x v="33"/>
  </r>
  <r>
    <x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2"/>
    <x v="1770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"/>
    <x v="1771"/>
    <x v="7"/>
    <x v="33"/>
  </r>
  <r>
    <x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1"/>
    <x v="1772"/>
    <x v="7"/>
    <x v="33"/>
  </r>
  <r>
    <x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1"/>
    <x v="1773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"/>
    <x v="1774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"/>
    <x v="1775"/>
    <x v="7"/>
    <x v="33"/>
  </r>
  <r>
    <x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6"/>
    <x v="1776"/>
    <x v="7"/>
    <x v="33"/>
  </r>
  <r>
    <x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n v="0"/>
    <x v="121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n v="0"/>
    <x v="121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n v="3"/>
    <x v="468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n v="0"/>
    <x v="120"/>
    <x v="2"/>
    <x v="7"/>
  </r>
  <r>
    <x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n v="0"/>
    <x v="121"/>
    <x v="2"/>
    <x v="7"/>
  </r>
  <r>
    <x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n v="0"/>
    <x v="31"/>
    <x v="2"/>
    <x v="7"/>
  </r>
  <r>
    <x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n v="2"/>
    <x v="2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n v="0"/>
    <x v="1237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n v="0"/>
    <x v="121"/>
    <x v="2"/>
    <x v="7"/>
  </r>
  <r>
    <x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n v="0"/>
    <x v="121"/>
    <x v="2"/>
    <x v="7"/>
  </r>
  <r>
    <x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n v="1"/>
    <x v="1777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n v="0"/>
    <x v="121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n v="0"/>
    <x v="121"/>
    <x v="2"/>
    <x v="7"/>
  </r>
  <r>
    <x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n v="0"/>
    <x v="384"/>
    <x v="2"/>
    <x v="7"/>
  </r>
  <r>
    <x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n v="1"/>
    <x v="446"/>
    <x v="2"/>
    <x v="7"/>
  </r>
  <r>
    <x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n v="0"/>
    <x v="121"/>
    <x v="2"/>
    <x v="7"/>
  </r>
  <r>
    <x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n v="0"/>
    <x v="121"/>
    <x v="2"/>
    <x v="7"/>
  </r>
  <r>
    <x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n v="0"/>
    <x v="121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n v="15"/>
    <x v="1778"/>
    <x v="2"/>
    <x v="7"/>
  </r>
  <r>
    <x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n v="0"/>
    <x v="453"/>
    <x v="2"/>
    <x v="7"/>
  </r>
  <r>
    <x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n v="0"/>
    <x v="121"/>
    <x v="2"/>
    <x v="7"/>
  </r>
  <r>
    <x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n v="29"/>
    <x v="88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n v="0"/>
    <x v="121"/>
    <x v="2"/>
    <x v="7"/>
  </r>
  <r>
    <x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n v="0"/>
    <x v="121"/>
    <x v="2"/>
    <x v="7"/>
  </r>
  <r>
    <x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n v="0"/>
    <x v="121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n v="11"/>
    <x v="1779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"/>
    <x v="1780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n v="0"/>
    <x v="73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n v="0"/>
    <x v="121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n v="0"/>
    <x v="442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n v="0"/>
    <x v="121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n v="3"/>
    <x v="180"/>
    <x v="2"/>
    <x v="7"/>
  </r>
  <r>
    <x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n v="0"/>
    <x v="73"/>
    <x v="2"/>
    <x v="7"/>
  </r>
  <r>
    <x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n v="0"/>
    <x v="119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n v="0"/>
    <x v="121"/>
    <x v="2"/>
    <x v="7"/>
  </r>
  <r>
    <x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1"/>
    <x v="1781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n v="0"/>
    <x v="121"/>
    <x v="2"/>
    <x v="7"/>
  </r>
  <r>
    <x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n v="0"/>
    <x v="121"/>
    <x v="2"/>
    <x v="7"/>
  </r>
  <r>
    <x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n v="0"/>
    <x v="121"/>
    <x v="2"/>
    <x v="7"/>
  </r>
  <r>
    <x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n v="0"/>
    <x v="1782"/>
    <x v="2"/>
    <x v="7"/>
  </r>
  <r>
    <x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2"/>
    <x v="1783"/>
    <x v="2"/>
    <x v="7"/>
  </r>
  <r>
    <x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n v="3"/>
    <x v="839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n v="4"/>
    <x v="1784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n v="1"/>
    <x v="120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"/>
    <x v="1785"/>
    <x v="2"/>
    <x v="7"/>
  </r>
  <r>
    <x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n v="0"/>
    <x v="121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n v="1"/>
    <x v="1786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n v="1"/>
    <x v="1787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n v="0"/>
    <x v="18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n v="0"/>
    <x v="121"/>
    <x v="2"/>
    <x v="7"/>
  </r>
  <r>
    <x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n v="0"/>
    <x v="384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n v="0"/>
    <x v="121"/>
    <x v="2"/>
    <x v="7"/>
  </r>
  <r>
    <x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n v="0"/>
    <x v="73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n v="0"/>
    <x v="1788"/>
    <x v="2"/>
    <x v="7"/>
  </r>
  <r>
    <x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n v="0"/>
    <x v="121"/>
    <x v="2"/>
    <x v="7"/>
  </r>
  <r>
    <x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n v="0"/>
    <x v="119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n v="0"/>
    <x v="121"/>
    <x v="2"/>
    <x v="7"/>
  </r>
  <r>
    <x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n v="0"/>
    <x v="121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n v="0"/>
    <x v="121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n v="0"/>
    <x v="121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n v="1"/>
    <x v="1789"/>
    <x v="7"/>
    <x v="19"/>
  </r>
  <r>
    <x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s v="food/food trucks"/>
    <n v="0"/>
    <x v="368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n v="17"/>
    <x v="1790"/>
    <x v="7"/>
    <x v="19"/>
  </r>
  <r>
    <x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n v="0"/>
    <x v="121"/>
    <x v="7"/>
    <x v="19"/>
  </r>
  <r>
    <x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n v="23"/>
    <x v="1791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"/>
    <x v="1792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"/>
    <x v="1793"/>
    <x v="7"/>
    <x v="19"/>
  </r>
  <r>
    <x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n v="0"/>
    <x v="2"/>
    <x v="7"/>
    <x v="19"/>
  </r>
  <r>
    <x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n v="2"/>
    <x v="474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n v="0"/>
    <x v="121"/>
    <x v="7"/>
    <x v="19"/>
  </r>
  <r>
    <x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n v="1"/>
    <x v="690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n v="0"/>
    <x v="121"/>
    <x v="7"/>
    <x v="19"/>
  </r>
  <r>
    <x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n v="1"/>
    <x v="1585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n v="3"/>
    <x v="1794"/>
    <x v="7"/>
    <x v="19"/>
  </r>
  <r>
    <x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n v="1"/>
    <x v="1795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n v="0"/>
    <x v="144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n v="0"/>
    <x v="121"/>
    <x v="7"/>
    <x v="19"/>
  </r>
  <r>
    <x v="2418"/>
    <s v="Mexican food truck"/>
    <s v="I want to start my food truck business."/>
    <n v="25000"/>
    <x v="139"/>
    <x v="2"/>
    <x v="0"/>
    <s v="USD"/>
    <n v="1427225644"/>
    <n v="1422045244"/>
    <b v="0"/>
    <x v="81"/>
    <b v="0"/>
    <s v="food/food trucks"/>
    <n v="0"/>
    <x v="120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n v="0"/>
    <x v="121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n v="15"/>
    <x v="1796"/>
    <x v="7"/>
    <x v="19"/>
  </r>
  <r>
    <x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n v="0"/>
    <x v="120"/>
    <x v="7"/>
    <x v="19"/>
  </r>
  <r>
    <x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n v="0"/>
    <x v="120"/>
    <x v="7"/>
    <x v="19"/>
  </r>
  <r>
    <x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n v="0"/>
    <x v="1797"/>
    <x v="7"/>
    <x v="19"/>
  </r>
  <r>
    <x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n v="1"/>
    <x v="1798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n v="0"/>
    <x v="120"/>
    <x v="7"/>
    <x v="19"/>
  </r>
  <r>
    <x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n v="0"/>
    <x v="121"/>
    <x v="7"/>
    <x v="19"/>
  </r>
  <r>
    <x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n v="0"/>
    <x v="120"/>
    <x v="7"/>
    <x v="19"/>
  </r>
  <r>
    <x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n v="0"/>
    <x v="120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n v="1"/>
    <x v="1799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n v="1"/>
    <x v="689"/>
    <x v="7"/>
    <x v="19"/>
  </r>
  <r>
    <x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n v="0"/>
    <x v="120"/>
    <x v="7"/>
    <x v="19"/>
  </r>
  <r>
    <x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n v="0"/>
    <x v="120"/>
    <x v="7"/>
    <x v="19"/>
  </r>
  <r>
    <x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n v="0"/>
    <x v="121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n v="0"/>
    <x v="31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"/>
    <x v="1800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n v="0"/>
    <x v="381"/>
    <x v="7"/>
    <x v="19"/>
  </r>
  <r>
    <x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n v="0"/>
    <x v="121"/>
    <x v="7"/>
    <x v="19"/>
  </r>
  <r>
    <x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n v="0"/>
    <x v="73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n v="0"/>
    <x v="121"/>
    <x v="7"/>
    <x v="19"/>
  </r>
  <r>
    <x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"/>
    <x v="144"/>
    <x v="7"/>
    <x v="19"/>
  </r>
  <r>
    <x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8"/>
    <x v="1801"/>
    <x v="7"/>
    <x v="33"/>
  </r>
  <r>
    <x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6"/>
    <x v="1802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3"/>
    <x v="1803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n v="109"/>
    <x v="1804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3"/>
    <x v="1805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8"/>
    <x v="1806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"/>
    <x v="1807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n v="108"/>
    <x v="180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x v="472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2"/>
    <x v="1809"/>
    <x v="7"/>
    <x v="33"/>
  </r>
  <r>
    <x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"/>
    <x v="1810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n v="134"/>
    <x v="1811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5"/>
    <x v="1812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1"/>
    <x v="1813"/>
    <x v="7"/>
    <x v="33"/>
  </r>
  <r>
    <x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x v="1814"/>
    <x v="7"/>
    <x v="33"/>
  </r>
  <r>
    <x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1"/>
    <x v="1815"/>
    <x v="7"/>
    <x v="33"/>
  </r>
  <r>
    <x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"/>
    <x v="1816"/>
    <x v="7"/>
    <x v="33"/>
  </r>
  <r>
    <x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n v="110"/>
    <x v="181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"/>
    <x v="181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1"/>
    <x v="1819"/>
    <x v="7"/>
    <x v="33"/>
  </r>
  <r>
    <x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4"/>
    <x v="1820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1"/>
    <x v="1821"/>
    <x v="4"/>
    <x v="14"/>
  </r>
  <r>
    <x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s v="music/indie rock"/>
    <n v="116"/>
    <x v="1144"/>
    <x v="4"/>
    <x v="14"/>
  </r>
  <r>
    <x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n v="111"/>
    <x v="1822"/>
    <x v="4"/>
    <x v="14"/>
  </r>
  <r>
    <x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"/>
    <x v="1823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x v="1824"/>
    <x v="4"/>
    <x v="14"/>
  </r>
  <r>
    <x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n v="119"/>
    <x v="1825"/>
    <x v="4"/>
    <x v="14"/>
  </r>
  <r>
    <x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"/>
    <x v="1826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4"/>
    <x v="1827"/>
    <x v="4"/>
    <x v="14"/>
  </r>
  <r>
    <x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"/>
    <x v="1828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n v="128"/>
    <x v="1829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6"/>
    <x v="1830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x v="183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"/>
    <x v="1832"/>
    <x v="4"/>
    <x v="14"/>
  </r>
  <r>
    <x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5"/>
    <x v="1833"/>
    <x v="4"/>
    <x v="14"/>
  </r>
  <r>
    <x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"/>
    <x v="1834"/>
    <x v="4"/>
    <x v="14"/>
  </r>
  <r>
    <x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"/>
    <x v="183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8"/>
    <x v="1836"/>
    <x v="4"/>
    <x v="14"/>
  </r>
  <r>
    <x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"/>
    <x v="1837"/>
    <x v="4"/>
    <x v="14"/>
  </r>
  <r>
    <x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x v="409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3"/>
    <x v="1838"/>
    <x v="4"/>
    <x v="14"/>
  </r>
  <r>
    <x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n v="100"/>
    <x v="1726"/>
    <x v="4"/>
    <x v="14"/>
  </r>
  <r>
    <x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4"/>
    <x v="183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"/>
    <x v="1840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n v="103"/>
    <x v="1841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6"/>
    <x v="1842"/>
    <x v="4"/>
    <x v="14"/>
  </r>
  <r>
    <x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"/>
    <x v="1843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7"/>
    <x v="1844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4"/>
    <x v="1845"/>
    <x v="4"/>
    <x v="14"/>
  </r>
  <r>
    <x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n v="121"/>
    <x v="1846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"/>
    <x v="1847"/>
    <x v="4"/>
    <x v="14"/>
  </r>
  <r>
    <x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n v="125"/>
    <x v="1848"/>
    <x v="4"/>
    <x v="14"/>
  </r>
  <r>
    <x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9"/>
    <x v="1849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"/>
    <x v="1850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8"/>
    <x v="1851"/>
    <x v="4"/>
    <x v="14"/>
  </r>
  <r>
    <x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n v="100"/>
    <x v="1852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3"/>
    <x v="1853"/>
    <x v="4"/>
    <x v="14"/>
  </r>
  <r>
    <x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6"/>
    <x v="1854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3"/>
    <x v="1855"/>
    <x v="4"/>
    <x v="14"/>
  </r>
  <r>
    <x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"/>
    <x v="1856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3"/>
    <x v="1857"/>
    <x v="7"/>
    <x v="34"/>
  </r>
  <r>
    <x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n v="0"/>
    <x v="1858"/>
    <x v="7"/>
    <x v="34"/>
  </r>
  <r>
    <x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n v="0"/>
    <x v="121"/>
    <x v="7"/>
    <x v="34"/>
  </r>
  <r>
    <x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n v="0"/>
    <x v="121"/>
    <x v="7"/>
    <x v="34"/>
  </r>
  <r>
    <x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n v="0"/>
    <x v="121"/>
    <x v="7"/>
    <x v="34"/>
  </r>
  <r>
    <x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n v="1"/>
    <x v="2"/>
    <x v="7"/>
    <x v="34"/>
  </r>
  <r>
    <x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s v="food/restaurants"/>
    <n v="0"/>
    <x v="121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n v="0"/>
    <x v="121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n v="1"/>
    <x v="680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n v="0"/>
    <x v="839"/>
    <x v="7"/>
    <x v="34"/>
  </r>
  <r>
    <x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n v="0"/>
    <x v="121"/>
    <x v="7"/>
    <x v="34"/>
  </r>
  <r>
    <x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n v="0"/>
    <x v="121"/>
    <x v="7"/>
    <x v="34"/>
  </r>
  <r>
    <x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n v="0"/>
    <x v="121"/>
    <x v="7"/>
    <x v="34"/>
  </r>
  <r>
    <x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n v="2"/>
    <x v="1859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9"/>
    <x v="1860"/>
    <x v="7"/>
    <x v="34"/>
  </r>
  <r>
    <x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n v="0"/>
    <x v="121"/>
    <x v="7"/>
    <x v="34"/>
  </r>
  <r>
    <x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10"/>
    <x v="1861"/>
    <x v="7"/>
    <x v="34"/>
  </r>
  <r>
    <x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n v="0"/>
    <x v="121"/>
    <x v="7"/>
    <x v="34"/>
  </r>
  <r>
    <x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n v="0"/>
    <x v="1862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n v="0"/>
    <x v="121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"/>
    <x v="186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x v="1864"/>
    <x v="4"/>
    <x v="35"/>
  </r>
  <r>
    <x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"/>
    <x v="1865"/>
    <x v="4"/>
    <x v="35"/>
  </r>
  <r>
    <x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2"/>
    <x v="1866"/>
    <x v="4"/>
    <x v="35"/>
  </r>
  <r>
    <x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"/>
    <x v="1867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n v="113"/>
    <x v="1868"/>
    <x v="4"/>
    <x v="35"/>
  </r>
  <r>
    <x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n v="102"/>
    <x v="1869"/>
    <x v="4"/>
    <x v="35"/>
  </r>
  <r>
    <x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"/>
    <x v="1870"/>
    <x v="4"/>
    <x v="35"/>
  </r>
  <r>
    <x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s v="music/classical music"/>
    <n v="104"/>
    <x v="1871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x v="1872"/>
    <x v="4"/>
    <x v="35"/>
  </r>
  <r>
    <x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n v="100"/>
    <x v="187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"/>
    <x v="1874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1"/>
    <x v="1875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x v="1876"/>
    <x v="4"/>
    <x v="35"/>
  </r>
  <r>
    <x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s v="music/classical music"/>
    <n v="104"/>
    <x v="187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n v="116"/>
    <x v="1878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n v="110"/>
    <x v="101"/>
    <x v="4"/>
    <x v="35"/>
  </r>
  <r>
    <x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"/>
    <x v="1879"/>
    <x v="4"/>
    <x v="35"/>
  </r>
  <r>
    <x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"/>
    <x v="1880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"/>
    <x v="1881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"/>
    <x v="1882"/>
    <x v="4"/>
    <x v="35"/>
  </r>
  <r>
    <x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4"/>
    <x v="1883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"/>
    <x v="1884"/>
    <x v="4"/>
    <x v="35"/>
  </r>
  <r>
    <x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1"/>
    <x v="1885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"/>
    <x v="1886"/>
    <x v="4"/>
    <x v="35"/>
  </r>
  <r>
    <x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2"/>
    <x v="1887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20"/>
    <x v="1888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2"/>
    <x v="1889"/>
    <x v="4"/>
    <x v="35"/>
  </r>
  <r>
    <x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n v="103"/>
    <x v="1890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1"/>
    <x v="1891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3"/>
    <x v="1892"/>
    <x v="4"/>
    <x v="35"/>
  </r>
  <r>
    <x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7"/>
    <x v="1893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6"/>
    <x v="1894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3"/>
    <x v="189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"/>
    <x v="1896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6"/>
    <x v="1897"/>
    <x v="4"/>
    <x v="35"/>
  </r>
  <r>
    <x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n v="118"/>
    <x v="1898"/>
    <x v="4"/>
    <x v="35"/>
  </r>
  <r>
    <x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9"/>
    <x v="1899"/>
    <x v="4"/>
    <x v="35"/>
  </r>
  <r>
    <x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n v="111"/>
    <x v="1900"/>
    <x v="4"/>
    <x v="35"/>
  </r>
  <r>
    <x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"/>
    <x v="1901"/>
    <x v="4"/>
    <x v="35"/>
  </r>
  <r>
    <x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n v="0"/>
    <x v="121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n v="1"/>
    <x v="384"/>
    <x v="7"/>
    <x v="19"/>
  </r>
  <r>
    <x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n v="0"/>
    <x v="121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n v="0"/>
    <x v="121"/>
    <x v="7"/>
    <x v="19"/>
  </r>
  <r>
    <x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n v="1"/>
    <x v="101"/>
    <x v="7"/>
    <x v="19"/>
  </r>
  <r>
    <x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n v="0"/>
    <x v="121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n v="0"/>
    <x v="88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n v="1"/>
    <x v="73"/>
    <x v="7"/>
    <x v="19"/>
  </r>
  <r>
    <x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n v="2"/>
    <x v="1902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n v="1"/>
    <x v="1903"/>
    <x v="7"/>
    <x v="19"/>
  </r>
  <r>
    <x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n v="0"/>
    <x v="372"/>
    <x v="7"/>
    <x v="19"/>
  </r>
  <r>
    <x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n v="0"/>
    <x v="121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n v="0"/>
    <x v="121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n v="0"/>
    <x v="121"/>
    <x v="7"/>
    <x v="19"/>
  </r>
  <r>
    <x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n v="0"/>
    <x v="121"/>
    <x v="7"/>
    <x v="19"/>
  </r>
  <r>
    <x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n v="0"/>
    <x v="121"/>
    <x v="7"/>
    <x v="19"/>
  </r>
  <r>
    <x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n v="0"/>
    <x v="121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n v="0"/>
    <x v="121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n v="0"/>
    <x v="1904"/>
    <x v="7"/>
    <x v="19"/>
  </r>
  <r>
    <x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n v="1"/>
    <x v="157"/>
    <x v="7"/>
    <x v="19"/>
  </r>
  <r>
    <x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1"/>
    <x v="1905"/>
    <x v="7"/>
    <x v="19"/>
  </r>
  <r>
    <x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n v="0"/>
    <x v="120"/>
    <x v="7"/>
    <x v="19"/>
  </r>
  <r>
    <x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n v="1"/>
    <x v="120"/>
    <x v="7"/>
    <x v="19"/>
  </r>
  <r>
    <x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n v="0"/>
    <x v="121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n v="0"/>
    <x v="73"/>
    <x v="7"/>
    <x v="19"/>
  </r>
  <r>
    <x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n v="0"/>
    <x v="144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n v="2"/>
    <x v="1906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n v="4"/>
    <x v="1907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n v="0"/>
    <x v="144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n v="0"/>
    <x v="121"/>
    <x v="7"/>
    <x v="19"/>
  </r>
  <r>
    <x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n v="2"/>
    <x v="31"/>
    <x v="7"/>
    <x v="19"/>
  </r>
  <r>
    <x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n v="0"/>
    <x v="73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n v="0"/>
    <x v="121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n v="0"/>
    <x v="120"/>
    <x v="7"/>
    <x v="19"/>
  </r>
  <r>
    <x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"/>
    <x v="1908"/>
    <x v="7"/>
    <x v="19"/>
  </r>
  <r>
    <x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4"/>
    <x v="1909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n v="6"/>
    <x v="1910"/>
    <x v="7"/>
    <x v="19"/>
  </r>
  <r>
    <x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x v="1911"/>
    <x v="7"/>
    <x v="19"/>
  </r>
  <r>
    <x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n v="1"/>
    <x v="666"/>
    <x v="7"/>
    <x v="19"/>
  </r>
  <r>
    <x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n v="7"/>
    <x v="1912"/>
    <x v="7"/>
    <x v="19"/>
  </r>
  <r>
    <x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"/>
    <x v="1913"/>
    <x v="2"/>
    <x v="36"/>
  </r>
  <r>
    <x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"/>
    <x v="1914"/>
    <x v="2"/>
    <x v="36"/>
  </r>
  <r>
    <x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"/>
    <x v="1915"/>
    <x v="2"/>
    <x v="36"/>
  </r>
  <r>
    <x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"/>
    <x v="1916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"/>
    <x v="1917"/>
    <x v="2"/>
    <x v="36"/>
  </r>
  <r>
    <x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"/>
    <x v="1918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8"/>
    <x v="1919"/>
    <x v="2"/>
    <x v="36"/>
  </r>
  <r>
    <x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4"/>
    <x v="1920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4"/>
    <x v="1921"/>
    <x v="2"/>
    <x v="36"/>
  </r>
  <r>
    <x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"/>
    <x v="1922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1"/>
    <x v="1923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2"/>
    <x v="1924"/>
    <x v="2"/>
    <x v="36"/>
  </r>
  <r>
    <x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"/>
    <x v="1925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x v="1926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70"/>
    <x v="1927"/>
    <x v="2"/>
    <x v="36"/>
  </r>
  <r>
    <x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5"/>
    <x v="1928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8"/>
    <x v="1929"/>
    <x v="2"/>
    <x v="36"/>
  </r>
  <r>
    <x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"/>
    <x v="1930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"/>
    <x v="1931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4"/>
    <x v="1932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6"/>
    <x v="1933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"/>
    <x v="1934"/>
    <x v="2"/>
    <x v="36"/>
  </r>
  <r>
    <x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4"/>
    <x v="1935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"/>
    <x v="1936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x v="1937"/>
    <x v="2"/>
    <x v="36"/>
  </r>
  <r>
    <x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n v="112"/>
    <x v="150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7"/>
    <x v="1938"/>
    <x v="2"/>
    <x v="36"/>
  </r>
  <r>
    <x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n v="110"/>
    <x v="1939"/>
    <x v="2"/>
    <x v="36"/>
  </r>
  <r>
    <x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8"/>
    <x v="1940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8"/>
    <x v="1941"/>
    <x v="2"/>
    <x v="36"/>
  </r>
  <r>
    <x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5"/>
    <x v="1942"/>
    <x v="2"/>
    <x v="36"/>
  </r>
  <r>
    <x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"/>
    <x v="1943"/>
    <x v="2"/>
    <x v="36"/>
  </r>
  <r>
    <x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5"/>
    <x v="1944"/>
    <x v="2"/>
    <x v="36"/>
  </r>
  <r>
    <x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"/>
    <x v="1945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x v="1946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"/>
    <x v="1947"/>
    <x v="2"/>
    <x v="36"/>
  </r>
  <r>
    <x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"/>
    <x v="1948"/>
    <x v="2"/>
    <x v="36"/>
  </r>
  <r>
    <x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2"/>
    <x v="1949"/>
    <x v="2"/>
    <x v="36"/>
  </r>
  <r>
    <x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x v="1950"/>
    <x v="2"/>
    <x v="36"/>
  </r>
  <r>
    <x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6"/>
    <x v="1951"/>
    <x v="2"/>
    <x v="36"/>
  </r>
  <r>
    <x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n v="1"/>
    <x v="2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4"/>
    <x v="1952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n v="2"/>
    <x v="1953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n v="11"/>
    <x v="1954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"/>
    <x v="1955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n v="1"/>
    <x v="1053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n v="1"/>
    <x v="1956"/>
    <x v="2"/>
    <x v="36"/>
  </r>
  <r>
    <x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s v="technology/space exploration"/>
    <n v="0"/>
    <x v="1957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n v="1"/>
    <x v="1958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2"/>
    <x v="1959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n v="1"/>
    <x v="1960"/>
    <x v="2"/>
    <x v="36"/>
  </r>
  <r>
    <x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2"/>
    <x v="1961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n v="0"/>
    <x v="439"/>
    <x v="2"/>
    <x v="36"/>
  </r>
  <r>
    <x v="2655"/>
    <s v="Balloons (Canceled)"/>
    <s v="Thank you for your support!"/>
    <n v="15000"/>
    <x v="1815"/>
    <x v="1"/>
    <x v="0"/>
    <s v="USD"/>
    <n v="1455048000"/>
    <n v="1452631647"/>
    <b v="0"/>
    <x v="68"/>
    <b v="0"/>
    <s v="technology/space exploration"/>
    <n v="21"/>
    <x v="1962"/>
    <x v="2"/>
    <x v="36"/>
  </r>
  <r>
    <x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"/>
    <x v="1963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9"/>
    <x v="1964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0"/>
    <x v="1965"/>
    <x v="2"/>
    <x v="36"/>
  </r>
  <r>
    <x v="2659"/>
    <s v="test (Canceled)"/>
    <s v="test"/>
    <n v="49000"/>
    <x v="1819"/>
    <x v="1"/>
    <x v="0"/>
    <s v="USD"/>
    <n v="1429321210"/>
    <n v="1426729210"/>
    <b v="0"/>
    <x v="73"/>
    <b v="0"/>
    <s v="technology/space exploration"/>
    <n v="3"/>
    <x v="1966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n v="0"/>
    <x v="1967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3"/>
    <x v="1968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7"/>
    <x v="1969"/>
    <x v="2"/>
    <x v="37"/>
  </r>
  <r>
    <x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5"/>
    <x v="1970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"/>
    <x v="1971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"/>
    <x v="1972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"/>
    <x v="197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n v="111"/>
    <x v="1974"/>
    <x v="2"/>
    <x v="37"/>
  </r>
  <r>
    <x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n v="171"/>
    <x v="197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n v="125"/>
    <x v="1976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"/>
    <x v="1977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"/>
    <x v="1978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n v="33"/>
    <x v="1979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8"/>
    <x v="1980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3"/>
    <x v="1981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8"/>
    <x v="1982"/>
    <x v="2"/>
    <x v="37"/>
  </r>
  <r>
    <x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"/>
    <x v="1983"/>
    <x v="2"/>
    <x v="37"/>
  </r>
  <r>
    <x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8"/>
    <x v="1984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n v="0"/>
    <x v="1985"/>
    <x v="2"/>
    <x v="37"/>
  </r>
  <r>
    <x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n v="0"/>
    <x v="895"/>
    <x v="2"/>
    <x v="37"/>
  </r>
  <r>
    <x v="2680"/>
    <s v="iHeart Pillow"/>
    <s v="iHeartPillow, Connecting loved ones"/>
    <n v="32000"/>
    <x v="1836"/>
    <x v="2"/>
    <x v="3"/>
    <s v="EUR"/>
    <n v="1459915491"/>
    <n v="1457327091"/>
    <b v="0"/>
    <x v="80"/>
    <b v="0"/>
    <s v="technology/makerspaces"/>
    <n v="1"/>
    <x v="160"/>
    <x v="2"/>
    <x v="37"/>
  </r>
  <r>
    <x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n v="1"/>
    <x v="446"/>
    <x v="7"/>
    <x v="19"/>
  </r>
  <r>
    <x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"/>
    <x v="1986"/>
    <x v="7"/>
    <x v="19"/>
  </r>
  <r>
    <x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n v="0"/>
    <x v="1053"/>
    <x v="7"/>
    <x v="19"/>
  </r>
  <r>
    <x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n v="1"/>
    <x v="444"/>
    <x v="7"/>
    <x v="19"/>
  </r>
  <r>
    <x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n v="0"/>
    <x v="119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n v="0"/>
    <x v="121"/>
    <x v="7"/>
    <x v="19"/>
  </r>
  <r>
    <x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n v="0"/>
    <x v="121"/>
    <x v="7"/>
    <x v="19"/>
  </r>
  <r>
    <x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"/>
    <x v="1987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n v="0"/>
    <x v="120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1"/>
    <x v="1988"/>
    <x v="7"/>
    <x v="19"/>
  </r>
  <r>
    <x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n v="0"/>
    <x v="844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n v="1"/>
    <x v="384"/>
    <x v="7"/>
    <x v="19"/>
  </r>
  <r>
    <x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n v="1"/>
    <x v="140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n v="0"/>
    <x v="120"/>
    <x v="7"/>
    <x v="19"/>
  </r>
  <r>
    <x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n v="0"/>
    <x v="1989"/>
    <x v="7"/>
    <x v="19"/>
  </r>
  <r>
    <x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6"/>
    <x v="1990"/>
    <x v="7"/>
    <x v="19"/>
  </r>
  <r>
    <x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"/>
    <x v="199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"/>
    <x v="1992"/>
    <x v="7"/>
    <x v="19"/>
  </r>
  <r>
    <x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n v="0"/>
    <x v="121"/>
    <x v="7"/>
    <x v="19"/>
  </r>
  <r>
    <x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n v="1"/>
    <x v="844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n v="46"/>
    <x v="199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"/>
    <x v="1994"/>
    <x v="1"/>
    <x v="38"/>
  </r>
  <r>
    <x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4"/>
    <x v="1995"/>
    <x v="1"/>
    <x v="38"/>
  </r>
  <r>
    <x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n v="6"/>
    <x v="1996"/>
    <x v="1"/>
    <x v="38"/>
  </r>
  <r>
    <x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1"/>
    <x v="1997"/>
    <x v="1"/>
    <x v="38"/>
  </r>
  <r>
    <x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"/>
    <x v="1998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1"/>
    <x v="1999"/>
    <x v="1"/>
    <x v="38"/>
  </r>
  <r>
    <x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"/>
    <x v="2000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2"/>
    <x v="2001"/>
    <x v="1"/>
    <x v="38"/>
  </r>
  <r>
    <x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4"/>
    <x v="2002"/>
    <x v="1"/>
    <x v="38"/>
  </r>
  <r>
    <x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1"/>
    <x v="2003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"/>
    <x v="2004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"/>
    <x v="2005"/>
    <x v="1"/>
    <x v="38"/>
  </r>
  <r>
    <x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"/>
    <x v="2006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5"/>
    <x v="2007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20"/>
    <x v="2008"/>
    <x v="1"/>
    <x v="38"/>
  </r>
  <r>
    <x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"/>
    <x v="2009"/>
    <x v="1"/>
    <x v="38"/>
  </r>
  <r>
    <x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4"/>
    <x v="2010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9"/>
    <x v="2011"/>
    <x v="1"/>
    <x v="38"/>
  </r>
  <r>
    <x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"/>
    <x v="201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x v="2013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3"/>
    <x v="2014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"/>
    <x v="2015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7"/>
    <x v="2016"/>
    <x v="2"/>
    <x v="30"/>
  </r>
  <r>
    <x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5"/>
    <x v="2017"/>
    <x v="2"/>
    <x v="30"/>
  </r>
  <r>
    <x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s v="technology/hardware"/>
    <n v="106"/>
    <x v="2018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"/>
    <x v="2019"/>
    <x v="2"/>
    <x v="30"/>
  </r>
  <r>
    <x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2"/>
    <x v="2020"/>
    <x v="2"/>
    <x v="30"/>
  </r>
  <r>
    <x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"/>
    <x v="2021"/>
    <x v="2"/>
    <x v="30"/>
  </r>
  <r>
    <x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"/>
    <x v="202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"/>
    <x v="2023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"/>
    <x v="2024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8"/>
    <x v="2025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x v="2026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"/>
    <x v="2027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3"/>
    <x v="2028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"/>
    <x v="2029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8"/>
    <x v="2030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"/>
    <x v="2031"/>
    <x v="2"/>
    <x v="30"/>
  </r>
  <r>
    <x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n v="103"/>
    <x v="2032"/>
    <x v="2"/>
    <x v="30"/>
  </r>
  <r>
    <x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n v="0"/>
    <x v="440"/>
    <x v="3"/>
    <x v="39"/>
  </r>
  <r>
    <x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"/>
    <x v="2033"/>
    <x v="3"/>
    <x v="39"/>
  </r>
  <r>
    <x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"/>
    <x v="2034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2"/>
    <x v="2035"/>
    <x v="3"/>
    <x v="39"/>
  </r>
  <r>
    <x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n v="27"/>
    <x v="203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n v="28"/>
    <x v="436"/>
    <x v="3"/>
    <x v="39"/>
  </r>
  <r>
    <x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n v="1"/>
    <x v="514"/>
    <x v="3"/>
    <x v="39"/>
  </r>
  <r>
    <x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s v="publishing/children's books"/>
    <n v="1"/>
    <x v="698"/>
    <x v="3"/>
    <x v="39"/>
  </r>
  <r>
    <x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"/>
    <x v="2037"/>
    <x v="3"/>
    <x v="39"/>
  </r>
  <r>
    <x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x v="125"/>
    <x v="3"/>
    <x v="39"/>
  </r>
  <r>
    <x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x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n v="52"/>
    <x v="2038"/>
    <x v="3"/>
    <x v="39"/>
  </r>
  <r>
    <x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"/>
    <x v="2039"/>
    <x v="3"/>
    <x v="39"/>
  </r>
  <r>
    <x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n v="1"/>
    <x v="144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2"/>
    <x v="498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n v="11"/>
    <x v="1859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x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n v="1"/>
    <x v="377"/>
    <x v="3"/>
    <x v="39"/>
  </r>
  <r>
    <x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n v="1"/>
    <x v="384"/>
    <x v="3"/>
    <x v="39"/>
  </r>
  <r>
    <x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n v="0"/>
    <x v="180"/>
    <x v="3"/>
    <x v="39"/>
  </r>
  <r>
    <x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n v="1"/>
    <x v="798"/>
    <x v="3"/>
    <x v="39"/>
  </r>
  <r>
    <x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x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n v="2"/>
    <x v="384"/>
    <x v="3"/>
    <x v="39"/>
  </r>
  <r>
    <x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n v="1"/>
    <x v="2040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"/>
    <x v="2041"/>
    <x v="3"/>
    <x v="39"/>
  </r>
  <r>
    <x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n v="0"/>
    <x v="120"/>
    <x v="3"/>
    <x v="39"/>
  </r>
  <r>
    <x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"/>
    <x v="2042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x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n v="0"/>
    <x v="120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n v="14"/>
    <x v="2043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x v="766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n v="8"/>
    <x v="2044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n v="0"/>
    <x v="119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n v="26"/>
    <x v="2045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n v="2"/>
    <x v="450"/>
    <x v="3"/>
    <x v="39"/>
  </r>
  <r>
    <x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x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"/>
    <x v="1224"/>
    <x v="1"/>
    <x v="6"/>
  </r>
  <r>
    <x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x v="590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n v="115"/>
    <x v="2046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n v="119"/>
    <x v="2047"/>
    <x v="1"/>
    <x v="6"/>
  </r>
  <r>
    <x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5"/>
    <x v="2048"/>
    <x v="1"/>
    <x v="6"/>
  </r>
  <r>
    <x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8"/>
    <x v="2049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n v="120"/>
    <x v="2050"/>
    <x v="1"/>
    <x v="6"/>
  </r>
  <r>
    <x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3"/>
    <x v="594"/>
    <x v="1"/>
    <x v="6"/>
  </r>
  <r>
    <x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"/>
    <x v="2051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"/>
    <x v="2052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3"/>
    <x v="2053"/>
    <x v="1"/>
    <x v="6"/>
  </r>
  <r>
    <x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n v="108"/>
    <x v="2054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1"/>
    <x v="2055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n v="150"/>
    <x v="384"/>
    <x v="1"/>
    <x v="6"/>
  </r>
  <r>
    <x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n v="104"/>
    <x v="2056"/>
    <x v="1"/>
    <x v="6"/>
  </r>
  <r>
    <x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6"/>
    <x v="895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3"/>
    <x v="2057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"/>
    <x v="2058"/>
    <x v="1"/>
    <x v="6"/>
  </r>
  <r>
    <x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7"/>
    <x v="2059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n v="133"/>
    <x v="2060"/>
    <x v="1"/>
    <x v="6"/>
  </r>
  <r>
    <x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"/>
    <x v="2061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n v="102"/>
    <x v="2062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8"/>
    <x v="2063"/>
    <x v="1"/>
    <x v="6"/>
  </r>
  <r>
    <x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5"/>
    <x v="73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n v="110"/>
    <x v="2064"/>
    <x v="1"/>
    <x v="6"/>
  </r>
  <r>
    <x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"/>
    <x v="2065"/>
    <x v="1"/>
    <x v="6"/>
  </r>
  <r>
    <x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x v="2066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"/>
    <x v="2067"/>
    <x v="1"/>
    <x v="6"/>
  </r>
  <r>
    <x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n v="102"/>
    <x v="2068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"/>
    <x v="2069"/>
    <x v="1"/>
    <x v="6"/>
  </r>
  <r>
    <x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"/>
    <x v="2070"/>
    <x v="1"/>
    <x v="6"/>
  </r>
  <r>
    <x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"/>
    <x v="2071"/>
    <x v="1"/>
    <x v="6"/>
  </r>
  <r>
    <x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8"/>
    <x v="2072"/>
    <x v="1"/>
    <x v="6"/>
  </r>
  <r>
    <x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8"/>
    <x v="2073"/>
    <x v="1"/>
    <x v="6"/>
  </r>
  <r>
    <x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n v="242"/>
    <x v="2074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2"/>
    <x v="2075"/>
    <x v="1"/>
    <x v="6"/>
  </r>
  <r>
    <x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x v="2076"/>
    <x v="1"/>
    <x v="6"/>
  </r>
  <r>
    <x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"/>
    <x v="2077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5"/>
    <x v="207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x v="2079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x v="138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n v="100"/>
    <x v="2080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n v="124"/>
    <x v="2081"/>
    <x v="1"/>
    <x v="6"/>
  </r>
  <r>
    <x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7"/>
    <x v="704"/>
    <x v="1"/>
    <x v="6"/>
  </r>
  <r>
    <x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"/>
    <x v="2082"/>
    <x v="1"/>
    <x v="6"/>
  </r>
  <r>
    <x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8"/>
    <x v="2083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"/>
    <x v="2084"/>
    <x v="1"/>
    <x v="6"/>
  </r>
  <r>
    <x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"/>
    <x v="2085"/>
    <x v="1"/>
    <x v="6"/>
  </r>
  <r>
    <x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7"/>
    <x v="2086"/>
    <x v="1"/>
    <x v="6"/>
  </r>
  <r>
    <x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x v="2087"/>
    <x v="1"/>
    <x v="6"/>
  </r>
  <r>
    <x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1"/>
    <x v="2088"/>
    <x v="1"/>
    <x v="6"/>
  </r>
  <r>
    <x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5"/>
    <x v="2089"/>
    <x v="1"/>
    <x v="6"/>
  </r>
  <r>
    <x v="2833"/>
    <s v="Star Man Rocket Man"/>
    <s v="A new play about exploring outer space"/>
    <n v="2700"/>
    <x v="1920"/>
    <x v="0"/>
    <x v="0"/>
    <s v="USD"/>
    <n v="1444528800"/>
    <n v="1442804633"/>
    <b v="0"/>
    <x v="2"/>
    <b v="1"/>
    <s v="theater/plays"/>
    <n v="108"/>
    <x v="2090"/>
    <x v="1"/>
    <x v="6"/>
  </r>
  <r>
    <x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n v="170"/>
    <x v="2091"/>
    <x v="1"/>
    <x v="6"/>
  </r>
  <r>
    <x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"/>
    <x v="209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8"/>
    <x v="2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n v="100"/>
    <x v="799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"/>
    <x v="209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"/>
    <x v="2095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x v="2096"/>
    <x v="1"/>
    <x v="6"/>
  </r>
  <r>
    <x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n v="1"/>
    <x v="119"/>
    <x v="1"/>
    <x v="6"/>
  </r>
  <r>
    <x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n v="0"/>
    <x v="121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n v="0"/>
    <x v="121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n v="5"/>
    <x v="18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2"/>
    <x v="209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n v="0"/>
    <x v="121"/>
    <x v="1"/>
    <x v="6"/>
  </r>
  <r>
    <x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n v="0"/>
    <x v="121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n v="0"/>
    <x v="463"/>
    <x v="1"/>
    <x v="6"/>
  </r>
  <r>
    <x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n v="1"/>
    <x v="144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4"/>
    <x v="2098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n v="0"/>
    <x v="121"/>
    <x v="1"/>
    <x v="6"/>
  </r>
  <r>
    <x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n v="2"/>
    <x v="2099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n v="0"/>
    <x v="121"/>
    <x v="1"/>
    <x v="6"/>
  </r>
  <r>
    <x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2"/>
    <x v="2100"/>
    <x v="1"/>
    <x v="6"/>
  </r>
  <r>
    <x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n v="50"/>
    <x v="88"/>
    <x v="1"/>
    <x v="6"/>
  </r>
  <r>
    <x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5"/>
    <x v="838"/>
    <x v="1"/>
    <x v="6"/>
  </r>
  <r>
    <x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20"/>
    <x v="130"/>
    <x v="1"/>
    <x v="6"/>
  </r>
  <r>
    <x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n v="0"/>
    <x v="121"/>
    <x v="1"/>
    <x v="6"/>
  </r>
  <r>
    <x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n v="2"/>
    <x v="436"/>
    <x v="1"/>
    <x v="6"/>
  </r>
  <r>
    <x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n v="7"/>
    <x v="2101"/>
    <x v="1"/>
    <x v="6"/>
  </r>
  <r>
    <x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n v="32"/>
    <x v="2102"/>
    <x v="1"/>
    <x v="6"/>
  </r>
  <r>
    <x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n v="0"/>
    <x v="1782"/>
    <x v="1"/>
    <x v="6"/>
  </r>
  <r>
    <x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n v="0"/>
    <x v="135"/>
    <x v="1"/>
    <x v="6"/>
  </r>
  <r>
    <x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s v="theater/plays"/>
    <n v="2"/>
    <x v="140"/>
    <x v="1"/>
    <x v="6"/>
  </r>
  <r>
    <x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n v="0"/>
    <x v="121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n v="1"/>
    <x v="381"/>
    <x v="1"/>
    <x v="6"/>
  </r>
  <r>
    <x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n v="20"/>
    <x v="2103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"/>
    <x v="210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n v="1"/>
    <x v="127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n v="15"/>
    <x v="161"/>
    <x v="1"/>
    <x v="6"/>
  </r>
  <r>
    <x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n v="5"/>
    <x v="2105"/>
    <x v="1"/>
    <x v="6"/>
  </r>
  <r>
    <x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n v="0"/>
    <x v="121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"/>
    <x v="2106"/>
    <x v="1"/>
    <x v="6"/>
  </r>
  <r>
    <x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"/>
    <x v="2107"/>
    <x v="1"/>
    <x v="6"/>
  </r>
  <r>
    <x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0"/>
    <x v="1054"/>
    <x v="1"/>
    <x v="6"/>
  </r>
  <r>
    <x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n v="0"/>
    <x v="121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n v="11"/>
    <x v="149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"/>
    <x v="2108"/>
    <x v="1"/>
    <x v="6"/>
  </r>
  <r>
    <x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n v="0"/>
    <x v="210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n v="23"/>
    <x v="2110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n v="0"/>
    <x v="121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n v="34"/>
    <x v="2111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"/>
    <x v="2112"/>
    <x v="1"/>
    <x v="6"/>
  </r>
  <r>
    <x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n v="0"/>
    <x v="2113"/>
    <x v="1"/>
    <x v="6"/>
  </r>
  <r>
    <x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n v="33"/>
    <x v="438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n v="5"/>
    <x v="119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n v="0"/>
    <x v="144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n v="0"/>
    <x v="121"/>
    <x v="1"/>
    <x v="6"/>
  </r>
  <r>
    <x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n v="38"/>
    <x v="2114"/>
    <x v="1"/>
    <x v="6"/>
  </r>
  <r>
    <x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n v="1"/>
    <x v="589"/>
    <x v="1"/>
    <x v="6"/>
  </r>
  <r>
    <x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3"/>
    <x v="2115"/>
    <x v="1"/>
    <x v="6"/>
  </r>
  <r>
    <x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n v="9"/>
    <x v="2116"/>
    <x v="1"/>
    <x v="6"/>
  </r>
  <r>
    <x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s v="theater/plays"/>
    <n v="1"/>
    <x v="385"/>
    <x v="1"/>
    <x v="6"/>
  </r>
  <r>
    <x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s v="theater/plays"/>
    <n v="0"/>
    <x v="121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n v="5"/>
    <x v="2117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n v="21"/>
    <x v="2118"/>
    <x v="1"/>
    <x v="6"/>
  </r>
  <r>
    <x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n v="5"/>
    <x v="2119"/>
    <x v="1"/>
    <x v="6"/>
  </r>
  <r>
    <x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"/>
    <x v="2120"/>
    <x v="1"/>
    <x v="6"/>
  </r>
  <r>
    <x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n v="0"/>
    <x v="121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2"/>
    <x v="2121"/>
    <x v="1"/>
    <x v="6"/>
  </r>
  <r>
    <x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n v="1"/>
    <x v="366"/>
    <x v="1"/>
    <x v="6"/>
  </r>
  <r>
    <x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n v="0"/>
    <x v="384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n v="1"/>
    <x v="2122"/>
    <x v="1"/>
    <x v="6"/>
  </r>
  <r>
    <x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n v="5"/>
    <x v="654"/>
    <x v="1"/>
    <x v="6"/>
  </r>
  <r>
    <x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8"/>
    <x v="212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n v="9"/>
    <x v="2124"/>
    <x v="1"/>
    <x v="6"/>
  </r>
  <r>
    <x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n v="0"/>
    <x v="120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3"/>
    <x v="1854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n v="0"/>
    <x v="135"/>
    <x v="1"/>
    <x v="6"/>
  </r>
  <r>
    <x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n v="0"/>
    <x v="120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7"/>
    <x v="2125"/>
    <x v="1"/>
    <x v="6"/>
  </r>
  <r>
    <x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n v="14"/>
    <x v="2126"/>
    <x v="1"/>
    <x v="6"/>
  </r>
  <r>
    <x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"/>
    <x v="120"/>
    <x v="1"/>
    <x v="6"/>
  </r>
  <r>
    <x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n v="0"/>
    <x v="120"/>
    <x v="1"/>
    <x v="6"/>
  </r>
  <r>
    <x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"/>
    <x v="2127"/>
    <x v="1"/>
    <x v="6"/>
  </r>
  <r>
    <x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n v="8"/>
    <x v="2128"/>
    <x v="1"/>
    <x v="6"/>
  </r>
  <r>
    <x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2"/>
    <x v="2129"/>
    <x v="1"/>
    <x v="6"/>
  </r>
  <r>
    <x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"/>
    <x v="2130"/>
    <x v="1"/>
    <x v="6"/>
  </r>
  <r>
    <x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n v="9"/>
    <x v="439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7"/>
    <x v="2131"/>
    <x v="1"/>
    <x v="6"/>
  </r>
  <r>
    <x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x v="1380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x v="161"/>
    <x v="1"/>
    <x v="40"/>
  </r>
  <r>
    <x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n v="100"/>
    <x v="180"/>
    <x v="1"/>
    <x v="40"/>
  </r>
  <r>
    <x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"/>
    <x v="2132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"/>
    <x v="2133"/>
    <x v="1"/>
    <x v="40"/>
  </r>
  <r>
    <x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x v="766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n v="131"/>
    <x v="2134"/>
    <x v="1"/>
    <x v="40"/>
  </r>
  <r>
    <x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x v="69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"/>
    <x v="2135"/>
    <x v="1"/>
    <x v="40"/>
  </r>
  <r>
    <x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1"/>
    <x v="2136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n v="106"/>
    <x v="2137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n v="105"/>
    <x v="2138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n v="103"/>
    <x v="2139"/>
    <x v="1"/>
    <x v="40"/>
  </r>
  <r>
    <x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n v="108"/>
    <x v="2140"/>
    <x v="1"/>
    <x v="40"/>
  </r>
  <r>
    <x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1"/>
    <x v="2141"/>
    <x v="1"/>
    <x v="40"/>
  </r>
  <r>
    <x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x v="1829"/>
    <x v="1"/>
    <x v="40"/>
  </r>
  <r>
    <x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n v="133"/>
    <x v="2142"/>
    <x v="1"/>
    <x v="40"/>
  </r>
  <r>
    <x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n v="101"/>
    <x v="2143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3"/>
    <x v="2144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n v="107"/>
    <x v="2145"/>
    <x v="1"/>
    <x v="40"/>
  </r>
  <r>
    <x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n v="0"/>
    <x v="120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"/>
    <x v="2146"/>
    <x v="1"/>
    <x v="38"/>
  </r>
  <r>
    <x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n v="0"/>
    <x v="121"/>
    <x v="1"/>
    <x v="38"/>
  </r>
  <r>
    <x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n v="1"/>
    <x v="101"/>
    <x v="1"/>
    <x v="38"/>
  </r>
  <r>
    <x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n v="0"/>
    <x v="121"/>
    <x v="1"/>
    <x v="38"/>
  </r>
  <r>
    <x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n v="0"/>
    <x v="120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"/>
    <x v="2147"/>
    <x v="1"/>
    <x v="38"/>
  </r>
  <r>
    <x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n v="0"/>
    <x v="2148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n v="3"/>
    <x v="38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n v="0"/>
    <x v="121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"/>
    <x v="214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n v="8"/>
    <x v="2150"/>
    <x v="1"/>
    <x v="38"/>
  </r>
  <r>
    <x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n v="0"/>
    <x v="2151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n v="0"/>
    <x v="121"/>
    <x v="1"/>
    <x v="38"/>
  </r>
  <r>
    <x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n v="60"/>
    <x v="178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7"/>
    <x v="2152"/>
    <x v="1"/>
    <x v="38"/>
  </r>
  <r>
    <x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n v="2"/>
    <x v="736"/>
    <x v="1"/>
    <x v="38"/>
  </r>
  <r>
    <x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n v="0"/>
    <x v="121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n v="0"/>
    <x v="121"/>
    <x v="1"/>
    <x v="38"/>
  </r>
  <r>
    <x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n v="0"/>
    <x v="121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10"/>
    <x v="2153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n v="122"/>
    <x v="2154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7"/>
    <x v="215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1"/>
    <x v="215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"/>
    <x v="2157"/>
    <x v="1"/>
    <x v="6"/>
  </r>
  <r>
    <x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4"/>
    <x v="2158"/>
    <x v="1"/>
    <x v="6"/>
  </r>
  <r>
    <x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4"/>
    <x v="2159"/>
    <x v="1"/>
    <x v="6"/>
  </r>
  <r>
    <x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x v="2160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n v="163"/>
    <x v="2161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x v="2162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"/>
    <x v="2163"/>
    <x v="1"/>
    <x v="6"/>
  </r>
  <r>
    <x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"/>
    <x v="216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5"/>
    <x v="216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n v="102"/>
    <x v="2166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"/>
    <x v="2167"/>
    <x v="1"/>
    <x v="6"/>
  </r>
  <r>
    <x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n v="171"/>
    <x v="2168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n v="114"/>
    <x v="801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"/>
    <x v="2169"/>
    <x v="1"/>
    <x v="6"/>
  </r>
  <r>
    <x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"/>
    <x v="2170"/>
    <x v="1"/>
    <x v="6"/>
  </r>
  <r>
    <x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"/>
    <x v="2171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9"/>
    <x v="2172"/>
    <x v="1"/>
    <x v="38"/>
  </r>
  <r>
    <x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"/>
    <x v="2173"/>
    <x v="1"/>
    <x v="38"/>
  </r>
  <r>
    <x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7"/>
    <x v="21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"/>
    <x v="2175"/>
    <x v="1"/>
    <x v="38"/>
  </r>
  <r>
    <x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n v="122"/>
    <x v="2176"/>
    <x v="1"/>
    <x v="38"/>
  </r>
  <r>
    <x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6"/>
    <x v="2177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"/>
    <x v="2178"/>
    <x v="1"/>
    <x v="38"/>
  </r>
  <r>
    <x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x v="680"/>
    <x v="1"/>
    <x v="38"/>
  </r>
  <r>
    <x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s v="theater/spaces"/>
    <n v="177"/>
    <x v="2179"/>
    <x v="1"/>
    <x v="38"/>
  </r>
  <r>
    <x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x v="2180"/>
    <x v="1"/>
    <x v="38"/>
  </r>
  <r>
    <x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"/>
    <x v="2181"/>
    <x v="1"/>
    <x v="38"/>
  </r>
  <r>
    <x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5"/>
    <x v="2182"/>
    <x v="1"/>
    <x v="38"/>
  </r>
  <r>
    <x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s v="theater/spaces"/>
    <n v="100"/>
    <x v="2183"/>
    <x v="1"/>
    <x v="38"/>
  </r>
  <r>
    <x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8"/>
    <x v="218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5"/>
    <x v="2185"/>
    <x v="1"/>
    <x v="38"/>
  </r>
  <r>
    <x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2"/>
    <x v="2186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4"/>
    <x v="2187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"/>
    <x v="2188"/>
    <x v="1"/>
    <x v="38"/>
  </r>
  <r>
    <x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n v="119"/>
    <x v="2189"/>
    <x v="1"/>
    <x v="38"/>
  </r>
  <r>
    <x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x v="372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9"/>
    <x v="2190"/>
    <x v="1"/>
    <x v="38"/>
  </r>
  <r>
    <x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9"/>
    <x v="2191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"/>
    <x v="2192"/>
    <x v="1"/>
    <x v="38"/>
  </r>
  <r>
    <x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3"/>
    <x v="2193"/>
    <x v="1"/>
    <x v="38"/>
  </r>
  <r>
    <x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"/>
    <x v="2194"/>
    <x v="1"/>
    <x v="38"/>
  </r>
  <r>
    <x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8"/>
    <x v="2195"/>
    <x v="1"/>
    <x v="38"/>
  </r>
  <r>
    <x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n v="180"/>
    <x v="1237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"/>
    <x v="2196"/>
    <x v="1"/>
    <x v="38"/>
  </r>
  <r>
    <x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20"/>
    <x v="2197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n v="158"/>
    <x v="2198"/>
    <x v="1"/>
    <x v="38"/>
  </r>
  <r>
    <x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4"/>
    <x v="2199"/>
    <x v="1"/>
    <x v="38"/>
  </r>
  <r>
    <x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"/>
    <x v="2200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7"/>
    <x v="2201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"/>
    <x v="2202"/>
    <x v="1"/>
    <x v="38"/>
  </r>
  <r>
    <x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"/>
    <x v="2203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3"/>
    <x v="2204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6"/>
    <x v="2205"/>
    <x v="1"/>
    <x v="38"/>
  </r>
  <r>
    <x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1"/>
    <x v="2206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"/>
    <x v="2207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1"/>
    <x v="2208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"/>
    <x v="220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1"/>
    <x v="2210"/>
    <x v="1"/>
    <x v="38"/>
  </r>
  <r>
    <x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x v="2211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"/>
    <x v="2212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"/>
    <x v="2213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"/>
    <x v="1847"/>
    <x v="1"/>
    <x v="38"/>
  </r>
  <r>
    <x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"/>
    <x v="2214"/>
    <x v="1"/>
    <x v="38"/>
  </r>
  <r>
    <x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"/>
    <x v="2215"/>
    <x v="1"/>
    <x v="38"/>
  </r>
  <r>
    <x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10"/>
    <x v="2216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n v="107"/>
    <x v="2217"/>
    <x v="1"/>
    <x v="38"/>
  </r>
  <r>
    <x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n v="100"/>
    <x v="2218"/>
    <x v="1"/>
    <x v="38"/>
  </r>
  <r>
    <x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"/>
    <x v="2219"/>
    <x v="1"/>
    <x v="38"/>
  </r>
  <r>
    <x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7"/>
    <x v="2220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3"/>
    <x v="2221"/>
    <x v="1"/>
    <x v="38"/>
  </r>
  <r>
    <x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9"/>
    <x v="2222"/>
    <x v="1"/>
    <x v="38"/>
  </r>
  <r>
    <x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7"/>
    <x v="222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n v="213"/>
    <x v="2224"/>
    <x v="1"/>
    <x v="38"/>
  </r>
  <r>
    <x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1"/>
    <x v="2225"/>
    <x v="1"/>
    <x v="38"/>
  </r>
  <r>
    <x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9"/>
    <x v="2226"/>
    <x v="1"/>
    <x v="38"/>
  </r>
  <r>
    <x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8"/>
    <x v="2227"/>
    <x v="1"/>
    <x v="38"/>
  </r>
  <r>
    <x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"/>
    <x v="2228"/>
    <x v="1"/>
    <x v="38"/>
  </r>
  <r>
    <x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n v="128"/>
    <x v="2229"/>
    <x v="1"/>
    <x v="38"/>
  </r>
  <r>
    <x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"/>
    <x v="2230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"/>
    <x v="223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3"/>
    <x v="2232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1"/>
    <x v="2233"/>
    <x v="1"/>
    <x v="38"/>
  </r>
  <r>
    <x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x v="2234"/>
    <x v="1"/>
    <x v="38"/>
  </r>
  <r>
    <x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"/>
    <x v="2235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n v="107"/>
    <x v="2236"/>
    <x v="1"/>
    <x v="38"/>
  </r>
  <r>
    <x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x v="2237"/>
    <x v="1"/>
    <x v="38"/>
  </r>
  <r>
    <x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4"/>
    <x v="2238"/>
    <x v="1"/>
    <x v="38"/>
  </r>
  <r>
    <x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n v="0"/>
    <x v="839"/>
    <x v="1"/>
    <x v="38"/>
  </r>
  <r>
    <x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n v="0"/>
    <x v="140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n v="0"/>
    <x v="121"/>
    <x v="1"/>
    <x v="38"/>
  </r>
  <r>
    <x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n v="0"/>
    <x v="120"/>
    <x v="1"/>
    <x v="38"/>
  </r>
  <r>
    <x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n v="0"/>
    <x v="121"/>
    <x v="1"/>
    <x v="38"/>
  </r>
  <r>
    <x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n v="0"/>
    <x v="121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n v="0"/>
    <x v="120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"/>
    <x v="2239"/>
    <x v="1"/>
    <x v="38"/>
  </r>
  <r>
    <x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n v="0"/>
    <x v="1795"/>
    <x v="1"/>
    <x v="38"/>
  </r>
  <r>
    <x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s v="theater/spaces"/>
    <n v="0"/>
    <x v="121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7"/>
    <x v="2240"/>
    <x v="1"/>
    <x v="38"/>
  </r>
  <r>
    <x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n v="20"/>
    <x v="2241"/>
    <x v="1"/>
    <x v="38"/>
  </r>
  <r>
    <x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"/>
    <x v="2242"/>
    <x v="1"/>
    <x v="38"/>
  </r>
  <r>
    <x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n v="0"/>
    <x v="144"/>
    <x v="1"/>
    <x v="38"/>
  </r>
  <r>
    <x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2"/>
    <x v="2243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n v="3"/>
    <x v="444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n v="0"/>
    <x v="2244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n v="14"/>
    <x v="2245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"/>
    <x v="2246"/>
    <x v="1"/>
    <x v="38"/>
  </r>
  <r>
    <x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60"/>
    <x v="224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n v="0"/>
    <x v="120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n v="0"/>
    <x v="2248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n v="0"/>
    <x v="2249"/>
    <x v="1"/>
    <x v="38"/>
  </r>
  <r>
    <x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n v="9"/>
    <x v="2250"/>
    <x v="1"/>
    <x v="38"/>
  </r>
  <r>
    <x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n v="15"/>
    <x v="2251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n v="0"/>
    <x v="1859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n v="0"/>
    <x v="1989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1"/>
    <x v="2252"/>
    <x v="1"/>
    <x v="38"/>
  </r>
  <r>
    <x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n v="0"/>
    <x v="2253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"/>
    <x v="2254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n v="0"/>
    <x v="121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n v="0"/>
    <x v="806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2"/>
    <x v="2255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n v="2"/>
    <x v="2256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n v="0"/>
    <x v="41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n v="1"/>
    <x v="372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n v="0"/>
    <x v="840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"/>
    <x v="2257"/>
    <x v="1"/>
    <x v="38"/>
  </r>
  <r>
    <x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"/>
    <x v="2258"/>
    <x v="1"/>
    <x v="38"/>
  </r>
  <r>
    <x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6"/>
    <x v="2259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"/>
    <x v="2260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3"/>
    <x v="2261"/>
    <x v="1"/>
    <x v="38"/>
  </r>
  <r>
    <x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n v="0"/>
    <x v="384"/>
    <x v="1"/>
    <x v="38"/>
  </r>
  <r>
    <x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n v="0"/>
    <x v="73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n v="4"/>
    <x v="2262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"/>
    <x v="2263"/>
    <x v="1"/>
    <x v="38"/>
  </r>
  <r>
    <x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4"/>
    <x v="226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4"/>
    <x v="2265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"/>
    <x v="2266"/>
    <x v="1"/>
    <x v="38"/>
  </r>
  <r>
    <x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n v="12"/>
    <x v="384"/>
    <x v="1"/>
    <x v="38"/>
  </r>
  <r>
    <x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"/>
    <x v="2267"/>
    <x v="1"/>
    <x v="38"/>
  </r>
  <r>
    <x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n v="0"/>
    <x v="148"/>
    <x v="1"/>
    <x v="38"/>
  </r>
  <r>
    <x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n v="30"/>
    <x v="2268"/>
    <x v="1"/>
    <x v="38"/>
  </r>
  <r>
    <x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"/>
    <x v="2269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n v="4"/>
    <x v="2270"/>
    <x v="1"/>
    <x v="38"/>
  </r>
  <r>
    <x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n v="20"/>
    <x v="2271"/>
    <x v="1"/>
    <x v="38"/>
  </r>
  <r>
    <x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s v="theater/spaces"/>
    <n v="0"/>
    <x v="31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"/>
    <x v="2272"/>
    <x v="1"/>
    <x v="38"/>
  </r>
  <r>
    <x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n v="0"/>
    <x v="119"/>
    <x v="1"/>
    <x v="38"/>
  </r>
  <r>
    <x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7"/>
    <x v="2273"/>
    <x v="1"/>
    <x v="38"/>
  </r>
  <r>
    <x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5"/>
    <x v="2274"/>
    <x v="1"/>
    <x v="38"/>
  </r>
  <r>
    <x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n v="4"/>
    <x v="2275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n v="0"/>
    <x v="121"/>
    <x v="1"/>
    <x v="38"/>
  </r>
  <r>
    <x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n v="3"/>
    <x v="468"/>
    <x v="1"/>
    <x v="38"/>
  </r>
  <r>
    <x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n v="57"/>
    <x v="1380"/>
    <x v="1"/>
    <x v="38"/>
  </r>
  <r>
    <x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n v="0"/>
    <x v="120"/>
    <x v="1"/>
    <x v="38"/>
  </r>
  <r>
    <x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n v="0"/>
    <x v="2276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n v="0"/>
    <x v="144"/>
    <x v="1"/>
    <x v="38"/>
  </r>
  <r>
    <x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n v="0"/>
    <x v="2277"/>
    <x v="1"/>
    <x v="38"/>
  </r>
  <r>
    <x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n v="1"/>
    <x v="119"/>
    <x v="1"/>
    <x v="38"/>
  </r>
  <r>
    <x v="3122"/>
    <s v="be back soon (Canceled)"/>
    <s v="cancelled until further notice"/>
    <n v="199"/>
    <x v="851"/>
    <x v="1"/>
    <x v="0"/>
    <s v="USD"/>
    <n v="1478733732"/>
    <n v="1478298132"/>
    <b v="0"/>
    <x v="84"/>
    <b v="0"/>
    <s v="theater/spaces"/>
    <n v="58"/>
    <x v="227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"/>
    <x v="2279"/>
    <x v="1"/>
    <x v="38"/>
  </r>
  <r>
    <x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n v="0"/>
    <x v="2280"/>
    <x v="1"/>
    <x v="38"/>
  </r>
  <r>
    <x v="3125"/>
    <s v="N/A (Canceled)"/>
    <s v="N/A"/>
    <n v="1500000"/>
    <x v="117"/>
    <x v="1"/>
    <x v="0"/>
    <s v="USD"/>
    <n v="1452142672"/>
    <n v="1449550672"/>
    <b v="0"/>
    <x v="78"/>
    <b v="0"/>
    <s v="theater/spaces"/>
    <n v="0"/>
    <x v="121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n v="4"/>
    <x v="2281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n v="0"/>
    <x v="121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9"/>
    <x v="2282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n v="1"/>
    <x v="119"/>
    <x v="1"/>
    <x v="6"/>
  </r>
  <r>
    <x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n v="4"/>
    <x v="2283"/>
    <x v="1"/>
    <x v="6"/>
  </r>
  <r>
    <x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n v="16"/>
    <x v="404"/>
    <x v="1"/>
    <x v="6"/>
  </r>
  <r>
    <x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n v="0"/>
    <x v="119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x v="1209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3"/>
    <x v="654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1"/>
    <x v="2284"/>
    <x v="1"/>
    <x v="6"/>
  </r>
  <r>
    <x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8"/>
    <x v="2285"/>
    <x v="1"/>
    <x v="6"/>
  </r>
  <r>
    <x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n v="3"/>
    <x v="73"/>
    <x v="1"/>
    <x v="6"/>
  </r>
  <r>
    <x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n v="0"/>
    <x v="121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n v="5"/>
    <x v="2286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1"/>
    <x v="1228"/>
    <x v="1"/>
    <x v="6"/>
  </r>
  <r>
    <x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2"/>
    <x v="2287"/>
    <x v="1"/>
    <x v="6"/>
  </r>
  <r>
    <x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n v="2"/>
    <x v="2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n v="0"/>
    <x v="121"/>
    <x v="1"/>
    <x v="6"/>
  </r>
  <r>
    <x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"/>
    <x v="2288"/>
    <x v="1"/>
    <x v="6"/>
  </r>
  <r>
    <x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n v="0"/>
    <x v="121"/>
    <x v="1"/>
    <x v="6"/>
  </r>
  <r>
    <x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1"/>
    <x v="2289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8"/>
    <x v="2290"/>
    <x v="1"/>
    <x v="6"/>
  </r>
  <r>
    <x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"/>
    <x v="2291"/>
    <x v="1"/>
    <x v="6"/>
  </r>
  <r>
    <x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n v="104"/>
    <x v="368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x v="2292"/>
    <x v="1"/>
    <x v="6"/>
  </r>
  <r>
    <x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"/>
    <x v="2293"/>
    <x v="1"/>
    <x v="6"/>
  </r>
  <r>
    <x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6"/>
    <x v="2294"/>
    <x v="1"/>
    <x v="6"/>
  </r>
  <r>
    <x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6"/>
    <x v="229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n v="113"/>
    <x v="2296"/>
    <x v="1"/>
    <x v="6"/>
  </r>
  <r>
    <x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9"/>
    <x v="2297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2"/>
    <x v="2298"/>
    <x v="1"/>
    <x v="6"/>
  </r>
  <r>
    <x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n v="101"/>
    <x v="2299"/>
    <x v="1"/>
    <x v="6"/>
  </r>
  <r>
    <x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4"/>
    <x v="2300"/>
    <x v="1"/>
    <x v="6"/>
  </r>
  <r>
    <x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"/>
    <x v="2301"/>
    <x v="1"/>
    <x v="6"/>
  </r>
  <r>
    <x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2"/>
    <x v="2302"/>
    <x v="1"/>
    <x v="6"/>
  </r>
  <r>
    <x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n v="105"/>
    <x v="2303"/>
    <x v="1"/>
    <x v="6"/>
  </r>
  <r>
    <x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"/>
    <x v="2304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"/>
    <x v="2305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7"/>
    <x v="2306"/>
    <x v="1"/>
    <x v="6"/>
  </r>
  <r>
    <x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3"/>
    <x v="2307"/>
    <x v="1"/>
    <x v="6"/>
  </r>
  <r>
    <x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"/>
    <x v="2308"/>
    <x v="1"/>
    <x v="6"/>
  </r>
  <r>
    <x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"/>
    <x v="2309"/>
    <x v="1"/>
    <x v="6"/>
  </r>
  <r>
    <x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n v="124"/>
    <x v="2310"/>
    <x v="1"/>
    <x v="6"/>
  </r>
  <r>
    <x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"/>
    <x v="984"/>
    <x v="1"/>
    <x v="6"/>
  </r>
  <r>
    <x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"/>
    <x v="2311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9"/>
    <x v="231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n v="115"/>
    <x v="2313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x v="2314"/>
    <x v="1"/>
    <x v="6"/>
  </r>
  <r>
    <x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"/>
    <x v="2315"/>
    <x v="1"/>
    <x v="6"/>
  </r>
  <r>
    <x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10"/>
    <x v="2316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n v="115"/>
    <x v="231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"/>
    <x v="2318"/>
    <x v="1"/>
    <x v="6"/>
  </r>
  <r>
    <x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2"/>
    <x v="2319"/>
    <x v="1"/>
    <x v="6"/>
  </r>
  <r>
    <x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"/>
    <x v="2320"/>
    <x v="1"/>
    <x v="6"/>
  </r>
  <r>
    <x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20"/>
    <x v="2321"/>
    <x v="1"/>
    <x v="6"/>
  </r>
  <r>
    <x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n v="109"/>
    <x v="828"/>
    <x v="1"/>
    <x v="6"/>
  </r>
  <r>
    <x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1"/>
    <x v="2322"/>
    <x v="1"/>
    <x v="6"/>
  </r>
  <r>
    <x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n v="109"/>
    <x v="2323"/>
    <x v="1"/>
    <x v="6"/>
  </r>
  <r>
    <x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"/>
    <x v="2324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x v="694"/>
    <x v="1"/>
    <x v="6"/>
  </r>
  <r>
    <x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"/>
    <x v="232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"/>
    <x v="2326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n v="65"/>
    <x v="2327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"/>
    <x v="2328"/>
    <x v="1"/>
    <x v="40"/>
  </r>
  <r>
    <x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n v="0"/>
    <x v="121"/>
    <x v="1"/>
    <x v="40"/>
  </r>
  <r>
    <x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n v="4"/>
    <x v="2329"/>
    <x v="1"/>
    <x v="40"/>
  </r>
  <r>
    <x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n v="1"/>
    <x v="800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n v="12"/>
    <x v="2330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n v="0"/>
    <x v="121"/>
    <x v="1"/>
    <x v="40"/>
  </r>
  <r>
    <x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n v="59"/>
    <x v="2331"/>
    <x v="1"/>
    <x v="40"/>
  </r>
  <r>
    <x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n v="0"/>
    <x v="468"/>
    <x v="1"/>
    <x v="40"/>
  </r>
  <r>
    <x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n v="11"/>
    <x v="2332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n v="0"/>
    <x v="2333"/>
    <x v="1"/>
    <x v="40"/>
  </r>
  <r>
    <x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n v="52"/>
    <x v="2334"/>
    <x v="1"/>
    <x v="40"/>
  </r>
  <r>
    <x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n v="0"/>
    <x v="120"/>
    <x v="1"/>
    <x v="40"/>
  </r>
  <r>
    <x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n v="1"/>
    <x v="38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5"/>
    <x v="2335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n v="25"/>
    <x v="69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n v="0"/>
    <x v="121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n v="3"/>
    <x v="196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n v="0"/>
    <x v="121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"/>
    <x v="2336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4"/>
    <x v="2337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"/>
    <x v="2338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6"/>
    <x v="2339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20"/>
    <x v="2340"/>
    <x v="1"/>
    <x v="6"/>
  </r>
  <r>
    <x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"/>
    <x v="2341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"/>
    <x v="2342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"/>
    <x v="2343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"/>
    <x v="2344"/>
    <x v="1"/>
    <x v="6"/>
  </r>
  <r>
    <x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n v="100"/>
    <x v="2345"/>
    <x v="1"/>
    <x v="6"/>
  </r>
  <r>
    <x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"/>
    <x v="2346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"/>
    <x v="2347"/>
    <x v="1"/>
    <x v="6"/>
  </r>
  <r>
    <x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"/>
    <x v="2348"/>
    <x v="1"/>
    <x v="6"/>
  </r>
  <r>
    <x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1"/>
    <x v="2349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"/>
    <x v="2350"/>
    <x v="1"/>
    <x v="6"/>
  </r>
  <r>
    <x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5"/>
    <x v="2351"/>
    <x v="1"/>
    <x v="6"/>
  </r>
  <r>
    <x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10"/>
    <x v="2352"/>
    <x v="1"/>
    <x v="6"/>
  </r>
  <r>
    <x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"/>
    <x v="2353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"/>
    <x v="2354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n v="104"/>
    <x v="2355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n v="125"/>
    <x v="73"/>
    <x v="1"/>
    <x v="6"/>
  </r>
  <r>
    <x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"/>
    <x v="2356"/>
    <x v="1"/>
    <x v="6"/>
  </r>
  <r>
    <x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8"/>
    <x v="2357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10"/>
    <x v="2358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x v="405"/>
    <x v="1"/>
    <x v="6"/>
  </r>
  <r>
    <x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"/>
    <x v="2359"/>
    <x v="1"/>
    <x v="6"/>
  </r>
  <r>
    <x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9"/>
    <x v="2360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"/>
    <x v="2361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"/>
    <x v="2362"/>
    <x v="1"/>
    <x v="6"/>
  </r>
  <r>
    <x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1"/>
    <x v="2363"/>
    <x v="1"/>
    <x v="6"/>
  </r>
  <r>
    <x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1"/>
    <x v="2364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"/>
    <x v="2365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6"/>
    <x v="2366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1"/>
    <x v="2367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"/>
    <x v="2368"/>
    <x v="1"/>
    <x v="6"/>
  </r>
  <r>
    <x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"/>
    <x v="2369"/>
    <x v="1"/>
    <x v="6"/>
  </r>
  <r>
    <x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3"/>
    <x v="2370"/>
    <x v="1"/>
    <x v="6"/>
  </r>
  <r>
    <x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3"/>
    <x v="2371"/>
    <x v="1"/>
    <x v="6"/>
  </r>
  <r>
    <x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"/>
    <x v="2372"/>
    <x v="1"/>
    <x v="6"/>
  </r>
  <r>
    <x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"/>
    <x v="237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6"/>
    <x v="2374"/>
    <x v="1"/>
    <x v="6"/>
  </r>
  <r>
    <x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1"/>
    <x v="2375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5"/>
    <x v="2376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2"/>
    <x v="2377"/>
    <x v="1"/>
    <x v="6"/>
  </r>
  <r>
    <x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1"/>
    <x v="2378"/>
    <x v="1"/>
    <x v="6"/>
  </r>
  <r>
    <x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8"/>
    <x v="2379"/>
    <x v="1"/>
    <x v="6"/>
  </r>
  <r>
    <x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2"/>
    <x v="2380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"/>
    <x v="2381"/>
    <x v="1"/>
    <x v="6"/>
  </r>
  <r>
    <x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n v="175"/>
    <x v="2382"/>
    <x v="1"/>
    <x v="6"/>
  </r>
  <r>
    <x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"/>
    <x v="2383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"/>
    <x v="2384"/>
    <x v="1"/>
    <x v="6"/>
  </r>
  <r>
    <x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"/>
    <x v="2385"/>
    <x v="1"/>
    <x v="6"/>
  </r>
  <r>
    <x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"/>
    <x v="2386"/>
    <x v="1"/>
    <x v="6"/>
  </r>
  <r>
    <x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"/>
    <x v="2387"/>
    <x v="1"/>
    <x v="6"/>
  </r>
  <r>
    <x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n v="100"/>
    <x v="2388"/>
    <x v="1"/>
    <x v="6"/>
  </r>
  <r>
    <x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"/>
    <x v="2389"/>
    <x v="1"/>
    <x v="6"/>
  </r>
  <r>
    <x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"/>
    <x v="2390"/>
    <x v="1"/>
    <x v="6"/>
  </r>
  <r>
    <x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x v="2391"/>
    <x v="1"/>
    <x v="6"/>
  </r>
  <r>
    <x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x v="2392"/>
    <x v="1"/>
    <x v="6"/>
  </r>
  <r>
    <x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"/>
    <x v="239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"/>
    <x v="2394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n v="128"/>
    <x v="23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2"/>
    <x v="239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n v="102"/>
    <x v="2397"/>
    <x v="1"/>
    <x v="6"/>
  </r>
  <r>
    <x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x v="2398"/>
    <x v="1"/>
    <x v="6"/>
  </r>
  <r>
    <x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"/>
    <x v="2399"/>
    <x v="1"/>
    <x v="6"/>
  </r>
  <r>
    <x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"/>
    <x v="2400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"/>
    <x v="240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"/>
    <x v="2402"/>
    <x v="1"/>
    <x v="6"/>
  </r>
  <r>
    <x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7"/>
    <x v="2403"/>
    <x v="1"/>
    <x v="6"/>
  </r>
  <r>
    <x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9"/>
    <x v="2404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"/>
    <x v="2405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"/>
    <x v="2406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x v="240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n v="122"/>
    <x v="240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3"/>
    <x v="2409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5"/>
    <x v="2410"/>
    <x v="1"/>
    <x v="6"/>
  </r>
  <r>
    <x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2"/>
    <x v="2411"/>
    <x v="1"/>
    <x v="6"/>
  </r>
  <r>
    <x v="3285"/>
    <s v="By Morning"/>
    <s v="A new play by Matthew Gasda"/>
    <n v="4999"/>
    <x v="2173"/>
    <x v="0"/>
    <x v="0"/>
    <s v="USD"/>
    <n v="1488258000"/>
    <n v="1485556626"/>
    <b v="0"/>
    <x v="75"/>
    <b v="1"/>
    <s v="theater/plays"/>
    <n v="112"/>
    <x v="2412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2"/>
    <x v="2413"/>
    <x v="1"/>
    <x v="6"/>
  </r>
  <r>
    <x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x v="241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"/>
    <x v="241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"/>
    <x v="2416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"/>
    <x v="241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4"/>
    <x v="2418"/>
    <x v="1"/>
    <x v="6"/>
  </r>
  <r>
    <x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n v="286"/>
    <x v="2419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"/>
    <x v="524"/>
    <x v="1"/>
    <x v="6"/>
  </r>
  <r>
    <x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"/>
    <x v="2420"/>
    <x v="1"/>
    <x v="6"/>
  </r>
  <r>
    <x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3"/>
    <x v="2421"/>
    <x v="1"/>
    <x v="6"/>
  </r>
  <r>
    <x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"/>
    <x v="2422"/>
    <x v="1"/>
    <x v="6"/>
  </r>
  <r>
    <x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"/>
    <x v="2423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2"/>
    <x v="2424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"/>
    <x v="2425"/>
    <x v="1"/>
    <x v="6"/>
  </r>
  <r>
    <x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n v="136"/>
    <x v="2426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"/>
    <x v="711"/>
    <x v="1"/>
    <x v="6"/>
  </r>
  <r>
    <x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s v="theater/plays"/>
    <n v="103"/>
    <x v="2427"/>
    <x v="1"/>
    <x v="6"/>
  </r>
  <r>
    <x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6"/>
    <x v="2428"/>
    <x v="1"/>
    <x v="6"/>
  </r>
  <r>
    <x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5"/>
    <x v="2429"/>
    <x v="1"/>
    <x v="6"/>
  </r>
  <r>
    <x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"/>
    <x v="2430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n v="175"/>
    <x v="2431"/>
    <x v="1"/>
    <x v="6"/>
  </r>
  <r>
    <x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7"/>
    <x v="2432"/>
    <x v="1"/>
    <x v="6"/>
  </r>
  <r>
    <x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n v="122"/>
    <x v="2433"/>
    <x v="1"/>
    <x v="6"/>
  </r>
  <r>
    <x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"/>
    <x v="666"/>
    <x v="1"/>
    <x v="6"/>
  </r>
  <r>
    <x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"/>
    <x v="243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n v="110"/>
    <x v="2435"/>
    <x v="1"/>
    <x v="6"/>
  </r>
  <r>
    <x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n v="100"/>
    <x v="2397"/>
    <x v="1"/>
    <x v="6"/>
  </r>
  <r>
    <x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"/>
    <x v="2436"/>
    <x v="1"/>
    <x v="6"/>
  </r>
  <r>
    <x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n v="211"/>
    <x v="243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"/>
    <x v="2438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"/>
    <x v="2439"/>
    <x v="1"/>
    <x v="6"/>
  </r>
  <r>
    <x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n v="106"/>
    <x v="2440"/>
    <x v="1"/>
    <x v="6"/>
  </r>
  <r>
    <x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6"/>
    <x v="2441"/>
    <x v="1"/>
    <x v="6"/>
  </r>
  <r>
    <x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x v="1209"/>
    <x v="1"/>
    <x v="6"/>
  </r>
  <r>
    <x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x v="2442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"/>
    <x v="1278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2"/>
    <x v="2443"/>
    <x v="1"/>
    <x v="6"/>
  </r>
  <r>
    <x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6"/>
    <x v="2444"/>
    <x v="1"/>
    <x v="6"/>
  </r>
  <r>
    <x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2"/>
    <x v="244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n v="113"/>
    <x v="180"/>
    <x v="1"/>
    <x v="6"/>
  </r>
  <r>
    <x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"/>
    <x v="2446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"/>
    <x v="24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"/>
    <x v="2448"/>
    <x v="1"/>
    <x v="6"/>
  </r>
  <r>
    <x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7"/>
    <x v="2449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"/>
    <x v="2450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n v="105"/>
    <x v="2451"/>
    <x v="1"/>
    <x v="6"/>
  </r>
  <r>
    <x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x v="2452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5"/>
    <x v="2453"/>
    <x v="1"/>
    <x v="6"/>
  </r>
  <r>
    <x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9"/>
    <x v="2454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"/>
    <x v="2455"/>
    <x v="1"/>
    <x v="6"/>
  </r>
  <r>
    <x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n v="100"/>
    <x v="1848"/>
    <x v="1"/>
    <x v="6"/>
  </r>
  <r>
    <x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"/>
    <x v="2456"/>
    <x v="1"/>
    <x v="6"/>
  </r>
  <r>
    <x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"/>
    <x v="2457"/>
    <x v="1"/>
    <x v="6"/>
  </r>
  <r>
    <x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"/>
    <x v="2458"/>
    <x v="1"/>
    <x v="6"/>
  </r>
  <r>
    <x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"/>
    <x v="2459"/>
    <x v="1"/>
    <x v="6"/>
  </r>
  <r>
    <x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n v="100"/>
    <x v="2460"/>
    <x v="1"/>
    <x v="6"/>
  </r>
  <r>
    <x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2"/>
    <x v="2461"/>
    <x v="1"/>
    <x v="6"/>
  </r>
  <r>
    <x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n v="171"/>
    <x v="953"/>
    <x v="1"/>
    <x v="6"/>
  </r>
  <r>
    <x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n v="101"/>
    <x v="2462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n v="130"/>
    <x v="73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"/>
    <x v="2463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"/>
    <x v="2464"/>
    <x v="1"/>
    <x v="6"/>
  </r>
  <r>
    <x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"/>
    <x v="2465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"/>
    <x v="2466"/>
    <x v="1"/>
    <x v="6"/>
  </r>
  <r>
    <x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"/>
    <x v="400"/>
    <x v="1"/>
    <x v="6"/>
  </r>
  <r>
    <x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"/>
    <x v="2467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8"/>
    <x v="2468"/>
    <x v="1"/>
    <x v="6"/>
  </r>
  <r>
    <x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n v="315"/>
    <x v="2469"/>
    <x v="1"/>
    <x v="6"/>
  </r>
  <r>
    <x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2"/>
    <x v="2265"/>
    <x v="1"/>
    <x v="6"/>
  </r>
  <r>
    <x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n v="126"/>
    <x v="2470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"/>
    <x v="2471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x v="2472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3"/>
    <x v="2473"/>
    <x v="1"/>
    <x v="6"/>
  </r>
  <r>
    <x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"/>
    <x v="2474"/>
    <x v="1"/>
    <x v="6"/>
  </r>
  <r>
    <x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"/>
    <x v="2475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"/>
    <x v="2476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"/>
    <x v="2477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"/>
    <x v="2478"/>
    <x v="1"/>
    <x v="6"/>
  </r>
  <r>
    <x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6"/>
    <x v="2479"/>
    <x v="1"/>
    <x v="6"/>
  </r>
  <r>
    <x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x v="2480"/>
    <x v="1"/>
    <x v="6"/>
  </r>
  <r>
    <x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x v="2481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n v="119"/>
    <x v="2482"/>
    <x v="1"/>
    <x v="6"/>
  </r>
  <r>
    <x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5"/>
    <x v="2483"/>
    <x v="1"/>
    <x v="6"/>
  </r>
  <r>
    <x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4"/>
    <x v="2484"/>
    <x v="1"/>
    <x v="6"/>
  </r>
  <r>
    <x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8"/>
    <x v="2485"/>
    <x v="1"/>
    <x v="6"/>
  </r>
  <r>
    <x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n v="139"/>
    <x v="2486"/>
    <x v="1"/>
    <x v="6"/>
  </r>
  <r>
    <x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n v="104"/>
    <x v="134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"/>
    <x v="2487"/>
    <x v="1"/>
    <x v="6"/>
  </r>
  <r>
    <x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7"/>
    <x v="2488"/>
    <x v="1"/>
    <x v="6"/>
  </r>
  <r>
    <x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x v="2489"/>
    <x v="1"/>
    <x v="6"/>
  </r>
  <r>
    <x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"/>
    <x v="2490"/>
    <x v="1"/>
    <x v="6"/>
  </r>
  <r>
    <x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"/>
    <x v="2491"/>
    <x v="1"/>
    <x v="6"/>
  </r>
  <r>
    <x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8"/>
    <x v="2492"/>
    <x v="1"/>
    <x v="6"/>
  </r>
  <r>
    <x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4"/>
    <x v="2493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"/>
    <x v="249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"/>
    <x v="2495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1"/>
    <x v="249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2"/>
    <x v="2497"/>
    <x v="1"/>
    <x v="6"/>
  </r>
  <r>
    <x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"/>
    <x v="24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x v="44"/>
    <x v="1"/>
    <x v="6"/>
  </r>
  <r>
    <x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x v="2499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7"/>
    <x v="2500"/>
    <x v="1"/>
    <x v="6"/>
  </r>
  <r>
    <x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4"/>
    <x v="1184"/>
    <x v="1"/>
    <x v="6"/>
  </r>
  <r>
    <x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5"/>
    <x v="2501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"/>
    <x v="2502"/>
    <x v="1"/>
    <x v="6"/>
  </r>
  <r>
    <x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n v="223"/>
    <x v="2440"/>
    <x v="1"/>
    <x v="6"/>
  </r>
  <r>
    <x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x v="694"/>
    <x v="1"/>
    <x v="6"/>
  </r>
  <r>
    <x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6"/>
    <x v="2503"/>
    <x v="1"/>
    <x v="6"/>
  </r>
  <r>
    <x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"/>
    <x v="2109"/>
    <x v="1"/>
    <x v="6"/>
  </r>
  <r>
    <x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n v="184"/>
    <x v="2504"/>
    <x v="1"/>
    <x v="6"/>
  </r>
  <r>
    <x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n v="104"/>
    <x v="2505"/>
    <x v="1"/>
    <x v="6"/>
  </r>
  <r>
    <x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n v="112"/>
    <x v="123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"/>
    <x v="2506"/>
    <x v="1"/>
    <x v="6"/>
  </r>
  <r>
    <x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n v="104"/>
    <x v="2507"/>
    <x v="1"/>
    <x v="6"/>
  </r>
  <r>
    <x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"/>
    <x v="250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2"/>
    <x v="2509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10"/>
    <x v="2510"/>
    <x v="1"/>
    <x v="6"/>
  </r>
  <r>
    <x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x v="251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n v="122"/>
    <x v="2512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8"/>
    <x v="2513"/>
    <x v="1"/>
    <x v="6"/>
  </r>
  <r>
    <x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"/>
    <x v="2514"/>
    <x v="1"/>
    <x v="6"/>
  </r>
  <r>
    <x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"/>
    <x v="2515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x v="2516"/>
    <x v="1"/>
    <x v="6"/>
  </r>
  <r>
    <x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4"/>
    <x v="2517"/>
    <x v="1"/>
    <x v="6"/>
  </r>
  <r>
    <x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9"/>
    <x v="251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4"/>
    <x v="2519"/>
    <x v="1"/>
    <x v="6"/>
  </r>
  <r>
    <x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x v="2520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n v="130"/>
    <x v="2521"/>
    <x v="1"/>
    <x v="6"/>
  </r>
  <r>
    <x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n v="104"/>
    <x v="2522"/>
    <x v="1"/>
    <x v="6"/>
  </r>
  <r>
    <x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n v="100"/>
    <x v="2523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20"/>
    <x v="2524"/>
    <x v="1"/>
    <x v="6"/>
  </r>
  <r>
    <x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"/>
    <x v="2525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1"/>
    <x v="2526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7"/>
    <x v="2527"/>
    <x v="1"/>
    <x v="6"/>
  </r>
  <r>
    <x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x v="2528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"/>
    <x v="2529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"/>
    <x v="2530"/>
    <x v="1"/>
    <x v="6"/>
  </r>
  <r>
    <x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n v="140"/>
    <x v="436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4"/>
    <x v="2531"/>
    <x v="1"/>
    <x v="6"/>
  </r>
  <r>
    <x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3"/>
    <x v="2532"/>
    <x v="1"/>
    <x v="6"/>
  </r>
  <r>
    <x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n v="108"/>
    <x v="2533"/>
    <x v="1"/>
    <x v="6"/>
  </r>
  <r>
    <x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x v="2218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3"/>
    <x v="2534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n v="130"/>
    <x v="1862"/>
    <x v="1"/>
    <x v="6"/>
  </r>
  <r>
    <x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9"/>
    <x v="253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x v="2536"/>
    <x v="1"/>
    <x v="6"/>
  </r>
  <r>
    <x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10"/>
    <x v="2537"/>
    <x v="1"/>
    <x v="6"/>
  </r>
  <r>
    <x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"/>
    <x v="2538"/>
    <x v="1"/>
    <x v="6"/>
  </r>
  <r>
    <x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6"/>
    <x v="253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"/>
    <x v="2540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6"/>
    <x v="254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x v="2542"/>
    <x v="1"/>
    <x v="6"/>
  </r>
  <r>
    <x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"/>
    <x v="2543"/>
    <x v="1"/>
    <x v="6"/>
  </r>
  <r>
    <x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5"/>
    <x v="2544"/>
    <x v="1"/>
    <x v="6"/>
  </r>
  <r>
    <x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"/>
    <x v="254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3"/>
    <x v="2546"/>
    <x v="1"/>
    <x v="6"/>
  </r>
  <r>
    <x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n v="100"/>
    <x v="683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6"/>
    <x v="2547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x v="2548"/>
    <x v="1"/>
    <x v="6"/>
  </r>
  <r>
    <x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x v="2549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n v="108"/>
    <x v="2550"/>
    <x v="1"/>
    <x v="6"/>
  </r>
  <r>
    <x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8"/>
    <x v="2551"/>
    <x v="1"/>
    <x v="6"/>
  </r>
  <r>
    <x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10"/>
    <x v="255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1"/>
    <x v="2553"/>
    <x v="1"/>
    <x v="6"/>
  </r>
  <r>
    <x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n v="152"/>
    <x v="2554"/>
    <x v="1"/>
    <x v="6"/>
  </r>
  <r>
    <x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"/>
    <x v="255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"/>
    <x v="2556"/>
    <x v="1"/>
    <x v="6"/>
  </r>
  <r>
    <x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n v="128"/>
    <x v="446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1"/>
    <x v="25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1"/>
    <x v="2558"/>
    <x v="1"/>
    <x v="6"/>
  </r>
  <r>
    <x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"/>
    <x v="2559"/>
    <x v="1"/>
    <x v="6"/>
  </r>
  <r>
    <x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"/>
    <x v="2560"/>
    <x v="1"/>
    <x v="6"/>
  </r>
  <r>
    <x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"/>
    <x v="2561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"/>
    <x v="2562"/>
    <x v="1"/>
    <x v="6"/>
  </r>
  <r>
    <x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x v="73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x v="2563"/>
    <x v="1"/>
    <x v="6"/>
  </r>
  <r>
    <x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x v="2564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"/>
    <x v="2565"/>
    <x v="1"/>
    <x v="6"/>
  </r>
  <r>
    <x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"/>
    <x v="2566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x v="2567"/>
    <x v="1"/>
    <x v="6"/>
  </r>
  <r>
    <x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"/>
    <x v="2568"/>
    <x v="1"/>
    <x v="6"/>
  </r>
  <r>
    <x v="3467"/>
    <s v="Venus in Fur, Los Angeles."/>
    <s v="Venus in Fur, By David Ives."/>
    <n v="3000"/>
    <x v="168"/>
    <x v="0"/>
    <x v="0"/>
    <s v="USD"/>
    <n v="1426864032"/>
    <n v="1424275632"/>
    <b v="0"/>
    <x v="5"/>
    <b v="1"/>
    <s v="theater/plays"/>
    <n v="101"/>
    <x v="2569"/>
    <x v="1"/>
    <x v="6"/>
  </r>
  <r>
    <x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2"/>
    <x v="2570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"/>
    <x v="2571"/>
    <x v="1"/>
    <x v="6"/>
  </r>
  <r>
    <x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n v="150"/>
    <x v="694"/>
    <x v="1"/>
    <x v="6"/>
  </r>
  <r>
    <x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5"/>
    <x v="2572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"/>
    <x v="2573"/>
    <x v="1"/>
    <x v="6"/>
  </r>
  <r>
    <x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x v="2574"/>
    <x v="1"/>
    <x v="6"/>
  </r>
  <r>
    <x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x v="2575"/>
    <x v="1"/>
    <x v="6"/>
  </r>
  <r>
    <x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"/>
    <x v="13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x v="368"/>
    <x v="1"/>
    <x v="6"/>
  </r>
  <r>
    <x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n v="115"/>
    <x v="2576"/>
    <x v="1"/>
    <x v="6"/>
  </r>
  <r>
    <x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3"/>
    <x v="2577"/>
    <x v="1"/>
    <x v="6"/>
  </r>
  <r>
    <x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8"/>
    <x v="2578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n v="143"/>
    <x v="2579"/>
    <x v="1"/>
    <x v="6"/>
  </r>
  <r>
    <x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9"/>
    <x v="2580"/>
    <x v="1"/>
    <x v="6"/>
  </r>
  <r>
    <x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"/>
    <x v="370"/>
    <x v="1"/>
    <x v="6"/>
  </r>
  <r>
    <x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60"/>
    <x v="2581"/>
    <x v="1"/>
    <x v="6"/>
  </r>
  <r>
    <x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"/>
    <x v="2582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n v="101"/>
    <x v="242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"/>
    <x v="2583"/>
    <x v="1"/>
    <x v="6"/>
  </r>
  <r>
    <x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n v="128"/>
    <x v="2584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"/>
    <x v="258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3"/>
    <x v="25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8"/>
    <x v="1655"/>
    <x v="1"/>
    <x v="6"/>
  </r>
  <r>
    <x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"/>
    <x v="2587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"/>
    <x v="2588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x v="2218"/>
    <x v="1"/>
    <x v="6"/>
  </r>
  <r>
    <x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n v="100"/>
    <x v="2589"/>
    <x v="1"/>
    <x v="6"/>
  </r>
  <r>
    <x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7"/>
    <x v="2590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"/>
    <x v="2591"/>
    <x v="1"/>
    <x v="6"/>
  </r>
  <r>
    <x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n v="109"/>
    <x v="259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"/>
    <x v="2593"/>
    <x v="1"/>
    <x v="6"/>
  </r>
  <r>
    <x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6"/>
    <x v="2594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"/>
    <x v="2595"/>
    <x v="1"/>
    <x v="6"/>
  </r>
  <r>
    <x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1"/>
    <x v="2596"/>
    <x v="1"/>
    <x v="6"/>
  </r>
  <r>
    <x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"/>
    <x v="2597"/>
    <x v="1"/>
    <x v="6"/>
  </r>
  <r>
    <x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8"/>
    <x v="2598"/>
    <x v="1"/>
    <x v="6"/>
  </r>
  <r>
    <x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x v="179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4"/>
    <x v="2599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2"/>
    <x v="2600"/>
    <x v="1"/>
    <x v="6"/>
  </r>
  <r>
    <x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"/>
    <x v="1784"/>
    <x v="1"/>
    <x v="6"/>
  </r>
  <r>
    <x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n v="180"/>
    <x v="1053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"/>
    <x v="260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n v="101"/>
    <x v="2602"/>
    <x v="1"/>
    <x v="6"/>
  </r>
  <r>
    <x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"/>
    <x v="2603"/>
    <x v="1"/>
    <x v="6"/>
  </r>
  <r>
    <x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n v="100"/>
    <x v="2604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n v="118"/>
    <x v="260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n v="110"/>
    <x v="698"/>
    <x v="1"/>
    <x v="6"/>
  </r>
  <r>
    <x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3"/>
    <x v="2606"/>
    <x v="1"/>
    <x v="6"/>
  </r>
  <r>
    <x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x v="2607"/>
    <x v="1"/>
    <x v="6"/>
  </r>
  <r>
    <x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x v="2608"/>
    <x v="1"/>
    <x v="6"/>
  </r>
  <r>
    <x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"/>
    <x v="2609"/>
    <x v="1"/>
    <x v="6"/>
  </r>
  <r>
    <x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"/>
    <x v="2610"/>
    <x v="1"/>
    <x v="6"/>
  </r>
  <r>
    <x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1"/>
    <x v="2611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"/>
    <x v="261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n v="100"/>
    <x v="2613"/>
    <x v="1"/>
    <x v="6"/>
  </r>
  <r>
    <x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4"/>
    <x v="2614"/>
    <x v="1"/>
    <x v="6"/>
  </r>
  <r>
    <x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2"/>
    <x v="2615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n v="106"/>
    <x v="2616"/>
    <x v="1"/>
    <x v="6"/>
  </r>
  <r>
    <x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x v="2617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7"/>
    <x v="2618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"/>
    <x v="2619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x v="2333"/>
    <x v="1"/>
    <x v="6"/>
  </r>
  <r>
    <x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x v="179"/>
    <x v="1"/>
    <x v="6"/>
  </r>
  <r>
    <x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x v="2620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n v="119"/>
    <x v="2621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"/>
    <x v="2622"/>
    <x v="1"/>
    <x v="6"/>
  </r>
  <r>
    <x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"/>
    <x v="2623"/>
    <x v="1"/>
    <x v="6"/>
  </r>
  <r>
    <x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"/>
    <x v="2624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n v="153"/>
    <x v="2625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n v="180"/>
    <x v="14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n v="128"/>
    <x v="2626"/>
    <x v="1"/>
    <x v="6"/>
  </r>
  <r>
    <x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20"/>
    <x v="2627"/>
    <x v="1"/>
    <x v="6"/>
  </r>
  <r>
    <x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x v="2628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n v="105"/>
    <x v="2629"/>
    <x v="1"/>
    <x v="6"/>
  </r>
  <r>
    <x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"/>
    <x v="2630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5"/>
    <x v="2631"/>
    <x v="1"/>
    <x v="6"/>
  </r>
  <r>
    <x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x v="2632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n v="100"/>
    <x v="90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"/>
    <x v="2633"/>
    <x v="1"/>
    <x v="6"/>
  </r>
  <r>
    <x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"/>
    <x v="2634"/>
    <x v="1"/>
    <x v="6"/>
  </r>
  <r>
    <x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n v="102"/>
    <x v="2579"/>
    <x v="1"/>
    <x v="6"/>
  </r>
  <r>
    <x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n v="102"/>
    <x v="2635"/>
    <x v="1"/>
    <x v="6"/>
  </r>
  <r>
    <x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5"/>
    <x v="2636"/>
    <x v="1"/>
    <x v="6"/>
  </r>
  <r>
    <x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2"/>
    <x v="2637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x v="2638"/>
    <x v="1"/>
    <x v="6"/>
  </r>
  <r>
    <x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"/>
    <x v="2639"/>
    <x v="1"/>
    <x v="6"/>
  </r>
  <r>
    <x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"/>
    <x v="2640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x v="1231"/>
    <x v="1"/>
    <x v="6"/>
  </r>
  <r>
    <x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n v="100"/>
    <x v="2641"/>
    <x v="1"/>
    <x v="6"/>
  </r>
  <r>
    <x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"/>
    <x v="2642"/>
    <x v="1"/>
    <x v="6"/>
  </r>
  <r>
    <x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n v="144"/>
    <x v="2643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4"/>
    <x v="2644"/>
    <x v="1"/>
    <x v="6"/>
  </r>
  <r>
    <x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"/>
    <x v="264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n v="102"/>
    <x v="2646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9"/>
    <x v="2647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"/>
    <x v="2648"/>
    <x v="1"/>
    <x v="6"/>
  </r>
  <r>
    <x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1"/>
    <x v="264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n v="131"/>
    <x v="2650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5"/>
    <x v="2651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9"/>
    <x v="2652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"/>
    <x v="2653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"/>
    <x v="2654"/>
    <x v="1"/>
    <x v="6"/>
  </r>
  <r>
    <x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"/>
    <x v="2655"/>
    <x v="1"/>
    <x v="6"/>
  </r>
  <r>
    <x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"/>
    <x v="2656"/>
    <x v="1"/>
    <x v="6"/>
  </r>
  <r>
    <x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x v="2657"/>
    <x v="1"/>
    <x v="6"/>
  </r>
  <r>
    <x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3"/>
    <x v="2658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"/>
    <x v="2659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"/>
    <x v="2660"/>
    <x v="1"/>
    <x v="6"/>
  </r>
  <r>
    <x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n v="100"/>
    <x v="135"/>
    <x v="1"/>
    <x v="6"/>
  </r>
  <r>
    <x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n v="130"/>
    <x v="684"/>
    <x v="1"/>
    <x v="6"/>
  </r>
  <r>
    <x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"/>
    <x v="2661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x v="680"/>
    <x v="1"/>
    <x v="6"/>
  </r>
  <r>
    <x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n v="114"/>
    <x v="26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x v="853"/>
    <x v="1"/>
    <x v="6"/>
  </r>
  <r>
    <x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x v="2663"/>
    <x v="1"/>
    <x v="6"/>
  </r>
  <r>
    <x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9"/>
    <x v="956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6"/>
    <x v="2664"/>
    <x v="1"/>
    <x v="6"/>
  </r>
  <r>
    <x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n v="119"/>
    <x v="2665"/>
    <x v="1"/>
    <x v="6"/>
  </r>
  <r>
    <x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s v="theater/plays"/>
    <n v="109"/>
    <x v="2666"/>
    <x v="1"/>
    <x v="6"/>
  </r>
  <r>
    <x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n v="127"/>
    <x v="2667"/>
    <x v="1"/>
    <x v="6"/>
  </r>
  <r>
    <x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n v="101"/>
    <x v="2668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n v="128"/>
    <x v="2669"/>
    <x v="1"/>
    <x v="6"/>
  </r>
  <r>
    <x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"/>
    <x v="2670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n v="175"/>
    <x v="2671"/>
    <x v="1"/>
    <x v="6"/>
  </r>
  <r>
    <x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"/>
    <x v="2672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n v="111"/>
    <x v="2673"/>
    <x v="1"/>
    <x v="6"/>
  </r>
  <r>
    <x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n v="126"/>
    <x v="2674"/>
    <x v="1"/>
    <x v="6"/>
  </r>
  <r>
    <x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9"/>
    <x v="2675"/>
    <x v="1"/>
    <x v="6"/>
  </r>
  <r>
    <x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8"/>
    <x v="2676"/>
    <x v="1"/>
    <x v="6"/>
  </r>
  <r>
    <x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3"/>
    <x v="2677"/>
    <x v="1"/>
    <x v="6"/>
  </r>
  <r>
    <x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n v="110"/>
    <x v="1148"/>
    <x v="1"/>
    <x v="6"/>
  </r>
  <r>
    <x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n v="202"/>
    <x v="2678"/>
    <x v="1"/>
    <x v="6"/>
  </r>
  <r>
    <x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n v="130"/>
    <x v="2679"/>
    <x v="1"/>
    <x v="6"/>
  </r>
  <r>
    <x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"/>
    <x v="2680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"/>
    <x v="2681"/>
    <x v="1"/>
    <x v="6"/>
  </r>
  <r>
    <x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n v="171"/>
    <x v="2682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n v="113"/>
    <x v="2683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n v="184"/>
    <x v="76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"/>
    <x v="2684"/>
    <x v="1"/>
    <x v="6"/>
  </r>
  <r>
    <x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"/>
    <x v="2109"/>
    <x v="1"/>
    <x v="6"/>
  </r>
  <r>
    <x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n v="100"/>
    <x v="2685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"/>
    <x v="2686"/>
    <x v="1"/>
    <x v="6"/>
  </r>
  <r>
    <x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"/>
    <x v="2687"/>
    <x v="1"/>
    <x v="6"/>
  </r>
  <r>
    <x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n v="136"/>
    <x v="590"/>
    <x v="1"/>
    <x v="6"/>
  </r>
  <r>
    <x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"/>
    <x v="2688"/>
    <x v="1"/>
    <x v="6"/>
  </r>
  <r>
    <x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x v="372"/>
    <x v="1"/>
    <x v="6"/>
  </r>
  <r>
    <x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1"/>
    <x v="268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n v="107"/>
    <x v="2690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5"/>
    <x v="2691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9"/>
    <x v="2692"/>
    <x v="1"/>
    <x v="6"/>
  </r>
  <r>
    <x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n v="101"/>
    <x v="2693"/>
    <x v="1"/>
    <x v="6"/>
  </r>
  <r>
    <x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n v="113"/>
    <x v="116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"/>
    <x v="2694"/>
    <x v="1"/>
    <x v="6"/>
  </r>
  <r>
    <x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10"/>
    <x v="2695"/>
    <x v="1"/>
    <x v="6"/>
  </r>
  <r>
    <x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"/>
    <x v="2696"/>
    <x v="1"/>
    <x v="6"/>
  </r>
  <r>
    <x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n v="120"/>
    <x v="2697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5"/>
    <x v="2698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3"/>
    <x v="2699"/>
    <x v="1"/>
    <x v="6"/>
  </r>
  <r>
    <x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2"/>
    <x v="2700"/>
    <x v="1"/>
    <x v="6"/>
  </r>
  <r>
    <x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x v="2701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n v="0"/>
    <x v="121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n v="0"/>
    <x v="120"/>
    <x v="1"/>
    <x v="40"/>
  </r>
  <r>
    <x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n v="0"/>
    <x v="120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"/>
    <x v="2702"/>
    <x v="1"/>
    <x v="40"/>
  </r>
  <r>
    <x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n v="20"/>
    <x v="101"/>
    <x v="1"/>
    <x v="40"/>
  </r>
  <r>
    <x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"/>
    <x v="2703"/>
    <x v="1"/>
    <x v="40"/>
  </r>
  <r>
    <x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"/>
    <x v="2704"/>
    <x v="1"/>
    <x v="40"/>
  </r>
  <r>
    <x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"/>
    <x v="2705"/>
    <x v="1"/>
    <x v="40"/>
  </r>
  <r>
    <x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n v="0"/>
    <x v="121"/>
    <x v="1"/>
    <x v="40"/>
  </r>
  <r>
    <x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n v="31"/>
    <x v="2706"/>
    <x v="1"/>
    <x v="40"/>
  </r>
  <r>
    <x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7"/>
    <x v="1762"/>
    <x v="1"/>
    <x v="40"/>
  </r>
  <r>
    <x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n v="0"/>
    <x v="120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n v="6"/>
    <x v="178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n v="0"/>
    <x v="121"/>
    <x v="1"/>
    <x v="40"/>
  </r>
  <r>
    <x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n v="2"/>
    <x v="507"/>
    <x v="1"/>
    <x v="40"/>
  </r>
  <r>
    <x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n v="0"/>
    <x v="121"/>
    <x v="1"/>
    <x v="40"/>
  </r>
  <r>
    <x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n v="16"/>
    <x v="2707"/>
    <x v="1"/>
    <x v="40"/>
  </r>
  <r>
    <x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n v="0"/>
    <x v="120"/>
    <x v="1"/>
    <x v="40"/>
  </r>
  <r>
    <x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n v="5"/>
    <x v="2708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n v="6"/>
    <x v="2"/>
    <x v="1"/>
    <x v="40"/>
  </r>
  <r>
    <x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"/>
    <x v="2709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n v="104"/>
    <x v="1188"/>
    <x v="1"/>
    <x v="6"/>
  </r>
  <r>
    <x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x v="2116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n v="104"/>
    <x v="1377"/>
    <x v="1"/>
    <x v="6"/>
  </r>
  <r>
    <x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1"/>
    <x v="2710"/>
    <x v="1"/>
    <x v="6"/>
  </r>
  <r>
    <x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1"/>
    <x v="271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"/>
    <x v="2712"/>
    <x v="1"/>
    <x v="6"/>
  </r>
  <r>
    <x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"/>
    <x v="2713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6"/>
    <x v="2714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1"/>
    <x v="2715"/>
    <x v="1"/>
    <x v="6"/>
  </r>
  <r>
    <x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1"/>
    <x v="2716"/>
    <x v="1"/>
    <x v="6"/>
  </r>
  <r>
    <x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"/>
    <x v="2717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n v="100"/>
    <x v="2718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"/>
    <x v="2719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"/>
    <x v="2720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n v="104"/>
    <x v="438"/>
    <x v="1"/>
    <x v="6"/>
  </r>
  <r>
    <x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n v="109"/>
    <x v="2721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"/>
    <x v="2722"/>
    <x v="1"/>
    <x v="6"/>
  </r>
  <r>
    <x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s v="theater/plays"/>
    <n v="100"/>
    <x v="2723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"/>
    <x v="2724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4"/>
    <x v="2725"/>
    <x v="1"/>
    <x v="6"/>
  </r>
  <r>
    <x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"/>
    <x v="27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n v="110"/>
    <x v="2727"/>
    <x v="1"/>
    <x v="6"/>
  </r>
  <r>
    <x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n v="101"/>
    <x v="2728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2"/>
    <x v="2729"/>
    <x v="1"/>
    <x v="6"/>
  </r>
  <r>
    <x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4"/>
    <x v="2730"/>
    <x v="1"/>
    <x v="6"/>
  </r>
  <r>
    <x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x v="2731"/>
    <x v="1"/>
    <x v="6"/>
  </r>
  <r>
    <x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n v="140"/>
    <x v="46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n v="129"/>
    <x v="2732"/>
    <x v="1"/>
    <x v="6"/>
  </r>
  <r>
    <x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3"/>
    <x v="2733"/>
    <x v="1"/>
    <x v="6"/>
  </r>
  <r>
    <x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3"/>
    <x v="2734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"/>
    <x v="2735"/>
    <x v="1"/>
    <x v="6"/>
  </r>
  <r>
    <x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3"/>
    <x v="2736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2"/>
    <x v="1050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n v="139"/>
    <x v="2737"/>
    <x v="1"/>
    <x v="6"/>
  </r>
  <r>
    <x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1"/>
    <x v="2738"/>
    <x v="1"/>
    <x v="6"/>
  </r>
  <r>
    <x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"/>
    <x v="2739"/>
    <x v="1"/>
    <x v="6"/>
  </r>
  <r>
    <x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6"/>
    <x v="17"/>
    <x v="1"/>
    <x v="6"/>
  </r>
  <r>
    <x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"/>
    <x v="2740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"/>
    <x v="2741"/>
    <x v="1"/>
    <x v="6"/>
  </r>
  <r>
    <x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"/>
    <x v="2742"/>
    <x v="1"/>
    <x v="6"/>
  </r>
  <r>
    <x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n v="118"/>
    <x v="2743"/>
    <x v="1"/>
    <x v="6"/>
  </r>
  <r>
    <x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n v="120"/>
    <x v="2744"/>
    <x v="1"/>
    <x v="6"/>
  </r>
  <r>
    <x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8"/>
    <x v="2745"/>
    <x v="1"/>
    <x v="6"/>
  </r>
  <r>
    <x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n v="126"/>
    <x v="2746"/>
    <x v="1"/>
    <x v="6"/>
  </r>
  <r>
    <x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n v="129"/>
    <x v="2747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"/>
    <x v="2748"/>
    <x v="1"/>
    <x v="6"/>
  </r>
  <r>
    <x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"/>
    <x v="2749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n v="155"/>
    <x v="2750"/>
    <x v="1"/>
    <x v="6"/>
  </r>
  <r>
    <x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x v="2751"/>
    <x v="1"/>
    <x v="6"/>
  </r>
  <r>
    <x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1"/>
    <x v="2752"/>
    <x v="1"/>
    <x v="6"/>
  </r>
  <r>
    <x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1"/>
    <x v="2111"/>
    <x v="1"/>
    <x v="6"/>
  </r>
  <r>
    <x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"/>
    <x v="2417"/>
    <x v="1"/>
    <x v="6"/>
  </r>
  <r>
    <x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"/>
    <x v="2753"/>
    <x v="1"/>
    <x v="6"/>
  </r>
  <r>
    <x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"/>
    <x v="2754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n v="123"/>
    <x v="2755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"/>
    <x v="2756"/>
    <x v="1"/>
    <x v="6"/>
  </r>
  <r>
    <x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"/>
    <x v="1911"/>
    <x v="1"/>
    <x v="6"/>
  </r>
  <r>
    <x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"/>
    <x v="2757"/>
    <x v="1"/>
    <x v="6"/>
  </r>
  <r>
    <x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n v="186"/>
    <x v="2758"/>
    <x v="1"/>
    <x v="6"/>
  </r>
  <r>
    <x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n v="300"/>
    <x v="2759"/>
    <x v="1"/>
    <x v="6"/>
  </r>
  <r>
    <x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"/>
    <x v="2760"/>
    <x v="1"/>
    <x v="6"/>
  </r>
  <r>
    <x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"/>
    <x v="2761"/>
    <x v="1"/>
    <x v="6"/>
  </r>
  <r>
    <x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n v="114"/>
    <x v="2762"/>
    <x v="1"/>
    <x v="6"/>
  </r>
  <r>
    <x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4"/>
    <x v="2763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n v="102"/>
    <x v="2764"/>
    <x v="1"/>
    <x v="6"/>
  </r>
  <r>
    <x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"/>
    <x v="2765"/>
    <x v="1"/>
    <x v="6"/>
  </r>
  <r>
    <x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3"/>
    <x v="2766"/>
    <x v="1"/>
    <x v="6"/>
  </r>
  <r>
    <x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6"/>
    <x v="2767"/>
    <x v="1"/>
    <x v="6"/>
  </r>
  <r>
    <x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1"/>
    <x v="2768"/>
    <x v="1"/>
    <x v="6"/>
  </r>
  <r>
    <x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n v="239"/>
    <x v="2769"/>
    <x v="1"/>
    <x v="6"/>
  </r>
  <r>
    <x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x v="2600"/>
    <x v="1"/>
    <x v="6"/>
  </r>
  <r>
    <x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5"/>
    <x v="2770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1"/>
    <x v="2771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"/>
    <x v="2772"/>
    <x v="1"/>
    <x v="6"/>
  </r>
  <r>
    <x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"/>
    <x v="2773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3"/>
    <x v="2774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n v="127"/>
    <x v="2775"/>
    <x v="1"/>
    <x v="6"/>
  </r>
  <r>
    <x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9"/>
    <x v="2776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1"/>
    <x v="2777"/>
    <x v="1"/>
    <x v="6"/>
  </r>
  <r>
    <x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"/>
    <x v="2778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"/>
    <x v="2779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n v="10"/>
    <x v="101"/>
    <x v="1"/>
    <x v="6"/>
  </r>
  <r>
    <x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n v="11"/>
    <x v="1270"/>
    <x v="1"/>
    <x v="6"/>
  </r>
  <r>
    <x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n v="15"/>
    <x v="164"/>
    <x v="1"/>
    <x v="6"/>
  </r>
  <r>
    <x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n v="0"/>
    <x v="121"/>
    <x v="1"/>
    <x v="6"/>
  </r>
  <r>
    <x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"/>
    <x v="2397"/>
    <x v="1"/>
    <x v="6"/>
  </r>
  <r>
    <x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n v="13"/>
    <x v="119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n v="1"/>
    <x v="119"/>
    <x v="1"/>
    <x v="6"/>
  </r>
  <r>
    <x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n v="21"/>
    <x v="839"/>
    <x v="1"/>
    <x v="6"/>
  </r>
  <r>
    <x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n v="18"/>
    <x v="834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n v="20"/>
    <x v="2780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n v="18"/>
    <x v="2781"/>
    <x v="1"/>
    <x v="6"/>
  </r>
  <r>
    <x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n v="0"/>
    <x v="121"/>
    <x v="1"/>
    <x v="6"/>
  </r>
  <r>
    <x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n v="2"/>
    <x v="384"/>
    <x v="1"/>
    <x v="6"/>
  </r>
  <r>
    <x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n v="0"/>
    <x v="121"/>
    <x v="1"/>
    <x v="6"/>
  </r>
  <r>
    <x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n v="0"/>
    <x v="121"/>
    <x v="1"/>
    <x v="6"/>
  </r>
  <r>
    <x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n v="10"/>
    <x v="119"/>
    <x v="1"/>
    <x v="6"/>
  </r>
  <r>
    <x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s v="theater/plays"/>
    <n v="2"/>
    <x v="2782"/>
    <x v="1"/>
    <x v="6"/>
  </r>
  <r>
    <x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n v="1"/>
    <x v="384"/>
    <x v="1"/>
    <x v="6"/>
  </r>
  <r>
    <x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4"/>
    <x v="2783"/>
    <x v="1"/>
    <x v="40"/>
  </r>
  <r>
    <x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x v="766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"/>
    <x v="2784"/>
    <x v="1"/>
    <x v="40"/>
  </r>
  <r>
    <x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3"/>
    <x v="278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n v="113"/>
    <x v="804"/>
    <x v="1"/>
    <x v="40"/>
  </r>
  <r>
    <x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"/>
    <x v="2786"/>
    <x v="1"/>
    <x v="40"/>
  </r>
  <r>
    <x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n v="120"/>
    <x v="2787"/>
    <x v="1"/>
    <x v="40"/>
  </r>
  <r>
    <x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30"/>
    <x v="2788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"/>
    <x v="278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9"/>
    <x v="2790"/>
    <x v="1"/>
    <x v="40"/>
  </r>
  <r>
    <x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n v="102"/>
    <x v="2791"/>
    <x v="1"/>
    <x v="40"/>
  </r>
  <r>
    <x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"/>
    <x v="2792"/>
    <x v="1"/>
    <x v="40"/>
  </r>
  <r>
    <x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"/>
    <x v="2793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n v="100"/>
    <x v="2794"/>
    <x v="1"/>
    <x v="40"/>
  </r>
  <r>
    <x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"/>
    <x v="2795"/>
    <x v="1"/>
    <x v="40"/>
  </r>
  <r>
    <x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x v="2796"/>
    <x v="1"/>
    <x v="40"/>
  </r>
  <r>
    <x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x v="2657"/>
    <x v="1"/>
    <x v="40"/>
  </r>
  <r>
    <x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"/>
    <x v="2797"/>
    <x v="1"/>
    <x v="40"/>
  </r>
  <r>
    <x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3"/>
    <x v="2798"/>
    <x v="1"/>
    <x v="40"/>
  </r>
  <r>
    <x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7"/>
    <x v="279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8"/>
    <x v="2800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x v="2801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x v="101"/>
    <x v="1"/>
    <x v="40"/>
  </r>
  <r>
    <x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x v="280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"/>
    <x v="2803"/>
    <x v="1"/>
    <x v="40"/>
  </r>
  <r>
    <x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n v="108"/>
    <x v="2804"/>
    <x v="1"/>
    <x v="40"/>
  </r>
  <r>
    <x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n v="100"/>
    <x v="101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n v="100"/>
    <x v="280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n v="107"/>
    <x v="2806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"/>
    <x v="2807"/>
    <x v="1"/>
    <x v="40"/>
  </r>
  <r>
    <x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n v="105"/>
    <x v="2808"/>
    <x v="1"/>
    <x v="40"/>
  </r>
  <r>
    <x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4"/>
    <x v="2809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n v="120"/>
    <x v="101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10"/>
    <x v="2810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2"/>
    <x v="2811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9"/>
    <x v="2812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5"/>
    <x v="2813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n v="151"/>
    <x v="984"/>
    <x v="1"/>
    <x v="40"/>
  </r>
  <r>
    <x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1"/>
    <x v="2814"/>
    <x v="1"/>
    <x v="40"/>
  </r>
  <r>
    <x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n v="100"/>
    <x v="281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n v="1"/>
    <x v="130"/>
    <x v="1"/>
    <x v="40"/>
  </r>
  <r>
    <x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n v="3"/>
    <x v="210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n v="0"/>
    <x v="121"/>
    <x v="1"/>
    <x v="40"/>
  </r>
  <r>
    <x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n v="0"/>
    <x v="121"/>
    <x v="1"/>
    <x v="40"/>
  </r>
  <r>
    <x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n v="0"/>
    <x v="844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n v="60"/>
    <x v="2816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n v="1"/>
    <x v="73"/>
    <x v="1"/>
    <x v="40"/>
  </r>
  <r>
    <x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n v="2"/>
    <x v="144"/>
    <x v="1"/>
    <x v="40"/>
  </r>
  <r>
    <x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n v="0"/>
    <x v="120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90"/>
    <x v="2817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n v="1"/>
    <x v="1536"/>
    <x v="1"/>
    <x v="40"/>
  </r>
  <r>
    <x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"/>
    <x v="984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n v="4"/>
    <x v="2818"/>
    <x v="1"/>
    <x v="40"/>
  </r>
  <r>
    <x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n v="9"/>
    <x v="2819"/>
    <x v="1"/>
    <x v="40"/>
  </r>
  <r>
    <x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n v="0"/>
    <x v="121"/>
    <x v="1"/>
    <x v="40"/>
  </r>
  <r>
    <x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20"/>
    <x v="2820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n v="0"/>
    <x v="121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n v="0"/>
    <x v="1788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n v="0"/>
    <x v="144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"/>
    <x v="2821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n v="100"/>
    <x v="69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"/>
    <x v="1352"/>
    <x v="1"/>
    <x v="6"/>
  </r>
  <r>
    <x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2"/>
    <x v="2822"/>
    <x v="1"/>
    <x v="6"/>
  </r>
  <r>
    <x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x v="2823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10"/>
    <x v="2824"/>
    <x v="1"/>
    <x v="6"/>
  </r>
  <r>
    <x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1"/>
    <x v="2825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n v="140"/>
    <x v="2826"/>
    <x v="1"/>
    <x v="6"/>
  </r>
  <r>
    <x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"/>
    <x v="2827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"/>
    <x v="2828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"/>
    <x v="2829"/>
    <x v="1"/>
    <x v="6"/>
  </r>
  <r>
    <x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n v="228"/>
    <x v="2830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"/>
    <x v="2831"/>
    <x v="1"/>
    <x v="6"/>
  </r>
  <r>
    <x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n v="143"/>
    <x v="2832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5"/>
    <x v="283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"/>
    <x v="2834"/>
    <x v="1"/>
    <x v="6"/>
  </r>
  <r>
    <x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x v="2835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n v="108"/>
    <x v="2836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"/>
    <x v="2837"/>
    <x v="1"/>
    <x v="6"/>
  </r>
  <r>
    <x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n v="119"/>
    <x v="446"/>
    <x v="1"/>
    <x v="6"/>
  </r>
  <r>
    <x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3"/>
    <x v="2838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x v="2839"/>
    <x v="1"/>
    <x v="6"/>
  </r>
  <r>
    <x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"/>
    <x v="2840"/>
    <x v="1"/>
    <x v="6"/>
  </r>
  <r>
    <x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n v="225"/>
    <x v="766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"/>
    <x v="2841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5"/>
    <x v="2842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7"/>
    <x v="2843"/>
    <x v="1"/>
    <x v="6"/>
  </r>
  <r>
    <x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"/>
    <x v="2844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n v="160"/>
    <x v="379"/>
    <x v="1"/>
    <x v="6"/>
  </r>
  <r>
    <x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n v="113"/>
    <x v="2845"/>
    <x v="1"/>
    <x v="6"/>
  </r>
  <r>
    <x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"/>
    <x v="2846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1"/>
    <x v="2847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"/>
    <x v="2848"/>
    <x v="1"/>
    <x v="6"/>
  </r>
  <r>
    <x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n v="6500"/>
    <x v="94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9"/>
    <x v="2849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2"/>
    <x v="2850"/>
    <x v="1"/>
    <x v="6"/>
  </r>
  <r>
    <x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"/>
    <x v="2851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"/>
    <x v="2852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"/>
    <x v="2853"/>
    <x v="1"/>
    <x v="6"/>
  </r>
  <r>
    <x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3"/>
    <x v="2854"/>
    <x v="1"/>
    <x v="6"/>
  </r>
  <r>
    <x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n v="16"/>
    <x v="2855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"/>
    <x v="2856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"/>
    <x v="2857"/>
    <x v="1"/>
    <x v="6"/>
  </r>
  <r>
    <x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4"/>
    <x v="2858"/>
    <x v="1"/>
    <x v="6"/>
  </r>
  <r>
    <x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n v="34"/>
    <x v="2859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n v="0"/>
    <x v="119"/>
    <x v="1"/>
    <x v="6"/>
  </r>
  <r>
    <x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n v="0"/>
    <x v="31"/>
    <x v="1"/>
    <x v="6"/>
  </r>
  <r>
    <x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"/>
    <x v="2860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n v="3"/>
    <x v="384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n v="0"/>
    <x v="120"/>
    <x v="1"/>
    <x v="6"/>
  </r>
  <r>
    <x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"/>
    <x v="178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n v="2"/>
    <x v="119"/>
    <x v="1"/>
    <x v="6"/>
  </r>
  <r>
    <x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n v="0"/>
    <x v="120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n v="18"/>
    <x v="2861"/>
    <x v="1"/>
    <x v="6"/>
  </r>
  <r>
    <x v="3861"/>
    <s v="READY OR NOT HERE I COME"/>
    <s v="THE COMING OF THE LORD!"/>
    <n v="2000"/>
    <x v="173"/>
    <x v="2"/>
    <x v="0"/>
    <s v="USD"/>
    <n v="1415828820"/>
    <n v="1412258977"/>
    <b v="0"/>
    <x v="29"/>
    <b v="0"/>
    <s v="theater/plays"/>
    <n v="5"/>
    <x v="101"/>
    <x v="1"/>
    <x v="6"/>
  </r>
  <r>
    <x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n v="0"/>
    <x v="120"/>
    <x v="1"/>
    <x v="6"/>
  </r>
  <r>
    <x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n v="0"/>
    <x v="121"/>
    <x v="1"/>
    <x v="6"/>
  </r>
  <r>
    <x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n v="1"/>
    <x v="135"/>
    <x v="1"/>
    <x v="6"/>
  </r>
  <r>
    <x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n v="27"/>
    <x v="2521"/>
    <x v="1"/>
    <x v="6"/>
  </r>
  <r>
    <x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n v="1"/>
    <x v="148"/>
    <x v="1"/>
    <x v="6"/>
  </r>
  <r>
    <x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n v="13"/>
    <x v="2862"/>
    <x v="1"/>
    <x v="6"/>
  </r>
  <r>
    <x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s v="theater/musical"/>
    <n v="0"/>
    <x v="119"/>
    <x v="1"/>
    <x v="40"/>
  </r>
  <r>
    <x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"/>
    <x v="286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n v="15"/>
    <x v="1876"/>
    <x v="1"/>
    <x v="40"/>
  </r>
  <r>
    <x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n v="3"/>
    <x v="140"/>
    <x v="1"/>
    <x v="40"/>
  </r>
  <r>
    <x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n v="0"/>
    <x v="121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n v="0"/>
    <x v="121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n v="0"/>
    <x v="121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n v="0"/>
    <x v="121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3"/>
    <x v="2864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5"/>
    <x v="2865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n v="0"/>
    <x v="119"/>
    <x v="1"/>
    <x v="40"/>
  </r>
  <r>
    <x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n v="0"/>
    <x v="121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n v="13"/>
    <x v="2866"/>
    <x v="1"/>
    <x v="40"/>
  </r>
  <r>
    <x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n v="5"/>
    <x v="384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n v="0"/>
    <x v="121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n v="0"/>
    <x v="121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n v="0"/>
    <x v="121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n v="0"/>
    <x v="121"/>
    <x v="1"/>
    <x v="40"/>
  </r>
  <r>
    <x v="3886"/>
    <s v="a (Canceled)"/>
    <n v="1"/>
    <n v="10000"/>
    <x v="117"/>
    <x v="1"/>
    <x v="2"/>
    <s v="AUD"/>
    <n v="1418275702"/>
    <n v="1415683702"/>
    <b v="0"/>
    <x v="78"/>
    <b v="0"/>
    <s v="theater/musical"/>
    <n v="0"/>
    <x v="121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n v="2"/>
    <x v="844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"/>
    <x v="2867"/>
    <x v="1"/>
    <x v="6"/>
  </r>
  <r>
    <x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n v="1"/>
    <x v="2868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7"/>
    <x v="2869"/>
    <x v="1"/>
    <x v="6"/>
  </r>
  <r>
    <x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n v="33"/>
    <x v="2351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n v="0"/>
    <x v="121"/>
    <x v="1"/>
    <x v="6"/>
  </r>
  <r>
    <x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2"/>
    <x v="2870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n v="3"/>
    <x v="1331"/>
    <x v="1"/>
    <x v="6"/>
  </r>
  <r>
    <x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n v="5"/>
    <x v="73"/>
    <x v="1"/>
    <x v="6"/>
  </r>
  <r>
    <x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1"/>
    <x v="66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n v="18"/>
    <x v="895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n v="33"/>
    <x v="1337"/>
    <x v="1"/>
    <x v="6"/>
  </r>
  <r>
    <x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n v="1"/>
    <x v="372"/>
    <x v="1"/>
    <x v="6"/>
  </r>
  <r>
    <x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n v="5"/>
    <x v="2871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n v="1"/>
    <x v="384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n v="49"/>
    <x v="2872"/>
    <x v="1"/>
    <x v="6"/>
  </r>
  <r>
    <x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n v="0"/>
    <x v="121"/>
    <x v="1"/>
    <x v="6"/>
  </r>
  <r>
    <x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s v="theater/plays"/>
    <n v="0"/>
    <x v="1788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2"/>
    <x v="2873"/>
    <x v="1"/>
    <x v="6"/>
  </r>
  <r>
    <x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n v="67"/>
    <x v="2874"/>
    <x v="1"/>
    <x v="6"/>
  </r>
  <r>
    <x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"/>
    <x v="2875"/>
    <x v="1"/>
    <x v="6"/>
  </r>
  <r>
    <x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n v="9"/>
    <x v="1862"/>
    <x v="1"/>
    <x v="6"/>
  </r>
  <r>
    <x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n v="0"/>
    <x v="1209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n v="3"/>
    <x v="2876"/>
    <x v="1"/>
    <x v="6"/>
  </r>
  <r>
    <x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"/>
    <x v="2877"/>
    <x v="1"/>
    <x v="6"/>
  </r>
  <r>
    <x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n v="0"/>
    <x v="120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n v="10"/>
    <x v="2878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n v="36"/>
    <x v="2417"/>
    <x v="1"/>
    <x v="6"/>
  </r>
  <r>
    <x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n v="0"/>
    <x v="144"/>
    <x v="1"/>
    <x v="6"/>
  </r>
  <r>
    <x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n v="0"/>
    <x v="121"/>
    <x v="1"/>
    <x v="6"/>
  </r>
  <r>
    <x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n v="0"/>
    <x v="119"/>
    <x v="1"/>
    <x v="6"/>
  </r>
  <r>
    <x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n v="0"/>
    <x v="379"/>
    <x v="1"/>
    <x v="6"/>
  </r>
  <r>
    <x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n v="2"/>
    <x v="18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n v="5"/>
    <x v="834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n v="0"/>
    <x v="121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n v="8"/>
    <x v="2879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"/>
    <x v="2880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"/>
    <x v="1378"/>
    <x v="1"/>
    <x v="6"/>
  </r>
  <r>
    <x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n v="10"/>
    <x v="144"/>
    <x v="1"/>
    <x v="6"/>
  </r>
  <r>
    <x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n v="0"/>
    <x v="2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n v="1"/>
    <x v="38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n v="13"/>
    <x v="2881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n v="2"/>
    <x v="2882"/>
    <x v="1"/>
    <x v="6"/>
  </r>
  <r>
    <x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n v="0"/>
    <x v="121"/>
    <x v="1"/>
    <x v="6"/>
  </r>
  <r>
    <x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n v="0"/>
    <x v="121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n v="0"/>
    <x v="120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6"/>
    <x v="2883"/>
    <x v="1"/>
    <x v="6"/>
  </r>
  <r>
    <x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n v="11"/>
    <x v="2884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4"/>
    <x v="2885"/>
    <x v="1"/>
    <x v="6"/>
  </r>
  <r>
    <x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n v="0"/>
    <x v="121"/>
    <x v="1"/>
    <x v="6"/>
  </r>
  <r>
    <x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"/>
    <x v="2886"/>
    <x v="1"/>
    <x v="6"/>
  </r>
  <r>
    <x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"/>
    <x v="2887"/>
    <x v="1"/>
    <x v="6"/>
  </r>
  <r>
    <x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n v="0"/>
    <x v="144"/>
    <x v="1"/>
    <x v="6"/>
  </r>
  <r>
    <x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n v="0"/>
    <x v="148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n v="1"/>
    <x v="384"/>
    <x v="1"/>
    <x v="6"/>
  </r>
  <r>
    <x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n v="0"/>
    <x v="121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6"/>
    <x v="2888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n v="0"/>
    <x v="121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n v="0"/>
    <x v="144"/>
    <x v="1"/>
    <x v="6"/>
  </r>
  <r>
    <x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"/>
    <x v="498"/>
    <x v="1"/>
    <x v="6"/>
  </r>
  <r>
    <x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n v="3"/>
    <x v="476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n v="0"/>
    <x v="121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6"/>
    <x v="2889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n v="1"/>
    <x v="384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n v="0"/>
    <x v="120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n v="0"/>
    <x v="384"/>
    <x v="1"/>
    <x v="6"/>
  </r>
  <r>
    <x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n v="0"/>
    <x v="121"/>
    <x v="1"/>
    <x v="6"/>
  </r>
  <r>
    <x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n v="0"/>
    <x v="121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"/>
    <x v="97"/>
    <x v="1"/>
    <x v="6"/>
  </r>
  <r>
    <x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n v="0"/>
    <x v="121"/>
    <x v="1"/>
    <x v="6"/>
  </r>
  <r>
    <x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n v="0"/>
    <x v="589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"/>
    <x v="2890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"/>
    <x v="838"/>
    <x v="1"/>
    <x v="6"/>
  </r>
  <r>
    <x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n v="2"/>
    <x v="798"/>
    <x v="1"/>
    <x v="6"/>
  </r>
  <r>
    <x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n v="0"/>
    <x v="689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n v="3"/>
    <x v="2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n v="0"/>
    <x v="121"/>
    <x v="1"/>
    <x v="6"/>
  </r>
  <r>
    <x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n v="6"/>
    <x v="840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n v="14"/>
    <x v="371"/>
    <x v="1"/>
    <x v="6"/>
  </r>
  <r>
    <x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n v="1"/>
    <x v="381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"/>
    <x v="2239"/>
    <x v="1"/>
    <x v="6"/>
  </r>
  <r>
    <x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1"/>
    <x v="28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n v="7"/>
    <x v="2892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n v="0"/>
    <x v="148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1"/>
    <x v="2893"/>
    <x v="1"/>
    <x v="6"/>
  </r>
  <r>
    <x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n v="21"/>
    <x v="2894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"/>
    <x v="2895"/>
    <x v="1"/>
    <x v="6"/>
  </r>
  <r>
    <x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x v="2896"/>
    <x v="1"/>
    <x v="6"/>
  </r>
  <r>
    <x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n v="0"/>
    <x v="121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n v="48"/>
    <x v="2897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"/>
    <x v="2898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1"/>
    <x v="129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n v="2"/>
    <x v="178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n v="18"/>
    <x v="2845"/>
    <x v="1"/>
    <x v="6"/>
  </r>
  <r>
    <x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n v="4"/>
    <x v="638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n v="20"/>
    <x v="447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5"/>
    <x v="2899"/>
    <x v="1"/>
    <x v="6"/>
  </r>
  <r>
    <x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n v="6"/>
    <x v="2858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"/>
    <x v="2900"/>
    <x v="1"/>
    <x v="6"/>
  </r>
  <r>
    <x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10"/>
    <x v="2901"/>
    <x v="1"/>
    <x v="6"/>
  </r>
  <r>
    <x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n v="38"/>
    <x v="2902"/>
    <x v="1"/>
    <x v="6"/>
  </r>
  <r>
    <x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"/>
    <x v="1797"/>
    <x v="1"/>
    <x v="6"/>
  </r>
  <r>
    <x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n v="0"/>
    <x v="121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"/>
    <x v="1581"/>
    <x v="1"/>
    <x v="6"/>
  </r>
  <r>
    <x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n v="20"/>
    <x v="101"/>
    <x v="1"/>
    <x v="6"/>
  </r>
  <r>
    <x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"/>
    <x v="2903"/>
    <x v="1"/>
    <x v="6"/>
  </r>
  <r>
    <x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n v="0"/>
    <x v="366"/>
    <x v="1"/>
    <x v="6"/>
  </r>
  <r>
    <x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n v="0"/>
    <x v="144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n v="35"/>
    <x v="844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7"/>
    <x v="2904"/>
    <x v="1"/>
    <x v="6"/>
  </r>
  <r>
    <x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n v="0"/>
    <x v="121"/>
    <x v="1"/>
    <x v="6"/>
  </r>
  <r>
    <x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n v="57"/>
    <x v="2905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7"/>
    <x v="2906"/>
    <x v="1"/>
    <x v="6"/>
  </r>
  <r>
    <x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s v="theater/plays"/>
    <n v="0"/>
    <x v="119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n v="38"/>
    <x v="2882"/>
    <x v="1"/>
    <x v="6"/>
  </r>
  <r>
    <x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n v="2"/>
    <x v="2117"/>
    <x v="1"/>
    <x v="6"/>
  </r>
  <r>
    <x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"/>
    <x v="984"/>
    <x v="1"/>
    <x v="6"/>
  </r>
  <r>
    <x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s v="theater/plays"/>
    <n v="0"/>
    <x v="120"/>
    <x v="1"/>
    <x v="6"/>
  </r>
  <r>
    <x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n v="1"/>
    <x v="135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n v="0"/>
    <x v="453"/>
    <x v="1"/>
    <x v="6"/>
  </r>
  <r>
    <x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n v="0"/>
    <x v="144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n v="6"/>
    <x v="2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n v="4"/>
    <x v="384"/>
    <x v="1"/>
    <x v="6"/>
  </r>
  <r>
    <x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"/>
    <x v="2907"/>
    <x v="1"/>
    <x v="6"/>
  </r>
  <r>
    <x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n v="8"/>
    <x v="2908"/>
    <x v="1"/>
    <x v="6"/>
  </r>
  <r>
    <x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n v="0"/>
    <x v="121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n v="1"/>
    <x v="31"/>
    <x v="1"/>
    <x v="6"/>
  </r>
  <r>
    <x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n v="0"/>
    <x v="121"/>
    <x v="1"/>
    <x v="6"/>
  </r>
  <r>
    <x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n v="0"/>
    <x v="120"/>
    <x v="1"/>
    <x v="6"/>
  </r>
  <r>
    <x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n v="14"/>
    <x v="119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n v="1"/>
    <x v="1859"/>
    <x v="1"/>
    <x v="6"/>
  </r>
  <r>
    <x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n v="9"/>
    <x v="151"/>
    <x v="1"/>
    <x v="6"/>
  </r>
  <r>
    <x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n v="1"/>
    <x v="1878"/>
    <x v="1"/>
    <x v="6"/>
  </r>
  <r>
    <x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n v="17"/>
    <x v="853"/>
    <x v="1"/>
    <x v="6"/>
  </r>
  <r>
    <x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n v="1"/>
    <x v="372"/>
    <x v="1"/>
    <x v="6"/>
  </r>
  <r>
    <x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70"/>
    <x v="2909"/>
    <x v="1"/>
    <x v="6"/>
  </r>
  <r>
    <x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n v="0"/>
    <x v="121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n v="1"/>
    <x v="119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n v="5"/>
    <x v="372"/>
    <x v="1"/>
    <x v="6"/>
  </r>
  <r>
    <x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n v="0"/>
    <x v="121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n v="7"/>
    <x v="2747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"/>
    <x v="2722"/>
    <x v="1"/>
    <x v="6"/>
  </r>
  <r>
    <x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n v="0"/>
    <x v="121"/>
    <x v="1"/>
    <x v="6"/>
  </r>
  <r>
    <x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n v="16"/>
    <x v="590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n v="0"/>
    <x v="121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7"/>
    <x v="585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6"/>
    <x v="2910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n v="1"/>
    <x v="101"/>
    <x v="1"/>
    <x v="6"/>
  </r>
  <r>
    <x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7"/>
    <x v="2911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"/>
    <x v="2912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n v="11"/>
    <x v="379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"/>
    <x v="2913"/>
    <x v="1"/>
    <x v="6"/>
  </r>
  <r>
    <x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x v="88"/>
    <x v="1"/>
    <x v="6"/>
  </r>
  <r>
    <x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n v="31"/>
    <x v="2914"/>
    <x v="1"/>
    <x v="6"/>
  </r>
  <r>
    <x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"/>
    <x v="689"/>
    <x v="1"/>
    <x v="6"/>
  </r>
  <r>
    <x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n v="0"/>
    <x v="589"/>
    <x v="1"/>
    <x v="6"/>
  </r>
  <r>
    <x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n v="0"/>
    <x v="121"/>
    <x v="1"/>
    <x v="6"/>
  </r>
  <r>
    <x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n v="38"/>
    <x v="701"/>
    <x v="1"/>
    <x v="6"/>
  </r>
  <r>
    <x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n v="0"/>
    <x v="120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n v="8"/>
    <x v="134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"/>
    <x v="446"/>
    <x v="1"/>
    <x v="6"/>
  </r>
  <r>
    <x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8"/>
    <x v="2915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n v="0"/>
    <x v="587"/>
    <x v="1"/>
    <x v="6"/>
  </r>
  <r>
    <x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n v="0"/>
    <x v="120"/>
    <x v="1"/>
    <x v="6"/>
  </r>
  <r>
    <x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n v="0"/>
    <x v="121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n v="38"/>
    <x v="2916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n v="22"/>
    <x v="698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n v="0"/>
    <x v="121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n v="18"/>
    <x v="2917"/>
    <x v="1"/>
    <x v="6"/>
  </r>
  <r>
    <x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x v="2137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"/>
    <x v="966"/>
    <x v="1"/>
    <x v="6"/>
  </r>
  <r>
    <x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n v="3"/>
    <x v="2918"/>
    <x v="1"/>
    <x v="6"/>
  </r>
  <r>
    <x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n v="3"/>
    <x v="680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n v="3"/>
    <x v="2830"/>
    <x v="1"/>
    <x v="6"/>
  </r>
  <r>
    <x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n v="0"/>
    <x v="121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"/>
    <x v="2919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n v="1"/>
    <x v="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n v="19"/>
    <x v="2920"/>
    <x v="1"/>
    <x v="6"/>
  </r>
  <r>
    <x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1"/>
    <x v="2921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n v="0"/>
    <x v="384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n v="61"/>
    <x v="2922"/>
    <x v="1"/>
    <x v="6"/>
  </r>
  <r>
    <x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x v="2923"/>
    <x v="1"/>
    <x v="6"/>
  </r>
  <r>
    <x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n v="34"/>
    <x v="2924"/>
    <x v="1"/>
    <x v="6"/>
  </r>
  <r>
    <x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n v="17"/>
    <x v="446"/>
    <x v="1"/>
    <x v="6"/>
  </r>
  <r>
    <x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n v="0"/>
    <x v="121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n v="0"/>
    <x v="453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"/>
    <x v="292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7"/>
    <x v="436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9"/>
    <x v="2926"/>
    <x v="1"/>
    <x v="6"/>
  </r>
  <r>
    <x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n v="0"/>
    <x v="121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9"/>
    <x v="2927"/>
    <x v="1"/>
    <x v="6"/>
  </r>
  <r>
    <x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n v="0"/>
    <x v="121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n v="0"/>
    <x v="144"/>
    <x v="1"/>
    <x v="6"/>
  </r>
  <r>
    <x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n v="0"/>
    <x v="121"/>
    <x v="1"/>
    <x v="6"/>
  </r>
  <r>
    <x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n v="16"/>
    <x v="2382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n v="2"/>
    <x v="1788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2"/>
    <x v="2928"/>
    <x v="1"/>
    <x v="6"/>
  </r>
  <r>
    <x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n v="0"/>
    <x v="119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n v="0"/>
    <x v="119"/>
    <x v="1"/>
    <x v="6"/>
  </r>
  <r>
    <x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n v="5"/>
    <x v="2929"/>
    <x v="1"/>
    <x v="6"/>
  </r>
  <r>
    <x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s v="theater/plays"/>
    <n v="0"/>
    <x v="121"/>
    <x v="1"/>
    <x v="6"/>
  </r>
  <r>
    <x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n v="11"/>
    <x v="2751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n v="5"/>
    <x v="180"/>
    <x v="1"/>
    <x v="6"/>
  </r>
  <r>
    <x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n v="3"/>
    <x v="1592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3"/>
    <x v="157"/>
    <x v="1"/>
    <x v="6"/>
  </r>
  <r>
    <x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n v="0"/>
    <x v="135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n v="2"/>
    <x v="2"/>
    <x v="1"/>
    <x v="6"/>
  </r>
  <r>
    <x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7"/>
    <x v="2930"/>
    <x v="1"/>
    <x v="6"/>
  </r>
  <r>
    <x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n v="3"/>
    <x v="2931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"/>
    <x v="2932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n v="0"/>
    <x v="121"/>
    <x v="1"/>
    <x v="6"/>
  </r>
  <r>
    <x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n v="0"/>
    <x v="121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n v="1"/>
    <x v="73"/>
    <x v="1"/>
    <x v="6"/>
  </r>
  <r>
    <x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n v="0"/>
    <x v="121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n v="0"/>
    <x v="121"/>
    <x v="1"/>
    <x v="6"/>
  </r>
  <r>
    <x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"/>
    <x v="2933"/>
    <x v="1"/>
    <x v="6"/>
  </r>
  <r>
    <x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n v="10"/>
    <x v="41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n v="21"/>
    <x v="2934"/>
    <x v="1"/>
    <x v="6"/>
  </r>
  <r>
    <x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n v="7"/>
    <x v="2935"/>
    <x v="1"/>
    <x v="6"/>
  </r>
  <r>
    <x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n v="71"/>
    <x v="2936"/>
    <x v="1"/>
    <x v="6"/>
  </r>
  <r>
    <x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"/>
    <x v="2270"/>
    <x v="1"/>
    <x v="6"/>
  </r>
  <r>
    <x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n v="2"/>
    <x v="585"/>
    <x v="1"/>
    <x v="6"/>
  </r>
  <r>
    <x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n v="0"/>
    <x v="121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n v="29"/>
    <x v="2937"/>
    <x v="1"/>
    <x v="6"/>
  </r>
  <r>
    <x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n v="3"/>
    <x v="2938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n v="0"/>
    <x v="120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d v="2015-06-22T00:10:1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1"/>
    <d v="2017-01-31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0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3"/>
    <d v="2014-07-08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4"/>
    <d v="2015-11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5"/>
    <d v="2016-07-12T22:23:27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6"/>
    <d v="2014-06-0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7"/>
    <d v="2016-05-26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8"/>
    <d v="2016-04-08T22:40:1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9"/>
    <d v="2016-03-18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10"/>
    <d v="2014-05-21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11"/>
    <d v="2016-07-21T18:41:0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12"/>
    <d v="2014-06-01T17:07:05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13"/>
    <d v="2016-05-18T16:15:0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14"/>
    <d v="2014-06-18T00:38:0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15"/>
    <d v="2015-09-09T09:24:18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16"/>
    <d v="2014-05-01T19:06:5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17"/>
    <d v="2014-10-05T17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18"/>
    <d v="2014-08-18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19"/>
    <d v="2015-06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7-15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21"/>
    <d v="2014-08-27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4-12-16T21:52:2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23"/>
    <d v="2015-04-03T18:41:4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24"/>
    <d v="2015-08-13T19:41:0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25"/>
    <d v="2015-11-10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26"/>
    <d v="2014-07-08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27"/>
    <d v="2014-10-17T03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28"/>
    <d v="2015-11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29"/>
    <d v="2014-06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30"/>
    <d v="2014-07-22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07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32"/>
    <d v="2016-04-01T15:03:3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0-09T15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34"/>
    <d v="2014-07-21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35"/>
    <d v="2015-04-04T07:00:14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36"/>
    <d v="2015-03-05T07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37"/>
    <d v="2015-01-28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38"/>
    <d v="2013-04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39"/>
    <d v="2014-04-25T01:07:48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40"/>
    <d v="2014-05-30T05:08:08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1"/>
    <d v="2014-09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42"/>
    <d v="2014-11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43"/>
    <d v="2014-06-12T18:58:0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4"/>
    <d v="2014-08-23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5"/>
    <d v="2016-03-28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46"/>
    <d v="2015-11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47"/>
    <d v="2014-10-20T19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48"/>
    <d v="2015-01-29T12:24:2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9"/>
    <d v="2015-09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50"/>
    <d v="2014-12-22T18:04:18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51"/>
    <d v="2015-07-11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52"/>
    <d v="2014-06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53"/>
    <d v="2014-03-21T13:10:45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54"/>
    <d v="2015-11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55"/>
    <d v="2016-05-06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56"/>
    <d v="2015-05-25T13:10:24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57"/>
    <d v="2015-03-26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58"/>
    <d v="2014-10-20T17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59"/>
    <d v="2015-08-14T05:39:36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60"/>
    <d v="2014-03-03T21:38:3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61"/>
    <d v="2013-05-15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62"/>
    <d v="2013-02-06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63"/>
    <d v="2013-12-04T21:53:3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64"/>
    <d v="2013-06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65"/>
    <d v="2014-07-15T19:42:34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66"/>
    <d v="2016-06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6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68"/>
    <d v="2014-01-24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69"/>
    <d v="2011-08-31T04:30:25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70"/>
    <d v="2011-07-06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71"/>
    <d v="2012-03-29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72"/>
    <d v="2012-10-26T00:14:4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2-13T18:09:44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74"/>
    <d v="2015-12-22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75"/>
    <d v="2013-03-24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76"/>
    <d v="2011-10-28T16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77"/>
    <d v="2012-03-29T03:28:3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8-22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79"/>
    <d v="2014-03-26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80"/>
    <d v="2013-11-05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81"/>
    <d v="2012-07-10T03:48:47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82"/>
    <d v="2011-09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83"/>
    <d v="2015-02-07T14:46:2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84"/>
    <d v="2011-04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85"/>
    <d v="2011-08-24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86"/>
    <d v="2015-10-14T13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5-24T12:56:4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5-27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89"/>
    <d v="2013-05-08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90"/>
    <d v="2011-06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91"/>
    <d v="2011-03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92"/>
    <d v="2016-12-17T04:46:2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93"/>
    <d v="2012-06-05T20:35:37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94"/>
    <d v="2014-03-18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95"/>
    <d v="2012-01-27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96"/>
    <d v="2010-05-26T15:54:0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97"/>
    <d v="2011-06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98"/>
    <d v="2012-11-01T19:04:3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99"/>
    <d v="2013-12-23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100"/>
    <d v="2012-10-15T18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2-12-31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102"/>
    <d v="2010-11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103"/>
    <d v="2014-02-12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3-10T16:41:0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105"/>
    <d v="2016-04-25T17:23:4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106"/>
    <d v="2012-03-19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107"/>
    <d v="2011-04-02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108"/>
    <d v="2013-04-0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109"/>
    <d v="2011-01-27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110"/>
    <d v="2013-10-10T22:47:3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111"/>
    <d v="2015-05-0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112"/>
    <d v="2014-03-20T01:01:58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113"/>
    <d v="2011-07-29T18:12:0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114"/>
    <d v="2011-11-14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115"/>
    <d v="2012-01-10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116"/>
    <d v="2011-02-21T11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117"/>
    <d v="2010-03-11T20:02:24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118"/>
    <d v="2011-06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119"/>
    <d v="2011-07-15T01:39:4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09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02T16:55:1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122"/>
    <d v="2016-08-11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123"/>
    <d v="2014-09-22T18:46:04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124"/>
    <d v="2015-04-20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125"/>
    <d v="2016-12-05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126"/>
    <d v="2015-05-11T14:08:5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3-04T14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128"/>
    <d v="2016-09-15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129"/>
    <d v="2014-08-31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130"/>
    <d v="2014-05-19T21:58:12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131"/>
    <d v="2016-06-20T20:06:0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132"/>
    <d v="2014-09-23T19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133"/>
    <d v="2016-05-01T19:23:04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134"/>
    <d v="2015-08-05T21:50:18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5-29T09:09:57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136"/>
    <d v="2015-04-02T09:50:34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137"/>
    <d v="2015-08-23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138"/>
    <d v="2015-07-01T06:10:41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0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140"/>
    <d v="2015-02-18T04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141"/>
    <d v="2015-04-16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0-26T21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143"/>
    <d v="2016-07-08T01:32:2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144"/>
    <d v="2015-02-12T18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145"/>
    <d v="2015-07-15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146"/>
    <d v="2016-11-19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147"/>
    <d v="2014-11-26T18:25:4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1-28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149"/>
    <d v="2014-11-25T04:07:5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150"/>
    <d v="2015-03-27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4-19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8-24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0-21T14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154"/>
    <d v="2015-04-21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6-1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6-04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1-27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158"/>
    <d v="2014-09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5-24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160"/>
    <d v="2015-06-16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6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7-15T03:02:3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163"/>
    <d v="2015-08-27T23:04:14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164"/>
    <d v="2014-07-21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165"/>
    <d v="2015-12-13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6-12-17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6-05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168"/>
    <d v="2015-02-17T20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09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7-31T23:28:0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6-13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172"/>
    <d v="2015-02-12T09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173"/>
    <d v="2015-01-29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174"/>
    <d v="2015-03-09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175"/>
    <d v="2014-08-04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176"/>
    <d v="2015-07-06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177"/>
    <d v="2015-03-07T01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178"/>
    <d v="2015-10-27T22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2-03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180"/>
    <d v="2015-03-04T23:47:2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5-23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182"/>
    <d v="2016-12-08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0-27T19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7-05T18:59:22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7-19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186"/>
    <d v="2017-02-01T19:30:34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6-27T05:37:3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188"/>
    <d v="2014-08-06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7-05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0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191"/>
    <d v="2015-08-23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192"/>
    <d v="2014-09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193"/>
    <d v="2014-09-29T22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1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195"/>
    <d v="2015-05-11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196"/>
    <d v="2015-09-12T13:01:3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1-06T20:21:4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09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199"/>
    <d v="2016-08-02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200"/>
    <d v="2014-08-16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201"/>
    <d v="2015-01-19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202"/>
    <d v="2015-09-08T22:16:04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4-11-30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204"/>
    <d v="2016-07-05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205"/>
    <d v="2015-09-01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206"/>
    <d v="2016-07-1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207"/>
    <d v="2014-12-05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208"/>
    <d v="2014-11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209"/>
    <d v="2015-06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210"/>
    <d v="2015-09-02T01:33:1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211"/>
    <d v="2015-08-20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2-16T21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7-17T14:15:47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1-05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1-06T05:31:2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216"/>
    <d v="2015-03-03T23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217"/>
    <d v="2014-11-27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3-16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219"/>
    <d v="2016-02-29T07:50:2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7-10T15:27:1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221"/>
    <d v="2015-01-27T20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1-27T18:28:38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223"/>
    <d v="2016-04-22T01:09:1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224"/>
    <d v="2015-05-11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225"/>
    <d v="2016-03-09T23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4-12T15:59:04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227"/>
    <d v="2015-06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228"/>
    <d v="2015-04-02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229"/>
    <d v="2016-01-14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5-05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231"/>
    <d v="2015-12-03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232"/>
    <d v="2015-01-28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233"/>
    <d v="2016-08-30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5-12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235"/>
    <d v="2015-06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236"/>
    <d v="2015-11-13T02:01:39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1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238"/>
    <d v="2016-12-09T23:06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0-20T02:38: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240"/>
    <d v="2013-03-21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241"/>
    <d v="2014-11-06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242"/>
    <d v="2011-11-15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243"/>
    <d v="2014-01-23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244"/>
    <d v="2010-02-04T07:45:59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245"/>
    <d v="2012-07-17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246"/>
    <d v="2010-10-29T08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247"/>
    <d v="2010-09-09T14:30:1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248"/>
    <d v="2011-11-23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249"/>
    <d v="2010-06-03T22:10:2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250"/>
    <d v="2013-05-07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251"/>
    <d v="2012-04-14T18:54:0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252"/>
    <d v="2010-03-29T15:54:1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253"/>
    <d v="2012-01-16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254"/>
    <d v="2015-09-16T22:51:5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255"/>
    <d v="2011-02-14T12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256"/>
    <d v="2013-02-14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257"/>
    <d v="2016-04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258"/>
    <d v="2011-05-19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259"/>
    <d v="2015-03-09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260"/>
    <d v="2010-06-01T18:07:59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261"/>
    <d v="2012-04-18T21:15:0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262"/>
    <d v="2011-01-12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263"/>
    <d v="2012-08-28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264"/>
    <d v="2012-04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265"/>
    <d v="2010-03-30T05:53:5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266"/>
    <d v="2010-01-27T04:11:4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267"/>
    <d v="2014-05-26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268"/>
    <d v="2011-09-23T03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269"/>
    <d v="2017-01-23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270"/>
    <d v="2011-04-04T20:47:5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271"/>
    <d v="2013-12-04T02:24:2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272"/>
    <d v="2010-02-26T21:36:3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273"/>
    <d v="2011-06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274"/>
    <d v="2012-03-01T21:53:49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275"/>
    <d v="2012-10-11T00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276"/>
    <d v="2012-02-28T01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277"/>
    <d v="2015-04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278"/>
    <d v="2012-09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279"/>
    <d v="2017-01-24T05:51:3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280"/>
    <d v="2014-04-15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281"/>
    <d v="2009-05-17T03:55:1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282"/>
    <d v="2010-01-16T22:04:52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283"/>
    <d v="2011-05-12T17:02:24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284"/>
    <d v="2011-12-27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285"/>
    <d v="2013-08-20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286"/>
    <d v="2013-02-08T19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287"/>
    <d v="2012-10-02T06:40:18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288"/>
    <d v="2012-05-22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289"/>
    <d v="2013-10-03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290"/>
    <d v="2010-12-14T08:51:3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291"/>
    <d v="2013-04-12T18:27:2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292"/>
    <d v="2011-09-26T19:16: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293"/>
    <d v="2014-03-21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6-14T02:01:3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295"/>
    <d v="2013-09-02T00:06:4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296"/>
    <d v="2012-08-13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297"/>
    <d v="2015-03-26T17:28:2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298"/>
    <d v="2014-03-11T11:07:2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299"/>
    <d v="2010-10-18T05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300"/>
    <d v="2011-03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301"/>
    <d v="2013-02-07T17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302"/>
    <d v="2012-01-25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303"/>
    <d v="2012-05-03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304"/>
    <d v="2012-07-24T02:16:37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305"/>
    <d v="2012-02-09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306"/>
    <d v="2013-02-28T20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307"/>
    <d v="2013-01-08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308"/>
    <d v="2011-01-24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309"/>
    <d v="2012-08-1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310"/>
    <d v="2011-10-05T04:23:4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311"/>
    <d v="2011-11-21T05:16:3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312"/>
    <d v="2013-03-15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313"/>
    <d v="2010-06-28T05:28:14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314"/>
    <d v="2013-01-30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315"/>
    <d v="2012-07-23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316"/>
    <d v="2014-11-07T22:09:5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317"/>
    <d v="2013-11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318"/>
    <d v="2013-02-25T00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319"/>
    <d v="2009-11-06T20:07:0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320"/>
    <d v="2015-11-23T13:13:5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321"/>
    <d v="2016-10-04T10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322"/>
    <d v="2016-04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323"/>
    <d v="2016-11-23T07:42:46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324"/>
    <d v="2015-06-29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325"/>
    <d v="2016-11-15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326"/>
    <d v="2017-02-09T07:33: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327"/>
    <d v="2015-02-23T05:38:4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328"/>
    <d v="2015-10-01T22:43:0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329"/>
    <d v="2015-10-14T11:12:0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330"/>
    <d v="2013-04-15T12:22:4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331"/>
    <d v="2016-05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332"/>
    <d v="2015-09-16T16:19:3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333"/>
    <d v="2016-03-08T15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334"/>
    <d v="2015-04-07T16:22:3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335"/>
    <d v="2015-04-07T17:41:5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336"/>
    <d v="2015-10-14T14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337"/>
    <d v="2015-02-12T03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338"/>
    <d v="2016-07-08T18:08:1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339"/>
    <d v="2015-03-30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340"/>
    <d v="2017-02-06T16:03:2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341"/>
    <d v="2014-09-12T21:06:38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342"/>
    <d v="2016-03-30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343"/>
    <d v="2014-10-14T17:42:2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344"/>
    <d v="2015-04-17T23:18:1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345"/>
    <d v="2015-04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346"/>
    <d v="2015-09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347"/>
    <d v="2015-10-15T11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48"/>
    <d v="2015-07-22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349"/>
    <d v="2017-01-25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350"/>
    <d v="2016-08-04T01:35:0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351"/>
    <d v="2016-02-27T23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352"/>
    <d v="2014-09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353"/>
    <d v="2015-10-20T19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354"/>
    <d v="2016-03-09T19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355"/>
    <d v="2014-10-31T07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356"/>
    <d v="2016-02-15T19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57"/>
    <d v="2015-03-15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358"/>
    <d v="2016-05-17T20:38:4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359"/>
    <d v="2014-10-23T01:41:3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360"/>
    <d v="2015-06-08T21:33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361"/>
    <d v="2014-10-24T00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362"/>
    <d v="2014-07-17T05:03:1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363"/>
    <d v="2010-03-18T17:52:16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364"/>
    <d v="2014-05-21T20:37:52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365"/>
    <d v="2014-01-29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366"/>
    <d v="2012-04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367"/>
    <d v="2013-03-22T13:51:18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368"/>
    <d v="2015-02-08T14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369"/>
    <d v="2011-12-16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370"/>
    <d v="2016-12-07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371"/>
    <d v="2012-12-18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372"/>
    <d v="2016-02-25T13:50:44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373"/>
    <d v="2012-06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374"/>
    <d v="2011-08-02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75"/>
    <d v="2014-01-18T23:38:3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376"/>
    <d v="2016-07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377"/>
    <d v="2015-10-15T06:01:0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378"/>
    <d v="2016-01-01T13:43:2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379"/>
    <d v="2012-03-19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380"/>
    <d v="2015-12-29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381"/>
    <d v="2012-06-25T16:45:1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382"/>
    <d v="2012-08-23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383"/>
    <d v="2014-04-26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384"/>
    <d v="2014-12-07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385"/>
    <d v="2014-10-22T14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386"/>
    <d v="2015-07-26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387"/>
    <d v="2015-07-15T16:14:1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388"/>
    <d v="2016-06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389"/>
    <d v="2014-02-04T01:30:5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90"/>
    <d v="2015-04-1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391"/>
    <d v="2011-11-18T01:00:5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392"/>
    <d v="2011-08-08T17:12:5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393"/>
    <d v="2013-09-09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2-17T19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395"/>
    <d v="2012-03-22T21:49:2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396"/>
    <d v="2012-06-22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397"/>
    <d v="2010-07-20T18:38:0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398"/>
    <d v="2015-03-15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399"/>
    <d v="2016-11-13T21:01:0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400"/>
    <d v="2014-04-16T15:15:47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401"/>
    <d v="2011-07-08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402"/>
    <d v="2015-10-15T12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403"/>
    <d v="2011-06-24T07:27:2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404"/>
    <d v="2014-01-07T15:04:2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2-04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406"/>
    <d v="2011-04-05T03:53:5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407"/>
    <d v="2011-09-20T20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408"/>
    <d v="2013-09-26T17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6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410"/>
    <d v="2015-04-19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411"/>
    <d v="2013-11-20T04:13:2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412"/>
    <d v="2012-07-09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413"/>
    <d v="2012-06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414"/>
    <d v="2013-09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415"/>
    <d v="2014-09-22T20:26:4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416"/>
    <d v="2014-01-09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417"/>
    <d v="2013-03-27T23:17:4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6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419"/>
    <d v="2013-04-30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420"/>
    <d v="2014-02-12T05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421"/>
    <d v="2015-06-22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422"/>
    <d v="2014-08-12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423"/>
    <d v="2013-05-06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1-26T09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09-28T20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426"/>
    <d v="2016-01-3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427"/>
    <d v="2015-10-08T21:4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5-19T18:24:0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429"/>
    <d v="2009-09-14T21:38:02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8-27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431"/>
    <d v="2016-06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08-22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433"/>
    <d v="2015-08-12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0-29T20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8-14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436"/>
    <d v="2013-07-0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437"/>
    <d v="2016-08-09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438"/>
    <d v="2015-10-19T06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439"/>
    <d v="2014-10-0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2-23T23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441"/>
    <d v="2013-10-03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442"/>
    <d v="2015-01-20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1-11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1-12-17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06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446"/>
    <d v="2015-02-02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2-26T13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448"/>
    <d v="2014-04-2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09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450"/>
    <d v="2014-01-15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451"/>
    <d v="2013-12-26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4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03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0-26T17:12:51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3-03T00:03:4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456"/>
    <d v="2013-09-30T16:40:0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457"/>
    <d v="2014-07-17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458"/>
    <d v="2013-04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09-14T15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4-30T13:01:1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461"/>
    <d v="2013-05-13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462"/>
    <d v="2011-06-11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463"/>
    <d v="2011-07-26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4-2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11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8-08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467"/>
    <d v="2012-08-14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468"/>
    <d v="2012-05-12T04:01:23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469"/>
    <d v="2014-07-07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3-11-27T04:01:29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471"/>
    <d v="2014-03-05T17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7-24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8-18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1-18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475"/>
    <d v="2015-04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476"/>
    <d v="2014-04-28T23:24: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477"/>
    <d v="2012-03-19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478"/>
    <d v="2015-03-02T21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09-22T09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480"/>
    <d v="2013-07-10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481"/>
    <d v="2012-09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3-18T21:31:3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483"/>
    <d v="2012-11-30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484"/>
    <d v="2015-09-25T22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485"/>
    <d v="2013-04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5-02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487"/>
    <d v="2016-10-26T14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488"/>
    <d v="2016-12-10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489"/>
    <d v="2011-12-05T11:33:36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490"/>
    <d v="2012-07-23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491"/>
    <d v="2015-12-28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492"/>
    <d v="2016-08-14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493"/>
    <d v="2015-04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494"/>
    <d v="2014-06-09T19:56:05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495"/>
    <d v="2015-06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3-12-12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1-02T00:54:2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498"/>
    <d v="2011-11-11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499"/>
    <d v="2009-08-18T21:29: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3-10T21:15:5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501"/>
    <d v="2011-06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2-17T13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503"/>
    <d v="2014-12-18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2-10T23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505"/>
    <d v="2015-11-10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7-11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09-04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508"/>
    <d v="2012-03-27T00:35: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5-29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510"/>
    <d v="2016-01-3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3-07T07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0-06T17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513"/>
    <d v="2016-07-01T15:41:4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514"/>
    <d v="2014-07-10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515"/>
    <d v="2015-11-1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516"/>
    <d v="2015-03-28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517"/>
    <d v="2017-01-03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518"/>
    <d v="2015-08-07T14:47:04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519"/>
    <d v="2012-11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520"/>
    <d v="2015-11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521"/>
    <d v="2016-10-03T02:13:39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522"/>
    <d v="2016-03-01T00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523"/>
    <d v="2015-08-22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524"/>
    <d v="2016-05-02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7-30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526"/>
    <d v="2015-07-07T14:12:2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527"/>
    <d v="2017-01-18T04:56:06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528"/>
    <d v="2015-05-31T22:05:07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529"/>
    <d v="2016-12-21T00:44:5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530"/>
    <d v="2015-06-02T14:11:08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531"/>
    <d v="2016-11-02T01:33:4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532"/>
    <d v="2016-04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533"/>
    <d v="2016-04-22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534"/>
    <d v="2015-09-23T19:27:5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535"/>
    <d v="2016-12-07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536"/>
    <d v="2015-06-24T08:16:4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537"/>
    <d v="2015-10-05T18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538"/>
    <d v="2016-04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539"/>
    <d v="2016-06-14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1-05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09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3-04T17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0-02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6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545"/>
    <d v="2015-10-06T14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09-02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547"/>
    <d v="2016-01-11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09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6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18T16:17:2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551"/>
    <d v="2015-06-18T06:37: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552"/>
    <d v="2015-11-10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0-15T17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554"/>
    <d v="2014-09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555"/>
    <d v="2016-05-13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5-12-07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1-02T22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558"/>
    <d v="2015-02-22T21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1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1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09-21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562"/>
    <d v="2016-11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1-18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2-11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565"/>
    <d v="2015-06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6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567"/>
    <d v="2014-12-02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5-12-10T22:07:03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5-12-02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1-19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07T19:35:2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572"/>
    <d v="2015-10-05T17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573"/>
    <d v="2014-11-20T01:12:11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09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5-14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1-27T11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3-21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8-14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1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8-23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581"/>
    <d v="2015-07-03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582"/>
    <d v="2015-02-20T17:45:19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2-17T22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2-14T17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585"/>
    <d v="2015-10-06T09:22:57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1-16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587"/>
    <d v="2015-03-17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09-18T18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6-23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590"/>
    <d v="2016-01-08T13:18:51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6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1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593"/>
    <d v="2015-03-07T16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3-17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3-20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0-03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6-24T16:55:35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598"/>
    <d v="2014-11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2-12T19:30:0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3-10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601"/>
    <d v="2014-11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602"/>
    <d v="2015-05-19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603"/>
    <d v="2014-07-15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604"/>
    <d v="2014-07-29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605"/>
    <d v="2015-07-09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4-08T15:36:49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607"/>
    <d v="2015-10-23T19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5-16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0-30T00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610"/>
    <d v="2015-03-23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611"/>
    <d v="2015-11-20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612"/>
    <d v="2016-08-03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613"/>
    <d v="2015-08-31T11:55:2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614"/>
    <d v="2016-05-25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615"/>
    <d v="2015-08-26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616"/>
    <d v="2017-01-26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3-24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618"/>
    <d v="2015-11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09-26T15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7-11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6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622"/>
    <d v="2016-06-1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623"/>
    <d v="2015-04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624"/>
    <d v="2015-04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625"/>
    <d v="2017-02-24T21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626"/>
    <d v="2015-07-13T13:25:3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1-15T07:21:5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628"/>
    <d v="2014-06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629"/>
    <d v="2016-04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8-07T14:52:0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631"/>
    <d v="2016-04-29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632"/>
    <d v="2015-10-26T15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5-17T07:11:0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1-27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3-13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5-07T10:55:5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637"/>
    <d v="2017-01-27T23:05:18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1-24T14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08-14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09T10:05:1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641"/>
    <d v="2015-07-14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642"/>
    <d v="2015-07-14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643"/>
    <d v="2015-04-06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644"/>
    <d v="2014-09-16T15:58:5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645"/>
    <d v="2016-07-13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646"/>
    <d v="2014-07-12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647"/>
    <d v="2016-02-16T18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09-09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649"/>
    <d v="2014-08-2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650"/>
    <d v="2014-10-20T00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651"/>
    <d v="2014-11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652"/>
    <d v="2016-11-01T16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653"/>
    <d v="2015-07-14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654"/>
    <d v="2015-06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655"/>
    <d v="2015-02-10T22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656"/>
    <d v="2016-02-17T19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657"/>
    <d v="2015-11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658"/>
    <d v="2015-06-24T03:51:29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659"/>
    <d v="2015-07-24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660"/>
    <d v="2014-10-10T17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661"/>
    <d v="2016-09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4-12-17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6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664"/>
    <d v="2015-03-14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665"/>
    <d v="2016-11-14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7-18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667"/>
    <d v="2016-09-1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3-27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6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670"/>
    <d v="2016-05-16T17:02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671"/>
    <d v="2014-12-11T16:37:32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672"/>
    <d v="2014-12-01T05:16:04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673"/>
    <d v="2014-07-18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6-13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675"/>
    <d v="2014-12-02T22:20:0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676"/>
    <d v="2015-01-08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5-14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678"/>
    <d v="2016-04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679"/>
    <d v="2016-07-05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680"/>
    <d v="2014-08-13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09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2-12T18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683"/>
    <d v="2016-09-2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684"/>
    <d v="2014-06-19T11:21:3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4-11-28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686"/>
    <d v="2015-07-04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687"/>
    <d v="2016-12-07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09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689"/>
    <d v="2016-11-01T16:01:37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690"/>
    <d v="2016-07-28T15:14:0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6-03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692"/>
    <d v="2016-11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693"/>
    <d v="2015-03-31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694"/>
    <d v="2017-01-02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695"/>
    <d v="2014-10-0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6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697"/>
    <d v="2016-01-19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698"/>
    <d v="2014-08-15T22:20:4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699"/>
    <d v="2013-10-16T11:39:0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6-12-11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701"/>
    <d v="2014-06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702"/>
    <d v="2016-10-25T17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703"/>
    <d v="2016-12-07T22:49:09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6-12-22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6-12-22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706"/>
    <d v="2016-11-02T23:53:03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707"/>
    <d v="2016-11-22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708"/>
    <d v="2014-07-15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1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710"/>
    <d v="2014-07-17T23:38:22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711"/>
    <d v="2016-11-04T11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1-15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5-06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714"/>
    <d v="2016-12-30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09-26T02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716"/>
    <d v="2014-10-28T15:48:27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8-06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1-17T20:17:2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09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720"/>
    <d v="2012-01-01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721"/>
    <d v="2014-06-17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722"/>
    <d v="2012-03-09T19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6-29T19:35:4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724"/>
    <d v="2011-05-31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725"/>
    <d v="2015-11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726"/>
    <d v="2013-03-13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727"/>
    <d v="2012-12-04T00:29:09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728"/>
    <d v="2011-07-07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7-21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730"/>
    <d v="2011-11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731"/>
    <d v="2011-12-02T19:05:4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732"/>
    <d v="2013-07-31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733"/>
    <d v="2013-11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734"/>
    <d v="2015-04-08T03:57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735"/>
    <d v="2014-11-03T00:42:26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736"/>
    <d v="2013-11-01T17:37:2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737"/>
    <d v="2014-01-28T06:36:2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738"/>
    <d v="2014-10-31T14:29:54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739"/>
    <d v="2014-07-09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740"/>
    <d v="2015-06-07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741"/>
    <d v="2013-05-07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742"/>
    <d v="2014-02-19T22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743"/>
    <d v="2012-03-22T17:01:2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744"/>
    <d v="2012-11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745"/>
    <d v="2013-04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746"/>
    <d v="2012-09-05T01:01:4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747"/>
    <d v="2014-12-15T13:10:1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748"/>
    <d v="2014-07-11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749"/>
    <d v="2016-12-29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750"/>
    <d v="2013-01-25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751"/>
    <d v="2011-06-19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752"/>
    <d v="2016-09-26T10:06:57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753"/>
    <d v="2015-01-15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754"/>
    <d v="2012-12-06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755"/>
    <d v="2013-04-19T14:31:1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756"/>
    <d v="2011-02-16T18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757"/>
    <d v="2012-11-22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758"/>
    <d v="2010-09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759"/>
    <d v="2014-05-30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760"/>
    <d v="2016-10-27T18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761"/>
    <d v="2014-01-03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762"/>
    <d v="2016-11-16T20:36:1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7-16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764"/>
    <d v="2015-08-11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765"/>
    <d v="2014-09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766"/>
    <d v="2015-01-17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4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768"/>
    <d v="2013-11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769"/>
    <d v="2013-11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770"/>
    <d v="2013-01-15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5-12-11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09-12T01:21:59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4-06T17:39:4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1-24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1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776"/>
    <d v="2015-09-03T16:27:2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0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3-31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779"/>
    <d v="2010-09-15T16:25:0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780"/>
    <d v="2011-04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81"/>
    <d v="2013-05-09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7-26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783"/>
    <d v="2012-03-19T18:34:0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2-05T03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785"/>
    <d v="2013-01-29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786"/>
    <d v="2012-03-15T01:20:3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787"/>
    <d v="2013-10-02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788"/>
    <d v="2012-05-30T00:09:4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789"/>
    <d v="2013-01-03T04:28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790"/>
    <d v="2013-01-02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791"/>
    <d v="2013-10-10T18:44:0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792"/>
    <d v="2013-10-08T20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793"/>
    <d v="2013-06-17T17:47:2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794"/>
    <d v="2011-07-12T02:45:3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795"/>
    <d v="2012-02-24T14:42:4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796"/>
    <d v="2013-08-16T21:11:2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797"/>
    <d v="2012-03-28T23:51:28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798"/>
    <d v="2014-08-31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799"/>
    <d v="2012-03-28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8-12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801"/>
    <d v="2011-06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802"/>
    <d v="2012-08-02T00:32:0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803"/>
    <d v="2011-05-02T22:47:5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804"/>
    <d v="2011-07-06T02:32: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805"/>
    <d v="2011-05-27T19:45:12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806"/>
    <d v="2011-08-08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807"/>
    <d v="2017-01-24T15:05:1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808"/>
    <d v="2014-11-19T02:24:46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809"/>
    <d v="2013-12-20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810"/>
    <d v="2012-08-02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811"/>
    <d v="2013-06-18T15:26:4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812"/>
    <d v="2013-01-08T00:25:5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813"/>
    <d v="2012-06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814"/>
    <d v="2011-05-16T17:50:0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815"/>
    <d v="2014-10-02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3-08T20:54:03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817"/>
    <d v="2012-01-17T14:23:3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818"/>
    <d v="2012-07-30T21:11:2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819"/>
    <d v="2013-12-11T23:57:3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820"/>
    <d v="2014-05-09T20:12:22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821"/>
    <d v="2015-03-30T22:07:4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822"/>
    <d v="2012-09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823"/>
    <d v="2015-02-20T23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824"/>
    <d v="2010-03-13T05:48:38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825"/>
    <d v="2012-10-04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826"/>
    <d v="2012-03-05T00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827"/>
    <d v="2012-01-19T11:21:4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828"/>
    <d v="2012-06-13T01:13:0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5-14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830"/>
    <d v="2013-02-20T12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3-28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832"/>
    <d v="2011-11-22T16:12:1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833"/>
    <d v="2014-03-20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5-28T19:44:5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835"/>
    <d v="2012-04-06T10:59:18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836"/>
    <d v="2013-09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837"/>
    <d v="2014-04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838"/>
    <d v="2011-12-18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839"/>
    <d v="2012-08-23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840"/>
    <d v="2016-08-25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841"/>
    <d v="2014-10-11T20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842"/>
    <d v="2013-09-09T14:13:0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843"/>
    <d v="2016-11-21T06:11:2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844"/>
    <d v="2014-09-23T16:25:5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845"/>
    <d v="2016-07-27T04:56:36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846"/>
    <d v="2014-02-24T09:24:1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6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3-15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849"/>
    <d v="2015-02-16T03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850"/>
    <d v="2016-03-23T19:51:5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851"/>
    <d v="2016-06-01T21:07:3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852"/>
    <d v="2016-10-13T19:19:5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1-17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854"/>
    <d v="2016-11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855"/>
    <d v="2016-06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856"/>
    <d v="2016-08-27T07:29:1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0-14T13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858"/>
    <d v="2015-03-16T17:53:38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859"/>
    <d v="2015-05-04T19:41:08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860"/>
    <d v="2013-10-23T11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8-17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0-12T13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1-13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864"/>
    <d v="2013-09-24T02:33:5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2-11-17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866"/>
    <d v="2015-01-21T15:18:3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867"/>
    <d v="2009-10-02T02:31:4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3-12-08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869"/>
    <d v="2013-03-09T20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8-02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871"/>
    <d v="2013-10-30T13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1-24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0-02T04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874"/>
    <d v="2013-04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875"/>
    <d v="2015-09-0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876"/>
    <d v="2013-01-02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877"/>
    <d v="2013-11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1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879"/>
    <d v="2012-05-08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880"/>
    <d v="2012-09-27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1-11-30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882"/>
    <d v="2011-08-04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883"/>
    <d v="2016-01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3-13T19:15:46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885"/>
    <d v="2016-12-09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886"/>
    <d v="2016-08-21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887"/>
    <d v="2012-04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7-27T18:04:4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09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0-22T16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891"/>
    <d v="2014-07-22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892"/>
    <d v="2010-05-06T04:48:0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3-02T21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894"/>
    <d v="2016-05-06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895"/>
    <d v="2010-09-10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896"/>
    <d v="2015-08-02T20:57:0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897"/>
    <d v="2012-10-29T16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1-12-01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4-13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2-29T20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901"/>
    <d v="2010-04-23T19:28:34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7-09T23:10:2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8-28T19:06:2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904"/>
    <d v="2015-12-04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905"/>
    <d v="2010-11-25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906"/>
    <d v="2014-02-11T04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907"/>
    <d v="2011-08-12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908"/>
    <d v="2010-06-11T19:14:15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6-21T16:34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1-02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911"/>
    <d v="2014-01-03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0-12T02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913"/>
    <d v="2012-04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914"/>
    <d v="2012-07-26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915"/>
    <d v="2012-01-29T16:18:3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916"/>
    <d v="2010-09-13T20:28:54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6-12T22:38:5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1-01T21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1-14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920"/>
    <d v="2013-10-15T16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0-31T04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922"/>
    <d v="2014-08-27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0-22T23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1-14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0-28T21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926"/>
    <d v="2010-06-09T00:28:5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927"/>
    <d v="2012-04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09-28T20:41:53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929"/>
    <d v="2012-03-10T05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5-14T21:58:2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931"/>
    <d v="2014-02-10T08:38:2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932"/>
    <d v="2013-02-05T23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3-13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934"/>
    <d v="2014-04-04T17:41:2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5-12-30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936"/>
    <d v="2011-12-06T00:34:49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0-04T19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8-03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5-22T18:18:58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940"/>
    <d v="2015-06-27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941"/>
    <d v="2017-01-11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1-13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943"/>
    <d v="2016-10-30T16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944"/>
    <d v="2016-03-15T14:00:5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6-12-28T20:57:06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8-10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947"/>
    <d v="2016-05-01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2-11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5-12-23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950"/>
    <d v="2015-12-18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951"/>
    <d v="2016-04-20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952"/>
    <d v="2016-10-19T14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4-12-26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954"/>
    <d v="2015-07-09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955"/>
    <d v="2016-08-04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956"/>
    <d v="2015-02-25T21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957"/>
    <d v="2016-10-17T13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958"/>
    <d v="2015-03-19T19:16: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959"/>
    <d v="2014-12-20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960"/>
    <d v="2017-01-31T15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961"/>
    <d v="2017-01-05T16:38:5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962"/>
    <d v="2016-01-04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963"/>
    <d v="2016-09-12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964"/>
    <d v="2015-07-23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965"/>
    <d v="2016-09-24T00:24:06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09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967"/>
    <d v="2016-02-22T06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7-16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969"/>
    <d v="2017-01-07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6-12-17T05:17:3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4-17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972"/>
    <d v="2014-08-05T20:46:38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973"/>
    <d v="2015-09-10T00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974"/>
    <d v="2016-02-24T17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975"/>
    <d v="2016-04-29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6-30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1-22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978"/>
    <d v="2016-01-26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979"/>
    <d v="2016-05-16T10:00:2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980"/>
    <d v="2014-10-16T21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7-10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09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983"/>
    <d v="2016-07-23T16:01:2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984"/>
    <d v="2015-02-26T02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985"/>
    <d v="2015-12-01T23:13:3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986"/>
    <d v="2015-11-16T18:25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987"/>
    <d v="2014-05-14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988"/>
    <d v="2016-09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989"/>
    <d v="2016-08-29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8-04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991"/>
    <d v="2016-06-17T18:09:48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3-08T22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993"/>
    <d v="2016-10-09T23:09:28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994"/>
    <d v="2014-10-09T06:18:5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995"/>
    <d v="2014-11-04T22:34:4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6-27T20:47:4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997"/>
    <d v="2014-10-29T02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998"/>
    <d v="2015-10-05T04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999"/>
    <d v="2014-10-14T07:11:3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1-14T01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6-12-16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1002"/>
    <d v="2015-11-17T16:25:1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1003"/>
    <d v="2017-02-14T17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1004"/>
    <d v="2016-01-19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1005"/>
    <d v="2015-09-29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04T00:57:5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1007"/>
    <d v="2016-11-02T14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1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5-20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7-10T19:54:2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1-03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1012"/>
    <d v="2016-12-10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1013"/>
    <d v="2015-12-01T20:00:5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4-11-12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0-26T21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1016"/>
    <d v="2016-02-22T02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1017"/>
    <d v="2015-10-12T16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1018"/>
    <d v="2016-06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1-05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5-03T01:40:09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1021"/>
    <d v="2015-09-24T06:02:5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1022"/>
    <d v="2015-04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1023"/>
    <d v="2015-05-21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1024"/>
    <d v="2016-01-0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1025"/>
    <d v="2015-02-14T20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1026"/>
    <d v="2016-02-26T09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1027"/>
    <d v="2014-09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1028"/>
    <d v="2017-01-20T15:03:25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1029"/>
    <d v="2015-02-09T17:05:0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1030"/>
    <d v="2016-08-29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1031"/>
    <d v="2015-11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1032"/>
    <d v="2016-05-24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1033"/>
    <d v="2016-11-14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1034"/>
    <d v="2016-07-04T04:00:0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1035"/>
    <d v="2015-01-12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1036"/>
    <d v="2012-12-06T10:46:3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1037"/>
    <d v="2015-04-25T19:44:2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1038"/>
    <d v="2016-02-18T05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1039"/>
    <d v="2016-11-18T02:37:26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7-28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1041"/>
    <d v="2014-07-1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7-31T16:42:28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1043"/>
    <d v="2015-04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1-07T22:13:2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7-24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1046"/>
    <d v="2015-11-11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0-06T19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8-16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1049"/>
    <d v="2016-01-13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1050"/>
    <d v="2015-08-15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1051"/>
    <d v="2014-07-30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1052"/>
    <d v="2016-04-23T19:08:15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2-09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1054"/>
    <d v="2014-07-11T20:26:39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1055"/>
    <d v="2016-02-06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1056"/>
    <d v="2015-02-23T17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1057"/>
    <d v="2016-11-04T20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1058"/>
    <d v="2015-02-12T21:37:23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1059"/>
    <d v="2015-02-11T18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3-16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1061"/>
    <d v="2016-03-03T06:38:28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05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1063"/>
    <d v="2016-08-0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1064"/>
    <d v="2013-05-23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1-22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1066"/>
    <d v="2013-06-20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1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3-11T08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1069"/>
    <d v="2013-10-25T05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09-1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1071"/>
    <d v="2015-10-18T18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1-06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09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1074"/>
    <d v="2013-12-05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4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1076"/>
    <d v="2014-07-18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1077"/>
    <d v="2015-12-15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6-07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1079"/>
    <d v="2016-04-19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1080"/>
    <d v="2014-04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4-12-29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1082"/>
    <d v="2012-07-11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6-03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1084"/>
    <d v="2014-07-09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2-13T16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7-25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1087"/>
    <d v="2014-05-16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1088"/>
    <d v="2014-03-25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1089"/>
    <d v="2015-05-27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4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3-11T19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2-12-07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1093"/>
    <d v="2016-01-27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1094"/>
    <d v="2011-09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1095"/>
    <d v="2013-07-31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1096"/>
    <d v="2014-09-03T12:25:5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1097"/>
    <d v="2014-01-21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1098"/>
    <d v="2014-03-14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4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1-15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1101"/>
    <d v="2016-06-17T18:32:1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1102"/>
    <d v="2013-10-30T01:05:2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4-19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1104"/>
    <d v="2014-05-12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2-22T03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1106"/>
    <d v="2012-03-05T17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1107"/>
    <d v="2014-06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1108"/>
    <d v="2012-02-13T15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0-19T18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1110"/>
    <d v="2012-11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5-12-09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1112"/>
    <d v="2014-11-20T18:13:3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7-15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1114"/>
    <d v="2013-09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2-29T16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1116"/>
    <d v="2012-04-10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1117"/>
    <d v="2015-11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1118"/>
    <d v="2014-03-06T03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3-24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1120"/>
    <d v="2011-09-13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2-12T22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1122"/>
    <d v="2013-05-16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1123"/>
    <d v="2014-03-20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1124"/>
    <d v="2015-03-31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1125"/>
    <d v="2015-07-27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6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1127"/>
    <d v="2014-10-14T20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7-08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5-06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1130"/>
    <d v="2014-09-26T23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1131"/>
    <d v="2015-11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1132"/>
    <d v="2016-12-02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0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15T06:50:28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7-07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1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1137"/>
    <d v="2016-03-24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0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4-12-02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1140"/>
    <d v="2015-07-07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1141"/>
    <d v="2015-06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1142"/>
    <d v="2015-01-18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1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1144"/>
    <d v="2015-03-30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08-03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1146"/>
    <d v="2014-03-25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1147"/>
    <d v="2014-08-20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1148"/>
    <d v="2016-11-01T04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5-17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5-11-09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1151"/>
    <d v="2015-08-08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1152"/>
    <d v="2015-04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5-19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1154"/>
    <d v="2015-08-07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7-15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1156"/>
    <d v="2015-01-25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1157"/>
    <d v="2014-10-06T15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1158"/>
    <d v="2014-11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1159"/>
    <d v="2015-05-30T17:26:0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1160"/>
    <d v="2015-02-26T03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1161"/>
    <d v="2015-04-28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8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1163"/>
    <d v="2014-07-10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1164"/>
    <d v="2016-05-19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6-02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1166"/>
    <d v="2015-05-26T11:39:02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1167"/>
    <d v="2014-08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8-23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1169"/>
    <d v="2015-01-23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4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0-26T19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1172"/>
    <d v="2014-07-21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6-29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1174"/>
    <d v="2016-04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6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1-11T00:28:18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1177"/>
    <d v="2014-09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7-17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09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1180"/>
    <d v="2014-05-22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1181"/>
    <d v="2015-01-30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6-12-24T19:51:28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183"/>
    <d v="2016-10-13T20:40:2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1184"/>
    <d v="2017-01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1185"/>
    <d v="2015-05-06T20:45:4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1186"/>
    <d v="2015-04-29T20:43:1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1187"/>
    <d v="2015-04-15T21:28:43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1188"/>
    <d v="2016-12-07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1189"/>
    <d v="2016-06-08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190"/>
    <d v="2014-08-0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1191"/>
    <d v="2016-02-19T14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1192"/>
    <d v="2017-01-12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1193"/>
    <d v="2016-02-09T18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1194"/>
    <d v="2015-03-09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195"/>
    <d v="2015-10-21T08:20:5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1196"/>
    <d v="2015-11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5-13T15:57:1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1198"/>
    <d v="2015-11-25T14:51:26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1199"/>
    <d v="2015-06-06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1200"/>
    <d v="2015-03-2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1201"/>
    <d v="2016-06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1202"/>
    <d v="2015-05-28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1203"/>
    <d v="2015-05-0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1204"/>
    <d v="2015-10-20T17:57:1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1205"/>
    <d v="2015-05-14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1206"/>
    <d v="2017-02-06T18:37:3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1207"/>
    <d v="2016-03-01T10:19:3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1208"/>
    <d v="2016-02-23T17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209"/>
    <d v="2017-01-26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1210"/>
    <d v="2015-05-08T22:36:1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5-25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1212"/>
    <d v="2015-11-10T22:48:1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1213"/>
    <d v="2016-12-27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4-10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1215"/>
    <d v="2014-04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1216"/>
    <d v="2015-08-31T14:47:37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1217"/>
    <d v="2016-06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1218"/>
    <d v="2015-10-01T15:53:2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1219"/>
    <d v="2016-09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1220"/>
    <d v="2015-07-26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1221"/>
    <d v="2016-11-06T11:24:4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1222"/>
    <d v="2016-03-01T17:17: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1223"/>
    <d v="2016-10-11T04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1224"/>
    <d v="2014-04-07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08-23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1226"/>
    <d v="2014-03-17T20:59:41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1227"/>
    <d v="2014-07-07T22:03:36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1228"/>
    <d v="2011-07-30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3-17T11:02:07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1230"/>
    <d v="2011-01-25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1231"/>
    <d v="2015-07-08T22:36:08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08-20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1233"/>
    <d v="2012-01-3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1234"/>
    <d v="2015-01-03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1-0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1236"/>
    <d v="2012-07-20T16:19:24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1237"/>
    <d v="2012-08-0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1238"/>
    <d v="2011-07-07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1239"/>
    <d v="2011-12-06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1240"/>
    <d v="2013-05-15T00:57:37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1241"/>
    <d v="2014-10-11T20:06:2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8-27T03:58:2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5-08T21:06:11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1244"/>
    <d v="2013-03-22T19:48: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1245"/>
    <d v="2014-05-15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1246"/>
    <d v="2011-10-22T01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4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1248"/>
    <d v="2014-05-08T15:45:5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1249"/>
    <d v="2012-06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1250"/>
    <d v="2014-07-23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1251"/>
    <d v="2011-07-27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1252"/>
    <d v="2013-09-26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1253"/>
    <d v="2014-08-04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1254"/>
    <d v="2010-11-05T14:54:46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1255"/>
    <d v="2013-11-01T20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1256"/>
    <d v="2012-01-13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1257"/>
    <d v="2011-02-13T02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1258"/>
    <d v="2013-08-0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1259"/>
    <d v="2014-05-07T23:17:4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1260"/>
    <d v="2014-01-27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1261"/>
    <d v="2013-12-30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1262"/>
    <d v="2014-01-17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1263"/>
    <d v="2014-02-22T02:01:1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1264"/>
    <d v="2013-09-30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1265"/>
    <d v="2010-10-14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3-12-12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1267"/>
    <d v="2013-06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1268"/>
    <d v="2013-08-21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1269"/>
    <d v="2016-03-16T19:45:1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1270"/>
    <d v="2012-01-25T20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1271"/>
    <d v="2013-10-14T16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1272"/>
    <d v="2010-04-06T17:52:5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1273"/>
    <d v="2014-08-0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1274"/>
    <d v="2012-07-26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1275"/>
    <d v="2013-07-03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1276"/>
    <d v="2009-07-13T16:54: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1277"/>
    <d v="2012-07-31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1278"/>
    <d v="2014-05-27T13:19:2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1279"/>
    <d v="2014-02-12T02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1280"/>
    <d v="2010-12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1281"/>
    <d v="2013-07-0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1282"/>
    <d v="2013-11-08T11:24:15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1283"/>
    <d v="2013-02-15T17:13:09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284"/>
    <d v="2016-12-08T05:38:0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285"/>
    <d v="2015-06-05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04T09:13:47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4-13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288"/>
    <d v="2016-07-10T03:42:4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289"/>
    <d v="2016-12-05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290"/>
    <d v="2015-03-23T14:45:3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291"/>
    <d v="2015-03-01T15:39:5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292"/>
    <d v="2015-09-09T18:20:28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293"/>
    <d v="2015-10-15T16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294"/>
    <d v="2015-10-01T10:53:1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295"/>
    <d v="2015-06-29T13:44:57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296"/>
    <d v="2016-02-23T01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297"/>
    <d v="2016-04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298"/>
    <d v="2016-03-29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299"/>
    <d v="2015-06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4-23T16:12:18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301"/>
    <d v="2015-07-10T17:59: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1-01T01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303"/>
    <d v="2016-07-15T10:35:2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1304"/>
    <d v="2017-01-12T04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1305"/>
    <d v="2016-06-22T15:58:28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1306"/>
    <d v="2014-11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1307"/>
    <d v="2016-01-18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1308"/>
    <d v="2016-08-29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1309"/>
    <d v="2015-09-10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1310"/>
    <d v="2016-07-05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0-26T19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3-19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1313"/>
    <d v="2016-02-02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1314"/>
    <d v="2016-08-22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1315"/>
    <d v="2015-10-01T11:57:28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1-24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1317"/>
    <d v="2016-05-30T05:39:0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1318"/>
    <d v="2014-12-12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1319"/>
    <d v="2014-06-26T19:29:2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1320"/>
    <d v="2016-12-01T16:34:0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1321"/>
    <d v="2016-11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4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1323"/>
    <d v="2016-03-22T16:45:46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1324"/>
    <d v="2016-09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1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1326"/>
    <d v="2014-12-01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1327"/>
    <d v="2015-04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1328"/>
    <d v="2016-08-30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1329"/>
    <d v="2014-10-23T05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6-01T06:38:29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7-18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1332"/>
    <d v="2016-12-28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1333"/>
    <d v="2014-06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1334"/>
    <d v="2016-02-10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1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1336"/>
    <d v="2014-11-12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1337"/>
    <d v="2017-02-01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1338"/>
    <d v="2015-07-03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1339"/>
    <d v="2014-10-24T15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1340"/>
    <d v="2014-07-16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1341"/>
    <d v="2016-08-30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6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1343"/>
    <d v="2016-06-21T12:38:0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1344"/>
    <d v="2016-06-01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1345"/>
    <d v="2014-06-09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1346"/>
    <d v="2013-05-28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1347"/>
    <d v="2015-02-05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1348"/>
    <d v="2014-11-20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1349"/>
    <d v="2015-11-09T07:58:55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1350"/>
    <d v="2015-11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351"/>
    <d v="2016-01-13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1352"/>
    <d v="2015-07-15T13:52: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1353"/>
    <d v="2013-02-04T02:49:48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1354"/>
    <d v="2016-05-12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1355"/>
    <d v="2012-10-31T06:06:4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1356"/>
    <d v="2013-06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1357"/>
    <d v="2013-01-30T23:05:3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1358"/>
    <d v="2011-05-26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1359"/>
    <d v="2011-05-05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1360"/>
    <d v="2012-07-05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1361"/>
    <d v="2014-05-22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7-09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1-27T20:15:27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1364"/>
    <d v="2014-11-08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1365"/>
    <d v="2015-02-14T17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1366"/>
    <d v="2014-10-12T23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1367"/>
    <d v="2015-10-15T00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1368"/>
    <d v="2015-05-22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1369"/>
    <d v="2014-03-12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01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1371"/>
    <d v="2015-04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6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1373"/>
    <d v="2016-11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1374"/>
    <d v="2016-02-24T03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1375"/>
    <d v="2016-12-16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1376"/>
    <d v="2016-11-03T16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1377"/>
    <d v="2017-01-12T05:16:1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1378"/>
    <d v="2016-07-17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1379"/>
    <d v="2015-05-06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5-17T18:18:2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1381"/>
    <d v="2016-11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1382"/>
    <d v="2013-04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1383"/>
    <d v="2016-12-0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1384"/>
    <d v="2015-06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1385"/>
    <d v="2016-03-04T16:32:0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6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1387"/>
    <d v="2015-05-02T22:06:3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1388"/>
    <d v="2016-09-21T14:45:17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1389"/>
    <d v="2016-07-14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1390"/>
    <d v="2015-03-24T19:16:46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1391"/>
    <d v="2015-07-08T15:36:5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1392"/>
    <d v="2016-02-01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1393"/>
    <d v="2016-07-02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1394"/>
    <d v="2017-01-17T03:28:46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1395"/>
    <d v="2016-12-15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1396"/>
    <d v="2015-01-14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1397"/>
    <d v="2016-09-27T22:01:5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1398"/>
    <d v="2016-06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1399"/>
    <d v="2014-09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1400"/>
    <d v="2016-05-08T08:11:1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1401"/>
    <d v="2013-05-05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1402"/>
    <d v="2015-03-02T01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1403"/>
    <d v="2013-06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1-28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1405"/>
    <d v="2014-10-29T16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0-20T10:23:27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7-18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0-14T20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1409"/>
    <d v="2014-11-02T03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4-19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1411"/>
    <d v="2015-01-09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1412"/>
    <d v="2014-11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5-12-22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6-12-04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1415"/>
    <d v="2015-07-07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1416"/>
    <d v="2015-10-22T22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8-16T03:36:14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1-26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09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03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1-09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8-22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5-12-02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1424"/>
    <d v="2016-11-02T17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1425"/>
    <d v="2015-03-30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1426"/>
    <d v="2015-06-25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8-19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3-03T09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1429"/>
    <d v="2015-03-11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1-18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1431"/>
    <d v="2015-10-27T05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1432"/>
    <d v="2015-06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0-30T15:01:1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1434"/>
    <d v="2015-05-18T18:24:38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09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1-22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1437"/>
    <d v="2014-06-06T12:45:3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3-28T20:54:59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2-05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4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1441"/>
    <d v="2015-07-13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1442"/>
    <d v="2016-04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1443"/>
    <d v="2016-12-03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1444"/>
    <d v="2015-07-14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1445"/>
    <d v="2015-05-15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1446"/>
    <d v="2016-04-0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6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1448"/>
    <d v="2015-04-21T22:28:3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1449"/>
    <d v="2015-03-23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1-21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0-19T23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1452"/>
    <d v="2014-06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1453"/>
    <d v="2017-03-01T16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03T20:48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7-12T16:08:4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1456"/>
    <d v="2016-12-04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1457"/>
    <d v="2015-10-12T21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1458"/>
    <d v="2014-07-11T16:56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1459"/>
    <d v="2015-11-04T04:54:56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1460"/>
    <d v="2014-10-03T21:31:38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1461"/>
    <d v="2014-09-17T15:29:14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462"/>
    <d v="2013-03-11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2-21T21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1464"/>
    <d v="2013-01-17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1465"/>
    <d v="2012-02-20T17:37:3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1466"/>
    <d v="2015-12-02T04:07:4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1-25T19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1468"/>
    <d v="2011-04-13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1469"/>
    <d v="2013-01-16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1470"/>
    <d v="2012-12-07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1471"/>
    <d v="2015-03-10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1472"/>
    <d v="2013-09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1473"/>
    <d v="2012-01-3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1474"/>
    <d v="2013-08-14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1475"/>
    <d v="2014-11-17T17:21:0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1476"/>
    <d v="2011-08-11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1477"/>
    <d v="2011-10-24T14:46:44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1478"/>
    <d v="2013-04-30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1479"/>
    <d v="2014-04-25T17:53:0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1480"/>
    <d v="2013-07-09T22:24:5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0-03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8-15T20:35:36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6-27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1484"/>
    <d v="2012-05-24T04:49:23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5-06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1-28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1487"/>
    <d v="2016-07-03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3-12-06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1489"/>
    <d v="2012-10-16T14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1490"/>
    <d v="2013-09-03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4-12-18T17:07:2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5-19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1493"/>
    <d v="2013-05-17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1494"/>
    <d v="2015-03-04T17:20:1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1495"/>
    <d v="2011-07-28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1496"/>
    <d v="2014-07-18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6-19T15:25:22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7-20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6-06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1500"/>
    <d v="2013-04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1501"/>
    <d v="2015-06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1502"/>
    <d v="2016-02-26T13:01:2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1503"/>
    <d v="2016-08-24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1504"/>
    <d v="2014-05-13T15:47: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1505"/>
    <d v="2016-02-14T10:38:23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1506"/>
    <d v="2014-06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1507"/>
    <d v="2010-03-17T10:48:29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1508"/>
    <d v="2014-05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1509"/>
    <d v="2017-01-16T12:48:05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1510"/>
    <d v="2014-06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1511"/>
    <d v="2015-10-19T14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1512"/>
    <d v="2017-01-06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1513"/>
    <d v="2014-06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1514"/>
    <d v="2015-08-18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1515"/>
    <d v="2016-02-15T06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1516"/>
    <d v="2016-09-06T11:11:3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1517"/>
    <d v="2014-11-05T13:35:5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1518"/>
    <d v="2014-05-0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1519"/>
    <d v="2014-05-23T17:48:0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1520"/>
    <d v="2014-11-12T20:35:1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1521"/>
    <d v="2016-05-03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1522"/>
    <d v="2014-09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1523"/>
    <d v="2014-11-21T18:01:5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1524"/>
    <d v="2017-01-21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1525"/>
    <d v="2016-07-19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1526"/>
    <d v="2015-12-01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1527"/>
    <d v="2017-02-14T14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1528"/>
    <d v="2017-01-01T17:35:2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1529"/>
    <d v="2015-02-17T15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1530"/>
    <d v="2015-09-28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1531"/>
    <d v="2014-10-29T19:15:2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1532"/>
    <d v="2016-01-22T11:24:2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1533"/>
    <d v="2016-03-14T00:02:5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1534"/>
    <d v="2015-08-05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1535"/>
    <d v="2016-04-24T19:53:5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1536"/>
    <d v="2015-07-28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1537"/>
    <d v="2016-07-01T07:33:4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1538"/>
    <d v="2014-12-08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1539"/>
    <d v="2016-12-01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1540"/>
    <d v="2014-10-27T00:10:16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0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15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0-23T12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1544"/>
    <d v="2015-02-18T01:13: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1-27T21:13:54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1546"/>
    <d v="2014-07-19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1547"/>
    <d v="2017-02-16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0-09T21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1549"/>
    <d v="2015-10-04T03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1550"/>
    <d v="2016-04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1551"/>
    <d v="2015-04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341"/>
    <d v="2014-09-10T16:31:48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1552"/>
    <d v="2015-08-03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1553"/>
    <d v="2015-07-03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1554"/>
    <d v="2015-08-25T14:43:52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1555"/>
    <d v="2016-06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6"/>
    <d v="2014-08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1557"/>
    <d v="2015-06-30T09:32:3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8"/>
    <d v="2015-04-14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59"/>
    <d v="2014-10-24T00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0"/>
    <d v="2013-10-08T01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1561"/>
    <d v="2009-09-23T13:35:16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2"/>
    <d v="2014-01-13T17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3"/>
    <d v="2015-04-27T08:48:29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4"/>
    <d v="2011-05-09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1565"/>
    <d v="2016-06-28T22:00:0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1566"/>
    <d v="2014-02-01T22:29:0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7"/>
    <d v="2014-11-19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1568"/>
    <d v="2013-04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1569"/>
    <d v="2016-03-09T19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0"/>
    <d v="2015-05-20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1571"/>
    <d v="2016-02-04T00:47:39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1572"/>
    <d v="2017-02-20T00:00:0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1573"/>
    <d v="2015-01-13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1574"/>
    <d v="2014-06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5"/>
    <d v="2015-05-16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6"/>
    <d v="2012-05-25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7"/>
    <d v="2010-08-09T01:34: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8"/>
    <d v="2013-07-26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1579"/>
    <d v="2012-03-22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0"/>
    <d v="2015-11-17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1"/>
    <d v="2015-08-30T18:57:33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2"/>
    <d v="2014-08-26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1583"/>
    <d v="2014-05-2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1584"/>
    <d v="2016-12-03T21:29:28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1585"/>
    <d v="2015-03-06T02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6"/>
    <d v="2014-11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1587"/>
    <d v="2015-01-01T05:59:59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1588"/>
    <d v="2015-09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89"/>
    <d v="2015-08-24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1590"/>
    <d v="2016-03-04T17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1591"/>
    <d v="2015-02-11T01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2"/>
    <d v="2015-01-29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3"/>
    <d v="2016-03-16T17:06:2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4"/>
    <d v="2014-05-21T01:12:08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5"/>
    <d v="2014-10-29T10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1596"/>
    <d v="2016-08-21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7"/>
    <d v="2015-05-27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1598"/>
    <d v="2016-03-09T12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1599"/>
    <d v="2014-06-01T01:22:3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1600"/>
    <d v="2011-04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1601"/>
    <d v="2011-09-02T07:08:37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1602"/>
    <d v="2011-11-29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1603"/>
    <d v="2012-02-06T20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1604"/>
    <d v="2011-07-23T00:18:3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1605"/>
    <d v="2010-12-24T02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1606"/>
    <d v="2012-05-2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1607"/>
    <d v="2013-11-29T19:56:2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8"/>
    <d v="2011-09-10T00:01:4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1609"/>
    <d v="2012-11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1610"/>
    <d v="2013-05-1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1"/>
    <d v="2012-12-03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1612"/>
    <d v="2012-06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1613"/>
    <d v="2014-06-04T23:32:4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1614"/>
    <d v="2011-10-29T01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1615"/>
    <d v="2012-10-12T17:10:2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1616"/>
    <d v="2013-09-29T15:56:28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1617"/>
    <d v="2013-01-27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1618"/>
    <d v="2014-08-2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1619"/>
    <d v="2013-02-16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1620"/>
    <d v="2012-04-04T14:33:3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1621"/>
    <d v="2014-11-07T07:04:34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1622"/>
    <d v="2013-06-28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3"/>
    <d v="2012-11-30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1624"/>
    <d v="2012-08-14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1625"/>
    <d v="2013-11-01T20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1626"/>
    <d v="2012-10-23T16:58:0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1627"/>
    <d v="2014-05-15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1628"/>
    <d v="2014-01-06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1629"/>
    <d v="2012-01-31T20:06:1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1630"/>
    <d v="2012-09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1631"/>
    <d v="2011-07-26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1632"/>
    <d v="2011-12-19T21:12:3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1633"/>
    <d v="2011-04-25T04:33: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1634"/>
    <d v="2016-05-12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1635"/>
    <d v="2011-04-30T02:04:48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6"/>
    <d v="2009-11-05T18:02:2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1637"/>
    <d v="2013-01-14T16:29:2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1638"/>
    <d v="2012-02-02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1639"/>
    <d v="2010-07-20T05:32:35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0"/>
    <d v="2014-11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641"/>
    <d v="2011-05-25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1642"/>
    <d v="2012-08-25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1643"/>
    <d v="2012-09-23T01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4"/>
    <d v="2013-09-04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1645"/>
    <d v="2014-07-13T10:48:2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1646"/>
    <d v="2012-05-10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1647"/>
    <d v="2011-02-18T16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1648"/>
    <d v="2014-04-08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1649"/>
    <d v="2013-09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0"/>
    <d v="2011-03-23T21:37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1651"/>
    <d v="2013-10-25T11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1652"/>
    <d v="2011-03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1653"/>
    <d v="2012-03-19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1654"/>
    <d v="2012-03-06T19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1655"/>
    <d v="2012-11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1656"/>
    <d v="2012-04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1657"/>
    <d v="2012-11-10T05:19:27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1658"/>
    <d v="2013-11-18T21:55:2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1659"/>
    <d v="2016-03-30T16:39:1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1660"/>
    <d v="2015-12-05T23:57:1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1661"/>
    <d v="2011-11-01T04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2"/>
    <d v="2015-01-02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1663"/>
    <d v="2012-01-31T18:16:58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1664"/>
    <d v="2011-01-21T15:35:1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1665"/>
    <d v="2013-02-26T06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1666"/>
    <d v="2014-02-12T01:41:38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1667"/>
    <d v="2011-10-29T03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8"/>
    <d v="2016-04-0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1669"/>
    <d v="2010-05-15T22:19:59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1670"/>
    <d v="2016-07-02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1671"/>
    <d v="2012-05-05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1672"/>
    <d v="2015-02-04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1673"/>
    <d v="2016-07-18T14:31:46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1674"/>
    <d v="2011-09-16T17:35:4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1675"/>
    <d v="2012-03-05T17:25:47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1676"/>
    <d v="2016-02-16T09:46:1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1677"/>
    <d v="2014-01-23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8"/>
    <d v="2011-06-29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79"/>
    <d v="2014-06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1680"/>
    <d v="2017-02-08T02:54:4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1681"/>
    <d v="2017-02-13T05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2"/>
    <d v="2017-03-14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1683"/>
    <d v="2017-02-17T19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4"/>
    <d v="2017-02-22T06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5"/>
    <d v="2017-02-26T20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1686"/>
    <d v="2017-03-08T01:07:25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1687"/>
    <d v="2017-03-10T12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1688"/>
    <d v="2017-02-14T22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1689"/>
    <d v="2017-03-07T10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1690"/>
    <d v="2017-03-01T16:50:0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1691"/>
    <d v="2017-02-22T03:37:47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2"/>
    <d v="2017-03-09T22:05:1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3"/>
    <d v="2017-02-25T16:04:3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1694"/>
    <d v="2017-03-07T00:45: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1695"/>
    <d v="2017-03-02T01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1696"/>
    <d v="2017-03-11T00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1697"/>
    <d v="2017-03-02T04:59:2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8"/>
    <d v="2017-03-12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1699"/>
    <d v="2017-03-02T01:43:1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0"/>
    <d v="2014-12-16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1"/>
    <d v="2015-02-28T20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2"/>
    <d v="2015-07-02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1703"/>
    <d v="2015-01-17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1704"/>
    <d v="2015-08-29T00:24:06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1705"/>
    <d v="2015-06-24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1706"/>
    <d v="2016-02-27T17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1707"/>
    <d v="2016-03-22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8"/>
    <d v="2014-07-21T13:31:54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09"/>
    <d v="2015-12-03T14:11:28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0"/>
    <d v="2014-08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1711"/>
    <d v="2015-05-01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2"/>
    <d v="2014-09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1713"/>
    <d v="2015-04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4"/>
    <d v="2015-03-01T05:13:0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5"/>
    <d v="2016-10-30T13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1716"/>
    <d v="2016-03-31T23:33:5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7"/>
    <d v="2016-03-31T14:39:09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1718"/>
    <d v="2014-08-18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1719"/>
    <d v="2014-10-10T18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1720"/>
    <d v="2015-11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1"/>
    <d v="2016-02-25T23:03:49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1722"/>
    <d v="2015-05-05T19:48: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3"/>
    <d v="2014-09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1724"/>
    <d v="2014-07-25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5"/>
    <d v="2014-05-29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6"/>
    <d v="2015-02-09T22:16:1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1727"/>
    <d v="2015-09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1728"/>
    <d v="2016-04-11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1729"/>
    <d v="2015-09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1730"/>
    <d v="2015-05-28T21:45:52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1731"/>
    <d v="2015-11-17T16:24:4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1732"/>
    <d v="2016-09-01T16:12:54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3"/>
    <d v="2015-04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4"/>
    <d v="2016-07-08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5"/>
    <d v="2015-10-09T20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1736"/>
    <d v="2015-06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7"/>
    <d v="2014-09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8"/>
    <d v="2016-03-06T20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1739"/>
    <d v="2015-06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1740"/>
    <d v="2015-04-26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1741"/>
    <d v="2016-12-06T21:02:5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1742"/>
    <d v="2016-08-04T22:12:55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1743"/>
    <d v="2015-01-22T14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1744"/>
    <d v="2016-11-16T06:13:5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1745"/>
    <d v="2016-10-25T04:14:27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1746"/>
    <d v="2015-10-15T10:27:1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1747"/>
    <d v="2015-08-03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1748"/>
    <d v="2017-01-23T23:25:2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1749"/>
    <d v="2016-03-25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1750"/>
    <d v="2015-02-17T18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1751"/>
    <d v="2016-09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752"/>
    <d v="2016-02-20T17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1753"/>
    <d v="2015-03-04T21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4"/>
    <d v="2015-09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5"/>
    <d v="2016-07-20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1756"/>
    <d v="2016-12-29T19:51:2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1757"/>
    <d v="2016-05-15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1758"/>
    <d v="2015-03-05T19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1759"/>
    <d v="2016-02-0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760"/>
    <d v="2015-07-24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1"/>
    <d v="2016-02-10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1762"/>
    <d v="2016-09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1763"/>
    <d v="2014-07-05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1764"/>
    <d v="2014-07-14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1765"/>
    <d v="2014-08-04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1766"/>
    <d v="2014-07-04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1767"/>
    <d v="2014-07-29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1768"/>
    <d v="2014-12-14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69"/>
    <d v="2014-09-09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0"/>
    <d v="2014-09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1771"/>
    <d v="2014-05-07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1772"/>
    <d v="2014-12-05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1773"/>
    <d v="2014-10-18T05:14:5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1774"/>
    <d v="2014-09-09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5"/>
    <d v="2014-09-23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6"/>
    <d v="2015-01-21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1777"/>
    <d v="2015-02-10T20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1778"/>
    <d v="2016-08-03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1779"/>
    <d v="2016-05-03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1780"/>
    <d v="2016-08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1781"/>
    <d v="2016-01-19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1782"/>
    <d v="2015-04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1783"/>
    <d v="2014-12-30T15:44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1784"/>
    <d v="2014-09-15T03:14:1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1785"/>
    <d v="2014-11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1786"/>
    <d v="2015-03-05T15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7"/>
    <d v="2014-10-0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8"/>
    <d v="2014-11-13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1789"/>
    <d v="2015-01-06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0"/>
    <d v="2014-11-30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1791"/>
    <d v="2015-07-04T00:44:4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2"/>
    <d v="2014-10-28T21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1793"/>
    <d v="2015-01-07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1794"/>
    <d v="2016-09-15T06:55:4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1795"/>
    <d v="2016-05-25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6"/>
    <d v="2016-11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1797"/>
    <d v="2015-12-06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1798"/>
    <d v="2014-10-22T20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1799"/>
    <d v="2016-09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1800"/>
    <d v="2015-11-13T15:51:08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1801"/>
    <d v="2015-06-04T11:20:3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1802"/>
    <d v="2015-01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1803"/>
    <d v="2015-10-05T16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1804"/>
    <d v="2015-08-31T19:17:38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1805"/>
    <d v="2014-08-26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1806"/>
    <d v="2014-08-29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1807"/>
    <d v="2017-01-07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1808"/>
    <d v="2015-01-25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09"/>
    <d v="2014-08-09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1810"/>
    <d v="2014-08-25T10:24:3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1811"/>
    <d v="2016-06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1812"/>
    <d v="2014-07-09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1813"/>
    <d v="2015-01-29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1814"/>
    <d v="2015-06-17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1815"/>
    <d v="2016-06-27T21:01:4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6"/>
    <d v="2016-12-01T15:53:27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1817"/>
    <d v="2015-03-04T05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8"/>
    <d v="2014-06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1819"/>
    <d v="2015-03-02T02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1820"/>
    <d v="2012-01-18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1821"/>
    <d v="2013-12-26T19:07:4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1822"/>
    <d v="2012-09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3"/>
    <d v="2013-12-18T21:59:27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4"/>
    <d v="2013-06-18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1825"/>
    <d v="2014-01-18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1826"/>
    <d v="2011-01-12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1827"/>
    <d v="2014-04-07T21:35:3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1828"/>
    <d v="2010-12-04T02:06:1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1829"/>
    <d v="2014-01-25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1830"/>
    <d v="2012-04-27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1"/>
    <d v="2011-02-02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2"/>
    <d v="2013-01-29T01:03:23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1833"/>
    <d v="2014-12-15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1834"/>
    <d v="2016-03-01T16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1835"/>
    <d v="2013-01-31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1836"/>
    <d v="2012-01-18T01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1837"/>
    <d v="2011-09-02T18:52:3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1838"/>
    <d v="2016-09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1839"/>
    <d v="2013-04-18T02:18:3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1840"/>
    <d v="2014-04-16T20:17:2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1841"/>
    <d v="2015-01-27T15:09: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1842"/>
    <d v="2011-01-21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3"/>
    <d v="2011-05-03T23:21:5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1844"/>
    <d v="2016-06-02T07:59:5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1845"/>
    <d v="2012-11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1846"/>
    <d v="2015-03-3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1847"/>
    <d v="2011-05-28T18:54:48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1848"/>
    <d v="2012-09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1849"/>
    <d v="2014-06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1850"/>
    <d v="2014-07-07T21:45:38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1851"/>
    <d v="2015-03-18T18:30: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1852"/>
    <d v="2012-09-25T01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1853"/>
    <d v="2013-04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1854"/>
    <d v="2013-11-22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1855"/>
    <d v="2014-06-27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1856"/>
    <d v="2014-08-13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1857"/>
    <d v="2011-10-17T04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1858"/>
    <d v="2011-08-23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1859"/>
    <d v="2014-01-1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1860"/>
    <d v="2014-12-27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1861"/>
    <d v="2017-01-20T11:49:3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2"/>
    <d v="2014-05-13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1863"/>
    <d v="2014-04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4"/>
    <d v="2016-10-02T08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5"/>
    <d v="2017-01-07T05:54:57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6"/>
    <d v="2016-10-06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1867"/>
    <d v="2015-11-20T18:42:05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1868"/>
    <d v="2016-12-05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1869"/>
    <d v="2016-01-02T08:32:15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1870"/>
    <d v="2014-10-11T18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1871"/>
    <d v="2015-05-31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2"/>
    <d v="2015-06-09T14:46:5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3"/>
    <d v="2016-06-0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4"/>
    <d v="2016-06-07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1875"/>
    <d v="2014-05-17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1876"/>
    <d v="2015-01-3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1877"/>
    <d v="2014-05-14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8"/>
    <d v="2016-02-13T15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1879"/>
    <d v="2016-03-01T13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1880"/>
    <d v="2015-02-08T03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1881"/>
    <d v="2012-06-07T22:46:5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1882"/>
    <d v="2012-03-09T22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1883"/>
    <d v="2012-10-23T04:45:3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1884"/>
    <d v="2012-07-09T02:15:1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1885"/>
    <d v="2014-10-13T21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1886"/>
    <d v="2015-11-15T19:12:12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1887"/>
    <d v="2010-05-01T05:45:3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1888"/>
    <d v="2013-01-25T19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1889"/>
    <d v="2012-11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1890"/>
    <d v="2010-06-06T19:09:1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1891"/>
    <d v="2011-05-08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1892"/>
    <d v="2011-03-30T22:36:25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3"/>
    <d v="2012-01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1894"/>
    <d v="2015-09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5"/>
    <d v="2012-03-13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1896"/>
    <d v="2014-02-10T14:00:0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1897"/>
    <d v="2015-12-28T04:37:5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1898"/>
    <d v="2015-02-23T22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1899"/>
    <d v="2012-09-08T20:55:3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0"/>
    <d v="2015-04-22T13:02:09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1"/>
    <d v="2015-02-02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1902"/>
    <d v="2016-11-28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3"/>
    <d v="2015-11-18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4"/>
    <d v="2014-08-08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1905"/>
    <d v="2016-05-24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6"/>
    <d v="2014-05-08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7"/>
    <d v="2016-11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1908"/>
    <d v="2014-09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1909"/>
    <d v="2015-09-17T23:06:5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0"/>
    <d v="2014-07-10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1911"/>
    <d v="2015-05-05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2"/>
    <d v="2014-09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3"/>
    <d v="2014-10-17T04:11:1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4"/>
    <d v="2014-08-13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5"/>
    <d v="2016-10-13T17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1916"/>
    <d v="2017-01-11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1917"/>
    <d v="2014-07-08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1918"/>
    <d v="2015-04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1919"/>
    <d v="2015-09-23T21:01:0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0"/>
    <d v="2012-06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1921"/>
    <d v="2013-11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1922"/>
    <d v="2011-08-17T20:22:1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3"/>
    <d v="2013-12-18T18:15:5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1924"/>
    <d v="2013-09-18T21:38:0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1925"/>
    <d v="2010-10-05T22:54:16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1926"/>
    <d v="2012-02-21T20:40:39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1927"/>
    <d v="2013-04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8"/>
    <d v="2011-05-24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1929"/>
    <d v="2013-05-08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1930"/>
    <d v="2012-05-08T21:25:09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1931"/>
    <d v="2012-01-03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1932"/>
    <d v="2014-08-28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1933"/>
    <d v="2011-11-18T20:48:4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4"/>
    <d v="2014-05-14T22:22:5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1935"/>
    <d v="2011-11-05T21:21:1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1936"/>
    <d v="2012-05-30T02:51:2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1937"/>
    <d v="2013-06-01T06:13:5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1938"/>
    <d v="2013-02-08T23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1939"/>
    <d v="2011-05-07T12:10:3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1940"/>
    <d v="2014-04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1941"/>
    <d v="2011-04-05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1942"/>
    <d v="2016-06-27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1943"/>
    <d v="2014-04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1944"/>
    <d v="2015-06-0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1945"/>
    <d v="2014-02-19T03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1946"/>
    <d v="2009-10-16T22:02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1947"/>
    <d v="2016-04-13T14:30:0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1948"/>
    <d v="2014-06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1949"/>
    <d v="2011-03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1950"/>
    <d v="2016-10-08T10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1951"/>
    <d v="2013-09-09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1952"/>
    <d v="2012-02-02T04:47:4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1953"/>
    <d v="2016-01-25T13:56:1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1954"/>
    <d v="2012-04-21T06:31:2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1955"/>
    <d v="2015-03-04T22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1956"/>
    <d v="2012-09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1957"/>
    <d v="2013-02-21T23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1958"/>
    <d v="2014-08-20T20:17:4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1959"/>
    <d v="2014-11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1960"/>
    <d v="2012-08-27T04:40:17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1961"/>
    <d v="2014-04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2"/>
    <d v="2014-08-12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1963"/>
    <d v="2016-03-23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1964"/>
    <d v="2011-12-21T02:08:3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1965"/>
    <d v="2014-07-15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1966"/>
    <d v="2014-04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1967"/>
    <d v="2016-11-02T14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1968"/>
    <d v="2016-07-06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1969"/>
    <d v="2013-02-19T04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1970"/>
    <d v="2013-10-14T12:01:0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1971"/>
    <d v="2012-10-19T00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1972"/>
    <d v="2016-06-28T17:21:0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1973"/>
    <d v="2013-06-20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1974"/>
    <d v="2013-02-08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1975"/>
    <d v="2013-06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1976"/>
    <d v="2015-11-03T05:12:2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1977"/>
    <d v="2012-05-10T05:24:52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1978"/>
    <d v="2015-10-13T11:02:26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1979"/>
    <d v="2016-02-23T13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0"/>
    <d v="2014-06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1981"/>
    <d v="2016-11-04T14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1982"/>
    <d v="2016-08-11T00:16:58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1983"/>
    <d v="2014-10-01T18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4"/>
    <d v="2016-07-04T16:46:11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5"/>
    <d v="2016-02-13T10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1986"/>
    <d v="2015-01-30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7"/>
    <d v="2015-07-21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8"/>
    <d v="2016-11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89"/>
    <d v="2016-01-29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1990"/>
    <d v="2015-06-12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1"/>
    <d v="2015-01-19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1992"/>
    <d v="2015-11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1993"/>
    <d v="2016-10-08T00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4"/>
    <d v="2015-06-2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1995"/>
    <d v="2014-06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1996"/>
    <d v="2014-07-27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1997"/>
    <d v="2014-06-17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1998"/>
    <d v="2014-10-14T11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1999"/>
    <d v="2015-12-07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000"/>
    <d v="2015-05-12T05:01:5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001"/>
    <d v="2016-12-24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002"/>
    <d v="2010-06-18T03:00:5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003"/>
    <d v="2014-06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004"/>
    <d v="2013-09-18T19:30:1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005"/>
    <d v="2014-10-29T12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006"/>
    <d v="2010-06-18T20:06:2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007"/>
    <d v="2011-08-06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008"/>
    <d v="2016-10-18T07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009"/>
    <d v="2016-07-19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010"/>
    <d v="2015-12-09T08:36:1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011"/>
    <d v="2015-01-06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012"/>
    <d v="2016-05-09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013"/>
    <d v="2013-02-19T05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014"/>
    <d v="2011-08-10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015"/>
    <d v="2013-02-07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016"/>
    <d v="2012-02-22T01:22:3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017"/>
    <d v="2015-07-14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018"/>
    <d v="2016-08-23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019"/>
    <d v="2014-04-08T02:20: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020"/>
    <d v="2014-08-10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021"/>
    <d v="2016-05-12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022"/>
    <d v="2015-05-12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023"/>
    <d v="2012-07-09T23:12: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024"/>
    <d v="2015-05-12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025"/>
    <d v="2014-03-06T17:39:4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026"/>
    <d v="2015-02-13T19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027"/>
    <d v="2010-02-06T22:03:26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028"/>
    <d v="2014-07-28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029"/>
    <d v="2012-10-30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030"/>
    <d v="2014-12-02T07:54:1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031"/>
    <d v="2016-11-15T13:34:3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032"/>
    <d v="2014-03-27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033"/>
    <d v="2015-03-13T03:07:1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034"/>
    <d v="2015-11-03T15:00:0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035"/>
    <d v="2014-04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036"/>
    <d v="2013-10-31T05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037"/>
    <d v="2013-05-30T06:30:2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038"/>
    <d v="2016-11-01T10:32:05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039"/>
    <d v="2013-10-31T22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040"/>
    <d v="2016-10-11T12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041"/>
    <d v="2015-11-23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042"/>
    <d v="2016-10-18T04:14:37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043"/>
    <d v="2015-05-14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044"/>
    <d v="2012-06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045"/>
    <d v="2013-04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046"/>
    <d v="2015-03-18T21:41:1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047"/>
    <d v="2013-04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048"/>
    <d v="2013-10-28T12:39:2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049"/>
    <d v="2015-04-2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050"/>
    <d v="2013-11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051"/>
    <d v="2016-01-06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052"/>
    <d v="2015-10-26T14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053"/>
    <d v="2014-04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054"/>
    <d v="2014-11-03T16:10:4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055"/>
    <d v="2013-03-18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056"/>
    <d v="2016-01-27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057"/>
    <d v="2015-01-22T08:53:5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058"/>
    <d v="2015-12-23T14:27:3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059"/>
    <d v="2014-05-24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060"/>
    <d v="2016-12-0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061"/>
    <d v="2016-02-23T09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062"/>
    <d v="2016-04-12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063"/>
    <d v="2013-04-25T08:45:2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064"/>
    <d v="2013-11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065"/>
    <d v="2014-07-24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066"/>
    <d v="2015-04-21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067"/>
    <d v="2016-09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068"/>
    <d v="2015-12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069"/>
    <d v="2016-05-29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070"/>
    <d v="2016-08-18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071"/>
    <d v="2016-04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2"/>
    <d v="2015-03-24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073"/>
    <d v="2016-04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074"/>
    <d v="2013-06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075"/>
    <d v="2014-06-1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076"/>
    <d v="2015-04-09T01:01:1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077"/>
    <d v="2016-11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078"/>
    <d v="2015-05-26T17:03:13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079"/>
    <d v="2015-10-12T22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2080"/>
    <d v="2012-04-05T03:45:5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2081"/>
    <d v="2011-09-25T02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082"/>
    <d v="2012-05-05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2083"/>
    <d v="2014-04-02T19:59:4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2084"/>
    <d v="2012-06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2085"/>
    <d v="2011-11-13T16:05:32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086"/>
    <d v="2011-08-09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2087"/>
    <d v="2010-08-05T17:09:1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2088"/>
    <d v="2013-06-28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2089"/>
    <d v="2013-01-25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2090"/>
    <d v="2011-01-12T07:44:3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2091"/>
    <d v="2011-08-08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2092"/>
    <d v="2012-10-23T20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2093"/>
    <d v="2012-01-31T00:28:5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094"/>
    <d v="2011-08-03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2095"/>
    <d v="2012-10-10T18:12:1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096"/>
    <d v="2011-10-02T14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2097"/>
    <d v="2012-02-07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2098"/>
    <d v="2015-06-18T17:54:4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2099"/>
    <d v="2012-06-14T20:02: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2100"/>
    <d v="2011-12-15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101"/>
    <d v="2011-04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2102"/>
    <d v="2012-10-10T18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103"/>
    <d v="2013-04-30T01:47:1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104"/>
    <d v="2014-11-08T18:55:5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2105"/>
    <d v="2012-12-27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2106"/>
    <d v="2014-10-22T17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2107"/>
    <d v="2012-08-14T04:13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2108"/>
    <d v="2015-06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2109"/>
    <d v="2014-04-30T16:06:09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2110"/>
    <d v="2011-06-09T04:43:4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111"/>
    <d v="2013-04-01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2112"/>
    <d v="2014-08-19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2113"/>
    <d v="2010-10-07T19:34:3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2114"/>
    <d v="2011-01-21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2115"/>
    <d v="2012-08-15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2116"/>
    <d v="2015-10-13T01:25:49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2117"/>
    <d v="2011-06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2118"/>
    <d v="2012-07-17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2119"/>
    <d v="2013-11-13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120"/>
    <d v="2016-12-12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2121"/>
    <d v="2016-12-08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122"/>
    <d v="2010-01-20T10:11:4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123"/>
    <d v="2010-10-13T00:40:3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2124"/>
    <d v="2015-07-06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125"/>
    <d v="2014-11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2126"/>
    <d v="2015-02-10T12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127"/>
    <d v="2014-07-23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2128"/>
    <d v="2016-02-09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129"/>
    <d v="2014-07-12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2130"/>
    <d v="2015-06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2131"/>
    <d v="2014-01-04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2132"/>
    <d v="2011-03-17T02:19:59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2133"/>
    <d v="2013-03-28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2134"/>
    <d v="2012-09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2135"/>
    <d v="2013-09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2136"/>
    <d v="2014-11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2137"/>
    <d v="2013-10-10T00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2138"/>
    <d v="2016-10-04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2139"/>
    <d v="2012-12-12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2140"/>
    <d v="2014-10-15T05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2141"/>
    <d v="2015-12-02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142"/>
    <d v="2010-06-03T21:16:52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2143"/>
    <d v="2013-08-13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2144"/>
    <d v="2013-10-28T05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145"/>
    <d v="2016-01-28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2146"/>
    <d v="2014-10-15T07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147"/>
    <d v="2015-03-03T17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2148"/>
    <d v="2010-06-26T00:35:56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149"/>
    <d v="2016-06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2150"/>
    <d v="2016-05-30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151"/>
    <d v="2014-02-13T19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152"/>
    <d v="2014-12-01T21:51:58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153"/>
    <d v="2014-01-0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154"/>
    <d v="2016-03-01T17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2155"/>
    <d v="2013-08-02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2156"/>
    <d v="2016-11-20T23:33:0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2157"/>
    <d v="2012-12-21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158"/>
    <d v="2011-06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2159"/>
    <d v="2012-04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2160"/>
    <d v="2015-08-24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2161"/>
    <d v="2014-06-23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2162"/>
    <d v="2015-04-17T21:35:2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2163"/>
    <d v="2016-05-25T17:13:3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2164"/>
    <d v="2016-03-09T16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2165"/>
    <d v="2014-10-21T20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166"/>
    <d v="2012-09-01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2167"/>
    <d v="2017-01-10T14:24:2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168"/>
    <d v="2017-02-27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2169"/>
    <d v="2015-07-13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2170"/>
    <d v="2015-05-17T22:58:1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171"/>
    <d v="2015-03-19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2172"/>
    <d v="2013-08-09T16:37: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2173"/>
    <d v="2016-04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174"/>
    <d v="2016-07-14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2175"/>
    <d v="2015-04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2176"/>
    <d v="2016-05-12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2177"/>
    <d v="2016-12-19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2178"/>
    <d v="2015-03-12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2179"/>
    <d v="2015-10-02T16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2180"/>
    <d v="2017-02-07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2181"/>
    <d v="2014-08-28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2182"/>
    <d v="2017-01-10T08:46:1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2183"/>
    <d v="2016-01-11T16:34: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2184"/>
    <d v="2013-02-14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2185"/>
    <d v="2016-08-01T14:45:43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2186"/>
    <d v="2015-03-05T05:01:06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2187"/>
    <d v="2016-09-20T14:04:0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2188"/>
    <d v="2016-04-07T18:55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2189"/>
    <d v="2016-02-17T15:00:04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190"/>
    <d v="2017-02-02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2191"/>
    <d v="2016-11-17T20:25:44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2192"/>
    <d v="2016-10-21T09:44:3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2193"/>
    <d v="2016-02-25T18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2194"/>
    <d v="2015-07-12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2195"/>
    <d v="2016-11-01T11:41:4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2196"/>
    <d v="2015-01-29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2197"/>
    <d v="2015-10-15T12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2198"/>
    <d v="2015-09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2199"/>
    <d v="2015-06-08T15:01:08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2200"/>
    <d v="2013-01-02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2201"/>
    <d v="2012-10-02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202"/>
    <d v="2015-08-25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2203"/>
    <d v="2013-02-07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204"/>
    <d v="2012-05-02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2205"/>
    <d v="2012-03-29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206"/>
    <d v="2013-10-17T04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2207"/>
    <d v="2012-02-07T21:10:2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2208"/>
    <d v="2014-04-03T11:30:44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2209"/>
    <d v="2012-02-17T01:35: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210"/>
    <d v="2014-03-18T18:50:2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2211"/>
    <d v="2013-10-01T17:56:17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212"/>
    <d v="2015-04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2213"/>
    <d v="2014-01-07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2214"/>
    <d v="2012-02-19T17:12:5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2215"/>
    <d v="2015-07-09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2216"/>
    <d v="2015-10-22T18:38:33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2217"/>
    <d v="2012-08-06T19:29:4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2218"/>
    <d v="2015-07-20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2219"/>
    <d v="2013-06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2220"/>
    <d v="2016-03-23T16:00:0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221"/>
    <d v="2011-12-29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222"/>
    <d v="2015-05-28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2223"/>
    <d v="2016-10-01T16:01: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2224"/>
    <d v="2014-08-22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2225"/>
    <d v="2016-01-12T19:10:2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2226"/>
    <d v="2013-10-14T19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2227"/>
    <d v="2015-07-17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2228"/>
    <d v="2013-07-29T15:56:3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2229"/>
    <d v="2014-03-26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2230"/>
    <d v="2013-05-29T21:51:4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2231"/>
    <d v="2014-06-16T19:03:28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2232"/>
    <d v="2015-11-23T09:05:39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233"/>
    <d v="2016-12-06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2234"/>
    <d v="2015-02-27T00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2235"/>
    <d v="2016-01-02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2236"/>
    <d v="2014-10-03T00:04:4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2237"/>
    <d v="2017-02-08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2238"/>
    <d v="2013-10-25T23:00:1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2239"/>
    <d v="2016-03-23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2240"/>
    <d v="2017-01-31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2241"/>
    <d v="2013-10-22T13:48:5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242"/>
    <d v="2017-03-06T18:01:3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2243"/>
    <d v="2016-10-04T19:39:0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2244"/>
    <d v="2014-01-21T17:00:1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2245"/>
    <d v="2015-08-05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2246"/>
    <d v="2015-07-15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2247"/>
    <d v="2016-11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2248"/>
    <d v="2013-03-03T16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2249"/>
    <d v="2016-11-03T00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2250"/>
    <d v="2014-07-2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2251"/>
    <d v="2016-07-22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2252"/>
    <d v="2015-10-19T15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2253"/>
    <d v="2017-01-17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2254"/>
    <d v="2016-04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255"/>
    <d v="2016-11-08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2256"/>
    <d v="2016-05-15T22:28:49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2257"/>
    <d v="2015-05-12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2258"/>
    <d v="2016-11-2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2259"/>
    <d v="2014-02-25T00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2260"/>
    <d v="2017-01-2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2261"/>
    <d v="2014-10-14T14:02:3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2262"/>
    <d v="2015-01-10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2263"/>
    <d v="2016-05-06T13:58:3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2264"/>
    <d v="2016-11-15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2265"/>
    <d v="2016-04-09T20:59:5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2266"/>
    <d v="2014-11-25T19:54:5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2267"/>
    <d v="2017-02-10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2268"/>
    <d v="2017-02-10T16:54:2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2269"/>
    <d v="2016-12-21T20:51:5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2270"/>
    <d v="2016-11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2271"/>
    <d v="2015-11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2272"/>
    <d v="2017-02-15T13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2273"/>
    <d v="2014-01-24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2274"/>
    <d v="2014-11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2275"/>
    <d v="2013-12-06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2276"/>
    <d v="2012-01-28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2277"/>
    <d v="2015-11-30T17:01:07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2278"/>
    <d v="2015-01-16T19:21:3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2279"/>
    <d v="2015-08-18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280"/>
    <d v="2011-05-24T06:51:37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2281"/>
    <d v="2015-11-15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2282"/>
    <d v="2012-03-10T03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2283"/>
    <d v="2011-02-11T19:07:2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2284"/>
    <d v="2012-05-30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2285"/>
    <d v="2013-08-08T23:07:3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2286"/>
    <d v="2014-06-02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287"/>
    <d v="2012-06-07T19:51:29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288"/>
    <d v="2013-10-24T23:57:4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2289"/>
    <d v="2009-09-14T06:05:3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2290"/>
    <d v="2012-03-19T23:26:5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2291"/>
    <d v="2012-03-19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2292"/>
    <d v="2012-08-30T16:59:59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2293"/>
    <d v="2012-12-21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2294"/>
    <d v="2012-12-27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2295"/>
    <d v="2012-01-19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2296"/>
    <d v="2012-02-09T01:00:49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2297"/>
    <d v="2014-02-24T20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2298"/>
    <d v="2011-01-22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2299"/>
    <d v="2012-06-14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2300"/>
    <d v="2013-05-22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2301"/>
    <d v="2013-11-27T20:50:3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2302"/>
    <d v="2011-11-03T02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1254"/>
    <d v="2010-11-20T19:34: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2303"/>
    <d v="2014-07-14T16:41:12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2304"/>
    <d v="2012-02-09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2305"/>
    <d v="2012-04-05T19:15: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2306"/>
    <d v="2014-07-31T23:06:36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2307"/>
    <d v="2013-02-02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2308"/>
    <d v="2013-02-19T19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2309"/>
    <d v="2014-04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2310"/>
    <d v="2014-03-18T15:11:18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2311"/>
    <d v="2012-04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2312"/>
    <d v="2012-05-08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2313"/>
    <d v="2012-04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2314"/>
    <d v="2009-09-23T17:24:1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315"/>
    <d v="2010-01-14T13:00:4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2316"/>
    <d v="2009-08-25T15:26:5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2317"/>
    <d v="2013-11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2318"/>
    <d v="2014-02-26T19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2319"/>
    <d v="2017-03-05T06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2320"/>
    <d v="2017-03-10T21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321"/>
    <d v="2017-03-13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2322"/>
    <d v="2017-02-24T21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323"/>
    <d v="2017-02-28T00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2324"/>
    <d v="2017-03-10T00:49: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2325"/>
    <d v="2014-07-22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2326"/>
    <d v="2015-05-15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327"/>
    <d v="2014-06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2328"/>
    <d v="2015-11-24T21:35:4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2329"/>
    <d v="2014-07-19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2330"/>
    <d v="2015-01-07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2331"/>
    <d v="2014-05-08T15:36:3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2332"/>
    <d v="2014-10-06T16:04:58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2333"/>
    <d v="2014-05-12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2334"/>
    <d v="2014-01-27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2335"/>
    <d v="2014-05-27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2336"/>
    <d v="2014-05-30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2337"/>
    <d v="2016-11-18T19:11:4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2338"/>
    <d v="2016-09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339"/>
    <d v="2015-06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340"/>
    <d v="2014-09-15T16:51:1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341"/>
    <d v="2015-11-19T19:48:2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342"/>
    <d v="2016-05-25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343"/>
    <d v="2015-02-25T00:02:36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344"/>
    <d v="2016-09-02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345"/>
    <d v="2016-07-26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346"/>
    <d v="2015-12-22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347"/>
    <d v="2015-07-13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348"/>
    <d v="2016-12-04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349"/>
    <d v="2015-03-31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350"/>
    <d v="2015-04-07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351"/>
    <d v="2015-04-09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352"/>
    <d v="2014-11-11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353"/>
    <d v="2015-04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354"/>
    <d v="2015-05-06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355"/>
    <d v="2015-09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356"/>
    <d v="2014-12-05T22:20:36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357"/>
    <d v="2015-06-04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358"/>
    <d v="2016-01-08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359"/>
    <d v="2016-04-06T20:36:48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360"/>
    <d v="2014-11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361"/>
    <d v="2015-11-14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362"/>
    <d v="2015-09-01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363"/>
    <d v="2015-12-08T17:40:2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364"/>
    <d v="2015-09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365"/>
    <d v="2016-02-25T23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366"/>
    <d v="2015-02-28T17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367"/>
    <d v="2016-01-11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368"/>
    <d v="2014-11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369"/>
    <d v="2015-05-26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370"/>
    <d v="2015-03-25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371"/>
    <d v="2015-07-30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372"/>
    <d v="2015-01-13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373"/>
    <d v="2016-08-10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374"/>
    <d v="2015-11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375"/>
    <d v="2016-10-26T20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376"/>
    <d v="2015-07-28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377"/>
    <d v="2015-08-21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378"/>
    <d v="2015-09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379"/>
    <d v="2015-03-11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380"/>
    <d v="2015-07-10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381"/>
    <d v="2015-01-23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382"/>
    <d v="2014-10-15T01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383"/>
    <d v="2015-07-06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384"/>
    <d v="2014-11-11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385"/>
    <d v="2016-06-07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386"/>
    <d v="2014-12-16T20:29:19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387"/>
    <d v="2015-06-24T15:40:52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388"/>
    <d v="2014-11-25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389"/>
    <d v="2015-03-01T19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390"/>
    <d v="2015-09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391"/>
    <d v="2015-07-09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392"/>
    <d v="2015-01-27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393"/>
    <d v="2016-12-13T02:54:47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394"/>
    <d v="2015-09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395"/>
    <d v="2014-12-03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396"/>
    <d v="2015-06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397"/>
    <d v="2014-11-13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398"/>
    <d v="2016-03-15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2399"/>
    <d v="2016-01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400"/>
    <d v="2015-04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2401"/>
    <d v="2016-01-30T21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2402"/>
    <d v="2015-12-04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403"/>
    <d v="2016-08-1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2404"/>
    <d v="2014-12-10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2405"/>
    <d v="2015-03-19T13:48:48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406"/>
    <d v="2014-10-07T03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2407"/>
    <d v="2015-07-19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2408"/>
    <d v="2015-08-08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2409"/>
    <d v="2015-07-26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2410"/>
    <d v="2016-10-12T17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2411"/>
    <d v="2014-05-01T02:38:0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2412"/>
    <d v="2015-07-13T16:41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2413"/>
    <d v="2016-06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414"/>
    <d v="2015-01-15T17:42:2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2415"/>
    <d v="2014-07-11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416"/>
    <d v="2015-01-23T20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2417"/>
    <d v="2014-12-20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2418"/>
    <d v="2014-09-11T00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419"/>
    <d v="2015-01-22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420"/>
    <d v="2015-02-09T17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421"/>
    <d v="2014-12-0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2422"/>
    <d v="2014-09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423"/>
    <d v="2016-05-12T21:55:49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2424"/>
    <d v="2015-06-09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425"/>
    <d v="2016-02-12T07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426"/>
    <d v="2015-02-10T18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427"/>
    <d v="2016-12-30T21:06:06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428"/>
    <d v="2016-01-13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429"/>
    <d v="2016-04-29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430"/>
    <d v="2015-02-06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2431"/>
    <d v="2016-01-28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432"/>
    <d v="2015-06-25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433"/>
    <d v="2015-09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434"/>
    <d v="2015-11-30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2435"/>
    <d v="2015-01-27T23:09:48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436"/>
    <d v="2015-10-08T21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2437"/>
    <d v="2015-09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438"/>
    <d v="2016-01-14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2439"/>
    <d v="2015-07-02T03:00:5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2440"/>
    <d v="2015-02-17T16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2441"/>
    <d v="2014-07-16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2442"/>
    <d v="2016-04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2443"/>
    <d v="2015-08-27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2444"/>
    <d v="2016-10-27T14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2445"/>
    <d v="2016-10-11T11:16:3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2446"/>
    <d v="2016-08-25T07:35:1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47"/>
    <d v="2014-10-31T03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2448"/>
    <d v="2014-09-20T01:44:16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2449"/>
    <d v="2017-02-13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450"/>
    <d v="2015-11-30T20:15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2451"/>
    <d v="2017-01-03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2452"/>
    <d v="2017-02-04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2453"/>
    <d v="2016-03-23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2454"/>
    <d v="2017-01-26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2455"/>
    <d v="2016-02-23T14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2456"/>
    <d v="2016-05-05T20:55:1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2457"/>
    <d v="2016-02-07T15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2458"/>
    <d v="2016-11-30T04:29:27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1837"/>
    <d v="2011-08-29T00:18:17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2459"/>
    <d v="2012-06-2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460"/>
    <d v="2013-03-08T02:40:25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2461"/>
    <d v="2015-09-01T21:36:3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2462"/>
    <d v="2012-08-24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463"/>
    <d v="2013-04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2464"/>
    <d v="2012-04-26T20:58:5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2465"/>
    <d v="2012-09-22T03:42:0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2466"/>
    <d v="2011-01-14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2467"/>
    <d v="2012-04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468"/>
    <d v="2011-12-16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2469"/>
    <d v="2010-06-25T02:46:2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470"/>
    <d v="2012-10-11T17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2471"/>
    <d v="2010-08-27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2472"/>
    <d v="2010-05-12T06:54:1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2473"/>
    <d v="2014-10-01T07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2474"/>
    <d v="2012-06-28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2475"/>
    <d v="2012-12-14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2476"/>
    <d v="2012-07-17T17:26:34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477"/>
    <d v="2015-08-11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2478"/>
    <d v="2012-03-31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479"/>
    <d v="2011-06-17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2480"/>
    <d v="2012-03-02T18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2481"/>
    <d v="2011-08-16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2482"/>
    <d v="2011-09-07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2483"/>
    <d v="2012-03-23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2484"/>
    <d v="2012-04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2485"/>
    <d v="2011-10-17T15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486"/>
    <d v="2013-04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2487"/>
    <d v="2012-04-24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488"/>
    <d v="2010-12-30T20:08:34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489"/>
    <d v="2012-04-25T23:39:4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2490"/>
    <d v="2013-03-15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2491"/>
    <d v="2012-04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2492"/>
    <d v="2012-05-07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493"/>
    <d v="2013-02-22T23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2494"/>
    <d v="2011-07-06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495"/>
    <d v="2015-01-13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2496"/>
    <d v="2012-11-13T15:33:5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2497"/>
    <d v="2012-05-24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2498"/>
    <d v="2015-08-28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499"/>
    <d v="2014-08-07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2500"/>
    <d v="2016-05-08T21:35:08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2501"/>
    <d v="2014-10-16T00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2502"/>
    <d v="2015-02-12T01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503"/>
    <d v="2015-09-11T07:07:49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2504"/>
    <d v="2015-04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2505"/>
    <d v="2014-07-15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2506"/>
    <d v="2015-02-23T19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507"/>
    <d v="2015-03-15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2508"/>
    <d v="2016-01-02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2509"/>
    <d v="2014-11-28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2510"/>
    <d v="2016-12-28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511"/>
    <d v="2014-08-03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512"/>
    <d v="2015-01-23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2513"/>
    <d v="2014-10-30T15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2514"/>
    <d v="2015-02-17T19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2515"/>
    <d v="2014-10-14T16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516"/>
    <d v="2014-06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2517"/>
    <d v="2016-08-30T14:24:45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2518"/>
    <d v="2015-09-22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519"/>
    <d v="2016-03-31T13:46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2520"/>
    <d v="2014-10-18T23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2521"/>
    <d v="2014-11-18T19:22:3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2522"/>
    <d v="2012-05-29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2523"/>
    <d v="2014-11-10T02:11:1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2524"/>
    <d v="2013-09-29T18:01:3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2525"/>
    <d v="2015-08-01T20:01:43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2526"/>
    <d v="2012-02-09T01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527"/>
    <d v="2015-03-18T20:45:0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2528"/>
    <d v="2015-07-23T16:19:1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2529"/>
    <d v="2012-07-17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2530"/>
    <d v="2013-01-30T18:01:5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531"/>
    <d v="2009-11-10T16:48:32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2532"/>
    <d v="2014-10-31T18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533"/>
    <d v="2013-07-09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534"/>
    <d v="2011-06-02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2535"/>
    <d v="2013-01-24T12:14:2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2536"/>
    <d v="2014-12-04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2537"/>
    <d v="2011-08-30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2538"/>
    <d v="2013-07-28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2539"/>
    <d v="2013-08-23T10:14:1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2540"/>
    <d v="2010-12-02T02:34:5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2541"/>
    <d v="2012-06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2542"/>
    <d v="2015-01-23T03:18:5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2543"/>
    <d v="2013-09-07T20:36:19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2544"/>
    <d v="2012-03-05T18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2545"/>
    <d v="2016-09-05T15:00:3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2546"/>
    <d v="2013-04-26T18:11:1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547"/>
    <d v="2015-08-12T15:13:2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2548"/>
    <d v="2012-02-22T06:03:0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549"/>
    <d v="2017-02-03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2550"/>
    <d v="2012-07-23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2551"/>
    <d v="2015-05-01T01:52:4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2552"/>
    <d v="2012-04-27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2553"/>
    <d v="2012-11-09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2554"/>
    <d v="2014-04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2555"/>
    <d v="2015-03-30T20:38:2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556"/>
    <d v="2011-10-13T20:58:04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557"/>
    <d v="2015-02-04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2558"/>
    <d v="2015-09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559"/>
    <d v="2016-08-12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2560"/>
    <d v="2015-05-31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2561"/>
    <d v="2014-07-02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562"/>
    <d v="2016-03-11T15:36:29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2563"/>
    <d v="2014-07-22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564"/>
    <d v="2015-03-24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565"/>
    <d v="2016-08-02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566"/>
    <d v="2015-08-18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567"/>
    <d v="2017-01-09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568"/>
    <d v="2016-03-20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2569"/>
    <d v="2015-03-14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2570"/>
    <d v="2014-07-09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2571"/>
    <d v="2016-04-27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2572"/>
    <d v="2014-12-13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2573"/>
    <d v="2015-02-25T00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2574"/>
    <d v="2014-07-10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2575"/>
    <d v="2015-08-22T00:32:59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2576"/>
    <d v="2014-07-17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577"/>
    <d v="2015-04-16T07:50:0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2578"/>
    <d v="2015-10-17T15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579"/>
    <d v="2016-09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580"/>
    <d v="2015-01-15T18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2581"/>
    <d v="2015-05-16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582"/>
    <d v="2014-06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583"/>
    <d v="2015-11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2584"/>
    <d v="2015-11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2585"/>
    <d v="2015-02-07T16:13:46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586"/>
    <d v="2016-02-22T12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2587"/>
    <d v="2016-01-19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588"/>
    <d v="2016-01-13T21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589"/>
    <d v="2014-09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2590"/>
    <d v="2015-03-26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591"/>
    <d v="2014-07-08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2592"/>
    <d v="2017-01-25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2593"/>
    <d v="2014-07-08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2594"/>
    <d v="2016-05-20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2595"/>
    <d v="2015-08-24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596"/>
    <d v="2014-06-19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2597"/>
    <d v="2016-01-25T21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598"/>
    <d v="2012-08-29T21:39:0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599"/>
    <d v="2014-10-03T17:56:0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0"/>
    <d v="2013-12-09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601"/>
    <d v="2012-03-30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602"/>
    <d v="2016-05-18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603"/>
    <d v="2014-03-28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604"/>
    <d v="2015-06-29T20:59:3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605"/>
    <d v="2017-02-01T19:14:2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606"/>
    <d v="2012-06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607"/>
    <d v="2016-07-13T21:08:45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608"/>
    <d v="2016-11-30T08:03:3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609"/>
    <d v="2014-12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610"/>
    <d v="2012-08-22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611"/>
    <d v="2014-04-01T17:00:1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612"/>
    <d v="2016-03-24T11:56:0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613"/>
    <d v="2015-07-26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614"/>
    <d v="2014-09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615"/>
    <d v="2015-10-02T19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616"/>
    <d v="2015-09-26T21:13:24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617"/>
    <d v="2015-09-04T04:00:42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618"/>
    <d v="2015-04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619"/>
    <d v="2016-11-15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620"/>
    <d v="2016-11-18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621"/>
    <d v="2012-08-2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622"/>
    <d v="2016-10-15T19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623"/>
    <d v="2015-05-04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624"/>
    <d v="2015-10-27T19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625"/>
    <d v="2014-11-1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626"/>
    <d v="2015-04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627"/>
    <d v="2016-06-03T02:31: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628"/>
    <d v="2015-08-02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629"/>
    <d v="2016-05-04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630"/>
    <d v="2014-01-28T19:45:3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631"/>
    <d v="2016-08-30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632"/>
    <d v="2015-02-02T22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633"/>
    <d v="2016-09-23T14:45:14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634"/>
    <d v="2016-09-26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635"/>
    <d v="2014-12-16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636"/>
    <d v="2015-01-20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637"/>
    <d v="2015-04-09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638"/>
    <d v="2014-08-29T19:51:0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639"/>
    <d v="2016-06-15T05:55:08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323"/>
    <d v="2016-11-15T13:58: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640"/>
    <d v="2017-02-08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641"/>
    <d v="2014-10-09T20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642"/>
    <d v="2015-08-10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643"/>
    <d v="2015-07-15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644"/>
    <d v="2016-02-08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645"/>
    <d v="2015-12-03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46"/>
    <d v="2016-11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647"/>
    <d v="2015-11-19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648"/>
    <d v="2014-11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649"/>
    <d v="2014-05-12T15:38:47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650"/>
    <d v="2015-02-20T14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651"/>
    <d v="2016-01-12T20:47:2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652"/>
    <d v="2017-02-01T16:31:2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653"/>
    <d v="2016-06-30T22:17:33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654"/>
    <d v="2016-06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5"/>
    <d v="2015-03-19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656"/>
    <d v="2015-09-25T17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657"/>
    <d v="2013-09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658"/>
    <d v="2015-07-22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659"/>
    <d v="2015-08-06T14:56:4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660"/>
    <d v="2015-11-05T00:36:3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661"/>
    <d v="2015-03-20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662"/>
    <d v="2015-08-19T18:20:3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663"/>
    <d v="2016-01-11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664"/>
    <d v="2015-09-28T14:07:4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665"/>
    <d v="2015-11-11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666"/>
    <d v="2014-07-01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667"/>
    <d v="2014-11-19T17:58:3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668"/>
    <d v="2015-12-06T21:13:1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669"/>
    <d v="2014-09-30T12:59:5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670"/>
    <d v="2016-06-08T15:11:1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671"/>
    <d v="2014-10-11T20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672"/>
    <d v="2016-04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673"/>
    <d v="2014-06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674"/>
    <d v="2015-08-25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675"/>
    <d v="2015-01-29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676"/>
    <d v="2016-03-07T05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677"/>
    <d v="2014-06-15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678"/>
    <d v="2014-10-20T20:55:4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679"/>
    <d v="2015-01-30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680"/>
    <d v="2014-06-30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681"/>
    <d v="2015-02-26T16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2682"/>
    <d v="2014-09-1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2683"/>
    <d v="2015-05-30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2684"/>
    <d v="2015-01-24T02:51:1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685"/>
    <d v="2016-06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2686"/>
    <d v="2015-04-19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687"/>
    <d v="2015-03-26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688"/>
    <d v="2015-02-23T08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2689"/>
    <d v="2014-07-14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690"/>
    <d v="2014-08-27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2691"/>
    <d v="2015-02-13T04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2692"/>
    <d v="2014-11-21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2693"/>
    <d v="2015-07-02T22:33:4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2694"/>
    <d v="2014-05-28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2695"/>
    <d v="2014-07-09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696"/>
    <d v="2014-08-19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2697"/>
    <d v="2017-03-07T18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2698"/>
    <d v="2017-03-06T19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2699"/>
    <d v="2017-01-21T16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2700"/>
    <d v="2017-02-21T20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2701"/>
    <d v="2017-02-07T21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2702"/>
    <d v="2014-09-17T07:04:4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2703"/>
    <d v="2013-04-27T18:47:2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2704"/>
    <d v="2016-05-22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2705"/>
    <d v="2016-08-30T03:35:4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2706"/>
    <d v="2014-07-08T05:30:28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2707"/>
    <d v="2014-05-21T17:53:1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2708"/>
    <d v="2013-06-07T01:29:2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2709"/>
    <d v="2015-11-1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2710"/>
    <d v="2016-09-16T15:43:1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2711"/>
    <d v="2016-01-18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2712"/>
    <d v="2015-09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2713"/>
    <d v="2014-10-22T21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2714"/>
    <d v="2016-04-05T14:19:0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2715"/>
    <d v="2016-02-18T00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2716"/>
    <d v="2016-10-12T11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717"/>
    <d v="2013-08-07T13:03:18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718"/>
    <d v="2016-11-30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719"/>
    <d v="2014-11-01T20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720"/>
    <d v="2015-07-14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721"/>
    <d v="2017-01-10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722"/>
    <d v="2016-03-23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723"/>
    <d v="2015-07-13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724"/>
    <d v="2015-11-25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725"/>
    <d v="2015-04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726"/>
    <d v="2013-03-18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727"/>
    <d v="2014-08-21T12:37:02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728"/>
    <d v="2013-04-25T19:23:4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729"/>
    <d v="2015-02-09T06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730"/>
    <d v="2016-09-13T16:03:1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731"/>
    <d v="2013-02-11T02:54:1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732"/>
    <d v="2014-03-24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733"/>
    <d v="2013-12-03T22:01:2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734"/>
    <d v="2016-09-07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735"/>
    <d v="2014-03-21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736"/>
    <d v="2015-02-10T00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737"/>
    <d v="2014-09-29T15:46:42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2738"/>
    <d v="2012-05-01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2739"/>
    <d v="2016-09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2740"/>
    <d v="2012-01-30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2741"/>
    <d v="2012-05-15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2742"/>
    <d v="2014-07-30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743"/>
    <d v="2012-05-15T15:33:1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744"/>
    <d v="2016-08-03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745"/>
    <d v="2015-03-05T19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2746"/>
    <d v="2012-06-18T21:35:4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2747"/>
    <d v="2014-04-18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2748"/>
    <d v="2011-11-0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749"/>
    <d v="2012-07-27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2750"/>
    <d v="2014-08-12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2751"/>
    <d v="2015-03-09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2752"/>
    <d v="2013-12-12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753"/>
    <d v="2016-07-22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754"/>
    <d v="2016-09-26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755"/>
    <d v="2016-06-03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2756"/>
    <d v="2013-05-21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757"/>
    <d v="2012-12-04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758"/>
    <d v="2012-01-19T00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759"/>
    <d v="2013-04-09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760"/>
    <d v="2012-05-01T07:00:3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2761"/>
    <d v="2012-10-12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762"/>
    <d v="2011-07-12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2763"/>
    <d v="2015-06-17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2764"/>
    <d v="2012-02-28T14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765"/>
    <d v="2014-04-16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2766"/>
    <d v="2014-02-16T16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2767"/>
    <d v="2012-12-14T12:45:4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2768"/>
    <d v="2013-09-20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769"/>
    <d v="2016-04-1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2770"/>
    <d v="2013-02-06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771"/>
    <d v="2011-11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2772"/>
    <d v="2015-05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773"/>
    <d v="2015-06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2774"/>
    <d v="2014-07-26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775"/>
    <d v="2015-10-23T14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2776"/>
    <d v="2017-02-08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777"/>
    <d v="2015-01-14T22:35:54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2778"/>
    <d v="2015-01-22T22:11:58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2779"/>
    <d v="2015-04-09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2780"/>
    <d v="2014-10-08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2781"/>
    <d v="2016-07-07T04:32:47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2782"/>
    <d v="2014-06-25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783"/>
    <d v="2014-06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784"/>
    <d v="2016-06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2785"/>
    <d v="2015-02-21T00:18:54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2786"/>
    <d v="2015-01-12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2787"/>
    <d v="2016-08-09T21:35:5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2788"/>
    <d v="2015-06-28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2789"/>
    <d v="2015-06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790"/>
    <d v="2016-02-16T16:35:5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791"/>
    <d v="2014-05-21T12:37:2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792"/>
    <d v="2014-06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2793"/>
    <d v="2014-06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2794"/>
    <d v="2015-07-16T16:12:0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2795"/>
    <d v="2016-05-17T06:21:1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2796"/>
    <d v="2014-11-05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2797"/>
    <d v="2014-09-18T05:50:09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2798"/>
    <d v="2015-07-07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2799"/>
    <d v="2015-06-03T01:34:36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800"/>
    <d v="2014-08-30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2801"/>
    <d v="2015-07-28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802"/>
    <d v="2015-06-30T06:24:5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2803"/>
    <d v="2015-05-30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2804"/>
    <d v="2015-07-23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2805"/>
    <d v="2016-03-22T11:55:2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2806"/>
    <d v="2014-04-30T03:21:04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2807"/>
    <d v="2015-01-24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2808"/>
    <d v="2015-02-19T17:51:3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2809"/>
    <d v="2016-11-19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810"/>
    <d v="2015-04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2811"/>
    <d v="2016-07-08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2812"/>
    <d v="2015-07-03T11:13:1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2813"/>
    <d v="2015-01-19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2814"/>
    <d v="2015-09-0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2815"/>
    <d v="2015-05-15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816"/>
    <d v="2016-02-01T14:39:49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2817"/>
    <d v="2014-08-24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2818"/>
    <d v="2015-02-25T16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2819"/>
    <d v="2015-03-04T00:16:4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2820"/>
    <d v="2015-05-12T06:29:5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2821"/>
    <d v="2015-11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2822"/>
    <d v="2015-06-16T00:50:1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2823"/>
    <d v="2016-05-04T16:24:26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2824"/>
    <d v="2015-09-07T06:21:0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2825"/>
    <d v="2016-05-05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2826"/>
    <d v="2014-04-29T20:09:08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2827"/>
    <d v="2015-06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2828"/>
    <d v="2014-10-26T17:01:34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2829"/>
    <d v="2015-09-21T03:03:5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2830"/>
    <d v="2015-01-15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2831"/>
    <d v="2015-11-05T16:53:3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2832"/>
    <d v="2017-01-11T06:16:5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2833"/>
    <d v="2015-10-30T21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2834"/>
    <d v="2014-07-22T14:34:56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2835"/>
    <d v="2014-08-02T05:45:54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2836"/>
    <d v="2015-02-25T00:51:19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837"/>
    <d v="2015-10-14T17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2838"/>
    <d v="2014-05-25T22:51:3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2839"/>
    <d v="2016-05-02T17:42:3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840"/>
    <d v="2016-12-05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2841"/>
    <d v="2015-04-09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2842"/>
    <d v="2015-04-14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2843"/>
    <d v="2016-03-24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2844"/>
    <d v="2015-04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845"/>
    <d v="2016-03-24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2846"/>
    <d v="2014-08-07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2847"/>
    <d v="2016-01-21T00:03:49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2848"/>
    <d v="2014-05-22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2849"/>
    <d v="2014-07-16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2850"/>
    <d v="2015-04-1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851"/>
    <d v="2016-01-01T00:11:11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2852"/>
    <d v="2015-06-10T00:54:07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853"/>
    <d v="2016-12-22T22:04:5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2854"/>
    <d v="2014-11-11T13:04:55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855"/>
    <d v="2015-08-17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2856"/>
    <d v="2016-04-20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2857"/>
    <d v="2015-09-10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2858"/>
    <d v="2014-05-25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859"/>
    <d v="2014-07-11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2860"/>
    <d v="2015-06-17T14:43:2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2861"/>
    <d v="2014-11-07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862"/>
    <d v="2016-09-14T22:55:21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863"/>
    <d v="2016-06-10T04:41:1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2864"/>
    <d v="2016-09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865"/>
    <d v="2016-06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2866"/>
    <d v="2014-04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2867"/>
    <d v="2014-12-0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2868"/>
    <d v="2015-04-21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2869"/>
    <d v="2014-12-29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2870"/>
    <d v="2016-12-18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2871"/>
    <d v="2016-04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2872"/>
    <d v="2015-06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2873"/>
    <d v="2016-10-29T22:55:24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874"/>
    <d v="2015-05-04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875"/>
    <d v="2015-12-21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2876"/>
    <d v="2015-07-07T21:44:1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2877"/>
    <d v="2014-10-04T14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878"/>
    <d v="2016-04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879"/>
    <d v="2016-01-01T21:40:37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880"/>
    <d v="2014-11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881"/>
    <d v="2015-02-12T01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882"/>
    <d v="2015-09-14T15:11:24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883"/>
    <d v="2014-12-12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2884"/>
    <d v="2014-10-10T12:50:4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2885"/>
    <d v="2014-07-30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886"/>
    <d v="2014-07-11T17:49:5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887"/>
    <d v="2016-02-15T21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2888"/>
    <d v="2014-08-18T17:08:24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889"/>
    <d v="2014-11-10T18:33:1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2890"/>
    <d v="2015-02-02T23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891"/>
    <d v="2014-06-21T13:19:5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2892"/>
    <d v="2016-11-27T21:48:4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2893"/>
    <d v="2015-09-11T15:30:58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2894"/>
    <d v="2015-10-0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2895"/>
    <d v="2016-05-25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2896"/>
    <d v="2014-07-10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897"/>
    <d v="2014-12-09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898"/>
    <d v="2015-07-25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899"/>
    <d v="2015-07-11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900"/>
    <d v="2014-10-28T23:13:5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2901"/>
    <d v="2016-08-24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2902"/>
    <d v="2015-07-14T15:34:2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903"/>
    <d v="2016-03-15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904"/>
    <d v="2016-05-09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905"/>
    <d v="2014-10-17T06:23:2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906"/>
    <d v="2015-04-13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2907"/>
    <d v="2015-05-18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2908"/>
    <d v="2015-12-16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909"/>
    <d v="2014-07-08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910"/>
    <d v="2015-01-13T21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2911"/>
    <d v="2016-02-15T09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2912"/>
    <d v="2014-04-26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2913"/>
    <d v="2015-08-29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914"/>
    <d v="2015-10-01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915"/>
    <d v="2014-07-06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2916"/>
    <d v="2015-02-23T19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917"/>
    <d v="2014-08-26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2918"/>
    <d v="2015-04-03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919"/>
    <d v="2015-01-09T03:39:39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2920"/>
    <d v="2015-04-09T13:21:5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2921"/>
    <d v="2014-08-12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922"/>
    <d v="2015-02-09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2923"/>
    <d v="2014-06-16T16:03:49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2924"/>
    <d v="2016-02-03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2925"/>
    <d v="2014-04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2926"/>
    <d v="2015-04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2927"/>
    <d v="2014-08-21T06:59:2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2928"/>
    <d v="2015-01-21T03:57:17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2929"/>
    <d v="2016-05-05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2930"/>
    <d v="2014-05-16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2931"/>
    <d v="2016-07-02T14:00:0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2932"/>
    <d v="2014-09-30T15:37:0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2933"/>
    <d v="2014-06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2934"/>
    <d v="2014-12-31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935"/>
    <d v="2014-07-25T19:25:1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2936"/>
    <d v="2014-12-09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937"/>
    <d v="2015-01-30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2938"/>
    <d v="2015-11-26T19:17:39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2939"/>
    <d v="2015-03-14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40"/>
    <d v="2015-05-08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2941"/>
    <d v="2015-04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942"/>
    <d v="2016-07-16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2943"/>
    <d v="2016-10-06T13:29:2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2944"/>
    <d v="2015-04-03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945"/>
    <d v="2015-10-20T19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2946"/>
    <d v="2015-12-24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2947"/>
    <d v="2014-08-21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2948"/>
    <d v="2016-09-15T16:33:59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2949"/>
    <d v="2015-09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2950"/>
    <d v="2017-02-24T14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951"/>
    <d v="2015-05-17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952"/>
    <d v="2016-04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2953"/>
    <d v="2015-01-27T00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2954"/>
    <d v="2016-03-09T18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2955"/>
    <d v="2016-05-08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2956"/>
    <d v="2014-08-12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957"/>
    <d v="2015-02-26T05:05:5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958"/>
    <d v="2015-02-01T05:51:46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2959"/>
    <d v="2015-06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2960"/>
    <d v="2014-07-07T21:50:1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2961"/>
    <d v="2015-06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2962"/>
    <d v="2015-08-17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2963"/>
    <d v="2015-02-07T04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2964"/>
    <d v="2016-08-03T12:34:2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2965"/>
    <d v="2015-04-03T18:52:3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2966"/>
    <d v="2014-06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2967"/>
    <d v="2014-08-0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2968"/>
    <d v="2016-11-20T02:38:4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2969"/>
    <d v="2015-12-03T19:38:28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2970"/>
    <d v="2014-08-29T01:27:5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2971"/>
    <d v="2014-10-29T16:24:46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2972"/>
    <d v="2016-02-25T17:32:1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2973"/>
    <d v="2015-01-22T21:08:5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2974"/>
    <d v="2014-10-10T15:22:27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2975"/>
    <d v="2014-12-20T19:47:0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2976"/>
    <d v="2015-08-03T21:58:5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2977"/>
    <d v="2015-08-09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2978"/>
    <d v="2016-01-12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2979"/>
    <d v="2014-09-12T15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2980"/>
    <d v="2016-07-25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2981"/>
    <d v="2016-10-11T23:22:0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2982"/>
    <d v="2016-03-02T12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2983"/>
    <d v="2016-09-14T07:22:3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2984"/>
    <d v="2016-05-21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2985"/>
    <d v="2015-11-29T00:29:2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2986"/>
    <d v="2015-12-03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2987"/>
    <d v="2017-01-05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2988"/>
    <d v="2016-09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2989"/>
    <d v="2016-01-21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2990"/>
    <d v="2014-09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2991"/>
    <d v="2016-12-20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2992"/>
    <d v="2015-03-27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993"/>
    <d v="2017-02-09T17:36:33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2994"/>
    <d v="2014-05-19T04:38:4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807"/>
    <d v="2017-02-14T17:46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995"/>
    <d v="2017-01-17T19:51:1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2996"/>
    <d v="2016-06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2997"/>
    <d v="2012-11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2998"/>
    <d v="2016-01-29T20:22:5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2999"/>
    <d v="2014-10-16T21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3000"/>
    <d v="2014-09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3001"/>
    <d v="2014-11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002"/>
    <d v="2015-04-04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3003"/>
    <d v="2015-12-22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3004"/>
    <d v="2014-10-27T13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005"/>
    <d v="2014-12-23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006"/>
    <d v="2015-11-26T11:15: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3007"/>
    <d v="2015-01-2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3008"/>
    <d v="2015-05-22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3009"/>
    <d v="2014-10-08T02:58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010"/>
    <d v="2014-05-26T17:27:1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3011"/>
    <d v="2014-05-19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3012"/>
    <d v="2014-07-21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3013"/>
    <d v="2015-06-08T07:09:36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3014"/>
    <d v="2014-04-29T20:00:2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3015"/>
    <d v="2015-06-15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3016"/>
    <d v="2016-10-17T14:51:0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3017"/>
    <d v="2016-07-13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018"/>
    <d v="2015-04-27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3019"/>
    <d v="2012-09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3020"/>
    <d v="2014-05-02T12:13:3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021"/>
    <d v="2017-02-17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022"/>
    <d v="2015-02-18T16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3023"/>
    <d v="2016-07-16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3024"/>
    <d v="2014-10-20T17:00:47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3025"/>
    <d v="2015-08-17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026"/>
    <d v="2016-08-15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027"/>
    <d v="2015-08-12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3028"/>
    <d v="2016-07-19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3029"/>
    <d v="2016-10-01T12:50:55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3030"/>
    <d v="2013-04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3031"/>
    <d v="2013-07-11T18:50:4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3032"/>
    <d v="2010-07-19T21:26:1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3033"/>
    <d v="2016-01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3034"/>
    <d v="2013-12-02T19:03:58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3035"/>
    <d v="2015-06-22T19:00:2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3036"/>
    <d v="2015-12-21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037"/>
    <d v="2015-09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3038"/>
    <d v="2015-03-20T01:41:3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3039"/>
    <d v="2016-01-18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3040"/>
    <d v="2014-07-23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3041"/>
    <d v="2014-08-11T19:16:2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042"/>
    <d v="2016-03-14T23:44:14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3043"/>
    <d v="2014-12-02T21:37:4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3044"/>
    <d v="2015-05-15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045"/>
    <d v="2016-04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3046"/>
    <d v="2017-01-09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047"/>
    <d v="2015-04-28T16:04:54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3048"/>
    <d v="2014-08-11T18:16: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3049"/>
    <d v="2015-01-23T19:59:1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050"/>
    <d v="2014-11-10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3051"/>
    <d v="2014-07-31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3052"/>
    <d v="2016-03-04T15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053"/>
    <d v="2016-03-31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054"/>
    <d v="2014-07-09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3055"/>
    <d v="2015-08-29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3056"/>
    <d v="2014-07-14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3057"/>
    <d v="2015-09-01T12:51:3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3058"/>
    <d v="2016-09-17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3059"/>
    <d v="2015-10-22T03:07:26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060"/>
    <d v="2014-07-05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3061"/>
    <d v="2016-06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062"/>
    <d v="2015-08-10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063"/>
    <d v="2015-09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3064"/>
    <d v="2014-11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3065"/>
    <d v="2016-11-16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3066"/>
    <d v="2015-04-03T17:34:4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067"/>
    <d v="2016-10-15T16:34:2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3068"/>
    <d v="2015-04-17T16:25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3069"/>
    <d v="2016-02-09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070"/>
    <d v="2016-06-30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071"/>
    <d v="2015-08-10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072"/>
    <d v="2017-01-31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3073"/>
    <d v="2015-01-27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3074"/>
    <d v="2015-02-20T17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3075"/>
    <d v="2014-10-28T00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076"/>
    <d v="2015-08-21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3077"/>
    <d v="2015-10-16T22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3078"/>
    <d v="2014-08-02T13:31:1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3079"/>
    <d v="2015-04-06T17:22:11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3080"/>
    <d v="2015-08-30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3081"/>
    <d v="2015-06-18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082"/>
    <d v="2016-10-22T03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083"/>
    <d v="2014-12-08T13:44:07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3084"/>
    <d v="2016-06-07T13:01:2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3085"/>
    <d v="2015-03-02T19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3086"/>
    <d v="2016-07-15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3087"/>
    <d v="2015-09-08T14:51:5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2806"/>
    <d v="2014-05-01T21:49:0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088"/>
    <d v="2015-07-22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089"/>
    <d v="2016-06-02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3090"/>
    <d v="2015-04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3091"/>
    <d v="2016-09-16T12:05:0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3092"/>
    <d v="2015-12-21T19:00:49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093"/>
    <d v="2016-01-13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3094"/>
    <d v="2014-09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095"/>
    <d v="2015-06-16T09:12:17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3096"/>
    <d v="2016-07-04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097"/>
    <d v="2015-04-13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098"/>
    <d v="2015-01-02T21:48:3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3099"/>
    <d v="2014-08-25T17:15:1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100"/>
    <d v="2015-08-25T10:17:5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3101"/>
    <d v="2015-05-04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102"/>
    <d v="2015-02-27T16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3103"/>
    <d v="2014-07-24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104"/>
    <d v="2017-01-10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3105"/>
    <d v="2014-09-03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3106"/>
    <d v="2016-09-02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3107"/>
    <d v="2015-03-18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3108"/>
    <d v="2014-07-23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109"/>
    <d v="2016-05-06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110"/>
    <d v="2015-03-18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111"/>
    <d v="2016-05-19T08:59:2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112"/>
    <d v="2016-06-13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113"/>
    <d v="2015-02-25T01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114"/>
    <d v="2016-03-06T22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115"/>
    <d v="2014-07-28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116"/>
    <d v="2016-11-04T22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3117"/>
    <d v="2016-06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118"/>
    <d v="2014-12-04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3119"/>
    <d v="2015-12-08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3120"/>
    <d v="2016-02-27T00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3121"/>
    <d v="2015-01-30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3122"/>
    <d v="2017-02-14T19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123"/>
    <d v="2017-03-09T20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124"/>
    <d v="2017-03-14T15:21:56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125"/>
    <d v="2017-03-09T13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126"/>
    <d v="2017-02-20T08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127"/>
    <d v="2017-02-22T13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128"/>
    <d v="2017-03-06T17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3129"/>
    <d v="2017-03-13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3130"/>
    <d v="2017-02-23T11:05:54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131"/>
    <d v="2017-03-13T21:14:29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3132"/>
    <d v="2017-03-15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133"/>
    <d v="2017-02-19T06:29:2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134"/>
    <d v="2017-03-08T17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135"/>
    <d v="2017-03-06T18:04:48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136"/>
    <d v="2017-02-17T12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3137"/>
    <d v="2017-03-14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3138"/>
    <d v="2017-03-02T12:55:07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3139"/>
    <d v="2017-01-27T00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140"/>
    <d v="2017-03-02T16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3141"/>
    <d v="2014-09-27T23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3142"/>
    <d v="2014-09-09T15:58:04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143"/>
    <d v="2012-11-13T00:25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144"/>
    <d v="2010-10-27T06:20:0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3145"/>
    <d v="2014-08-11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3146"/>
    <d v="2013-10-03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3147"/>
    <d v="2011-03-31T03:42:1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3148"/>
    <d v="2012-03-02T21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3149"/>
    <d v="2012-11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3150"/>
    <d v="2012-04-27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151"/>
    <d v="2014-07-09T18:55:05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3152"/>
    <d v="2013-06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3153"/>
    <d v="2011-12-07T01:36: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3154"/>
    <d v="2014-07-21T06:21:27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3155"/>
    <d v="2014-09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3156"/>
    <d v="2014-06-09T16:27:4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3157"/>
    <d v="2014-05-16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3158"/>
    <d v="2014-05-07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73"/>
    <d v="2011-04-11T03:49:2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3159"/>
    <d v="2014-10-28T16:35:5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3160"/>
    <d v="2014-07-19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3161"/>
    <d v="2014-05-13T02:32:3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162"/>
    <d v="2013-11-13T17:42:4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3163"/>
    <d v="2014-05-30T01:55: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3164"/>
    <d v="2016-04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3165"/>
    <d v="2012-01-15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166"/>
    <d v="2014-08-27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3167"/>
    <d v="2014-08-11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168"/>
    <d v="2010-12-19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3169"/>
    <d v="2013-07-22T22:20:3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3170"/>
    <d v="2014-05-22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3171"/>
    <d v="2014-06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3172"/>
    <d v="2013-04-11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3173"/>
    <d v="2014-05-21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3174"/>
    <d v="2014-05-20T07:26:27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3175"/>
    <d v="2011-12-06T22:47: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3176"/>
    <d v="2013-08-05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3177"/>
    <d v="2014-06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178"/>
    <d v="2014-07-09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3179"/>
    <d v="2014-08-17T22:10:38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3180"/>
    <d v="2014-07-15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3181"/>
    <d v="2015-05-2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3182"/>
    <d v="2015-04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3183"/>
    <d v="2016-11-09T03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184"/>
    <d v="2016-06-17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185"/>
    <d v="2015-01-14T22:34:19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3186"/>
    <d v="2015-01-06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3187"/>
    <d v="2015-06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3188"/>
    <d v="2015-01-13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189"/>
    <d v="2015-06-02T14:21:15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190"/>
    <d v="2015-01-05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3191"/>
    <d v="2015-01-09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3192"/>
    <d v="2014-08-07T18:16:58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193"/>
    <d v="2016-03-31T07:41:4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194"/>
    <d v="2014-08-10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195"/>
    <d v="2015-10-16T20:29:06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3196"/>
    <d v="2015-08-26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3197"/>
    <d v="2015-06-17T16:27:59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198"/>
    <d v="2015-04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3199"/>
    <d v="2015-08-20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3200"/>
    <d v="2015-02-22T06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3201"/>
    <d v="2014-07-07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3202"/>
    <d v="2014-05-19T15:17:38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3203"/>
    <d v="2012-04-14T22:28:39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3204"/>
    <d v="2014-07-14T14:04:4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3205"/>
    <d v="2014-07-09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3206"/>
    <d v="2015-06-1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3207"/>
    <d v="2015-11-29T19:01:1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3208"/>
    <d v="2015-08-03T15:57:5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3209"/>
    <d v="2015-06-10T11:06:1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3210"/>
    <d v="2016-10-05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3211"/>
    <d v="2014-11-28T00:03:06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3212"/>
    <d v="2015-02-15T23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3213"/>
    <d v="2017-02-06T20:00:04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3214"/>
    <d v="2015-05-31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3215"/>
    <d v="2015-09-23T13:58:1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3216"/>
    <d v="2015-07-21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3217"/>
    <d v="2016-11-23T20:25: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3218"/>
    <d v="2016-05-13T13:25:38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3219"/>
    <d v="2015-09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220"/>
    <d v="2016-12-18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3221"/>
    <d v="2015-11-15T17:01:2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3222"/>
    <d v="2014-10-21T06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341"/>
    <d v="2014-09-16T04:02:06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223"/>
    <d v="2016-03-17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3224"/>
    <d v="2016-04-03T19:31:57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3225"/>
    <d v="2017-01-31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3226"/>
    <d v="2016-12-30T18:56:48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3227"/>
    <d v="2016-06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3228"/>
    <d v="2016-11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3229"/>
    <d v="2015-09-05T11:23:0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3230"/>
    <d v="2015-06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3231"/>
    <d v="2015-10-01T02:08: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3232"/>
    <d v="2017-01-19T16:39:0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3233"/>
    <d v="2014-09-11T07:47:5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3234"/>
    <d v="2014-08-20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3235"/>
    <d v="2015-09-15T02:19:2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3236"/>
    <d v="2016-11-01T16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3237"/>
    <d v="2015-05-11T14:24:18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3238"/>
    <d v="2015-08-14T11:20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3239"/>
    <d v="2015-06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3240"/>
    <d v="2015-03-05T21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3241"/>
    <d v="2015-05-21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3242"/>
    <d v="2014-10-06T17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243"/>
    <d v="2015-05-22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244"/>
    <d v="2016-08-08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3245"/>
    <d v="2016-08-20T13:50:28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3246"/>
    <d v="2015-02-24T02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247"/>
    <d v="2014-09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3248"/>
    <d v="2015-05-20T13:46:17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3249"/>
    <d v="2017-01-23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250"/>
    <d v="2014-12-09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3251"/>
    <d v="2016-09-01T18:15:45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3252"/>
    <d v="2015-10-26T16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3253"/>
    <d v="2015-06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3254"/>
    <d v="2014-11-21T07:34:2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3255"/>
    <d v="2015-10-07T12:23:08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256"/>
    <d v="2015-01-12T19:12:1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257"/>
    <d v="2015-11-03T17:05:15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3258"/>
    <d v="2015-05-12T12:52:0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3259"/>
    <d v="2015-06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260"/>
    <d v="2016-08-08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261"/>
    <d v="2015-05-13T09:29:57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262"/>
    <d v="2015-06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263"/>
    <d v="2014-10-03T10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3264"/>
    <d v="2015-10-07T12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3265"/>
    <d v="2016-08-29T19:14:0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3266"/>
    <d v="2016-01-31T16:54:3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3267"/>
    <d v="2015-01-13T21:07:5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268"/>
    <d v="2016-02-26T22:47:5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269"/>
    <d v="2014-10-19T16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3270"/>
    <d v="2015-04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3271"/>
    <d v="2016-03-02T02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272"/>
    <d v="2015-04-27T18:09:58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3273"/>
    <d v="2015-08-03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3274"/>
    <d v="2016-03-16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3275"/>
    <d v="2016-01-10T17:51:3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276"/>
    <d v="2016-01-11T21:14:13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3277"/>
    <d v="2017-01-27T22:37:06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3278"/>
    <d v="2016-07-16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279"/>
    <d v="2015-11-03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3280"/>
    <d v="2016-05-15T18:35:1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3281"/>
    <d v="2017-01-23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3282"/>
    <d v="2017-02-09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3283"/>
    <d v="2015-08-16T16:51:4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3284"/>
    <d v="2015-10-05T18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3285"/>
    <d v="2017-02-02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3286"/>
    <d v="2015-05-17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3287"/>
    <d v="2016-08-27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3288"/>
    <d v="2015-11-01T18:09:3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3289"/>
    <d v="2015-07-08T18:30:56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3290"/>
    <d v="2015-08-23T22:59:2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3291"/>
    <d v="2015-09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3292"/>
    <d v="2015-04-08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293"/>
    <d v="2016-06-17T17:39:36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294"/>
    <d v="2016-11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295"/>
    <d v="2015-02-21T15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3296"/>
    <d v="2016-11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297"/>
    <d v="2015-07-0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3298"/>
    <d v="2016-05-03T05:15: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3299"/>
    <d v="2016-04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3300"/>
    <d v="2016-03-2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301"/>
    <d v="2016-09-15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3302"/>
    <d v="2015-09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3303"/>
    <d v="2015-09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304"/>
    <d v="2016-10-21T19:25:46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3305"/>
    <d v="2016-01-13T05:51:5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3306"/>
    <d v="2015-04-11T06:25:1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3307"/>
    <d v="2016-04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3308"/>
    <d v="2014-07-06T20:54:35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3309"/>
    <d v="2016-05-09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310"/>
    <d v="2016-03-02T07:14:53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311"/>
    <d v="2014-12-17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312"/>
    <d v="2016-05-23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313"/>
    <d v="2014-10-02T02:24:25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3314"/>
    <d v="2016-05-31T00:14:5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3315"/>
    <d v="2016-08-26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316"/>
    <d v="2016-05-22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317"/>
    <d v="2015-03-01T18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3318"/>
    <d v="2015-02-06T17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3319"/>
    <d v="2016-04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3320"/>
    <d v="2014-07-02T13:48:0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3321"/>
    <d v="2014-07-17T07:45:0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3322"/>
    <d v="2015-03-02T21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323"/>
    <d v="2015-09-01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324"/>
    <d v="2014-06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3325"/>
    <d v="2015-05-24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3326"/>
    <d v="2015-06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3327"/>
    <d v="2014-07-07T16:10:46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328"/>
    <d v="2016-03-08T09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3329"/>
    <d v="2014-09-19T06:46:07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3330"/>
    <d v="2017-02-03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3331"/>
    <d v="2016-06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3332"/>
    <d v="2016-11-11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333"/>
    <d v="2016-05-20T19:10:2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3334"/>
    <d v="2015-02-27T07:06:5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3335"/>
    <d v="2016-03-23T21:59:44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3336"/>
    <d v="2014-07-31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337"/>
    <d v="2015-02-18T02:32:48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3338"/>
    <d v="2015-02-19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3339"/>
    <d v="2016-04-24T13:14:14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3340"/>
    <d v="2016-04-06T13:24:4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3341"/>
    <d v="2016-05-23T02:39:3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3342"/>
    <d v="2015-10-25T16:50:1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3343"/>
    <d v="2014-06-16T09:29:2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344"/>
    <d v="2016-05-05T23:49:3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345"/>
    <d v="2016-04-19T10:22:3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346"/>
    <d v="2015-09-23T17:26:4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3347"/>
    <d v="2016-04-29T14:52:0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3348"/>
    <d v="2016-06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349"/>
    <d v="2014-07-02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3350"/>
    <d v="2014-10-20T07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3351"/>
    <d v="2017-01-11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3352"/>
    <d v="2016-11-23T01:59:0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3353"/>
    <d v="2014-08-15T00:36:3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354"/>
    <d v="2015-02-21T02:11:57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3355"/>
    <d v="2014-07-31T18:30:45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3266"/>
    <d v="2016-02-22T23:27:29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356"/>
    <d v="2015-11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357"/>
    <d v="2015-04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3358"/>
    <d v="2015-07-07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3359"/>
    <d v="2014-11-26T04:47:3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3360"/>
    <d v="2016-11-16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3361"/>
    <d v="2016-11-16T08:01:2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3362"/>
    <d v="2015-11-04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2835"/>
    <d v="2014-08-04T13:09:1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3363"/>
    <d v="2015-06-24T20:30:4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3364"/>
    <d v="2015-09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365"/>
    <d v="2014-05-06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3366"/>
    <d v="2015-02-24T16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3367"/>
    <d v="2015-02-18T17:34:5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3368"/>
    <d v="2014-08-07T08:31:46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3369"/>
    <d v="2015-08-09T12:2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3370"/>
    <d v="2014-10-25T22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3371"/>
    <d v="2015-02-09T04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3372"/>
    <d v="2016-07-08T10:20:5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3373"/>
    <d v="2016-06-0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3374"/>
    <d v="2015-10-15T02:06:0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375"/>
    <d v="2014-11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376"/>
    <d v="2014-11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3377"/>
    <d v="2014-11-0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378"/>
    <d v="2015-05-19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3379"/>
    <d v="2016-05-04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3380"/>
    <d v="2014-06-25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381"/>
    <d v="2014-07-10T13:05:48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382"/>
    <d v="2016-03-17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3383"/>
    <d v="2014-10-11T22:07:1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384"/>
    <d v="2014-06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385"/>
    <d v="2015-05-16T17:05:4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2806"/>
    <d v="2014-05-05T10:43:0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3386"/>
    <d v="2016-01-09T11:28:49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3387"/>
    <d v="2014-10-29T18:02:56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3388"/>
    <d v="2015-01-22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3389"/>
    <d v="2014-07-14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3390"/>
    <d v="2015-07-08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3391"/>
    <d v="2015-10-13T14:50:43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392"/>
    <d v="2015-05-26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393"/>
    <d v="2015-05-28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3394"/>
    <d v="2016-02-10T00:24:46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3395"/>
    <d v="2014-06-01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3396"/>
    <d v="2014-06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397"/>
    <d v="2014-06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3398"/>
    <d v="2016-06-23T19:32:38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3399"/>
    <d v="2016-05-10T00:59:5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3400"/>
    <d v="2015-09-1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401"/>
    <d v="2014-08-28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402"/>
    <d v="2015-02-18T17:35:3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3403"/>
    <d v="2016-11-01T19:58:45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404"/>
    <d v="2016-04-07T03:27:3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3405"/>
    <d v="2015-03-26T09:54:05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3406"/>
    <d v="2014-09-12T21:55:4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3407"/>
    <d v="2014-04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3408"/>
    <d v="2016-03-19T19:43:05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409"/>
    <d v="2016-02-05T02:10:0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3410"/>
    <d v="2015-02-02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2232"/>
    <d v="2015-11-15T13:29:3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411"/>
    <d v="2015-03-25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3412"/>
    <d v="2015-01-14T16:14:4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3413"/>
    <d v="2014-09-02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3414"/>
    <d v="2014-09-02T01:21:4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415"/>
    <d v="2014-06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3416"/>
    <d v="2015-02-03T17:17:2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417"/>
    <d v="2016-10-19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3418"/>
    <d v="2014-06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419"/>
    <d v="2014-07-19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3420"/>
    <d v="2016-01-11T13:56:54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3421"/>
    <d v="2014-05-17T01:30:5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3422"/>
    <d v="2014-06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3423"/>
    <d v="2016-07-21T14:48:1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3424"/>
    <d v="2014-07-31T12:59:5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425"/>
    <d v="2015-07-20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3426"/>
    <d v="2015-04-06T22:16: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3427"/>
    <d v="2016-01-05T21:52:1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3428"/>
    <d v="2014-06-19T02:57:08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3429"/>
    <d v="2015-10-17T10:18: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430"/>
    <d v="2015-04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3431"/>
    <d v="2014-08-10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432"/>
    <d v="2016-05-31T06:59:46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433"/>
    <d v="2015-09-25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434"/>
    <d v="2015-01-12T19:58:45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435"/>
    <d v="2016-02-02T21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3436"/>
    <d v="2014-11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437"/>
    <d v="2016-06-11T01:15:3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438"/>
    <d v="2015-02-01T16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3439"/>
    <d v="2015-03-25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3440"/>
    <d v="2014-06-30T15:20:2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441"/>
    <d v="2016-06-14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3442"/>
    <d v="2014-07-0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3443"/>
    <d v="2016-09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3444"/>
    <d v="2014-07-01T04:56:07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3445"/>
    <d v="2015-01-12T16:57:3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3446"/>
    <d v="2015-01-07T04:51:43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3447"/>
    <d v="2016-04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448"/>
    <d v="2014-08-01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449"/>
    <d v="2016-09-30T15:11:1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450"/>
    <d v="2015-06-24T21:33:4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3451"/>
    <d v="2016-08-30T22:03:0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3452"/>
    <d v="2016-07-24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453"/>
    <d v="2015-07-15T15:01:1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3454"/>
    <d v="2016-02-20T00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455"/>
    <d v="2015-02-18T16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3456"/>
    <d v="2016-08-23T18:22:09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3457"/>
    <d v="2016-03-29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458"/>
    <d v="2016-06-08T00:31: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3459"/>
    <d v="2014-07-21T19:41:3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3460"/>
    <d v="2014-10-16T04:05:3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461"/>
    <d v="2015-02-27T20:01:36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462"/>
    <d v="2016-06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463"/>
    <d v="2014-10-06T21:08:24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464"/>
    <d v="2014-10-09T06:43:1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3465"/>
    <d v="2015-05-04T17:40:4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3466"/>
    <d v="2015-02-18T22:00:2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467"/>
    <d v="2014-05-22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3468"/>
    <d v="2015-06-16T07:37:0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3469"/>
    <d v="2014-12-16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3470"/>
    <d v="2014-06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3471"/>
    <d v="2014-06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3472"/>
    <d v="2016-05-16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3473"/>
    <d v="2016-01-03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3474"/>
    <d v="2015-05-02T21:00:0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3475"/>
    <d v="2015-05-25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3476"/>
    <d v="2015-03-24T18:26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3477"/>
    <d v="2014-04-24T15:15:3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3478"/>
    <d v="2016-03-14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479"/>
    <d v="2015-04-27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3480"/>
    <d v="2015-09-21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481"/>
    <d v="2014-07-28T20:47:16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482"/>
    <d v="2016-11-15T05:09:3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3483"/>
    <d v="2014-10-03T18:18: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3484"/>
    <d v="2016-08-02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3485"/>
    <d v="2016-05-21T17:48:2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3486"/>
    <d v="2016-03-30T03:48: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3487"/>
    <d v="2015-05-08T00:52:0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3488"/>
    <d v="2016-02-19T22:03:5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3489"/>
    <d v="2015-08-17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490"/>
    <d v="2016-03-01T20:08:44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3491"/>
    <d v="2016-06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492"/>
    <d v="2015-10-20T17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3493"/>
    <d v="2014-05-01T22:27:2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494"/>
    <d v="2014-07-09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495"/>
    <d v="2016-05-0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496"/>
    <d v="2016-04-17T17:30:53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3497"/>
    <d v="2014-11-07T20:37:4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3498"/>
    <d v="2014-06-1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3499"/>
    <d v="2014-10-15T20:58:1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500"/>
    <d v="2015-02-22T12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3501"/>
    <d v="2014-05-22T02:18:32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502"/>
    <d v="2015-01-16T20:19:1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3503"/>
    <d v="2015-05-0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504"/>
    <d v="2014-08-05T00:14:3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505"/>
    <d v="2014-06-04T19:37:14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3506"/>
    <d v="2014-09-11T18:48:19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3507"/>
    <d v="2015-02-02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3508"/>
    <d v="2015-08-11T19:46:5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3509"/>
    <d v="2014-08-30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510"/>
    <d v="2015-08-18T18:57:26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3511"/>
    <d v="2016-07-30T09:32:28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3512"/>
    <d v="2014-08-29T18:19:3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453"/>
    <d v="2015-07-29T16:41:4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513"/>
    <d v="2016-03-31T08:02:5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3514"/>
    <d v="2015-06-12T00:33:2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3515"/>
    <d v="2016-12-29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516"/>
    <d v="2015-06-22T18:16:58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517"/>
    <d v="2016-03-13T14:57:37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518"/>
    <d v="2016-05-31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3519"/>
    <d v="2014-09-02T14:23:4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3520"/>
    <d v="2015-10-12T18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3521"/>
    <d v="2015-08-27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804"/>
    <d v="2015-09-01T15:21:5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3522"/>
    <d v="2015-11-20T17:27:0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523"/>
    <d v="2014-10-11T08:30:1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3524"/>
    <d v="2016-07-20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3525"/>
    <d v="2016-08-1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526"/>
    <d v="2016-05-27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527"/>
    <d v="2015-08-06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3528"/>
    <d v="2014-07-09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3529"/>
    <d v="2015-05-26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530"/>
    <d v="2015-02-05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3531"/>
    <d v="2015-03-12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3532"/>
    <d v="2015-03-10T15:51:24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3533"/>
    <d v="2016-04-20T01:53:2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3534"/>
    <d v="2016-02-11T22:36:54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535"/>
    <d v="2015-08-07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3536"/>
    <d v="2016-04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537"/>
    <d v="2014-04-24T12:22:5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538"/>
    <d v="2014-05-29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3539"/>
    <d v="2015-07-11T00:41:2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3540"/>
    <d v="2015-01-12T01:12:39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541"/>
    <d v="2016-10-18T10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542"/>
    <d v="2014-06-18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3543"/>
    <d v="2014-04-01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544"/>
    <d v="2015-05-15T19:36:1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3545"/>
    <d v="2015-07-09T02:18:28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3546"/>
    <d v="2015-04-21T21:21:0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3547"/>
    <d v="2015-07-18T16:19:3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3548"/>
    <d v="2016-03-04T18:17:0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3549"/>
    <d v="2016-07-04T16:07:36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3550"/>
    <d v="2015-08-20T14:57: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3551"/>
    <d v="2014-12-0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3552"/>
    <d v="2014-12-24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3553"/>
    <d v="2015-05-11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3554"/>
    <d v="2014-08-18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3555"/>
    <d v="2014-12-09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3556"/>
    <d v="2014-12-03T07:58:0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557"/>
    <d v="2014-09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558"/>
    <d v="2015-05-22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3559"/>
    <d v="2014-10-09T09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3560"/>
    <d v="2014-10-14T22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3561"/>
    <d v="2016-07-10T18:48:4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562"/>
    <d v="2016-10-06T13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563"/>
    <d v="2015-03-30T18:53:03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3564"/>
    <d v="2016-03-31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565"/>
    <d v="2016-03-01T18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3566"/>
    <d v="2015-01-22T04:13:4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567"/>
    <d v="2014-07-16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568"/>
    <d v="2016-03-22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3569"/>
    <d v="2016-02-18T10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3570"/>
    <d v="2015-06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3571"/>
    <d v="2014-11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3572"/>
    <d v="2016-07-25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3573"/>
    <d v="2016-05-13T12:57:34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3574"/>
    <d v="2015-04-07T19:53:3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3575"/>
    <d v="2015-05-01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3576"/>
    <d v="2014-09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577"/>
    <d v="2014-12-30T22:45:44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3578"/>
    <d v="2014-12-15T19:55:0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3579"/>
    <d v="2014-12-01T21:33:5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3580"/>
    <d v="2016-08-10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3581"/>
    <d v="2015-02-15T00:12:03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582"/>
    <d v="2014-08-05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3583"/>
    <d v="2016-02-17T14:03:1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3584"/>
    <d v="2014-08-15T19:10:2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585"/>
    <d v="2015-08-04T19:04:37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586"/>
    <d v="2016-09-15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3587"/>
    <d v="2014-12-17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3588"/>
    <d v="2016-03-18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3589"/>
    <d v="2015-10-06T20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3590"/>
    <d v="2016-04-23T00:22:3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591"/>
    <d v="2016-01-14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3592"/>
    <d v="2016-07-15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593"/>
    <d v="2015-11-30T23:08:02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594"/>
    <d v="2016-05-16T17:01: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3595"/>
    <d v="2016-02-29T23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3596"/>
    <d v="2015-07-18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597"/>
    <d v="2015-03-09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3598"/>
    <d v="2014-05-30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599"/>
    <d v="2014-05-29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3600"/>
    <d v="2015-05-20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3601"/>
    <d v="2015-11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3602"/>
    <d v="2015-02-17T22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3603"/>
    <d v="2017-02-13T14:38:4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604"/>
    <d v="2015-05-04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3605"/>
    <d v="2016-10-18T03:10:2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3606"/>
    <d v="2015-02-02T22:31:0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3607"/>
    <d v="2016-09-06T22:27:24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3608"/>
    <d v="2014-08-26T05:19:3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609"/>
    <d v="2014-07-08T17:41:1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3610"/>
    <d v="2016-06-24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3611"/>
    <d v="2015-06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3612"/>
    <d v="2014-07-2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613"/>
    <d v="2016-03-31T17:48:0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3614"/>
    <d v="2015-10-14T19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615"/>
    <d v="2016-03-08T02:16:04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616"/>
    <d v="2014-10-30T20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3617"/>
    <d v="2014-08-29T18:04:57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618"/>
    <d v="2014-11-0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3619"/>
    <d v="2016-10-06T14:57:4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3620"/>
    <d v="2016-11-27T03:59:3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621"/>
    <d v="2016-03-21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3622"/>
    <d v="2015-08-10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3623"/>
    <d v="2014-12-02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624"/>
    <d v="2015-02-18T16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625"/>
    <d v="2016-08-08T16:15:06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3626"/>
    <d v="2015-04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3627"/>
    <d v="2014-09-17T15:02:59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628"/>
    <d v="2015-10-20T19:35:27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3629"/>
    <d v="2015-10-08T03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3630"/>
    <d v="2016-02-09T05:48:07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631"/>
    <d v="2016-10-22T23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3632"/>
    <d v="2015-05-16T10:06:4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633"/>
    <d v="2016-08-16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3634"/>
    <d v="2014-09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635"/>
    <d v="2014-05-21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636"/>
    <d v="2016-01-1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637"/>
    <d v="2014-07-08T15:30:42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3638"/>
    <d v="2016-08-14T15:28:2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3639"/>
    <d v="2015-07-06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3640"/>
    <d v="2016-03-11T09:59:4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3641"/>
    <d v="2015-06-18T19:16:3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3642"/>
    <d v="2017-01-02T21:50:3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643"/>
    <d v="2016-05-09T15:06:59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644"/>
    <d v="2014-05-16T20:36:2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3645"/>
    <d v="2015-02-20T06:39:1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646"/>
    <d v="2014-11-28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647"/>
    <d v="2016-03-18T21:31:1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648"/>
    <d v="2015-03-01T05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649"/>
    <d v="2016-10-22T10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3650"/>
    <d v="2016-06-02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651"/>
    <d v="2015-10-17T19:23:42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652"/>
    <d v="2014-07-02T21:43:0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3653"/>
    <d v="2015-06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3654"/>
    <d v="2015-06-30T13:20:5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3655"/>
    <d v="2015-05-12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3656"/>
    <d v="2015-05-18T12:20:1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657"/>
    <d v="2014-06-30T15:04:27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3658"/>
    <d v="2014-08-27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3659"/>
    <d v="2014-10-02T07:04:5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660"/>
    <d v="2016-07-05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661"/>
    <d v="2016-05-03T14:19:4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3662"/>
    <d v="2014-08-25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3663"/>
    <d v="2014-06-12T13:46:58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3664"/>
    <d v="2015-04-26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665"/>
    <d v="2014-05-27T18:16:2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666"/>
    <d v="2016-09-14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3667"/>
    <d v="2016-01-0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3668"/>
    <d v="2014-05-13T16:26:58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3669"/>
    <d v="2016-09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3670"/>
    <d v="2015-08-03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3671"/>
    <d v="2014-04-24T14:14:19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3672"/>
    <d v="2015-08-14T15:54:2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673"/>
    <d v="2014-05-28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3674"/>
    <d v="2014-07-09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3675"/>
    <d v="2015-05-23T19:50:3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676"/>
    <d v="2014-10-28T14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3677"/>
    <d v="2015-01-16T16:48:49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678"/>
    <d v="2014-09-09T23:09:39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3679"/>
    <d v="2015-11-01T04:35:2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3680"/>
    <d v="2016-04-30T03:12:4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3681"/>
    <d v="2014-12-22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682"/>
    <d v="2014-12-15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683"/>
    <d v="2016-04-19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3684"/>
    <d v="2016-02-01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685"/>
    <d v="2014-09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3686"/>
    <d v="2014-08-31T14:03:2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3687"/>
    <d v="2015-05-05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3688"/>
    <d v="2016-06-03T12:54:4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689"/>
    <d v="2016-07-05T12:06:28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3690"/>
    <d v="2016-04-0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3691"/>
    <d v="2014-06-02T13:01:5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692"/>
    <d v="2014-08-28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693"/>
    <d v="2016-07-01T01:09:3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694"/>
    <d v="2014-06-20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3695"/>
    <d v="2014-05-26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3696"/>
    <d v="2015-03-09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3174"/>
    <d v="2014-05-20T17:22:5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3697"/>
    <d v="2015-05-10T04:07:4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3698"/>
    <d v="2016-05-15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3699"/>
    <d v="2015-04-24T13:21:0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3700"/>
    <d v="2015-02-01T23:53:39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3701"/>
    <d v="2015-12-22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702"/>
    <d v="2015-04-08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3703"/>
    <d v="2015-01-28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704"/>
    <d v="2015-05-23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3705"/>
    <d v="2015-06-10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3706"/>
    <d v="2014-10-15T22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3707"/>
    <d v="2016-01-12T16:07:27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3708"/>
    <d v="2014-10-31T18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3709"/>
    <d v="2016-04-05T11:47:4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710"/>
    <d v="2016-02-01T22:41:0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3711"/>
    <d v="2016-04-02T03:22:5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3712"/>
    <d v="2016-09-19T08:21:3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3713"/>
    <d v="2015-07-20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714"/>
    <d v="2015-02-06T04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715"/>
    <d v="2015-07-18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3716"/>
    <d v="2014-12-10T18:04:0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717"/>
    <d v="2014-11-25T16:15:3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3718"/>
    <d v="2015-04-09T00:35:08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719"/>
    <d v="2015-03-26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720"/>
    <d v="2015-04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721"/>
    <d v="2015-02-13T17:04:53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722"/>
    <d v="2015-10-20T16:35:03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723"/>
    <d v="2014-06-23T22:31: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3724"/>
    <d v="2016-06-2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3725"/>
    <d v="2014-07-13T02:09:15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3726"/>
    <d v="2015-11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727"/>
    <d v="2014-08-07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3728"/>
    <d v="2014-06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3729"/>
    <d v="2014-06-03T19:32:32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730"/>
    <d v="2014-07-11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731"/>
    <d v="2016-09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732"/>
    <d v="2015-06-09T07:11:3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3733"/>
    <d v="2016-01-26T16:57: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734"/>
    <d v="2016-03-29T03:03:08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735"/>
    <d v="2015-01-12T23:33: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3736"/>
    <d v="2016-02-03T00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3737"/>
    <d v="2016-09-06T19:15:3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3738"/>
    <d v="2015-05-04T19:46:4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739"/>
    <d v="2014-06-18T21:08:57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3740"/>
    <d v="2016-03-16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3741"/>
    <d v="2014-05-12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742"/>
    <d v="2014-11-1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3743"/>
    <d v="2014-04-18T11:18:58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3744"/>
    <d v="2015-06-27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3745"/>
    <d v="2014-04-10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746"/>
    <d v="2015-06-18T11:12:1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3747"/>
    <d v="2015-07-08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748"/>
    <d v="2015-03-02T18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749"/>
    <d v="2016-05-09T20:13:5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3750"/>
    <d v="2014-06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3751"/>
    <d v="2014-05-29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3566"/>
    <d v="2015-02-15T00:28:1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3752"/>
    <d v="2014-05-13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753"/>
    <d v="2016-03-16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754"/>
    <d v="2015-05-14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755"/>
    <d v="2016-05-03T20:34:1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3756"/>
    <d v="2016-11-08T14:48:26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3757"/>
    <d v="2016-10-13T00:07:27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758"/>
    <d v="2015-03-24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3759"/>
    <d v="2015-03-12T22:37:2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3760"/>
    <d v="2014-06-24T08:49:3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3761"/>
    <d v="2014-09-05T02:40:2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3762"/>
    <d v="2014-12-16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3763"/>
    <d v="2016-02-25T17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764"/>
    <d v="2015-06-11T05:16:2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3765"/>
    <d v="2014-08-14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3766"/>
    <d v="2016-06-25T20:41: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3767"/>
    <d v="2016-02-20T03:22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768"/>
    <d v="2016-06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769"/>
    <d v="2016-06-27T15:19:29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3770"/>
    <d v="2016-04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514"/>
    <d v="2015-06-12T12:50: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771"/>
    <d v="2015-11-25T16:41:59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772"/>
    <d v="2015-05-14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3773"/>
    <d v="2016-10-23T16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3774"/>
    <d v="2014-05-07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775"/>
    <d v="2015-06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776"/>
    <d v="2014-11-25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777"/>
    <d v="2015-05-08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778"/>
    <d v="2015-07-16T10:28:1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79"/>
    <d v="2016-11-15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3780"/>
    <d v="2015-03-21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781"/>
    <d v="2014-07-11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782"/>
    <d v="2016-02-10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3783"/>
    <d v="2014-12-09T17:41:2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3784"/>
    <d v="2014-12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3785"/>
    <d v="2015-09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786"/>
    <d v="2016-02-03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3787"/>
    <d v="2016-06-06T00:13:4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788"/>
    <d v="2014-07-29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789"/>
    <d v="2014-06-0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3790"/>
    <d v="2015-03-27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791"/>
    <d v="2015-02-24T10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3792"/>
    <d v="2014-06-10T12:38: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3793"/>
    <d v="2015-02-19T20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794"/>
    <d v="2016-04-27T15:02:5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2551"/>
    <d v="2015-04-15T18:01:4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3795"/>
    <d v="2016-05-07T06:37: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3532"/>
    <d v="2015-02-23T21:41:5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3796"/>
    <d v="2015-07-22T06:14:17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3797"/>
    <d v="2014-06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798"/>
    <d v="2015-10-07T16:43:36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799"/>
    <d v="2015-02-10T20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3800"/>
    <d v="2015-06-29T05:01:44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801"/>
    <d v="2015-06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3802"/>
    <d v="2015-12-03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3803"/>
    <d v="2015-11-21T20:06:57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804"/>
    <d v="2015-06-15T21:50:4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805"/>
    <d v="2016-07-20T15:01:4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3806"/>
    <d v="2015-05-2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807"/>
    <d v="2015-04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3808"/>
    <d v="2015-01-30T22:16:4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809"/>
    <d v="2014-11-01T12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3810"/>
    <d v="2016-08-1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811"/>
    <d v="2016-05-13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3812"/>
    <d v="2014-10-15T20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3813"/>
    <d v="2016-01-06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814"/>
    <d v="2014-11-20T20:56:1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3815"/>
    <d v="2015-05-19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816"/>
    <d v="2016-03-3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3817"/>
    <d v="2016-07-02T22:14:1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3818"/>
    <d v="2015-05-28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819"/>
    <d v="2015-04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3820"/>
    <d v="2015-05-31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821"/>
    <d v="2016-03-03T16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3822"/>
    <d v="2014-05-21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3823"/>
    <d v="2014-04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3824"/>
    <d v="2014-05-07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825"/>
    <d v="2014-05-07T14:48:5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3826"/>
    <d v="2015-09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3827"/>
    <d v="2014-09-03T05:19:0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3828"/>
    <d v="2015-06-04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3829"/>
    <d v="2015-09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3830"/>
    <d v="2015-05-12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831"/>
    <d v="2014-12-02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832"/>
    <d v="2015-06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833"/>
    <d v="2015-03-02T04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834"/>
    <d v="2014-07-28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835"/>
    <d v="2015-04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836"/>
    <d v="2015-02-24T23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837"/>
    <d v="2015-02-06T17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838"/>
    <d v="2014-07-09T17:41:3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839"/>
    <d v="2015-05-04T10:20:44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840"/>
    <d v="2014-05-30T21:26:47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3841"/>
    <d v="2014-07-13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842"/>
    <d v="2014-10-02T14:09:37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843"/>
    <d v="2016-08-29T06:15:5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3844"/>
    <d v="2015-09-06T15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845"/>
    <d v="2015-10-18T21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3846"/>
    <d v="2014-07-21T15:38:18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847"/>
    <d v="2016-02-02T22:43:41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848"/>
    <d v="2016-05-19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849"/>
    <d v="2014-08-14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3850"/>
    <d v="2015-02-12T17:23:1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851"/>
    <d v="2014-06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3852"/>
    <d v="2017-01-28T18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3853"/>
    <d v="2015-06-25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3854"/>
    <d v="2015-09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3855"/>
    <d v="2015-01-03T00:23:42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3856"/>
    <d v="2016-09-02T08:19:2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3857"/>
    <d v="2016-01-03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3858"/>
    <d v="2016-11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859"/>
    <d v="2015-05-30T19:39:06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3860"/>
    <d v="2014-12-26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3792"/>
    <d v="2014-06-25T19:33:4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861"/>
    <d v="2017-01-21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3862"/>
    <d v="2016-01-04T23:36:1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3863"/>
    <d v="2014-08-03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3864"/>
    <d v="2015-03-02T18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3865"/>
    <d v="2016-04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3866"/>
    <d v="2014-11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867"/>
    <d v="2015-03-16T20:35:29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3868"/>
    <d v="2017-01-27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3869"/>
    <d v="2014-12-04T00:07:1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870"/>
    <d v="2015-06-16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3871"/>
    <d v="2015-02-21T03:10:4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3872"/>
    <d v="2014-08-16T15:39:17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3873"/>
    <d v="2014-05-20T15:47:2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3874"/>
    <d v="2016-11-05T23:00:1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875"/>
    <d v="2015-01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876"/>
    <d v="2014-06-03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877"/>
    <d v="2014-12-09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3878"/>
    <d v="2015-07-08T11:34:3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879"/>
    <d v="2014-07-23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880"/>
    <d v="2015-05-12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881"/>
    <d v="2015-11-0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3882"/>
    <d v="2016-10-20T11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3883"/>
    <d v="2015-07-01T00:16:05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884"/>
    <d v="2015-04-01T05:30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3885"/>
    <d v="2015-04-30T14:58:23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3886"/>
    <d v="2015-05-19T22:01:3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887"/>
    <d v="2014-09-24T19:40:0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888"/>
    <d v="2014-07-14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889"/>
    <d v="2014-08-12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3890"/>
    <d v="2015-08-08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3891"/>
    <d v="2014-10-27T19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892"/>
    <d v="2015-02-24T06:28:5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3893"/>
    <d v="2015-10-31T05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3894"/>
    <d v="2015-04-20T19:39:1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895"/>
    <d v="2016-05-02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3896"/>
    <d v="2016-05-04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897"/>
    <d v="2014-08-12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898"/>
    <d v="2014-07-23T15:57:0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899"/>
    <d v="2015-12-20T16:26:13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900"/>
    <d v="2016-10-14T09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3901"/>
    <d v="2014-10-14T13:00:5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3902"/>
    <d v="2015-01-16T18:26:5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3903"/>
    <d v="2015-03-12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904"/>
    <d v="2014-05-27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905"/>
    <d v="2014-06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906"/>
    <d v="2014-11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907"/>
    <d v="2014-07-10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908"/>
    <d v="2015-09-18T16:23:47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3909"/>
    <d v="2016-08-19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3910"/>
    <d v="2016-03-04T08:07:48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3911"/>
    <d v="2015-08-12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912"/>
    <d v="2016-02-15T04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3913"/>
    <d v="2016-06-17T23:14:2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3914"/>
    <d v="2015-08-17T16:07:1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3915"/>
    <d v="2015-08-05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3916"/>
    <d v="2016-11-01T06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917"/>
    <d v="2016-06-13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918"/>
    <d v="2015-05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919"/>
    <d v="2014-10-03T09:36:1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920"/>
    <d v="2014-11-18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921"/>
    <d v="2014-10-28T14:05:37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3922"/>
    <d v="2015-04-17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3923"/>
    <d v="2015-10-02T18:41:0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3924"/>
    <d v="2015-07-28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925"/>
    <d v="2015-04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926"/>
    <d v="2015-01-27T20:00:2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927"/>
    <d v="2016-09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3928"/>
    <d v="2014-07-09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3929"/>
    <d v="2015-01-12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930"/>
    <d v="2016-03-10T16:51:2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931"/>
    <d v="2016-03-04T19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932"/>
    <d v="2015-08-27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3933"/>
    <d v="2016-06-29T01:09:46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3934"/>
    <d v="2014-05-15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3935"/>
    <d v="2015-10-29T20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3936"/>
    <d v="2016-03-28T22:22:0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937"/>
    <d v="2016-05-23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3938"/>
    <d v="2014-06-26T22:48:3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3939"/>
    <d v="2014-08-29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940"/>
    <d v="2015-12-04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941"/>
    <d v="2014-04-16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942"/>
    <d v="2015-11-03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3943"/>
    <d v="2015-10-19T03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944"/>
    <d v="2015-02-18T17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945"/>
    <d v="2016-02-14T05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946"/>
    <d v="2014-06-11T17:04:3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947"/>
    <d v="2017-02-04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3948"/>
    <d v="2016-03-23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3949"/>
    <d v="2016-08-19T20:30:46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950"/>
    <d v="2016-03-18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3951"/>
    <d v="2014-06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3952"/>
    <d v="2014-12-08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3953"/>
    <d v="2016-04-09T16:25:1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3954"/>
    <d v="2016-05-03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3955"/>
    <d v="2016-06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956"/>
    <d v="2014-07-10T20:36:01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957"/>
    <d v="2016-06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958"/>
    <d v="2014-12-02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3959"/>
    <d v="2015-03-06T21:40:57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3960"/>
    <d v="2014-06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961"/>
    <d v="2016-05-18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962"/>
    <d v="2015-05-08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3963"/>
    <d v="2014-04-18T20:52:3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964"/>
    <d v="2014-10-08T23:07:2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3965"/>
    <d v="2016-01-30T16:58:4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3966"/>
    <d v="2016-04-07T13:09: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3967"/>
    <d v="2014-05-0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968"/>
    <d v="2015-08-14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3969"/>
    <d v="2015-10-09T17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970"/>
    <d v="2016-02-01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971"/>
    <d v="2015-05-0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3972"/>
    <d v="2015-10-12T22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973"/>
    <d v="2015-04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974"/>
    <d v="2014-06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975"/>
    <d v="2015-01-15T16:24: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3976"/>
    <d v="2014-11-07T06:24: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3977"/>
    <d v="2015-03-06T09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3978"/>
    <d v="2015-02-26T23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3979"/>
    <d v="2014-07-22T19:53:18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980"/>
    <d v="2016-03-08T15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748"/>
    <d v="2017-02-09T23:08:2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981"/>
    <d v="2014-08-28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982"/>
    <d v="2015-01-16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983"/>
    <d v="2014-09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984"/>
    <d v="2014-08-21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985"/>
    <d v="2016-01-22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986"/>
    <d v="2014-07-28T18:33:01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987"/>
    <d v="2015-06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988"/>
    <d v="2014-07-31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3989"/>
    <d v="2014-10-09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990"/>
    <d v="2014-12-29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3991"/>
    <d v="2015-04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992"/>
    <d v="2015-01-17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3993"/>
    <d v="2016-02-19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994"/>
    <d v="2015-06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995"/>
    <d v="2014-08-18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996"/>
    <d v="2014-08-05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997"/>
    <d v="2016-09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998"/>
    <d v="2016-02-17T16:13:16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3999"/>
    <d v="2015-02-22T04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4000"/>
    <d v="2014-08-27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4001"/>
    <d v="2014-12-17T14:01:07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4002"/>
    <d v="2016-02-08T23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4003"/>
    <d v="2015-08-0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4004"/>
    <d v="2015-05-27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4005"/>
    <d v="2015-10-05T15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4006"/>
    <d v="2017-02-02T23:18:0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4007"/>
    <d v="2014-05-06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4008"/>
    <d v="2015-11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4009"/>
    <d v="2016-01-05T15:43:1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4010"/>
    <d v="2014-10-29T14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011"/>
    <d v="2015-10-16T19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4012"/>
    <d v="2016-09-01T06:27:0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4013"/>
    <d v="2015-03-04T22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4014"/>
    <d v="2014-09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4015"/>
    <d v="2014-06-14T22:29:24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4016"/>
    <d v="2016-05-07T01:41:5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4017"/>
    <d v="2014-08-18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018"/>
    <d v="2015-10-28T16:06:07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4019"/>
    <d v="2015-05-20T05:33:24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4020"/>
    <d v="2016-07-08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021"/>
    <d v="2014-12-22T02:01:04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4022"/>
    <d v="2014-11-05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023"/>
    <d v="2015-03-11T05:16:2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4024"/>
    <d v="2014-07-22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4025"/>
    <d v="2014-09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026"/>
    <d v="2014-12-18T00:32:2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4027"/>
    <d v="2016-03-07T12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4028"/>
    <d v="2015-06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4029"/>
    <d v="2014-09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4030"/>
    <d v="2014-05-02T19:26:37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4031"/>
    <d v="2014-08-14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032"/>
    <d v="2014-10-16T16:33:48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4033"/>
    <d v="2016-08-31T20:11:2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4034"/>
    <d v="2014-05-20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4035"/>
    <d v="2016-06-13T22:23:5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4036"/>
    <d v="2015-11-02T23:14:4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268"/>
    <d v="2016-03-17T01:27: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4037"/>
    <d v="2014-08-15T15:22:3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038"/>
    <d v="2014-05-20T16:40:56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4039"/>
    <d v="2016-02-21T03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4040"/>
    <d v="2016-06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4041"/>
    <d v="2014-05-28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4042"/>
    <d v="2015-03-30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4043"/>
    <d v="2014-07-13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4044"/>
    <d v="2016-04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4045"/>
    <d v="2015-08-19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46"/>
    <d v="2016-12-14T23:07: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4047"/>
    <d v="2015-01-18T15:52:3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048"/>
    <d v="2015-01-27T16:00:2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4049"/>
    <d v="2016-11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4050"/>
    <d v="2014-06-22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4051"/>
    <d v="2015-03-15T08:17:06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4052"/>
    <d v="2015-10-06T13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4053"/>
    <d v="2014-05-20T01:06:09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4054"/>
    <d v="2014-09-23T19:05:49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4055"/>
    <d v="2016-11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4056"/>
    <d v="2016-12-28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057"/>
    <d v="2016-05-20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4058"/>
    <d v="2016-05-21T16:45:1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4059"/>
    <d v="2015-02-06T13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060"/>
    <d v="2015-10-30T04:32:33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4061"/>
    <d v="2015-12-15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4062"/>
    <d v="2016-09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4063"/>
    <d v="2015-02-23T14:29:3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4064"/>
    <d v="2015-10-27T22:34:59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4065"/>
    <d v="2016-06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4066"/>
    <d v="2014-12-17T14:42:04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4067"/>
    <d v="2015-04-28T17:34:48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4068"/>
    <d v="2015-07-24T16:08:5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4069"/>
    <d v="2014-12-17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4070"/>
    <d v="2015-02-04T04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4071"/>
    <d v="2015-06-23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072"/>
    <d v="2014-09-08T02:05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073"/>
    <d v="2016-11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4074"/>
    <d v="2017-01-15T12:43:39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4075"/>
    <d v="2015-12-06T19:47:17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4076"/>
    <d v="2016-05-05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4077"/>
    <d v="2016-07-19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4078"/>
    <d v="2014-10-1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4079"/>
    <d v="2016-12-26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4080"/>
    <d v="2016-04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4081"/>
    <d v="2015-07-03T19:59:2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4082"/>
    <d v="2016-09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4083"/>
    <d v="2016-11-23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4084"/>
    <d v="2015-02-18T01:11: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4085"/>
    <d v="2014-09-01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4086"/>
    <d v="2017-02-01T00:45:37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4087"/>
    <d v="2015-10-30T12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4088"/>
    <d v="2016-05-22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4089"/>
    <d v="2015-01-25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090"/>
    <d v="2016-01-31T22:43:06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4091"/>
    <d v="2015-12-20T13:45:2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E61C6-045B-4DDD-AEB0-1DE3F22B62AD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D6D97-4C4D-498F-AFE5-3BD64BC15C56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06321-4CD6-415C-B69F-9D8869C1D624}" name="PivotTable1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C122C1-B7A4-4A4A-B1D3-B37BFCC7CC57}" name="Table1" displayName="Table1" ref="A1:T4115" totalsRowShown="0" headerRowDxfId="27">
  <autoFilter ref="A1:T4115" xr:uid="{6BC122C1-B7A4-4A4A-B1D3-B37BFCC7CC57}"/>
  <tableColumns count="20">
    <tableColumn id="1" xr3:uid="{6051B8EE-0B4C-489C-879C-6CD03090B107}" name="id"/>
    <tableColumn id="2" xr3:uid="{9EF9309E-0833-4E3C-9FAE-AC66720862BC}" name="name" dataDxfId="26"/>
    <tableColumn id="3" xr3:uid="{416C847E-195D-4BF4-B334-A5C5B0230AE6}" name="blurb" dataDxfId="25"/>
    <tableColumn id="4" xr3:uid="{9334477D-3526-4002-B2B4-C11B357116CF}" name="goal"/>
    <tableColumn id="5" xr3:uid="{2D40D507-8733-46BD-A9DC-01839D5FA072}" name="pledged"/>
    <tableColumn id="6" xr3:uid="{5EB75C57-5842-4C15-A93A-481A60800C86}" name="state"/>
    <tableColumn id="7" xr3:uid="{B6FAE8A4-AD72-429F-BCE1-EE00E1CD6FCC}" name="country"/>
    <tableColumn id="8" xr3:uid="{21F58BDE-F5D0-4435-A1CE-FCACCD81E387}" name="currency"/>
    <tableColumn id="9" xr3:uid="{153022EF-2D8C-4859-9056-F55421A47C8A}" name="deadline"/>
    <tableColumn id="10" xr3:uid="{D2642D51-D971-4E09-9328-68750178572C}" name="launched_at"/>
    <tableColumn id="11" xr3:uid="{C2063552-A6B3-4083-9C4D-0784E0E8AD91}" name="staff_pick"/>
    <tableColumn id="12" xr3:uid="{C8199614-D729-48AB-B359-EBA1AEF025B9}" name="backers_count"/>
    <tableColumn id="13" xr3:uid="{86061FE3-A023-429E-8B37-0524E91AE6A8}" name="spotlight"/>
    <tableColumn id="14" xr3:uid="{91A70CEB-67E8-4233-8121-3F01FE0F08C1}" name="Category and Sub-Category"/>
    <tableColumn id="15" xr3:uid="{51EEF52F-FE85-49EF-915F-C8155BD4BF04}" name="Percent Funded" dataDxfId="24">
      <calculatedColumnFormula>ROUND(SUM((Table1[[#This Row],[pledged]]/Table1[[#This Row],[goal]])*100),0)</calculatedColumnFormula>
    </tableColumn>
    <tableColumn id="16" xr3:uid="{9FA54E03-197B-4DA3-A508-D7EB756DC81C}" name="Average Donation" dataDxfId="23">
      <calculatedColumnFormula>IFERROR(Table1[[#This Row],[pledged]]/Table1[[#This Row],[backers_count]],"0")</calculatedColumnFormula>
    </tableColumn>
    <tableColumn id="19" xr3:uid="{89D623DD-2B5B-4F8F-AE61-AC46CBA251E9}" name="Date Created Conversion" dataDxfId="22" dataCellStyle="Currency">
      <calculatedColumnFormula>(((Table1[[#This Row],[deadline]]/60)/60)/24)+DATE(1970,1,1)</calculatedColumnFormula>
    </tableColumn>
    <tableColumn id="20" xr3:uid="{25A461AF-2B6F-4B5C-AF93-62EDDA40BC27}" name="Date Ended Conversion" dataDxfId="21" dataCellStyle="Currency">
      <calculatedColumnFormula>(((Table1[[#This Row],[launched_at]]/60)/60)/24)+DATE(1970,1,1)</calculatedColumnFormula>
    </tableColumn>
    <tableColumn id="17" xr3:uid="{6DE96A9F-A9BF-45F6-85A2-20C9B87995AF}" name="Category" dataDxfId="20"/>
    <tableColumn id="18" xr3:uid="{881A3423-F969-4670-B5A7-7FD7EF6B0D1C}" name="Sub-Categor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E8C0-7C1B-4EED-9785-377A15610D83}"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8363</v>
      </c>
      <c r="B3" s="10" t="s">
        <v>8364</v>
      </c>
    </row>
    <row r="4" spans="1:6" x14ac:dyDescent="0.25">
      <c r="A4" s="10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1" t="s">
        <v>8351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8358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8357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8356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8355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8359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8354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8353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8352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96943-6F29-44E2-A6BE-390DFECD5736}">
  <dimension ref="A1:F47"/>
  <sheetViews>
    <sheetView topLeftCell="A6" workbookViewId="0">
      <selection activeCell="B47" sqref="B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8308</v>
      </c>
      <c r="B2" t="s">
        <v>8360</v>
      </c>
    </row>
    <row r="4" spans="1:6" x14ac:dyDescent="0.25">
      <c r="A4" s="10" t="s">
        <v>8363</v>
      </c>
      <c r="B4" s="10" t="s">
        <v>8364</v>
      </c>
    </row>
    <row r="5" spans="1:6" x14ac:dyDescent="0.25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11" t="s">
        <v>8315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8335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8326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8349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8345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8313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8325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8338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8320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8329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8339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8340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8324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8323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8347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8322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8328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8350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8334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8319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8341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8330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8336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8316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8337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8333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8344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8321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8312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8343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8346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8348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8342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8332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8327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8318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8317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8331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8362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60F93-5A2E-4757-8E25-B5F7FA183994}">
  <dimension ref="A1:F18"/>
  <sheetViews>
    <sheetView topLeftCell="A4" workbookViewId="0">
      <selection activeCell="I7" sqref="I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0" t="s">
        <v>8308</v>
      </c>
      <c r="B1" t="s">
        <v>8360</v>
      </c>
    </row>
    <row r="2" spans="1:6" x14ac:dyDescent="0.25">
      <c r="A2" s="10" t="s">
        <v>8379</v>
      </c>
      <c r="B2" t="s">
        <v>8360</v>
      </c>
    </row>
    <row r="4" spans="1:6" x14ac:dyDescent="0.25">
      <c r="A4" s="10" t="s">
        <v>8363</v>
      </c>
      <c r="B4" s="10" t="s">
        <v>8364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4" t="s">
        <v>8372</v>
      </c>
      <c r="B6" s="12">
        <v>26</v>
      </c>
      <c r="C6" s="12">
        <v>127</v>
      </c>
      <c r="D6" s="12"/>
      <c r="E6" s="12">
        <v>133</v>
      </c>
      <c r="F6" s="12">
        <v>286</v>
      </c>
    </row>
    <row r="7" spans="1:6" x14ac:dyDescent="0.25">
      <c r="A7" s="14" t="s">
        <v>8373</v>
      </c>
      <c r="B7" s="12">
        <v>29</v>
      </c>
      <c r="C7" s="12">
        <v>124</v>
      </c>
      <c r="D7" s="12"/>
      <c r="E7" s="12">
        <v>150</v>
      </c>
      <c r="F7" s="12">
        <v>303</v>
      </c>
    </row>
    <row r="8" spans="1:6" x14ac:dyDescent="0.25">
      <c r="A8" s="14" t="s">
        <v>8374</v>
      </c>
      <c r="B8" s="12">
        <v>28</v>
      </c>
      <c r="C8" s="12">
        <v>124</v>
      </c>
      <c r="D8" s="12">
        <v>20</v>
      </c>
      <c r="E8" s="12">
        <v>207</v>
      </c>
      <c r="F8" s="12">
        <v>379</v>
      </c>
    </row>
    <row r="9" spans="1:6" x14ac:dyDescent="0.25">
      <c r="A9" s="14" t="s">
        <v>8375</v>
      </c>
      <c r="B9" s="12">
        <v>29</v>
      </c>
      <c r="C9" s="12">
        <v>100</v>
      </c>
      <c r="D9" s="12">
        <v>29</v>
      </c>
      <c r="E9" s="12">
        <v>187</v>
      </c>
      <c r="F9" s="12">
        <v>345</v>
      </c>
    </row>
    <row r="10" spans="1:6" x14ac:dyDescent="0.25">
      <c r="A10" s="14" t="s">
        <v>8376</v>
      </c>
      <c r="B10" s="12">
        <v>28</v>
      </c>
      <c r="C10" s="12">
        <v>120</v>
      </c>
      <c r="D10" s="12">
        <v>1</v>
      </c>
      <c r="E10" s="12">
        <v>204</v>
      </c>
      <c r="F10" s="12">
        <v>353</v>
      </c>
    </row>
    <row r="11" spans="1:6" x14ac:dyDescent="0.25">
      <c r="A11" s="14" t="s">
        <v>8377</v>
      </c>
      <c r="B11" s="12">
        <v>23</v>
      </c>
      <c r="C11" s="12">
        <v>120</v>
      </c>
      <c r="D11" s="12"/>
      <c r="E11" s="12">
        <v>222</v>
      </c>
      <c r="F11" s="12">
        <v>365</v>
      </c>
    </row>
    <row r="12" spans="1:6" x14ac:dyDescent="0.25">
      <c r="A12" s="14" t="s">
        <v>8378</v>
      </c>
      <c r="B12" s="12">
        <v>33</v>
      </c>
      <c r="C12" s="12">
        <v>134</v>
      </c>
      <c r="D12" s="12"/>
      <c r="E12" s="12">
        <v>222</v>
      </c>
      <c r="F12" s="12">
        <v>389</v>
      </c>
    </row>
    <row r="13" spans="1:6" x14ac:dyDescent="0.25">
      <c r="A13" s="14" t="s">
        <v>8367</v>
      </c>
      <c r="B13" s="12">
        <v>39</v>
      </c>
      <c r="C13" s="12">
        <v>155</v>
      </c>
      <c r="D13" s="12"/>
      <c r="E13" s="12">
        <v>196</v>
      </c>
      <c r="F13" s="12">
        <v>390</v>
      </c>
    </row>
    <row r="14" spans="1:6" x14ac:dyDescent="0.25">
      <c r="A14" s="14" t="s">
        <v>8368</v>
      </c>
      <c r="B14" s="12">
        <v>24</v>
      </c>
      <c r="C14" s="12">
        <v>136</v>
      </c>
      <c r="D14" s="12"/>
      <c r="E14" s="12">
        <v>156</v>
      </c>
      <c r="F14" s="12">
        <v>316</v>
      </c>
    </row>
    <row r="15" spans="1:6" x14ac:dyDescent="0.25">
      <c r="A15" s="14" t="s">
        <v>8369</v>
      </c>
      <c r="B15" s="12">
        <v>34</v>
      </c>
      <c r="C15" s="12">
        <v>145</v>
      </c>
      <c r="D15" s="12"/>
      <c r="E15" s="12">
        <v>160</v>
      </c>
      <c r="F15" s="12">
        <v>339</v>
      </c>
    </row>
    <row r="16" spans="1:6" x14ac:dyDescent="0.25">
      <c r="A16" s="14" t="s">
        <v>8370</v>
      </c>
      <c r="B16" s="12">
        <v>21</v>
      </c>
      <c r="C16" s="12">
        <v>133</v>
      </c>
      <c r="D16" s="12"/>
      <c r="E16" s="12">
        <v>161</v>
      </c>
      <c r="F16" s="12">
        <v>315</v>
      </c>
    </row>
    <row r="17" spans="1:6" x14ac:dyDescent="0.25">
      <c r="A17" s="14" t="s">
        <v>8371</v>
      </c>
      <c r="B17" s="12">
        <v>35</v>
      </c>
      <c r="C17" s="12">
        <v>112</v>
      </c>
      <c r="D17" s="12"/>
      <c r="E17" s="12">
        <v>187</v>
      </c>
      <c r="F17" s="12">
        <v>334</v>
      </c>
    </row>
    <row r="18" spans="1:6" x14ac:dyDescent="0.25">
      <c r="A18" s="1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A8889-4FE3-448D-A814-C2FDF2CD7F1B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855468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8" ht="15.75" x14ac:dyDescent="0.25">
      <c r="A1" s="19" t="s">
        <v>8380</v>
      </c>
      <c r="B1" s="19" t="s">
        <v>8381</v>
      </c>
      <c r="C1" s="19" t="s">
        <v>8382</v>
      </c>
      <c r="D1" s="19" t="s">
        <v>8399</v>
      </c>
      <c r="E1" s="19" t="s">
        <v>8383</v>
      </c>
      <c r="F1" s="19" t="s">
        <v>8384</v>
      </c>
      <c r="G1" s="19" t="s">
        <v>8385</v>
      </c>
      <c r="H1" s="19" t="s">
        <v>8386</v>
      </c>
    </row>
    <row r="2" spans="1:8" x14ac:dyDescent="0.25">
      <c r="A2" t="s">
        <v>8387</v>
      </c>
      <c r="B2">
        <f>COUNTIFS(Table1[state],"successful",Table1[goal], "&lt;1000")</f>
        <v>322</v>
      </c>
      <c r="C2">
        <f>COUNTIFS(Table1[state],"failed",Table1[goal], "&lt;1000")</f>
        <v>113</v>
      </c>
      <c r="D2">
        <f>COUNTIFS(Table1[state],"canceled",Table1[goal],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8388</v>
      </c>
      <c r="B3">
        <f>COUNTIFS(Table1[state],"successful", Table1[goal], "&gt;=1000",Table1[goal], "&lt;=4999")</f>
        <v>932</v>
      </c>
      <c r="C3">
        <f>COUNTIFS(Table1[state],"failed", Table1[goal], "&gt;=1000",Table1[goal], "&lt;=4999")</f>
        <v>420</v>
      </c>
      <c r="D3">
        <f>COUNTIFS(Table1[state],"canceled", Table1[goal], "&gt;=1000",Table1[goal], "&lt;=4999")</f>
        <v>60</v>
      </c>
      <c r="E3">
        <f t="shared" ref="E3:E12" si="0">SUM(B3:D3)</f>
        <v>1412</v>
      </c>
      <c r="F3" s="18">
        <f>B3/E3</f>
        <v>0.66005665722379603</v>
      </c>
      <c r="G3" s="18">
        <f t="shared" ref="G3:G12" si="1">C3/E3</f>
        <v>0.29745042492917845</v>
      </c>
      <c r="H3" s="18">
        <f t="shared" ref="H3:H13" si="2">D3/E3</f>
        <v>4.2492917847025496E-2</v>
      </c>
    </row>
    <row r="4" spans="1:8" x14ac:dyDescent="0.25">
      <c r="A4" t="s">
        <v>8389</v>
      </c>
      <c r="B4">
        <f>COUNTIFS(Table1[state],"successful", Table1[goal], "&gt;=5000",Table1[goal], "&lt;=9999")</f>
        <v>381</v>
      </c>
      <c r="C4">
        <f>COUNTIFS(Table1[state],"failed", Table1[goal], "&gt;=5000",Table1[goal], "&lt;=9999")</f>
        <v>283</v>
      </c>
      <c r="D4">
        <f>COUNTIFS(Table1[state],"canceled", Table1[goal], "&gt;=5000",Table1[goal], "&lt;=9999")</f>
        <v>52</v>
      </c>
      <c r="E4">
        <f t="shared" si="0"/>
        <v>716</v>
      </c>
      <c r="F4" s="18">
        <f t="shared" ref="F3:F13" si="3">B4/E4</f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x14ac:dyDescent="0.25">
      <c r="A5" t="s">
        <v>8390</v>
      </c>
      <c r="B5">
        <f>COUNTIFS(Table1[state],"successful", Table1[goal], "&gt;=10000",Table1[goal], "&lt;=14999")</f>
        <v>168</v>
      </c>
      <c r="C5">
        <f>COUNTIFS(Table1[state],"failed", Table1[goal], "&gt;=10000",Table1[goal], "&lt;=14999")</f>
        <v>144</v>
      </c>
      <c r="D5">
        <f>COUNTIFS(Table1[state],"canceled", Table1[goal], "&gt;=10000",Table1[goal], "&lt;=14999")</f>
        <v>40</v>
      </c>
      <c r="E5">
        <f t="shared" si="0"/>
        <v>352</v>
      </c>
      <c r="F5" s="18">
        <f t="shared" si="3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x14ac:dyDescent="0.25">
      <c r="A6" t="s">
        <v>8391</v>
      </c>
      <c r="B6">
        <f>COUNTIFS(Table1[state],"successful", Table1[goal], "&gt;=15000",Table1[goal], "&lt;=19999")</f>
        <v>94</v>
      </c>
      <c r="C6">
        <f>COUNTIFS(Table1[state],"failed", Table1[goal], "&gt;=15000",Table1[goal], "&lt;=19999")</f>
        <v>90</v>
      </c>
      <c r="D6">
        <f>COUNTIFS(Table1[state],"canceled", Table1[goal], "&gt;=15000",Table1[goal], "&lt;=19999")</f>
        <v>17</v>
      </c>
      <c r="E6">
        <f t="shared" si="0"/>
        <v>201</v>
      </c>
      <c r="F6" s="18">
        <f t="shared" si="3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x14ac:dyDescent="0.25">
      <c r="A7" t="s">
        <v>8392</v>
      </c>
      <c r="B7">
        <f>COUNTIFS(Table1[state],"successful", Table1[goal], "&gt;=20000",Table1[goal], "&lt;=24999")</f>
        <v>62</v>
      </c>
      <c r="C7">
        <f>COUNTIFS(Table1[state],"failed", Table1[goal], "&gt;=20000",Table1[goal], "&lt;=24999")</f>
        <v>72</v>
      </c>
      <c r="D7">
        <f>COUNTIFS(Table1[state],"canceled", Table1[goal], "&gt;=20000",Table1[goal], "&lt;=24999")</f>
        <v>14</v>
      </c>
      <c r="E7">
        <f t="shared" si="0"/>
        <v>148</v>
      </c>
      <c r="F7" s="18">
        <f t="shared" si="3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x14ac:dyDescent="0.25">
      <c r="A8" t="s">
        <v>8393</v>
      </c>
      <c r="B8">
        <f>COUNTIFS(Table1[state],"successful", Table1[goal], "&gt;=25000",Table1[goal], "&lt;=29999")</f>
        <v>55</v>
      </c>
      <c r="C8">
        <f>COUNTIFS(Table1[state],"failed", Table1[goal], "&gt;=25000",Table1[goal], "&lt;=29999")</f>
        <v>64</v>
      </c>
      <c r="D8">
        <f>COUNTIFS(Table1[state],"canceled", Table1[goal], "&gt;=25000",Table1[goal], "&lt;=29999")</f>
        <v>18</v>
      </c>
      <c r="E8">
        <f t="shared" si="0"/>
        <v>137</v>
      </c>
      <c r="F8" s="18">
        <f t="shared" si="3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x14ac:dyDescent="0.25">
      <c r="A9" t="s">
        <v>8394</v>
      </c>
      <c r="B9">
        <f>COUNTIFS(Table1[state],"successful", Table1[goal], "&gt;=30000",Table1[goal], "&lt;=34999")</f>
        <v>32</v>
      </c>
      <c r="C9">
        <f>COUNTIFS(Table1[state],"failed", Table1[goal], "&gt;=30000",Table1[goal], "&lt;=34999")</f>
        <v>37</v>
      </c>
      <c r="D9">
        <f>COUNTIFS(Table1[state],"canceled", Table1[goal], "&gt;=30000",Table1[goal], "&lt;=34999")</f>
        <v>13</v>
      </c>
      <c r="E9">
        <f t="shared" si="0"/>
        <v>82</v>
      </c>
      <c r="F9" s="18">
        <f t="shared" si="3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x14ac:dyDescent="0.25">
      <c r="A10" t="s">
        <v>8395</v>
      </c>
      <c r="B10">
        <f>COUNTIFS(Table1[state],"successful", Table1[goal], "&gt;=35000",Table1[goal], "&lt;=39999")</f>
        <v>26</v>
      </c>
      <c r="C10">
        <f>COUNTIFS(Table1[state],"failed", Table1[goal], "&gt;=35000",Table1[goal], "&lt;=39999")</f>
        <v>22</v>
      </c>
      <c r="D10">
        <f>COUNTIFS(Table1[state],"canceled", Table1[goal], "&gt;=35000",Table1[goal], "&lt;=39999")</f>
        <v>7</v>
      </c>
      <c r="E10">
        <f t="shared" si="0"/>
        <v>55</v>
      </c>
      <c r="F10" s="18">
        <f t="shared" si="3"/>
        <v>0.47272727272727272</v>
      </c>
      <c r="G10" s="18">
        <f t="shared" si="1"/>
        <v>0.4</v>
      </c>
      <c r="H10" s="18">
        <f t="shared" si="2"/>
        <v>0.12727272727272726</v>
      </c>
    </row>
    <row r="11" spans="1:8" x14ac:dyDescent="0.25">
      <c r="A11" t="s">
        <v>8396</v>
      </c>
      <c r="B11">
        <f>COUNTIFS(Table1[state],"successful", Table1[goal], "&gt;=40000",Table1[goal], "&lt;=44999")</f>
        <v>21</v>
      </c>
      <c r="C11">
        <f>COUNTIFS(Table1[state],"failed", Table1[goal], "&gt;=40000",Table1[goal], "&lt;=44999")</f>
        <v>16</v>
      </c>
      <c r="D11">
        <f>COUNTIFS(Table1[state],"canceled", Table1[goal], "&gt;=40000",Table1[goal], "&lt;=44999")</f>
        <v>6</v>
      </c>
      <c r="E11">
        <f t="shared" si="0"/>
        <v>43</v>
      </c>
      <c r="F11" s="18">
        <f t="shared" si="3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x14ac:dyDescent="0.25">
      <c r="A12" t="s">
        <v>8397</v>
      </c>
      <c r="B12">
        <f>COUNTIFS(Table1[state],"successful", Table1[goal], "&gt;=45000",Table1[goal], "&lt;=49999")</f>
        <v>6</v>
      </c>
      <c r="C12">
        <f>COUNTIFS(Table1[state],"failed", Table1[goal], "&gt;=45000",Table1[goal], "&lt;=49999")</f>
        <v>11</v>
      </c>
      <c r="D12">
        <f>COUNTIFS(Table1[state],"canceled", Table1[goal], "&gt;=45000",Table1[goal], "&lt;=49999")</f>
        <v>4</v>
      </c>
      <c r="E12">
        <f t="shared" si="0"/>
        <v>21</v>
      </c>
      <c r="F12" s="18">
        <f t="shared" si="3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x14ac:dyDescent="0.25">
      <c r="A13" t="s">
        <v>8398</v>
      </c>
      <c r="B13">
        <f>COUNTIFS(Table1[state],"successful", Table1[goal], "&gt;=50000")</f>
        <v>86</v>
      </c>
      <c r="C13">
        <f>COUNTIFS(Table1[state],"failed", Table1[goal], "&gt;=50000")</f>
        <v>258</v>
      </c>
      <c r="D13">
        <f>COUNTIFS(Table1[state],"canceled", Table1[goal], "&gt;=50000")</f>
        <v>100</v>
      </c>
      <c r="E13">
        <f>SUM(B13:D13)</f>
        <v>444</v>
      </c>
      <c r="F13" s="18">
        <f t="shared" si="3"/>
        <v>0.19369369369369369</v>
      </c>
      <c r="G13" s="18">
        <f>C13/E13</f>
        <v>0.58108108108108103</v>
      </c>
      <c r="H13" s="18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580B-09CC-442C-9E6D-F37D572A40D7}">
  <dimension ref="A1:K2186"/>
  <sheetViews>
    <sheetView workbookViewId="0">
      <selection activeCell="J6" sqref="J6"/>
    </sheetView>
  </sheetViews>
  <sheetFormatPr defaultRowHeight="15" x14ac:dyDescent="0.25"/>
  <cols>
    <col min="1" max="1" width="20.5703125" bestFit="1" customWidth="1"/>
    <col min="2" max="2" width="18" bestFit="1" customWidth="1"/>
    <col min="3" max="3" width="6.140625" bestFit="1" customWidth="1"/>
    <col min="4" max="4" width="5" bestFit="1" customWidth="1"/>
    <col min="5" max="5" width="15.140625" bestFit="1" customWidth="1"/>
    <col min="6" max="6" width="18" bestFit="1" customWidth="1"/>
    <col min="9" max="9" width="27.85546875" bestFit="1" customWidth="1"/>
    <col min="10" max="10" width="20.42578125" bestFit="1" customWidth="1"/>
    <col min="11" max="11" width="16.5703125" bestFit="1" customWidth="1"/>
  </cols>
  <sheetData>
    <row r="1" spans="1:11" x14ac:dyDescent="0.25">
      <c r="A1" s="15" t="s">
        <v>8400</v>
      </c>
      <c r="B1" s="15" t="s">
        <v>8402</v>
      </c>
      <c r="E1" s="15" t="s">
        <v>8401</v>
      </c>
      <c r="F1" s="15" t="s">
        <v>8402</v>
      </c>
      <c r="J1" s="21" t="s">
        <v>8403</v>
      </c>
      <c r="K1" s="21" t="s">
        <v>8410</v>
      </c>
    </row>
    <row r="2" spans="1:11" x14ac:dyDescent="0.25">
      <c r="A2" s="16" t="s">
        <v>8219</v>
      </c>
      <c r="B2" s="16">
        <v>1</v>
      </c>
      <c r="E2" s="16" t="s">
        <v>8221</v>
      </c>
      <c r="F2" s="16">
        <v>0</v>
      </c>
      <c r="I2" s="15" t="s">
        <v>8404</v>
      </c>
      <c r="J2" s="20">
        <f>AVERAGE(B2:B2186)</f>
        <v>194.42517162471395</v>
      </c>
      <c r="K2" s="20">
        <f>AVERAGE(F2:F1531)</f>
        <v>17.709803921568628</v>
      </c>
    </row>
    <row r="3" spans="1:11" x14ac:dyDescent="0.25">
      <c r="A3" s="16" t="s">
        <v>8219</v>
      </c>
      <c r="B3" s="16">
        <v>1</v>
      </c>
      <c r="E3" s="16" t="s">
        <v>8221</v>
      </c>
      <c r="F3" s="16">
        <v>0</v>
      </c>
      <c r="I3" s="15" t="s">
        <v>8406</v>
      </c>
      <c r="J3" s="20">
        <f>MEDIAN(B2:B2186)</f>
        <v>62</v>
      </c>
      <c r="K3" s="20">
        <f>MEDIAN(F2:F1531)</f>
        <v>4</v>
      </c>
    </row>
    <row r="4" spans="1:11" x14ac:dyDescent="0.25">
      <c r="A4" s="16" t="s">
        <v>8219</v>
      </c>
      <c r="B4" s="16">
        <v>1</v>
      </c>
      <c r="E4" s="16" t="s">
        <v>8221</v>
      </c>
      <c r="F4" s="16">
        <v>0</v>
      </c>
      <c r="I4" s="15" t="s">
        <v>8405</v>
      </c>
      <c r="J4" s="20">
        <f>MIN(B2:B2186)</f>
        <v>1</v>
      </c>
      <c r="K4" s="20">
        <f>MIN(F2:F1531)</f>
        <v>0</v>
      </c>
    </row>
    <row r="5" spans="1:11" x14ac:dyDescent="0.25">
      <c r="A5" s="16" t="s">
        <v>8219</v>
      </c>
      <c r="B5" s="16">
        <v>2</v>
      </c>
      <c r="E5" s="16" t="s">
        <v>8221</v>
      </c>
      <c r="F5" s="16">
        <v>0</v>
      </c>
      <c r="I5" s="15" t="s">
        <v>8407</v>
      </c>
      <c r="J5" s="20">
        <f>MAX(B2:B2186)</f>
        <v>26457</v>
      </c>
      <c r="K5" s="20">
        <f>MAX(F2:F1531)</f>
        <v>1293</v>
      </c>
    </row>
    <row r="6" spans="1:11" x14ac:dyDescent="0.25">
      <c r="A6" s="16" t="s">
        <v>8219</v>
      </c>
      <c r="B6" s="16">
        <v>3</v>
      </c>
      <c r="E6" s="16" t="s">
        <v>8221</v>
      </c>
      <c r="F6" s="16">
        <v>0</v>
      </c>
      <c r="I6" s="15" t="s">
        <v>8408</v>
      </c>
      <c r="J6" s="20">
        <f>_xlfn.VAR.P(B2:B2186)</f>
        <v>712840.9867348104</v>
      </c>
      <c r="K6" s="20">
        <f>_xlfn.VAR.P(F2:F1531)</f>
        <v>3773.2216685890044</v>
      </c>
    </row>
    <row r="7" spans="1:11" x14ac:dyDescent="0.25">
      <c r="A7" s="16" t="s">
        <v>8219</v>
      </c>
      <c r="B7" s="16">
        <v>3</v>
      </c>
      <c r="E7" s="16" t="s">
        <v>8221</v>
      </c>
      <c r="F7" s="16">
        <v>0</v>
      </c>
      <c r="I7" s="15" t="s">
        <v>8409</v>
      </c>
      <c r="J7" s="20">
        <f>_xlfn.STDEV.P(B2:B2186)</f>
        <v>844.29910975602149</v>
      </c>
      <c r="K7" s="20">
        <f>_xlfn.STDEV.P(F2:F1531)</f>
        <v>61.426555076684906</v>
      </c>
    </row>
    <row r="8" spans="1:11" x14ac:dyDescent="0.25">
      <c r="A8" s="16" t="s">
        <v>8219</v>
      </c>
      <c r="B8" s="16">
        <v>3</v>
      </c>
      <c r="E8" s="16" t="s">
        <v>8221</v>
      </c>
      <c r="F8" s="16">
        <v>0</v>
      </c>
    </row>
    <row r="9" spans="1:11" x14ac:dyDescent="0.25">
      <c r="A9" s="16" t="s">
        <v>8219</v>
      </c>
      <c r="B9" s="16">
        <v>3</v>
      </c>
      <c r="E9" s="16" t="s">
        <v>8221</v>
      </c>
      <c r="F9" s="16">
        <v>0</v>
      </c>
    </row>
    <row r="10" spans="1:11" x14ac:dyDescent="0.25">
      <c r="A10" s="16" t="s">
        <v>8219</v>
      </c>
      <c r="B10" s="16">
        <v>3</v>
      </c>
      <c r="E10" s="16" t="s">
        <v>8221</v>
      </c>
      <c r="F10" s="16">
        <v>0</v>
      </c>
    </row>
    <row r="11" spans="1:11" x14ac:dyDescent="0.25">
      <c r="A11" s="16" t="s">
        <v>8219</v>
      </c>
      <c r="B11" s="16">
        <v>3</v>
      </c>
      <c r="E11" s="16" t="s">
        <v>8221</v>
      </c>
      <c r="F11" s="16">
        <v>0</v>
      </c>
    </row>
    <row r="12" spans="1:11" x14ac:dyDescent="0.25">
      <c r="A12" s="16" t="s">
        <v>8219</v>
      </c>
      <c r="B12" s="16">
        <v>3</v>
      </c>
      <c r="E12" s="16" t="s">
        <v>8221</v>
      </c>
      <c r="F12" s="16">
        <v>0</v>
      </c>
    </row>
    <row r="13" spans="1:11" x14ac:dyDescent="0.25">
      <c r="A13" s="16" t="s">
        <v>8219</v>
      </c>
      <c r="B13" s="16">
        <v>3</v>
      </c>
      <c r="E13" s="16" t="s">
        <v>8221</v>
      </c>
      <c r="F13" s="16">
        <v>0</v>
      </c>
    </row>
    <row r="14" spans="1:11" x14ac:dyDescent="0.25">
      <c r="A14" s="16" t="s">
        <v>8219</v>
      </c>
      <c r="B14" s="16">
        <v>3</v>
      </c>
      <c r="E14" s="16" t="s">
        <v>8221</v>
      </c>
      <c r="F14" s="16">
        <v>0</v>
      </c>
    </row>
    <row r="15" spans="1:11" x14ac:dyDescent="0.25">
      <c r="A15" s="16" t="s">
        <v>8219</v>
      </c>
      <c r="B15" s="16">
        <v>3</v>
      </c>
      <c r="E15" s="16" t="s">
        <v>8221</v>
      </c>
      <c r="F15" s="16">
        <v>0</v>
      </c>
    </row>
    <row r="16" spans="1:11" x14ac:dyDescent="0.25">
      <c r="A16" s="16" t="s">
        <v>8219</v>
      </c>
      <c r="B16" s="16">
        <v>4</v>
      </c>
      <c r="E16" s="16" t="s">
        <v>8221</v>
      </c>
      <c r="F16" s="16">
        <v>0</v>
      </c>
    </row>
    <row r="17" spans="1:6" x14ac:dyDescent="0.25">
      <c r="A17" s="16" t="s">
        <v>8219</v>
      </c>
      <c r="B17" s="16">
        <v>4</v>
      </c>
      <c r="E17" s="16" t="s">
        <v>8221</v>
      </c>
      <c r="F17" s="16">
        <v>0</v>
      </c>
    </row>
    <row r="18" spans="1:6" x14ac:dyDescent="0.25">
      <c r="A18" s="16" t="s">
        <v>8219</v>
      </c>
      <c r="B18" s="16">
        <v>4</v>
      </c>
      <c r="E18" s="16" t="s">
        <v>8221</v>
      </c>
      <c r="F18" s="16">
        <v>0</v>
      </c>
    </row>
    <row r="19" spans="1:6" x14ac:dyDescent="0.25">
      <c r="A19" s="16" t="s">
        <v>8219</v>
      </c>
      <c r="B19" s="16">
        <v>4</v>
      </c>
      <c r="E19" s="16" t="s">
        <v>8221</v>
      </c>
      <c r="F19" s="16">
        <v>0</v>
      </c>
    </row>
    <row r="20" spans="1:6" x14ac:dyDescent="0.25">
      <c r="A20" s="16" t="s">
        <v>8219</v>
      </c>
      <c r="B20" s="16">
        <v>4</v>
      </c>
      <c r="E20" s="16" t="s">
        <v>8221</v>
      </c>
      <c r="F20" s="16">
        <v>0</v>
      </c>
    </row>
    <row r="21" spans="1:6" x14ac:dyDescent="0.25">
      <c r="A21" s="16" t="s">
        <v>8219</v>
      </c>
      <c r="B21" s="16">
        <v>5</v>
      </c>
      <c r="E21" s="16" t="s">
        <v>8221</v>
      </c>
      <c r="F21" s="16">
        <v>0</v>
      </c>
    </row>
    <row r="22" spans="1:6" x14ac:dyDescent="0.25">
      <c r="A22" s="16" t="s">
        <v>8219</v>
      </c>
      <c r="B22" s="16">
        <v>5</v>
      </c>
      <c r="E22" s="16" t="s">
        <v>8221</v>
      </c>
      <c r="F22" s="16">
        <v>0</v>
      </c>
    </row>
    <row r="23" spans="1:6" x14ac:dyDescent="0.25">
      <c r="A23" s="16" t="s">
        <v>8219</v>
      </c>
      <c r="B23" s="16">
        <v>5</v>
      </c>
      <c r="E23" s="16" t="s">
        <v>8221</v>
      </c>
      <c r="F23" s="16">
        <v>0</v>
      </c>
    </row>
    <row r="24" spans="1:6" x14ac:dyDescent="0.25">
      <c r="A24" s="16" t="s">
        <v>8219</v>
      </c>
      <c r="B24" s="16">
        <v>6</v>
      </c>
      <c r="E24" s="16" t="s">
        <v>8221</v>
      </c>
      <c r="F24" s="16">
        <v>0</v>
      </c>
    </row>
    <row r="25" spans="1:6" x14ac:dyDescent="0.25">
      <c r="A25" s="16" t="s">
        <v>8219</v>
      </c>
      <c r="B25" s="16">
        <v>6</v>
      </c>
      <c r="E25" s="16" t="s">
        <v>8221</v>
      </c>
      <c r="F25" s="16">
        <v>0</v>
      </c>
    </row>
    <row r="26" spans="1:6" x14ac:dyDescent="0.25">
      <c r="A26" s="16" t="s">
        <v>8219</v>
      </c>
      <c r="B26" s="16">
        <v>6</v>
      </c>
      <c r="E26" s="16" t="s">
        <v>8221</v>
      </c>
      <c r="F26" s="16">
        <v>0</v>
      </c>
    </row>
    <row r="27" spans="1:6" x14ac:dyDescent="0.25">
      <c r="A27" s="16" t="s">
        <v>8219</v>
      </c>
      <c r="B27" s="16">
        <v>6</v>
      </c>
      <c r="E27" s="16" t="s">
        <v>8221</v>
      </c>
      <c r="F27" s="16">
        <v>0</v>
      </c>
    </row>
    <row r="28" spans="1:6" x14ac:dyDescent="0.25">
      <c r="A28" s="16" t="s">
        <v>8219</v>
      </c>
      <c r="B28" s="16">
        <v>6</v>
      </c>
      <c r="E28" s="16" t="s">
        <v>8221</v>
      </c>
      <c r="F28" s="16">
        <v>0</v>
      </c>
    </row>
    <row r="29" spans="1:6" x14ac:dyDescent="0.25">
      <c r="A29" s="16" t="s">
        <v>8219</v>
      </c>
      <c r="B29" s="16">
        <v>7</v>
      </c>
      <c r="E29" s="16" t="s">
        <v>8221</v>
      </c>
      <c r="F29" s="16">
        <v>0</v>
      </c>
    </row>
    <row r="30" spans="1:6" x14ac:dyDescent="0.25">
      <c r="A30" s="16" t="s">
        <v>8219</v>
      </c>
      <c r="B30" s="16">
        <v>7</v>
      </c>
      <c r="E30" s="16" t="s">
        <v>8221</v>
      </c>
      <c r="F30" s="16">
        <v>0</v>
      </c>
    </row>
    <row r="31" spans="1:6" x14ac:dyDescent="0.25">
      <c r="A31" s="16" t="s">
        <v>8219</v>
      </c>
      <c r="B31" s="16">
        <v>7</v>
      </c>
      <c r="E31" s="16" t="s">
        <v>8221</v>
      </c>
      <c r="F31" s="16">
        <v>0</v>
      </c>
    </row>
    <row r="32" spans="1:6" x14ac:dyDescent="0.25">
      <c r="A32" s="16" t="s">
        <v>8219</v>
      </c>
      <c r="B32" s="16">
        <v>7</v>
      </c>
      <c r="E32" s="16" t="s">
        <v>8221</v>
      </c>
      <c r="F32" s="16">
        <v>0</v>
      </c>
    </row>
    <row r="33" spans="1:6" x14ac:dyDescent="0.25">
      <c r="A33" s="16" t="s">
        <v>8219</v>
      </c>
      <c r="B33" s="16">
        <v>7</v>
      </c>
      <c r="E33" s="16" t="s">
        <v>8221</v>
      </c>
      <c r="F33" s="16">
        <v>0</v>
      </c>
    </row>
    <row r="34" spans="1:6" x14ac:dyDescent="0.25">
      <c r="A34" s="16" t="s">
        <v>8219</v>
      </c>
      <c r="B34" s="16">
        <v>7</v>
      </c>
      <c r="E34" s="16" t="s">
        <v>8221</v>
      </c>
      <c r="F34" s="16">
        <v>0</v>
      </c>
    </row>
    <row r="35" spans="1:6" x14ac:dyDescent="0.25">
      <c r="A35" s="16" t="s">
        <v>8219</v>
      </c>
      <c r="B35" s="16">
        <v>7</v>
      </c>
      <c r="E35" s="16" t="s">
        <v>8221</v>
      </c>
      <c r="F35" s="16">
        <v>0</v>
      </c>
    </row>
    <row r="36" spans="1:6" x14ac:dyDescent="0.25">
      <c r="A36" s="16" t="s">
        <v>8219</v>
      </c>
      <c r="B36" s="16">
        <v>7</v>
      </c>
      <c r="E36" s="16" t="s">
        <v>8221</v>
      </c>
      <c r="F36" s="16">
        <v>0</v>
      </c>
    </row>
    <row r="37" spans="1:6" x14ac:dyDescent="0.25">
      <c r="A37" s="16" t="s">
        <v>8219</v>
      </c>
      <c r="B37" s="16">
        <v>7</v>
      </c>
      <c r="E37" s="16" t="s">
        <v>8221</v>
      </c>
      <c r="F37" s="16">
        <v>0</v>
      </c>
    </row>
    <row r="38" spans="1:6" x14ac:dyDescent="0.25">
      <c r="A38" s="16" t="s">
        <v>8219</v>
      </c>
      <c r="B38" s="16">
        <v>7</v>
      </c>
      <c r="E38" s="16" t="s">
        <v>8221</v>
      </c>
      <c r="F38" s="16">
        <v>0</v>
      </c>
    </row>
    <row r="39" spans="1:6" x14ac:dyDescent="0.25">
      <c r="A39" s="16" t="s">
        <v>8219</v>
      </c>
      <c r="B39" s="16">
        <v>8</v>
      </c>
      <c r="E39" s="16" t="s">
        <v>8221</v>
      </c>
      <c r="F39" s="16">
        <v>0</v>
      </c>
    </row>
    <row r="40" spans="1:6" x14ac:dyDescent="0.25">
      <c r="A40" s="16" t="s">
        <v>8219</v>
      </c>
      <c r="B40" s="16">
        <v>8</v>
      </c>
      <c r="E40" s="16" t="s">
        <v>8221</v>
      </c>
      <c r="F40" s="16">
        <v>0</v>
      </c>
    </row>
    <row r="41" spans="1:6" x14ac:dyDescent="0.25">
      <c r="A41" s="16" t="s">
        <v>8219</v>
      </c>
      <c r="B41" s="16">
        <v>8</v>
      </c>
      <c r="E41" s="16" t="s">
        <v>8221</v>
      </c>
      <c r="F41" s="16">
        <v>0</v>
      </c>
    </row>
    <row r="42" spans="1:6" x14ac:dyDescent="0.25">
      <c r="A42" s="16" t="s">
        <v>8219</v>
      </c>
      <c r="B42" s="16">
        <v>8</v>
      </c>
      <c r="E42" s="16" t="s">
        <v>8221</v>
      </c>
      <c r="F42" s="16">
        <v>0</v>
      </c>
    </row>
    <row r="43" spans="1:6" x14ac:dyDescent="0.25">
      <c r="A43" s="16" t="s">
        <v>8219</v>
      </c>
      <c r="B43" s="16">
        <v>8</v>
      </c>
      <c r="E43" s="16" t="s">
        <v>8221</v>
      </c>
      <c r="F43" s="16">
        <v>0</v>
      </c>
    </row>
    <row r="44" spans="1:6" x14ac:dyDescent="0.25">
      <c r="A44" s="16" t="s">
        <v>8219</v>
      </c>
      <c r="B44" s="16">
        <v>8</v>
      </c>
      <c r="E44" s="16" t="s">
        <v>8221</v>
      </c>
      <c r="F44" s="16">
        <v>0</v>
      </c>
    </row>
    <row r="45" spans="1:6" x14ac:dyDescent="0.25">
      <c r="A45" s="16" t="s">
        <v>8219</v>
      </c>
      <c r="B45" s="16">
        <v>8</v>
      </c>
      <c r="E45" s="16" t="s">
        <v>8221</v>
      </c>
      <c r="F45" s="16">
        <v>0</v>
      </c>
    </row>
    <row r="46" spans="1:6" x14ac:dyDescent="0.25">
      <c r="A46" s="16" t="s">
        <v>8219</v>
      </c>
      <c r="B46" s="16">
        <v>8</v>
      </c>
      <c r="E46" s="16" t="s">
        <v>8221</v>
      </c>
      <c r="F46" s="16">
        <v>0</v>
      </c>
    </row>
    <row r="47" spans="1:6" x14ac:dyDescent="0.25">
      <c r="A47" s="16" t="s">
        <v>8219</v>
      </c>
      <c r="B47" s="16">
        <v>8</v>
      </c>
      <c r="E47" s="16" t="s">
        <v>8221</v>
      </c>
      <c r="F47" s="16">
        <v>0</v>
      </c>
    </row>
    <row r="48" spans="1:6" x14ac:dyDescent="0.25">
      <c r="A48" s="16" t="s">
        <v>8219</v>
      </c>
      <c r="B48" s="16">
        <v>8</v>
      </c>
      <c r="E48" s="16" t="s">
        <v>8221</v>
      </c>
      <c r="F48" s="16">
        <v>0</v>
      </c>
    </row>
    <row r="49" spans="1:6" x14ac:dyDescent="0.25">
      <c r="A49" s="16" t="s">
        <v>8219</v>
      </c>
      <c r="B49" s="16">
        <v>8</v>
      </c>
      <c r="E49" s="16" t="s">
        <v>8221</v>
      </c>
      <c r="F49" s="16">
        <v>0</v>
      </c>
    </row>
    <row r="50" spans="1:6" x14ac:dyDescent="0.25">
      <c r="A50" s="16" t="s">
        <v>8219</v>
      </c>
      <c r="B50" s="16">
        <v>8</v>
      </c>
      <c r="E50" s="16" t="s">
        <v>8221</v>
      </c>
      <c r="F50" s="16">
        <v>0</v>
      </c>
    </row>
    <row r="51" spans="1:6" x14ac:dyDescent="0.25">
      <c r="A51" s="16" t="s">
        <v>8219</v>
      </c>
      <c r="B51" s="16">
        <v>8</v>
      </c>
      <c r="E51" s="16" t="s">
        <v>8221</v>
      </c>
      <c r="F51" s="16">
        <v>0</v>
      </c>
    </row>
    <row r="52" spans="1:6" x14ac:dyDescent="0.25">
      <c r="A52" s="16" t="s">
        <v>8219</v>
      </c>
      <c r="B52" s="16">
        <v>8</v>
      </c>
      <c r="E52" s="16" t="s">
        <v>8221</v>
      </c>
      <c r="F52" s="16">
        <v>0</v>
      </c>
    </row>
    <row r="53" spans="1:6" x14ac:dyDescent="0.25">
      <c r="A53" s="16" t="s">
        <v>8219</v>
      </c>
      <c r="B53" s="16">
        <v>8</v>
      </c>
      <c r="E53" s="16" t="s">
        <v>8221</v>
      </c>
      <c r="F53" s="16">
        <v>0</v>
      </c>
    </row>
    <row r="54" spans="1:6" x14ac:dyDescent="0.25">
      <c r="A54" s="16" t="s">
        <v>8219</v>
      </c>
      <c r="B54" s="16">
        <v>9</v>
      </c>
      <c r="E54" s="16" t="s">
        <v>8221</v>
      </c>
      <c r="F54" s="16">
        <v>0</v>
      </c>
    </row>
    <row r="55" spans="1:6" x14ac:dyDescent="0.25">
      <c r="A55" s="16" t="s">
        <v>8219</v>
      </c>
      <c r="B55" s="16">
        <v>9</v>
      </c>
      <c r="E55" s="16" t="s">
        <v>8221</v>
      </c>
      <c r="F55" s="16">
        <v>0</v>
      </c>
    </row>
    <row r="56" spans="1:6" x14ac:dyDescent="0.25">
      <c r="A56" s="16" t="s">
        <v>8219</v>
      </c>
      <c r="B56" s="16">
        <v>9</v>
      </c>
      <c r="E56" s="16" t="s">
        <v>8221</v>
      </c>
      <c r="F56" s="16">
        <v>0</v>
      </c>
    </row>
    <row r="57" spans="1:6" x14ac:dyDescent="0.25">
      <c r="A57" s="16" t="s">
        <v>8219</v>
      </c>
      <c r="B57" s="16">
        <v>9</v>
      </c>
      <c r="E57" s="16" t="s">
        <v>8221</v>
      </c>
      <c r="F57" s="16">
        <v>0</v>
      </c>
    </row>
    <row r="58" spans="1:6" x14ac:dyDescent="0.25">
      <c r="A58" s="16" t="s">
        <v>8219</v>
      </c>
      <c r="B58" s="16">
        <v>9</v>
      </c>
      <c r="E58" s="16" t="s">
        <v>8221</v>
      </c>
      <c r="F58" s="16">
        <v>0</v>
      </c>
    </row>
    <row r="59" spans="1:6" x14ac:dyDescent="0.25">
      <c r="A59" s="16" t="s">
        <v>8219</v>
      </c>
      <c r="B59" s="16">
        <v>9</v>
      </c>
      <c r="E59" s="16" t="s">
        <v>8221</v>
      </c>
      <c r="F59" s="16">
        <v>0</v>
      </c>
    </row>
    <row r="60" spans="1:6" x14ac:dyDescent="0.25">
      <c r="A60" s="16" t="s">
        <v>8219</v>
      </c>
      <c r="B60" s="16">
        <v>9</v>
      </c>
      <c r="E60" s="16" t="s">
        <v>8221</v>
      </c>
      <c r="F60" s="16">
        <v>0</v>
      </c>
    </row>
    <row r="61" spans="1:6" x14ac:dyDescent="0.25">
      <c r="A61" s="16" t="s">
        <v>8219</v>
      </c>
      <c r="B61" s="16">
        <v>9</v>
      </c>
      <c r="E61" s="16" t="s">
        <v>8221</v>
      </c>
      <c r="F61" s="16">
        <v>0</v>
      </c>
    </row>
    <row r="62" spans="1:6" x14ac:dyDescent="0.25">
      <c r="A62" s="16" t="s">
        <v>8219</v>
      </c>
      <c r="B62" s="16">
        <v>9</v>
      </c>
      <c r="E62" s="16" t="s">
        <v>8221</v>
      </c>
      <c r="F62" s="16">
        <v>0</v>
      </c>
    </row>
    <row r="63" spans="1:6" x14ac:dyDescent="0.25">
      <c r="A63" s="16" t="s">
        <v>8219</v>
      </c>
      <c r="B63" s="16">
        <v>9</v>
      </c>
      <c r="E63" s="16" t="s">
        <v>8221</v>
      </c>
      <c r="F63" s="16">
        <v>0</v>
      </c>
    </row>
    <row r="64" spans="1:6" x14ac:dyDescent="0.25">
      <c r="A64" s="16" t="s">
        <v>8219</v>
      </c>
      <c r="B64" s="16">
        <v>9</v>
      </c>
      <c r="E64" s="16" t="s">
        <v>8221</v>
      </c>
      <c r="F64" s="16">
        <v>0</v>
      </c>
    </row>
    <row r="65" spans="1:6" x14ac:dyDescent="0.25">
      <c r="A65" s="16" t="s">
        <v>8219</v>
      </c>
      <c r="B65" s="16">
        <v>9</v>
      </c>
      <c r="E65" s="16" t="s">
        <v>8221</v>
      </c>
      <c r="F65" s="16">
        <v>0</v>
      </c>
    </row>
    <row r="66" spans="1:6" x14ac:dyDescent="0.25">
      <c r="A66" s="16" t="s">
        <v>8219</v>
      </c>
      <c r="B66" s="16">
        <v>9</v>
      </c>
      <c r="E66" s="16" t="s">
        <v>8221</v>
      </c>
      <c r="F66" s="16">
        <v>0</v>
      </c>
    </row>
    <row r="67" spans="1:6" x14ac:dyDescent="0.25">
      <c r="A67" s="16" t="s">
        <v>8219</v>
      </c>
      <c r="B67" s="16">
        <v>9</v>
      </c>
      <c r="E67" s="16" t="s">
        <v>8221</v>
      </c>
      <c r="F67" s="16">
        <v>0</v>
      </c>
    </row>
    <row r="68" spans="1:6" x14ac:dyDescent="0.25">
      <c r="A68" s="16" t="s">
        <v>8219</v>
      </c>
      <c r="B68" s="16">
        <v>9</v>
      </c>
      <c r="E68" s="16" t="s">
        <v>8221</v>
      </c>
      <c r="F68" s="16">
        <v>0</v>
      </c>
    </row>
    <row r="69" spans="1:6" x14ac:dyDescent="0.25">
      <c r="A69" s="16" t="s">
        <v>8219</v>
      </c>
      <c r="B69" s="16">
        <v>9</v>
      </c>
      <c r="E69" s="16" t="s">
        <v>8221</v>
      </c>
      <c r="F69" s="16">
        <v>0</v>
      </c>
    </row>
    <row r="70" spans="1:6" x14ac:dyDescent="0.25">
      <c r="A70" s="16" t="s">
        <v>8219</v>
      </c>
      <c r="B70" s="16">
        <v>10</v>
      </c>
      <c r="E70" s="16" t="s">
        <v>8221</v>
      </c>
      <c r="F70" s="16">
        <v>0</v>
      </c>
    </row>
    <row r="71" spans="1:6" x14ac:dyDescent="0.25">
      <c r="A71" s="16" t="s">
        <v>8219</v>
      </c>
      <c r="B71" s="16">
        <v>10</v>
      </c>
      <c r="E71" s="16" t="s">
        <v>8221</v>
      </c>
      <c r="F71" s="16">
        <v>0</v>
      </c>
    </row>
    <row r="72" spans="1:6" x14ac:dyDescent="0.25">
      <c r="A72" s="16" t="s">
        <v>8219</v>
      </c>
      <c r="B72" s="16">
        <v>10</v>
      </c>
      <c r="E72" s="16" t="s">
        <v>8221</v>
      </c>
      <c r="F72" s="16">
        <v>0</v>
      </c>
    </row>
    <row r="73" spans="1:6" x14ac:dyDescent="0.25">
      <c r="A73" s="16" t="s">
        <v>8219</v>
      </c>
      <c r="B73" s="16">
        <v>10</v>
      </c>
      <c r="E73" s="16" t="s">
        <v>8221</v>
      </c>
      <c r="F73" s="16">
        <v>0</v>
      </c>
    </row>
    <row r="74" spans="1:6" x14ac:dyDescent="0.25">
      <c r="A74" s="16" t="s">
        <v>8219</v>
      </c>
      <c r="B74" s="16">
        <v>10</v>
      </c>
      <c r="E74" s="16" t="s">
        <v>8221</v>
      </c>
      <c r="F74" s="16">
        <v>0</v>
      </c>
    </row>
    <row r="75" spans="1:6" x14ac:dyDescent="0.25">
      <c r="A75" s="16" t="s">
        <v>8219</v>
      </c>
      <c r="B75" s="16">
        <v>10</v>
      </c>
      <c r="E75" s="16" t="s">
        <v>8221</v>
      </c>
      <c r="F75" s="16">
        <v>0</v>
      </c>
    </row>
    <row r="76" spans="1:6" x14ac:dyDescent="0.25">
      <c r="A76" s="16" t="s">
        <v>8219</v>
      </c>
      <c r="B76" s="16">
        <v>10</v>
      </c>
      <c r="E76" s="16" t="s">
        <v>8221</v>
      </c>
      <c r="F76" s="16">
        <v>0</v>
      </c>
    </row>
    <row r="77" spans="1:6" x14ac:dyDescent="0.25">
      <c r="A77" s="16" t="s">
        <v>8219</v>
      </c>
      <c r="B77" s="16">
        <v>10</v>
      </c>
      <c r="E77" s="16" t="s">
        <v>8221</v>
      </c>
      <c r="F77" s="16">
        <v>0</v>
      </c>
    </row>
    <row r="78" spans="1:6" x14ac:dyDescent="0.25">
      <c r="A78" s="16" t="s">
        <v>8219</v>
      </c>
      <c r="B78" s="16">
        <v>10</v>
      </c>
      <c r="E78" s="16" t="s">
        <v>8221</v>
      </c>
      <c r="F78" s="16">
        <v>0</v>
      </c>
    </row>
    <row r="79" spans="1:6" x14ac:dyDescent="0.25">
      <c r="A79" s="16" t="s">
        <v>8219</v>
      </c>
      <c r="B79" s="16">
        <v>10</v>
      </c>
      <c r="E79" s="16" t="s">
        <v>8221</v>
      </c>
      <c r="F79" s="16">
        <v>0</v>
      </c>
    </row>
    <row r="80" spans="1:6" x14ac:dyDescent="0.25">
      <c r="A80" s="16" t="s">
        <v>8219</v>
      </c>
      <c r="B80" s="16">
        <v>10</v>
      </c>
      <c r="E80" s="16" t="s">
        <v>8221</v>
      </c>
      <c r="F80" s="16">
        <v>0</v>
      </c>
    </row>
    <row r="81" spans="1:6" x14ac:dyDescent="0.25">
      <c r="A81" s="16" t="s">
        <v>8219</v>
      </c>
      <c r="B81" s="16">
        <v>10</v>
      </c>
      <c r="E81" s="16" t="s">
        <v>8221</v>
      </c>
      <c r="F81" s="16">
        <v>0</v>
      </c>
    </row>
    <row r="82" spans="1:6" x14ac:dyDescent="0.25">
      <c r="A82" s="16" t="s">
        <v>8219</v>
      </c>
      <c r="B82" s="16">
        <v>10</v>
      </c>
      <c r="E82" s="16" t="s">
        <v>8221</v>
      </c>
      <c r="F82" s="16">
        <v>0</v>
      </c>
    </row>
    <row r="83" spans="1:6" x14ac:dyDescent="0.25">
      <c r="A83" s="16" t="s">
        <v>8219</v>
      </c>
      <c r="B83" s="16">
        <v>10</v>
      </c>
      <c r="E83" s="16" t="s">
        <v>8221</v>
      </c>
      <c r="F83" s="16">
        <v>0</v>
      </c>
    </row>
    <row r="84" spans="1:6" x14ac:dyDescent="0.25">
      <c r="A84" s="16" t="s">
        <v>8219</v>
      </c>
      <c r="B84" s="16">
        <v>10</v>
      </c>
      <c r="E84" s="16" t="s">
        <v>8221</v>
      </c>
      <c r="F84" s="16">
        <v>0</v>
      </c>
    </row>
    <row r="85" spans="1:6" x14ac:dyDescent="0.25">
      <c r="A85" s="16" t="s">
        <v>8219</v>
      </c>
      <c r="B85" s="16">
        <v>11</v>
      </c>
      <c r="E85" s="16" t="s">
        <v>8221</v>
      </c>
      <c r="F85" s="16">
        <v>0</v>
      </c>
    </row>
    <row r="86" spans="1:6" x14ac:dyDescent="0.25">
      <c r="A86" s="16" t="s">
        <v>8219</v>
      </c>
      <c r="B86" s="16">
        <v>11</v>
      </c>
      <c r="E86" s="16" t="s">
        <v>8221</v>
      </c>
      <c r="F86" s="16">
        <v>0</v>
      </c>
    </row>
    <row r="87" spans="1:6" x14ac:dyDescent="0.25">
      <c r="A87" s="16" t="s">
        <v>8219</v>
      </c>
      <c r="B87" s="16">
        <v>11</v>
      </c>
      <c r="E87" s="16" t="s">
        <v>8221</v>
      </c>
      <c r="F87" s="16">
        <v>0</v>
      </c>
    </row>
    <row r="88" spans="1:6" x14ac:dyDescent="0.25">
      <c r="A88" s="16" t="s">
        <v>8219</v>
      </c>
      <c r="B88" s="16">
        <v>11</v>
      </c>
      <c r="E88" s="16" t="s">
        <v>8221</v>
      </c>
      <c r="F88" s="16">
        <v>0</v>
      </c>
    </row>
    <row r="89" spans="1:6" x14ac:dyDescent="0.25">
      <c r="A89" s="16" t="s">
        <v>8219</v>
      </c>
      <c r="B89" s="16">
        <v>11</v>
      </c>
      <c r="E89" s="16" t="s">
        <v>8221</v>
      </c>
      <c r="F89" s="16">
        <v>0</v>
      </c>
    </row>
    <row r="90" spans="1:6" x14ac:dyDescent="0.25">
      <c r="A90" s="16" t="s">
        <v>8219</v>
      </c>
      <c r="B90" s="16">
        <v>11</v>
      </c>
      <c r="E90" s="16" t="s">
        <v>8221</v>
      </c>
      <c r="F90" s="16">
        <v>0</v>
      </c>
    </row>
    <row r="91" spans="1:6" x14ac:dyDescent="0.25">
      <c r="A91" s="16" t="s">
        <v>8219</v>
      </c>
      <c r="B91" s="16">
        <v>11</v>
      </c>
      <c r="E91" s="16" t="s">
        <v>8221</v>
      </c>
      <c r="F91" s="16">
        <v>0</v>
      </c>
    </row>
    <row r="92" spans="1:6" x14ac:dyDescent="0.25">
      <c r="A92" s="16" t="s">
        <v>8219</v>
      </c>
      <c r="B92" s="16">
        <v>11</v>
      </c>
      <c r="E92" s="16" t="s">
        <v>8221</v>
      </c>
      <c r="F92" s="16">
        <v>0</v>
      </c>
    </row>
    <row r="93" spans="1:6" x14ac:dyDescent="0.25">
      <c r="A93" s="16" t="s">
        <v>8219</v>
      </c>
      <c r="B93" s="16">
        <v>11</v>
      </c>
      <c r="E93" s="16" t="s">
        <v>8221</v>
      </c>
      <c r="F93" s="16">
        <v>0</v>
      </c>
    </row>
    <row r="94" spans="1:6" x14ac:dyDescent="0.25">
      <c r="A94" s="16" t="s">
        <v>8219</v>
      </c>
      <c r="B94" s="16">
        <v>11</v>
      </c>
      <c r="E94" s="16" t="s">
        <v>8221</v>
      </c>
      <c r="F94" s="16">
        <v>0</v>
      </c>
    </row>
    <row r="95" spans="1:6" x14ac:dyDescent="0.25">
      <c r="A95" s="16" t="s">
        <v>8219</v>
      </c>
      <c r="B95" s="16">
        <v>11</v>
      </c>
      <c r="E95" s="16" t="s">
        <v>8221</v>
      </c>
      <c r="F95" s="16">
        <v>0</v>
      </c>
    </row>
    <row r="96" spans="1:6" x14ac:dyDescent="0.25">
      <c r="A96" s="16" t="s">
        <v>8219</v>
      </c>
      <c r="B96" s="16">
        <v>11</v>
      </c>
      <c r="E96" s="16" t="s">
        <v>8221</v>
      </c>
      <c r="F96" s="16">
        <v>0</v>
      </c>
    </row>
    <row r="97" spans="1:6" x14ac:dyDescent="0.25">
      <c r="A97" s="16" t="s">
        <v>8219</v>
      </c>
      <c r="B97" s="16">
        <v>11</v>
      </c>
      <c r="E97" s="16" t="s">
        <v>8221</v>
      </c>
      <c r="F97" s="16">
        <v>0</v>
      </c>
    </row>
    <row r="98" spans="1:6" x14ac:dyDescent="0.25">
      <c r="A98" s="16" t="s">
        <v>8219</v>
      </c>
      <c r="B98" s="16">
        <v>11</v>
      </c>
      <c r="E98" s="16" t="s">
        <v>8221</v>
      </c>
      <c r="F98" s="16">
        <v>0</v>
      </c>
    </row>
    <row r="99" spans="1:6" x14ac:dyDescent="0.25">
      <c r="A99" s="16" t="s">
        <v>8219</v>
      </c>
      <c r="B99" s="16">
        <v>11</v>
      </c>
      <c r="E99" s="16" t="s">
        <v>8221</v>
      </c>
      <c r="F99" s="16">
        <v>0</v>
      </c>
    </row>
    <row r="100" spans="1:6" x14ac:dyDescent="0.25">
      <c r="A100" s="16" t="s">
        <v>8219</v>
      </c>
      <c r="B100" s="16">
        <v>12</v>
      </c>
      <c r="E100" s="16" t="s">
        <v>8221</v>
      </c>
      <c r="F100" s="16">
        <v>0</v>
      </c>
    </row>
    <row r="101" spans="1:6" x14ac:dyDescent="0.25">
      <c r="A101" s="16" t="s">
        <v>8219</v>
      </c>
      <c r="B101" s="16">
        <v>12</v>
      </c>
      <c r="E101" s="16" t="s">
        <v>8221</v>
      </c>
      <c r="F101" s="16">
        <v>0</v>
      </c>
    </row>
    <row r="102" spans="1:6" x14ac:dyDescent="0.25">
      <c r="A102" s="16" t="s">
        <v>8219</v>
      </c>
      <c r="B102" s="16">
        <v>12</v>
      </c>
      <c r="E102" s="16" t="s">
        <v>8221</v>
      </c>
      <c r="F102" s="16">
        <v>0</v>
      </c>
    </row>
    <row r="103" spans="1:6" x14ac:dyDescent="0.25">
      <c r="A103" s="16" t="s">
        <v>8219</v>
      </c>
      <c r="B103" s="16">
        <v>12</v>
      </c>
      <c r="E103" s="16" t="s">
        <v>8221</v>
      </c>
      <c r="F103" s="16">
        <v>0</v>
      </c>
    </row>
    <row r="104" spans="1:6" x14ac:dyDescent="0.25">
      <c r="A104" s="16" t="s">
        <v>8219</v>
      </c>
      <c r="B104" s="16">
        <v>12</v>
      </c>
      <c r="E104" s="16" t="s">
        <v>8221</v>
      </c>
      <c r="F104" s="16">
        <v>0</v>
      </c>
    </row>
    <row r="105" spans="1:6" x14ac:dyDescent="0.25">
      <c r="A105" s="16" t="s">
        <v>8219</v>
      </c>
      <c r="B105" s="16">
        <v>12</v>
      </c>
      <c r="E105" s="16" t="s">
        <v>8221</v>
      </c>
      <c r="F105" s="16">
        <v>0</v>
      </c>
    </row>
    <row r="106" spans="1:6" x14ac:dyDescent="0.25">
      <c r="A106" s="16" t="s">
        <v>8219</v>
      </c>
      <c r="B106" s="16">
        <v>12</v>
      </c>
      <c r="E106" s="16" t="s">
        <v>8221</v>
      </c>
      <c r="F106" s="16">
        <v>0</v>
      </c>
    </row>
    <row r="107" spans="1:6" x14ac:dyDescent="0.25">
      <c r="A107" s="16" t="s">
        <v>8219</v>
      </c>
      <c r="B107" s="16">
        <v>12</v>
      </c>
      <c r="E107" s="16" t="s">
        <v>8221</v>
      </c>
      <c r="F107" s="16">
        <v>0</v>
      </c>
    </row>
    <row r="108" spans="1:6" x14ac:dyDescent="0.25">
      <c r="A108" s="16" t="s">
        <v>8219</v>
      </c>
      <c r="B108" s="16">
        <v>12</v>
      </c>
      <c r="E108" s="16" t="s">
        <v>8221</v>
      </c>
      <c r="F108" s="16">
        <v>0</v>
      </c>
    </row>
    <row r="109" spans="1:6" x14ac:dyDescent="0.25">
      <c r="A109" s="16" t="s">
        <v>8219</v>
      </c>
      <c r="B109" s="16">
        <v>12</v>
      </c>
      <c r="E109" s="16" t="s">
        <v>8221</v>
      </c>
      <c r="F109" s="16">
        <v>0</v>
      </c>
    </row>
    <row r="110" spans="1:6" x14ac:dyDescent="0.25">
      <c r="A110" s="16" t="s">
        <v>8219</v>
      </c>
      <c r="B110" s="16">
        <v>12</v>
      </c>
      <c r="E110" s="16" t="s">
        <v>8221</v>
      </c>
      <c r="F110" s="16">
        <v>0</v>
      </c>
    </row>
    <row r="111" spans="1:6" x14ac:dyDescent="0.25">
      <c r="A111" s="16" t="s">
        <v>8219</v>
      </c>
      <c r="B111" s="16">
        <v>13</v>
      </c>
      <c r="E111" s="16" t="s">
        <v>8221</v>
      </c>
      <c r="F111" s="16">
        <v>0</v>
      </c>
    </row>
    <row r="112" spans="1:6" x14ac:dyDescent="0.25">
      <c r="A112" s="16" t="s">
        <v>8219</v>
      </c>
      <c r="B112" s="16">
        <v>13</v>
      </c>
      <c r="E112" s="16" t="s">
        <v>8221</v>
      </c>
      <c r="F112" s="16">
        <v>0</v>
      </c>
    </row>
    <row r="113" spans="1:6" x14ac:dyDescent="0.25">
      <c r="A113" s="16" t="s">
        <v>8219</v>
      </c>
      <c r="B113" s="16">
        <v>13</v>
      </c>
      <c r="E113" s="16" t="s">
        <v>8221</v>
      </c>
      <c r="F113" s="16">
        <v>0</v>
      </c>
    </row>
    <row r="114" spans="1:6" x14ac:dyDescent="0.25">
      <c r="A114" s="16" t="s">
        <v>8219</v>
      </c>
      <c r="B114" s="16">
        <v>13</v>
      </c>
      <c r="E114" s="16" t="s">
        <v>8221</v>
      </c>
      <c r="F114" s="16">
        <v>0</v>
      </c>
    </row>
    <row r="115" spans="1:6" x14ac:dyDescent="0.25">
      <c r="A115" s="16" t="s">
        <v>8219</v>
      </c>
      <c r="B115" s="16">
        <v>13</v>
      </c>
      <c r="E115" s="16" t="s">
        <v>8221</v>
      </c>
      <c r="F115" s="16">
        <v>0</v>
      </c>
    </row>
    <row r="116" spans="1:6" x14ac:dyDescent="0.25">
      <c r="A116" s="16" t="s">
        <v>8219</v>
      </c>
      <c r="B116" s="16">
        <v>13</v>
      </c>
      <c r="E116" s="16" t="s">
        <v>8221</v>
      </c>
      <c r="F116" s="16">
        <v>0</v>
      </c>
    </row>
    <row r="117" spans="1:6" x14ac:dyDescent="0.25">
      <c r="A117" s="16" t="s">
        <v>8219</v>
      </c>
      <c r="B117" s="16">
        <v>13</v>
      </c>
      <c r="E117" s="16" t="s">
        <v>8221</v>
      </c>
      <c r="F117" s="16">
        <v>0</v>
      </c>
    </row>
    <row r="118" spans="1:6" x14ac:dyDescent="0.25">
      <c r="A118" s="16" t="s">
        <v>8219</v>
      </c>
      <c r="B118" s="16">
        <v>13</v>
      </c>
      <c r="E118" s="16" t="s">
        <v>8221</v>
      </c>
      <c r="F118" s="16">
        <v>0</v>
      </c>
    </row>
    <row r="119" spans="1:6" x14ac:dyDescent="0.25">
      <c r="A119" s="16" t="s">
        <v>8219</v>
      </c>
      <c r="B119" s="16">
        <v>13</v>
      </c>
      <c r="E119" s="16" t="s">
        <v>8221</v>
      </c>
      <c r="F119" s="16">
        <v>0</v>
      </c>
    </row>
    <row r="120" spans="1:6" x14ac:dyDescent="0.25">
      <c r="A120" s="16" t="s">
        <v>8219</v>
      </c>
      <c r="B120" s="16">
        <v>13</v>
      </c>
      <c r="E120" s="16" t="s">
        <v>8221</v>
      </c>
      <c r="F120" s="16">
        <v>0</v>
      </c>
    </row>
    <row r="121" spans="1:6" x14ac:dyDescent="0.25">
      <c r="A121" s="16" t="s">
        <v>8219</v>
      </c>
      <c r="B121" s="16">
        <v>13</v>
      </c>
      <c r="E121" s="16" t="s">
        <v>8221</v>
      </c>
      <c r="F121" s="16">
        <v>0</v>
      </c>
    </row>
    <row r="122" spans="1:6" x14ac:dyDescent="0.25">
      <c r="A122" s="16" t="s">
        <v>8219</v>
      </c>
      <c r="B122" s="16">
        <v>13</v>
      </c>
      <c r="E122" s="16" t="s">
        <v>8221</v>
      </c>
      <c r="F122" s="16">
        <v>0</v>
      </c>
    </row>
    <row r="123" spans="1:6" x14ac:dyDescent="0.25">
      <c r="A123" s="16" t="s">
        <v>8219</v>
      </c>
      <c r="B123" s="16">
        <v>13</v>
      </c>
      <c r="E123" s="16" t="s">
        <v>8221</v>
      </c>
      <c r="F123" s="16">
        <v>0</v>
      </c>
    </row>
    <row r="124" spans="1:6" x14ac:dyDescent="0.25">
      <c r="A124" s="16" t="s">
        <v>8219</v>
      </c>
      <c r="B124" s="16">
        <v>13</v>
      </c>
      <c r="E124" s="16" t="s">
        <v>8221</v>
      </c>
      <c r="F124" s="16">
        <v>0</v>
      </c>
    </row>
    <row r="125" spans="1:6" x14ac:dyDescent="0.25">
      <c r="A125" s="16" t="s">
        <v>8219</v>
      </c>
      <c r="B125" s="16">
        <v>13</v>
      </c>
      <c r="E125" s="16" t="s">
        <v>8221</v>
      </c>
      <c r="F125" s="16">
        <v>0</v>
      </c>
    </row>
    <row r="126" spans="1:6" x14ac:dyDescent="0.25">
      <c r="A126" s="16" t="s">
        <v>8219</v>
      </c>
      <c r="B126" s="16">
        <v>13</v>
      </c>
      <c r="E126" s="16" t="s">
        <v>8221</v>
      </c>
      <c r="F126" s="16">
        <v>0</v>
      </c>
    </row>
    <row r="127" spans="1:6" x14ac:dyDescent="0.25">
      <c r="A127" s="16" t="s">
        <v>8219</v>
      </c>
      <c r="B127" s="16">
        <v>13</v>
      </c>
      <c r="E127" s="16" t="s">
        <v>8221</v>
      </c>
      <c r="F127" s="16">
        <v>0</v>
      </c>
    </row>
    <row r="128" spans="1:6" x14ac:dyDescent="0.25">
      <c r="A128" s="16" t="s">
        <v>8219</v>
      </c>
      <c r="B128" s="16">
        <v>13</v>
      </c>
      <c r="E128" s="16" t="s">
        <v>8221</v>
      </c>
      <c r="F128" s="16">
        <v>0</v>
      </c>
    </row>
    <row r="129" spans="1:6" x14ac:dyDescent="0.25">
      <c r="A129" s="16" t="s">
        <v>8219</v>
      </c>
      <c r="B129" s="16">
        <v>13</v>
      </c>
      <c r="E129" s="16" t="s">
        <v>8221</v>
      </c>
      <c r="F129" s="16">
        <v>0</v>
      </c>
    </row>
    <row r="130" spans="1:6" x14ac:dyDescent="0.25">
      <c r="A130" s="16" t="s">
        <v>8219</v>
      </c>
      <c r="B130" s="16">
        <v>13</v>
      </c>
      <c r="E130" s="16" t="s">
        <v>8221</v>
      </c>
      <c r="F130" s="16">
        <v>0</v>
      </c>
    </row>
    <row r="131" spans="1:6" x14ac:dyDescent="0.25">
      <c r="A131" s="16" t="s">
        <v>8219</v>
      </c>
      <c r="B131" s="16">
        <v>13</v>
      </c>
      <c r="E131" s="16" t="s">
        <v>8221</v>
      </c>
      <c r="F131" s="16">
        <v>0</v>
      </c>
    </row>
    <row r="132" spans="1:6" x14ac:dyDescent="0.25">
      <c r="A132" s="16" t="s">
        <v>8219</v>
      </c>
      <c r="B132" s="16">
        <v>13</v>
      </c>
      <c r="E132" s="16" t="s">
        <v>8221</v>
      </c>
      <c r="F132" s="16">
        <v>0</v>
      </c>
    </row>
    <row r="133" spans="1:6" x14ac:dyDescent="0.25">
      <c r="A133" s="16" t="s">
        <v>8219</v>
      </c>
      <c r="B133" s="16">
        <v>13</v>
      </c>
      <c r="E133" s="16" t="s">
        <v>8221</v>
      </c>
      <c r="F133" s="16">
        <v>0</v>
      </c>
    </row>
    <row r="134" spans="1:6" x14ac:dyDescent="0.25">
      <c r="A134" s="16" t="s">
        <v>8219</v>
      </c>
      <c r="B134" s="16">
        <v>14</v>
      </c>
      <c r="E134" s="16" t="s">
        <v>8221</v>
      </c>
      <c r="F134" s="16">
        <v>0</v>
      </c>
    </row>
    <row r="135" spans="1:6" x14ac:dyDescent="0.25">
      <c r="A135" s="16" t="s">
        <v>8219</v>
      </c>
      <c r="B135" s="16">
        <v>14</v>
      </c>
      <c r="E135" s="16" t="s">
        <v>8221</v>
      </c>
      <c r="F135" s="16">
        <v>0</v>
      </c>
    </row>
    <row r="136" spans="1:6" x14ac:dyDescent="0.25">
      <c r="A136" s="16" t="s">
        <v>8219</v>
      </c>
      <c r="B136" s="16">
        <v>14</v>
      </c>
      <c r="E136" s="16" t="s">
        <v>8221</v>
      </c>
      <c r="F136" s="16">
        <v>0</v>
      </c>
    </row>
    <row r="137" spans="1:6" x14ac:dyDescent="0.25">
      <c r="A137" s="16" t="s">
        <v>8219</v>
      </c>
      <c r="B137" s="16">
        <v>14</v>
      </c>
      <c r="E137" s="16" t="s">
        <v>8221</v>
      </c>
      <c r="F137" s="16">
        <v>0</v>
      </c>
    </row>
    <row r="138" spans="1:6" x14ac:dyDescent="0.25">
      <c r="A138" s="16" t="s">
        <v>8219</v>
      </c>
      <c r="B138" s="16">
        <v>14</v>
      </c>
      <c r="E138" s="16" t="s">
        <v>8221</v>
      </c>
      <c r="F138" s="16">
        <v>0</v>
      </c>
    </row>
    <row r="139" spans="1:6" x14ac:dyDescent="0.25">
      <c r="A139" s="16" t="s">
        <v>8219</v>
      </c>
      <c r="B139" s="16">
        <v>14</v>
      </c>
      <c r="E139" s="16" t="s">
        <v>8221</v>
      </c>
      <c r="F139" s="16">
        <v>0</v>
      </c>
    </row>
    <row r="140" spans="1:6" x14ac:dyDescent="0.25">
      <c r="A140" s="16" t="s">
        <v>8219</v>
      </c>
      <c r="B140" s="16">
        <v>14</v>
      </c>
      <c r="E140" s="16" t="s">
        <v>8221</v>
      </c>
      <c r="F140" s="16">
        <v>0</v>
      </c>
    </row>
    <row r="141" spans="1:6" x14ac:dyDescent="0.25">
      <c r="A141" s="16" t="s">
        <v>8219</v>
      </c>
      <c r="B141" s="16">
        <v>14</v>
      </c>
      <c r="E141" s="16" t="s">
        <v>8221</v>
      </c>
      <c r="F141" s="16">
        <v>0</v>
      </c>
    </row>
    <row r="142" spans="1:6" x14ac:dyDescent="0.25">
      <c r="A142" s="16" t="s">
        <v>8219</v>
      </c>
      <c r="B142" s="16">
        <v>14</v>
      </c>
      <c r="E142" s="16" t="s">
        <v>8221</v>
      </c>
      <c r="F142" s="16">
        <v>0</v>
      </c>
    </row>
    <row r="143" spans="1:6" x14ac:dyDescent="0.25">
      <c r="A143" s="16" t="s">
        <v>8219</v>
      </c>
      <c r="B143" s="16">
        <v>14</v>
      </c>
      <c r="E143" s="16" t="s">
        <v>8221</v>
      </c>
      <c r="F143" s="16">
        <v>0</v>
      </c>
    </row>
    <row r="144" spans="1:6" x14ac:dyDescent="0.25">
      <c r="A144" s="16" t="s">
        <v>8219</v>
      </c>
      <c r="B144" s="16">
        <v>14</v>
      </c>
      <c r="E144" s="16" t="s">
        <v>8221</v>
      </c>
      <c r="F144" s="16">
        <v>0</v>
      </c>
    </row>
    <row r="145" spans="1:6" x14ac:dyDescent="0.25">
      <c r="A145" s="16" t="s">
        <v>8219</v>
      </c>
      <c r="B145" s="16">
        <v>14</v>
      </c>
      <c r="E145" s="16" t="s">
        <v>8221</v>
      </c>
      <c r="F145" s="16">
        <v>0</v>
      </c>
    </row>
    <row r="146" spans="1:6" x14ac:dyDescent="0.25">
      <c r="A146" s="16" t="s">
        <v>8219</v>
      </c>
      <c r="B146" s="16">
        <v>14</v>
      </c>
      <c r="E146" s="16" t="s">
        <v>8221</v>
      </c>
      <c r="F146" s="16">
        <v>0</v>
      </c>
    </row>
    <row r="147" spans="1:6" x14ac:dyDescent="0.25">
      <c r="A147" s="16" t="s">
        <v>8219</v>
      </c>
      <c r="B147" s="16">
        <v>14</v>
      </c>
      <c r="E147" s="16" t="s">
        <v>8221</v>
      </c>
      <c r="F147" s="16">
        <v>0</v>
      </c>
    </row>
    <row r="148" spans="1:6" x14ac:dyDescent="0.25">
      <c r="A148" s="16" t="s">
        <v>8219</v>
      </c>
      <c r="B148" s="16">
        <v>14</v>
      </c>
      <c r="E148" s="16" t="s">
        <v>8221</v>
      </c>
      <c r="F148" s="16">
        <v>0</v>
      </c>
    </row>
    <row r="149" spans="1:6" x14ac:dyDescent="0.25">
      <c r="A149" s="16" t="s">
        <v>8219</v>
      </c>
      <c r="B149" s="16">
        <v>14</v>
      </c>
      <c r="E149" s="16" t="s">
        <v>8221</v>
      </c>
      <c r="F149" s="16">
        <v>0</v>
      </c>
    </row>
    <row r="150" spans="1:6" x14ac:dyDescent="0.25">
      <c r="A150" s="16" t="s">
        <v>8219</v>
      </c>
      <c r="B150" s="16">
        <v>14</v>
      </c>
      <c r="E150" s="16" t="s">
        <v>8221</v>
      </c>
      <c r="F150" s="16">
        <v>0</v>
      </c>
    </row>
    <row r="151" spans="1:6" x14ac:dyDescent="0.25">
      <c r="A151" s="16" t="s">
        <v>8219</v>
      </c>
      <c r="B151" s="16">
        <v>14</v>
      </c>
      <c r="E151" s="16" t="s">
        <v>8221</v>
      </c>
      <c r="F151" s="16">
        <v>0</v>
      </c>
    </row>
    <row r="152" spans="1:6" x14ac:dyDescent="0.25">
      <c r="A152" s="16" t="s">
        <v>8219</v>
      </c>
      <c r="B152" s="16">
        <v>14</v>
      </c>
      <c r="E152" s="16" t="s">
        <v>8221</v>
      </c>
      <c r="F152" s="16">
        <v>0</v>
      </c>
    </row>
    <row r="153" spans="1:6" x14ac:dyDescent="0.25">
      <c r="A153" s="16" t="s">
        <v>8219</v>
      </c>
      <c r="B153" s="16">
        <v>14</v>
      </c>
      <c r="E153" s="16" t="s">
        <v>8221</v>
      </c>
      <c r="F153" s="16">
        <v>0</v>
      </c>
    </row>
    <row r="154" spans="1:6" x14ac:dyDescent="0.25">
      <c r="A154" s="16" t="s">
        <v>8219</v>
      </c>
      <c r="B154" s="16">
        <v>14</v>
      </c>
      <c r="E154" s="16" t="s">
        <v>8221</v>
      </c>
      <c r="F154" s="16">
        <v>0</v>
      </c>
    </row>
    <row r="155" spans="1:6" x14ac:dyDescent="0.25">
      <c r="A155" s="16" t="s">
        <v>8219</v>
      </c>
      <c r="B155" s="16">
        <v>14</v>
      </c>
      <c r="E155" s="16" t="s">
        <v>8221</v>
      </c>
      <c r="F155" s="16">
        <v>0</v>
      </c>
    </row>
    <row r="156" spans="1:6" x14ac:dyDescent="0.25">
      <c r="A156" s="16" t="s">
        <v>8219</v>
      </c>
      <c r="B156" s="16">
        <v>14</v>
      </c>
      <c r="E156" s="16" t="s">
        <v>8221</v>
      </c>
      <c r="F156" s="16">
        <v>0</v>
      </c>
    </row>
    <row r="157" spans="1:6" x14ac:dyDescent="0.25">
      <c r="A157" s="16" t="s">
        <v>8219</v>
      </c>
      <c r="B157" s="16">
        <v>14</v>
      </c>
      <c r="E157" s="16" t="s">
        <v>8221</v>
      </c>
      <c r="F157" s="16">
        <v>0</v>
      </c>
    </row>
    <row r="158" spans="1:6" x14ac:dyDescent="0.25">
      <c r="A158" s="16" t="s">
        <v>8219</v>
      </c>
      <c r="B158" s="16">
        <v>14</v>
      </c>
      <c r="E158" s="16" t="s">
        <v>8221</v>
      </c>
      <c r="F158" s="16">
        <v>0</v>
      </c>
    </row>
    <row r="159" spans="1:6" x14ac:dyDescent="0.25">
      <c r="A159" s="16" t="s">
        <v>8219</v>
      </c>
      <c r="B159" s="16">
        <v>14</v>
      </c>
      <c r="E159" s="16" t="s">
        <v>8221</v>
      </c>
      <c r="F159" s="16">
        <v>0</v>
      </c>
    </row>
    <row r="160" spans="1:6" x14ac:dyDescent="0.25">
      <c r="A160" s="16" t="s">
        <v>8219</v>
      </c>
      <c r="B160" s="16">
        <v>14</v>
      </c>
      <c r="E160" s="16" t="s">
        <v>8221</v>
      </c>
      <c r="F160" s="16">
        <v>0</v>
      </c>
    </row>
    <row r="161" spans="1:6" x14ac:dyDescent="0.25">
      <c r="A161" s="16" t="s">
        <v>8219</v>
      </c>
      <c r="B161" s="16">
        <v>14</v>
      </c>
      <c r="E161" s="16" t="s">
        <v>8221</v>
      </c>
      <c r="F161" s="16">
        <v>0</v>
      </c>
    </row>
    <row r="162" spans="1:6" x14ac:dyDescent="0.25">
      <c r="A162" s="16" t="s">
        <v>8219</v>
      </c>
      <c r="B162" s="16">
        <v>14</v>
      </c>
      <c r="E162" s="16" t="s">
        <v>8221</v>
      </c>
      <c r="F162" s="16">
        <v>0</v>
      </c>
    </row>
    <row r="163" spans="1:6" x14ac:dyDescent="0.25">
      <c r="A163" s="16" t="s">
        <v>8219</v>
      </c>
      <c r="B163" s="16">
        <v>14</v>
      </c>
      <c r="E163" s="16" t="s">
        <v>8221</v>
      </c>
      <c r="F163" s="16">
        <v>0</v>
      </c>
    </row>
    <row r="164" spans="1:6" x14ac:dyDescent="0.25">
      <c r="A164" s="16" t="s">
        <v>8219</v>
      </c>
      <c r="B164" s="16">
        <v>14</v>
      </c>
      <c r="E164" s="16" t="s">
        <v>8221</v>
      </c>
      <c r="F164" s="16">
        <v>0</v>
      </c>
    </row>
    <row r="165" spans="1:6" x14ac:dyDescent="0.25">
      <c r="A165" s="16" t="s">
        <v>8219</v>
      </c>
      <c r="B165" s="16">
        <v>15</v>
      </c>
      <c r="E165" s="16" t="s">
        <v>8221</v>
      </c>
      <c r="F165" s="16">
        <v>0</v>
      </c>
    </row>
    <row r="166" spans="1:6" x14ac:dyDescent="0.25">
      <c r="A166" s="16" t="s">
        <v>8219</v>
      </c>
      <c r="B166" s="16">
        <v>15</v>
      </c>
      <c r="E166" s="16" t="s">
        <v>8221</v>
      </c>
      <c r="F166" s="16">
        <v>0</v>
      </c>
    </row>
    <row r="167" spans="1:6" x14ac:dyDescent="0.25">
      <c r="A167" s="16" t="s">
        <v>8219</v>
      </c>
      <c r="B167" s="16">
        <v>15</v>
      </c>
      <c r="E167" s="16" t="s">
        <v>8221</v>
      </c>
      <c r="F167" s="16">
        <v>0</v>
      </c>
    </row>
    <row r="168" spans="1:6" x14ac:dyDescent="0.25">
      <c r="A168" s="16" t="s">
        <v>8219</v>
      </c>
      <c r="B168" s="16">
        <v>15</v>
      </c>
      <c r="E168" s="16" t="s">
        <v>8221</v>
      </c>
      <c r="F168" s="16">
        <v>0</v>
      </c>
    </row>
    <row r="169" spans="1:6" x14ac:dyDescent="0.25">
      <c r="A169" s="16" t="s">
        <v>8219</v>
      </c>
      <c r="B169" s="16">
        <v>15</v>
      </c>
      <c r="E169" s="16" t="s">
        <v>8221</v>
      </c>
      <c r="F169" s="16">
        <v>0</v>
      </c>
    </row>
    <row r="170" spans="1:6" x14ac:dyDescent="0.25">
      <c r="A170" s="16" t="s">
        <v>8219</v>
      </c>
      <c r="B170" s="16">
        <v>15</v>
      </c>
      <c r="E170" s="16" t="s">
        <v>8221</v>
      </c>
      <c r="F170" s="16">
        <v>0</v>
      </c>
    </row>
    <row r="171" spans="1:6" x14ac:dyDescent="0.25">
      <c r="A171" s="16" t="s">
        <v>8219</v>
      </c>
      <c r="B171" s="16">
        <v>15</v>
      </c>
      <c r="E171" s="16" t="s">
        <v>8221</v>
      </c>
      <c r="F171" s="16">
        <v>0</v>
      </c>
    </row>
    <row r="172" spans="1:6" x14ac:dyDescent="0.25">
      <c r="A172" s="16" t="s">
        <v>8219</v>
      </c>
      <c r="B172" s="16">
        <v>15</v>
      </c>
      <c r="E172" s="16" t="s">
        <v>8221</v>
      </c>
      <c r="F172" s="16">
        <v>0</v>
      </c>
    </row>
    <row r="173" spans="1:6" x14ac:dyDescent="0.25">
      <c r="A173" s="16" t="s">
        <v>8219</v>
      </c>
      <c r="B173" s="16">
        <v>15</v>
      </c>
      <c r="E173" s="16" t="s">
        <v>8221</v>
      </c>
      <c r="F173" s="16">
        <v>0</v>
      </c>
    </row>
    <row r="174" spans="1:6" x14ac:dyDescent="0.25">
      <c r="A174" s="16" t="s">
        <v>8219</v>
      </c>
      <c r="B174" s="16">
        <v>15</v>
      </c>
      <c r="E174" s="16" t="s">
        <v>8221</v>
      </c>
      <c r="F174" s="16">
        <v>0</v>
      </c>
    </row>
    <row r="175" spans="1:6" x14ac:dyDescent="0.25">
      <c r="A175" s="16" t="s">
        <v>8219</v>
      </c>
      <c r="B175" s="16">
        <v>15</v>
      </c>
      <c r="E175" s="16" t="s">
        <v>8221</v>
      </c>
      <c r="F175" s="16">
        <v>0</v>
      </c>
    </row>
    <row r="176" spans="1:6" x14ac:dyDescent="0.25">
      <c r="A176" s="16" t="s">
        <v>8219</v>
      </c>
      <c r="B176" s="16">
        <v>15</v>
      </c>
      <c r="E176" s="16" t="s">
        <v>8221</v>
      </c>
      <c r="F176" s="16">
        <v>0</v>
      </c>
    </row>
    <row r="177" spans="1:6" x14ac:dyDescent="0.25">
      <c r="A177" s="16" t="s">
        <v>8219</v>
      </c>
      <c r="B177" s="16">
        <v>15</v>
      </c>
      <c r="E177" s="16" t="s">
        <v>8221</v>
      </c>
      <c r="F177" s="16">
        <v>0</v>
      </c>
    </row>
    <row r="178" spans="1:6" x14ac:dyDescent="0.25">
      <c r="A178" s="16" t="s">
        <v>8219</v>
      </c>
      <c r="B178" s="16">
        <v>15</v>
      </c>
      <c r="E178" s="16" t="s">
        <v>8221</v>
      </c>
      <c r="F178" s="16">
        <v>0</v>
      </c>
    </row>
    <row r="179" spans="1:6" x14ac:dyDescent="0.25">
      <c r="A179" s="16" t="s">
        <v>8219</v>
      </c>
      <c r="B179" s="16">
        <v>15</v>
      </c>
      <c r="E179" s="16" t="s">
        <v>8221</v>
      </c>
      <c r="F179" s="16">
        <v>0</v>
      </c>
    </row>
    <row r="180" spans="1:6" x14ac:dyDescent="0.25">
      <c r="A180" s="16" t="s">
        <v>8219</v>
      </c>
      <c r="B180" s="16">
        <v>15</v>
      </c>
      <c r="E180" s="16" t="s">
        <v>8221</v>
      </c>
      <c r="F180" s="16">
        <v>0</v>
      </c>
    </row>
    <row r="181" spans="1:6" x14ac:dyDescent="0.25">
      <c r="A181" s="16" t="s">
        <v>8219</v>
      </c>
      <c r="B181" s="16">
        <v>15</v>
      </c>
      <c r="E181" s="16" t="s">
        <v>8221</v>
      </c>
      <c r="F181" s="16">
        <v>0</v>
      </c>
    </row>
    <row r="182" spans="1:6" x14ac:dyDescent="0.25">
      <c r="A182" s="16" t="s">
        <v>8219</v>
      </c>
      <c r="B182" s="16">
        <v>15</v>
      </c>
      <c r="E182" s="16" t="s">
        <v>8221</v>
      </c>
      <c r="F182" s="16">
        <v>0</v>
      </c>
    </row>
    <row r="183" spans="1:6" x14ac:dyDescent="0.25">
      <c r="A183" s="16" t="s">
        <v>8219</v>
      </c>
      <c r="B183" s="16">
        <v>15</v>
      </c>
      <c r="E183" s="16" t="s">
        <v>8221</v>
      </c>
      <c r="F183" s="16">
        <v>0</v>
      </c>
    </row>
    <row r="184" spans="1:6" x14ac:dyDescent="0.25">
      <c r="A184" s="16" t="s">
        <v>8219</v>
      </c>
      <c r="B184" s="16">
        <v>15</v>
      </c>
      <c r="E184" s="16" t="s">
        <v>8221</v>
      </c>
      <c r="F184" s="16">
        <v>0</v>
      </c>
    </row>
    <row r="185" spans="1:6" x14ac:dyDescent="0.25">
      <c r="A185" s="16" t="s">
        <v>8219</v>
      </c>
      <c r="B185" s="16">
        <v>15</v>
      </c>
      <c r="E185" s="16" t="s">
        <v>8221</v>
      </c>
      <c r="F185" s="16">
        <v>0</v>
      </c>
    </row>
    <row r="186" spans="1:6" x14ac:dyDescent="0.25">
      <c r="A186" s="16" t="s">
        <v>8219</v>
      </c>
      <c r="B186" s="16">
        <v>15</v>
      </c>
      <c r="E186" s="16" t="s">
        <v>8221</v>
      </c>
      <c r="F186" s="16">
        <v>0</v>
      </c>
    </row>
    <row r="187" spans="1:6" x14ac:dyDescent="0.25">
      <c r="A187" s="16" t="s">
        <v>8219</v>
      </c>
      <c r="B187" s="16">
        <v>15</v>
      </c>
      <c r="E187" s="16" t="s">
        <v>8221</v>
      </c>
      <c r="F187" s="16">
        <v>0</v>
      </c>
    </row>
    <row r="188" spans="1:6" x14ac:dyDescent="0.25">
      <c r="A188" s="16" t="s">
        <v>8219</v>
      </c>
      <c r="B188" s="16">
        <v>15</v>
      </c>
      <c r="E188" s="16" t="s">
        <v>8221</v>
      </c>
      <c r="F188" s="16">
        <v>0</v>
      </c>
    </row>
    <row r="189" spans="1:6" x14ac:dyDescent="0.25">
      <c r="A189" s="16" t="s">
        <v>8219</v>
      </c>
      <c r="B189" s="16">
        <v>15</v>
      </c>
      <c r="E189" s="16" t="s">
        <v>8221</v>
      </c>
      <c r="F189" s="16">
        <v>0</v>
      </c>
    </row>
    <row r="190" spans="1:6" x14ac:dyDescent="0.25">
      <c r="A190" s="16" t="s">
        <v>8219</v>
      </c>
      <c r="B190" s="16">
        <v>15</v>
      </c>
      <c r="E190" s="16" t="s">
        <v>8221</v>
      </c>
      <c r="F190" s="16">
        <v>0</v>
      </c>
    </row>
    <row r="191" spans="1:6" x14ac:dyDescent="0.25">
      <c r="A191" s="16" t="s">
        <v>8219</v>
      </c>
      <c r="B191" s="16">
        <v>16</v>
      </c>
      <c r="E191" s="16" t="s">
        <v>8221</v>
      </c>
      <c r="F191" s="16">
        <v>0</v>
      </c>
    </row>
    <row r="192" spans="1:6" x14ac:dyDescent="0.25">
      <c r="A192" s="16" t="s">
        <v>8219</v>
      </c>
      <c r="B192" s="16">
        <v>16</v>
      </c>
      <c r="E192" s="16" t="s">
        <v>8221</v>
      </c>
      <c r="F192" s="16">
        <v>0</v>
      </c>
    </row>
    <row r="193" spans="1:6" x14ac:dyDescent="0.25">
      <c r="A193" s="16" t="s">
        <v>8219</v>
      </c>
      <c r="B193" s="16">
        <v>16</v>
      </c>
      <c r="E193" s="16" t="s">
        <v>8221</v>
      </c>
      <c r="F193" s="16">
        <v>0</v>
      </c>
    </row>
    <row r="194" spans="1:6" x14ac:dyDescent="0.25">
      <c r="A194" s="16" t="s">
        <v>8219</v>
      </c>
      <c r="B194" s="16">
        <v>16</v>
      </c>
      <c r="E194" s="16" t="s">
        <v>8221</v>
      </c>
      <c r="F194" s="16">
        <v>0</v>
      </c>
    </row>
    <row r="195" spans="1:6" x14ac:dyDescent="0.25">
      <c r="A195" s="16" t="s">
        <v>8219</v>
      </c>
      <c r="B195" s="16">
        <v>16</v>
      </c>
      <c r="E195" s="16" t="s">
        <v>8221</v>
      </c>
      <c r="F195" s="16">
        <v>0</v>
      </c>
    </row>
    <row r="196" spans="1:6" x14ac:dyDescent="0.25">
      <c r="A196" s="16" t="s">
        <v>8219</v>
      </c>
      <c r="B196" s="16">
        <v>16</v>
      </c>
      <c r="E196" s="16" t="s">
        <v>8221</v>
      </c>
      <c r="F196" s="16">
        <v>0</v>
      </c>
    </row>
    <row r="197" spans="1:6" x14ac:dyDescent="0.25">
      <c r="A197" s="16" t="s">
        <v>8219</v>
      </c>
      <c r="B197" s="16">
        <v>16</v>
      </c>
      <c r="E197" s="16" t="s">
        <v>8221</v>
      </c>
      <c r="F197" s="16">
        <v>0</v>
      </c>
    </row>
    <row r="198" spans="1:6" x14ac:dyDescent="0.25">
      <c r="A198" s="16" t="s">
        <v>8219</v>
      </c>
      <c r="B198" s="16">
        <v>16</v>
      </c>
      <c r="E198" s="16" t="s">
        <v>8221</v>
      </c>
      <c r="F198" s="16">
        <v>0</v>
      </c>
    </row>
    <row r="199" spans="1:6" x14ac:dyDescent="0.25">
      <c r="A199" s="16" t="s">
        <v>8219</v>
      </c>
      <c r="B199" s="16">
        <v>16</v>
      </c>
      <c r="E199" s="16" t="s">
        <v>8221</v>
      </c>
      <c r="F199" s="16">
        <v>0</v>
      </c>
    </row>
    <row r="200" spans="1:6" x14ac:dyDescent="0.25">
      <c r="A200" s="16" t="s">
        <v>8219</v>
      </c>
      <c r="B200" s="16">
        <v>16</v>
      </c>
      <c r="E200" s="16" t="s">
        <v>8221</v>
      </c>
      <c r="F200" s="16">
        <v>0</v>
      </c>
    </row>
    <row r="201" spans="1:6" x14ac:dyDescent="0.25">
      <c r="A201" s="16" t="s">
        <v>8219</v>
      </c>
      <c r="B201" s="16">
        <v>16</v>
      </c>
      <c r="E201" s="16" t="s">
        <v>8221</v>
      </c>
      <c r="F201" s="16">
        <v>0</v>
      </c>
    </row>
    <row r="202" spans="1:6" x14ac:dyDescent="0.25">
      <c r="A202" s="16" t="s">
        <v>8219</v>
      </c>
      <c r="B202" s="16">
        <v>16</v>
      </c>
      <c r="E202" s="16" t="s">
        <v>8221</v>
      </c>
      <c r="F202" s="16">
        <v>0</v>
      </c>
    </row>
    <row r="203" spans="1:6" x14ac:dyDescent="0.25">
      <c r="A203" s="16" t="s">
        <v>8219</v>
      </c>
      <c r="B203" s="16">
        <v>16</v>
      </c>
      <c r="E203" s="16" t="s">
        <v>8221</v>
      </c>
      <c r="F203" s="16">
        <v>0</v>
      </c>
    </row>
    <row r="204" spans="1:6" x14ac:dyDescent="0.25">
      <c r="A204" s="16" t="s">
        <v>8219</v>
      </c>
      <c r="B204" s="16">
        <v>17</v>
      </c>
      <c r="E204" s="16" t="s">
        <v>8221</v>
      </c>
      <c r="F204" s="16">
        <v>0</v>
      </c>
    </row>
    <row r="205" spans="1:6" x14ac:dyDescent="0.25">
      <c r="A205" s="16" t="s">
        <v>8219</v>
      </c>
      <c r="B205" s="16">
        <v>17</v>
      </c>
      <c r="E205" s="16" t="s">
        <v>8221</v>
      </c>
      <c r="F205" s="16">
        <v>0</v>
      </c>
    </row>
    <row r="206" spans="1:6" x14ac:dyDescent="0.25">
      <c r="A206" s="16" t="s">
        <v>8219</v>
      </c>
      <c r="B206" s="16">
        <v>17</v>
      </c>
      <c r="E206" s="16" t="s">
        <v>8221</v>
      </c>
      <c r="F206" s="16">
        <v>0</v>
      </c>
    </row>
    <row r="207" spans="1:6" x14ac:dyDescent="0.25">
      <c r="A207" s="16" t="s">
        <v>8219</v>
      </c>
      <c r="B207" s="16">
        <v>17</v>
      </c>
      <c r="E207" s="16" t="s">
        <v>8221</v>
      </c>
      <c r="F207" s="16">
        <v>0</v>
      </c>
    </row>
    <row r="208" spans="1:6" x14ac:dyDescent="0.25">
      <c r="A208" s="16" t="s">
        <v>8219</v>
      </c>
      <c r="B208" s="16">
        <v>17</v>
      </c>
      <c r="E208" s="16" t="s">
        <v>8221</v>
      </c>
      <c r="F208" s="16">
        <v>0</v>
      </c>
    </row>
    <row r="209" spans="1:6" x14ac:dyDescent="0.25">
      <c r="A209" s="16" t="s">
        <v>8219</v>
      </c>
      <c r="B209" s="16">
        <v>17</v>
      </c>
      <c r="E209" s="16" t="s">
        <v>8221</v>
      </c>
      <c r="F209" s="16">
        <v>0</v>
      </c>
    </row>
    <row r="210" spans="1:6" x14ac:dyDescent="0.25">
      <c r="A210" s="16" t="s">
        <v>8219</v>
      </c>
      <c r="B210" s="16">
        <v>17</v>
      </c>
      <c r="E210" s="16" t="s">
        <v>8221</v>
      </c>
      <c r="F210" s="16">
        <v>0</v>
      </c>
    </row>
    <row r="211" spans="1:6" x14ac:dyDescent="0.25">
      <c r="A211" s="16" t="s">
        <v>8219</v>
      </c>
      <c r="B211" s="16">
        <v>17</v>
      </c>
      <c r="E211" s="16" t="s">
        <v>8221</v>
      </c>
      <c r="F211" s="16">
        <v>0</v>
      </c>
    </row>
    <row r="212" spans="1:6" x14ac:dyDescent="0.25">
      <c r="A212" s="16" t="s">
        <v>8219</v>
      </c>
      <c r="B212" s="16">
        <v>17</v>
      </c>
      <c r="E212" s="16" t="s">
        <v>8221</v>
      </c>
      <c r="F212" s="16">
        <v>0</v>
      </c>
    </row>
    <row r="213" spans="1:6" x14ac:dyDescent="0.25">
      <c r="A213" s="16" t="s">
        <v>8219</v>
      </c>
      <c r="B213" s="16">
        <v>17</v>
      </c>
      <c r="E213" s="16" t="s">
        <v>8221</v>
      </c>
      <c r="F213" s="16">
        <v>0</v>
      </c>
    </row>
    <row r="214" spans="1:6" x14ac:dyDescent="0.25">
      <c r="A214" s="16" t="s">
        <v>8219</v>
      </c>
      <c r="B214" s="16">
        <v>17</v>
      </c>
      <c r="E214" s="16" t="s">
        <v>8221</v>
      </c>
      <c r="F214" s="16">
        <v>0</v>
      </c>
    </row>
    <row r="215" spans="1:6" x14ac:dyDescent="0.25">
      <c r="A215" s="16" t="s">
        <v>8219</v>
      </c>
      <c r="B215" s="16">
        <v>17</v>
      </c>
      <c r="E215" s="16" t="s">
        <v>8221</v>
      </c>
      <c r="F215" s="16">
        <v>0</v>
      </c>
    </row>
    <row r="216" spans="1:6" x14ac:dyDescent="0.25">
      <c r="A216" s="16" t="s">
        <v>8219</v>
      </c>
      <c r="B216" s="16">
        <v>17</v>
      </c>
      <c r="E216" s="16" t="s">
        <v>8221</v>
      </c>
      <c r="F216" s="16">
        <v>0</v>
      </c>
    </row>
    <row r="217" spans="1:6" x14ac:dyDescent="0.25">
      <c r="A217" s="16" t="s">
        <v>8219</v>
      </c>
      <c r="B217" s="16">
        <v>17</v>
      </c>
      <c r="E217" s="16" t="s">
        <v>8221</v>
      </c>
      <c r="F217" s="16">
        <v>0</v>
      </c>
    </row>
    <row r="218" spans="1:6" x14ac:dyDescent="0.25">
      <c r="A218" s="16" t="s">
        <v>8219</v>
      </c>
      <c r="B218" s="16">
        <v>17</v>
      </c>
      <c r="E218" s="16" t="s">
        <v>8221</v>
      </c>
      <c r="F218" s="16">
        <v>0</v>
      </c>
    </row>
    <row r="219" spans="1:6" x14ac:dyDescent="0.25">
      <c r="A219" s="16" t="s">
        <v>8219</v>
      </c>
      <c r="B219" s="16">
        <v>17</v>
      </c>
      <c r="E219" s="16" t="s">
        <v>8221</v>
      </c>
      <c r="F219" s="16">
        <v>0</v>
      </c>
    </row>
    <row r="220" spans="1:6" x14ac:dyDescent="0.25">
      <c r="A220" s="16" t="s">
        <v>8219</v>
      </c>
      <c r="B220" s="16">
        <v>17</v>
      </c>
      <c r="E220" s="16" t="s">
        <v>8221</v>
      </c>
      <c r="F220" s="16">
        <v>0</v>
      </c>
    </row>
    <row r="221" spans="1:6" x14ac:dyDescent="0.25">
      <c r="A221" s="16" t="s">
        <v>8219</v>
      </c>
      <c r="B221" s="16">
        <v>17</v>
      </c>
      <c r="E221" s="16" t="s">
        <v>8221</v>
      </c>
      <c r="F221" s="16">
        <v>0</v>
      </c>
    </row>
    <row r="222" spans="1:6" x14ac:dyDescent="0.25">
      <c r="A222" s="16" t="s">
        <v>8219</v>
      </c>
      <c r="B222" s="16">
        <v>17</v>
      </c>
      <c r="E222" s="16" t="s">
        <v>8221</v>
      </c>
      <c r="F222" s="16">
        <v>0</v>
      </c>
    </row>
    <row r="223" spans="1:6" x14ac:dyDescent="0.25">
      <c r="A223" s="16" t="s">
        <v>8219</v>
      </c>
      <c r="B223" s="16">
        <v>17</v>
      </c>
      <c r="E223" s="16" t="s">
        <v>8221</v>
      </c>
      <c r="F223" s="16">
        <v>0</v>
      </c>
    </row>
    <row r="224" spans="1:6" x14ac:dyDescent="0.25">
      <c r="A224" s="16" t="s">
        <v>8219</v>
      </c>
      <c r="B224" s="16">
        <v>17</v>
      </c>
      <c r="E224" s="16" t="s">
        <v>8221</v>
      </c>
      <c r="F224" s="16">
        <v>0</v>
      </c>
    </row>
    <row r="225" spans="1:6" x14ac:dyDescent="0.25">
      <c r="A225" s="16" t="s">
        <v>8219</v>
      </c>
      <c r="B225" s="16">
        <v>17</v>
      </c>
      <c r="E225" s="16" t="s">
        <v>8221</v>
      </c>
      <c r="F225" s="16">
        <v>0</v>
      </c>
    </row>
    <row r="226" spans="1:6" x14ac:dyDescent="0.25">
      <c r="A226" s="16" t="s">
        <v>8219</v>
      </c>
      <c r="B226" s="16">
        <v>17</v>
      </c>
      <c r="E226" s="16" t="s">
        <v>8221</v>
      </c>
      <c r="F226" s="16">
        <v>0</v>
      </c>
    </row>
    <row r="227" spans="1:6" x14ac:dyDescent="0.25">
      <c r="A227" s="16" t="s">
        <v>8219</v>
      </c>
      <c r="B227" s="16">
        <v>17</v>
      </c>
      <c r="E227" s="16" t="s">
        <v>8221</v>
      </c>
      <c r="F227" s="16">
        <v>0</v>
      </c>
    </row>
    <row r="228" spans="1:6" x14ac:dyDescent="0.25">
      <c r="A228" s="16" t="s">
        <v>8219</v>
      </c>
      <c r="B228" s="16">
        <v>17</v>
      </c>
      <c r="E228" s="16" t="s">
        <v>8221</v>
      </c>
      <c r="F228" s="16">
        <v>0</v>
      </c>
    </row>
    <row r="229" spans="1:6" x14ac:dyDescent="0.25">
      <c r="A229" s="16" t="s">
        <v>8219</v>
      </c>
      <c r="B229" s="16">
        <v>17</v>
      </c>
      <c r="E229" s="16" t="s">
        <v>8221</v>
      </c>
      <c r="F229" s="16">
        <v>0</v>
      </c>
    </row>
    <row r="230" spans="1:6" x14ac:dyDescent="0.25">
      <c r="A230" s="16" t="s">
        <v>8219</v>
      </c>
      <c r="B230" s="16">
        <v>17</v>
      </c>
      <c r="E230" s="16" t="s">
        <v>8221</v>
      </c>
      <c r="F230" s="16">
        <v>0</v>
      </c>
    </row>
    <row r="231" spans="1:6" x14ac:dyDescent="0.25">
      <c r="A231" s="16" t="s">
        <v>8219</v>
      </c>
      <c r="B231" s="16">
        <v>17</v>
      </c>
      <c r="E231" s="16" t="s">
        <v>8221</v>
      </c>
      <c r="F231" s="16">
        <v>0</v>
      </c>
    </row>
    <row r="232" spans="1:6" x14ac:dyDescent="0.25">
      <c r="A232" s="16" t="s">
        <v>8219</v>
      </c>
      <c r="B232" s="16">
        <v>17</v>
      </c>
      <c r="E232" s="16" t="s">
        <v>8221</v>
      </c>
      <c r="F232" s="16">
        <v>0</v>
      </c>
    </row>
    <row r="233" spans="1:6" x14ac:dyDescent="0.25">
      <c r="A233" s="16" t="s">
        <v>8219</v>
      </c>
      <c r="B233" s="16">
        <v>17</v>
      </c>
      <c r="E233" s="16" t="s">
        <v>8221</v>
      </c>
      <c r="F233" s="16">
        <v>0</v>
      </c>
    </row>
    <row r="234" spans="1:6" x14ac:dyDescent="0.25">
      <c r="A234" s="16" t="s">
        <v>8219</v>
      </c>
      <c r="B234" s="16">
        <v>17</v>
      </c>
      <c r="E234" s="16" t="s">
        <v>8221</v>
      </c>
      <c r="F234" s="16">
        <v>0</v>
      </c>
    </row>
    <row r="235" spans="1:6" x14ac:dyDescent="0.25">
      <c r="A235" s="16" t="s">
        <v>8219</v>
      </c>
      <c r="B235" s="16">
        <v>17</v>
      </c>
      <c r="E235" s="16" t="s">
        <v>8221</v>
      </c>
      <c r="F235" s="16">
        <v>0</v>
      </c>
    </row>
    <row r="236" spans="1:6" x14ac:dyDescent="0.25">
      <c r="A236" s="16" t="s">
        <v>8219</v>
      </c>
      <c r="B236" s="16">
        <v>17</v>
      </c>
      <c r="E236" s="16" t="s">
        <v>8221</v>
      </c>
      <c r="F236" s="16">
        <v>0</v>
      </c>
    </row>
    <row r="237" spans="1:6" x14ac:dyDescent="0.25">
      <c r="A237" s="16" t="s">
        <v>8219</v>
      </c>
      <c r="B237" s="16">
        <v>17</v>
      </c>
      <c r="E237" s="16" t="s">
        <v>8221</v>
      </c>
      <c r="F237" s="16">
        <v>0</v>
      </c>
    </row>
    <row r="238" spans="1:6" x14ac:dyDescent="0.25">
      <c r="A238" s="16" t="s">
        <v>8219</v>
      </c>
      <c r="B238" s="16">
        <v>18</v>
      </c>
      <c r="E238" s="16" t="s">
        <v>8221</v>
      </c>
      <c r="F238" s="16">
        <v>0</v>
      </c>
    </row>
    <row r="239" spans="1:6" x14ac:dyDescent="0.25">
      <c r="A239" s="16" t="s">
        <v>8219</v>
      </c>
      <c r="B239" s="16">
        <v>18</v>
      </c>
      <c r="E239" s="16" t="s">
        <v>8221</v>
      </c>
      <c r="F239" s="16">
        <v>0</v>
      </c>
    </row>
    <row r="240" spans="1:6" x14ac:dyDescent="0.25">
      <c r="A240" s="16" t="s">
        <v>8219</v>
      </c>
      <c r="B240" s="16">
        <v>18</v>
      </c>
      <c r="E240" s="16" t="s">
        <v>8221</v>
      </c>
      <c r="F240" s="16">
        <v>0</v>
      </c>
    </row>
    <row r="241" spans="1:6" x14ac:dyDescent="0.25">
      <c r="A241" s="16" t="s">
        <v>8219</v>
      </c>
      <c r="B241" s="16">
        <v>18</v>
      </c>
      <c r="E241" s="16" t="s">
        <v>8221</v>
      </c>
      <c r="F241" s="16">
        <v>0</v>
      </c>
    </row>
    <row r="242" spans="1:6" x14ac:dyDescent="0.25">
      <c r="A242" s="16" t="s">
        <v>8219</v>
      </c>
      <c r="B242" s="16">
        <v>18</v>
      </c>
      <c r="E242" s="16" t="s">
        <v>8221</v>
      </c>
      <c r="F242" s="16">
        <v>0</v>
      </c>
    </row>
    <row r="243" spans="1:6" x14ac:dyDescent="0.25">
      <c r="A243" s="16" t="s">
        <v>8219</v>
      </c>
      <c r="B243" s="16">
        <v>18</v>
      </c>
      <c r="E243" s="16" t="s">
        <v>8221</v>
      </c>
      <c r="F243" s="16">
        <v>0</v>
      </c>
    </row>
    <row r="244" spans="1:6" x14ac:dyDescent="0.25">
      <c r="A244" s="16" t="s">
        <v>8219</v>
      </c>
      <c r="B244" s="16">
        <v>18</v>
      </c>
      <c r="E244" s="16" t="s">
        <v>8221</v>
      </c>
      <c r="F244" s="16">
        <v>0</v>
      </c>
    </row>
    <row r="245" spans="1:6" x14ac:dyDescent="0.25">
      <c r="A245" s="16" t="s">
        <v>8219</v>
      </c>
      <c r="B245" s="16">
        <v>18</v>
      </c>
      <c r="E245" s="16" t="s">
        <v>8221</v>
      </c>
      <c r="F245" s="16">
        <v>0</v>
      </c>
    </row>
    <row r="246" spans="1:6" x14ac:dyDescent="0.25">
      <c r="A246" s="16" t="s">
        <v>8219</v>
      </c>
      <c r="B246" s="16">
        <v>18</v>
      </c>
      <c r="E246" s="16" t="s">
        <v>8221</v>
      </c>
      <c r="F246" s="16">
        <v>0</v>
      </c>
    </row>
    <row r="247" spans="1:6" x14ac:dyDescent="0.25">
      <c r="A247" s="16" t="s">
        <v>8219</v>
      </c>
      <c r="B247" s="16">
        <v>18</v>
      </c>
      <c r="E247" s="16" t="s">
        <v>8221</v>
      </c>
      <c r="F247" s="16">
        <v>0</v>
      </c>
    </row>
    <row r="248" spans="1:6" x14ac:dyDescent="0.25">
      <c r="A248" s="16" t="s">
        <v>8219</v>
      </c>
      <c r="B248" s="16">
        <v>18</v>
      </c>
      <c r="E248" s="16" t="s">
        <v>8221</v>
      </c>
      <c r="F248" s="16">
        <v>0</v>
      </c>
    </row>
    <row r="249" spans="1:6" x14ac:dyDescent="0.25">
      <c r="A249" s="16" t="s">
        <v>8219</v>
      </c>
      <c r="B249" s="16">
        <v>18</v>
      </c>
      <c r="E249" s="16" t="s">
        <v>8221</v>
      </c>
      <c r="F249" s="16">
        <v>0</v>
      </c>
    </row>
    <row r="250" spans="1:6" x14ac:dyDescent="0.25">
      <c r="A250" s="16" t="s">
        <v>8219</v>
      </c>
      <c r="B250" s="16">
        <v>18</v>
      </c>
      <c r="E250" s="16" t="s">
        <v>8221</v>
      </c>
      <c r="F250" s="16">
        <v>0</v>
      </c>
    </row>
    <row r="251" spans="1:6" x14ac:dyDescent="0.25">
      <c r="A251" s="16" t="s">
        <v>8219</v>
      </c>
      <c r="B251" s="16">
        <v>18</v>
      </c>
      <c r="E251" s="16" t="s">
        <v>8221</v>
      </c>
      <c r="F251" s="16">
        <v>0</v>
      </c>
    </row>
    <row r="252" spans="1:6" x14ac:dyDescent="0.25">
      <c r="A252" s="16" t="s">
        <v>8219</v>
      </c>
      <c r="B252" s="16">
        <v>18</v>
      </c>
      <c r="E252" s="16" t="s">
        <v>8221</v>
      </c>
      <c r="F252" s="16">
        <v>0</v>
      </c>
    </row>
    <row r="253" spans="1:6" x14ac:dyDescent="0.25">
      <c r="A253" s="16" t="s">
        <v>8219</v>
      </c>
      <c r="B253" s="16">
        <v>18</v>
      </c>
      <c r="E253" s="16" t="s">
        <v>8221</v>
      </c>
      <c r="F253" s="16">
        <v>0</v>
      </c>
    </row>
    <row r="254" spans="1:6" x14ac:dyDescent="0.25">
      <c r="A254" s="16" t="s">
        <v>8219</v>
      </c>
      <c r="B254" s="16">
        <v>18</v>
      </c>
      <c r="E254" s="16" t="s">
        <v>8221</v>
      </c>
      <c r="F254" s="16">
        <v>0</v>
      </c>
    </row>
    <row r="255" spans="1:6" x14ac:dyDescent="0.25">
      <c r="A255" s="16" t="s">
        <v>8219</v>
      </c>
      <c r="B255" s="16">
        <v>18</v>
      </c>
      <c r="E255" s="16" t="s">
        <v>8221</v>
      </c>
      <c r="F255" s="16">
        <v>0</v>
      </c>
    </row>
    <row r="256" spans="1:6" x14ac:dyDescent="0.25">
      <c r="A256" s="16" t="s">
        <v>8219</v>
      </c>
      <c r="B256" s="16">
        <v>18</v>
      </c>
      <c r="E256" s="16" t="s">
        <v>8221</v>
      </c>
      <c r="F256" s="16">
        <v>0</v>
      </c>
    </row>
    <row r="257" spans="1:6" x14ac:dyDescent="0.25">
      <c r="A257" s="16" t="s">
        <v>8219</v>
      </c>
      <c r="B257" s="16">
        <v>18</v>
      </c>
      <c r="E257" s="16" t="s">
        <v>8221</v>
      </c>
      <c r="F257" s="16">
        <v>0</v>
      </c>
    </row>
    <row r="258" spans="1:6" x14ac:dyDescent="0.25">
      <c r="A258" s="16" t="s">
        <v>8219</v>
      </c>
      <c r="B258" s="16">
        <v>18</v>
      </c>
      <c r="E258" s="16" t="s">
        <v>8221</v>
      </c>
      <c r="F258" s="16">
        <v>0</v>
      </c>
    </row>
    <row r="259" spans="1:6" x14ac:dyDescent="0.25">
      <c r="A259" s="16" t="s">
        <v>8219</v>
      </c>
      <c r="B259" s="16">
        <v>19</v>
      </c>
      <c r="E259" s="16" t="s">
        <v>8221</v>
      </c>
      <c r="F259" s="16">
        <v>0</v>
      </c>
    </row>
    <row r="260" spans="1:6" x14ac:dyDescent="0.25">
      <c r="A260" s="16" t="s">
        <v>8219</v>
      </c>
      <c r="B260" s="16">
        <v>19</v>
      </c>
      <c r="E260" s="16" t="s">
        <v>8221</v>
      </c>
      <c r="F260" s="16">
        <v>0</v>
      </c>
    </row>
    <row r="261" spans="1:6" x14ac:dyDescent="0.25">
      <c r="A261" s="16" t="s">
        <v>8219</v>
      </c>
      <c r="B261" s="16">
        <v>19</v>
      </c>
      <c r="E261" s="16" t="s">
        <v>8221</v>
      </c>
      <c r="F261" s="16">
        <v>0</v>
      </c>
    </row>
    <row r="262" spans="1:6" x14ac:dyDescent="0.25">
      <c r="A262" s="16" t="s">
        <v>8219</v>
      </c>
      <c r="B262" s="16">
        <v>19</v>
      </c>
      <c r="E262" s="16" t="s">
        <v>8221</v>
      </c>
      <c r="F262" s="16">
        <v>0</v>
      </c>
    </row>
    <row r="263" spans="1:6" x14ac:dyDescent="0.25">
      <c r="A263" s="16" t="s">
        <v>8219</v>
      </c>
      <c r="B263" s="16">
        <v>19</v>
      </c>
      <c r="E263" s="16" t="s">
        <v>8221</v>
      </c>
      <c r="F263" s="16">
        <v>0</v>
      </c>
    </row>
    <row r="264" spans="1:6" x14ac:dyDescent="0.25">
      <c r="A264" s="16" t="s">
        <v>8219</v>
      </c>
      <c r="B264" s="16">
        <v>19</v>
      </c>
      <c r="E264" s="16" t="s">
        <v>8221</v>
      </c>
      <c r="F264" s="16">
        <v>0</v>
      </c>
    </row>
    <row r="265" spans="1:6" x14ac:dyDescent="0.25">
      <c r="A265" s="16" t="s">
        <v>8219</v>
      </c>
      <c r="B265" s="16">
        <v>19</v>
      </c>
      <c r="E265" s="16" t="s">
        <v>8221</v>
      </c>
      <c r="F265" s="16">
        <v>0</v>
      </c>
    </row>
    <row r="266" spans="1:6" x14ac:dyDescent="0.25">
      <c r="A266" s="16" t="s">
        <v>8219</v>
      </c>
      <c r="B266" s="16">
        <v>19</v>
      </c>
      <c r="E266" s="16" t="s">
        <v>8221</v>
      </c>
      <c r="F266" s="16">
        <v>0</v>
      </c>
    </row>
    <row r="267" spans="1:6" x14ac:dyDescent="0.25">
      <c r="A267" s="16" t="s">
        <v>8219</v>
      </c>
      <c r="B267" s="16">
        <v>19</v>
      </c>
      <c r="E267" s="16" t="s">
        <v>8221</v>
      </c>
      <c r="F267" s="16">
        <v>0</v>
      </c>
    </row>
    <row r="268" spans="1:6" x14ac:dyDescent="0.25">
      <c r="A268" s="16" t="s">
        <v>8219</v>
      </c>
      <c r="B268" s="16">
        <v>19</v>
      </c>
      <c r="E268" s="16" t="s">
        <v>8221</v>
      </c>
      <c r="F268" s="16">
        <v>0</v>
      </c>
    </row>
    <row r="269" spans="1:6" x14ac:dyDescent="0.25">
      <c r="A269" s="16" t="s">
        <v>8219</v>
      </c>
      <c r="B269" s="16">
        <v>19</v>
      </c>
      <c r="E269" s="16" t="s">
        <v>8221</v>
      </c>
      <c r="F269" s="16">
        <v>0</v>
      </c>
    </row>
    <row r="270" spans="1:6" x14ac:dyDescent="0.25">
      <c r="A270" s="16" t="s">
        <v>8219</v>
      </c>
      <c r="B270" s="16">
        <v>19</v>
      </c>
      <c r="E270" s="16" t="s">
        <v>8221</v>
      </c>
      <c r="F270" s="16">
        <v>0</v>
      </c>
    </row>
    <row r="271" spans="1:6" x14ac:dyDescent="0.25">
      <c r="A271" s="16" t="s">
        <v>8219</v>
      </c>
      <c r="B271" s="16">
        <v>19</v>
      </c>
      <c r="E271" s="16" t="s">
        <v>8221</v>
      </c>
      <c r="F271" s="16">
        <v>0</v>
      </c>
    </row>
    <row r="272" spans="1:6" x14ac:dyDescent="0.25">
      <c r="A272" s="16" t="s">
        <v>8219</v>
      </c>
      <c r="B272" s="16">
        <v>19</v>
      </c>
      <c r="E272" s="16" t="s">
        <v>8221</v>
      </c>
      <c r="F272" s="16">
        <v>0</v>
      </c>
    </row>
    <row r="273" spans="1:6" x14ac:dyDescent="0.25">
      <c r="A273" s="16" t="s">
        <v>8219</v>
      </c>
      <c r="B273" s="16">
        <v>19</v>
      </c>
      <c r="E273" s="16" t="s">
        <v>8221</v>
      </c>
      <c r="F273" s="16">
        <v>0</v>
      </c>
    </row>
    <row r="274" spans="1:6" x14ac:dyDescent="0.25">
      <c r="A274" s="16" t="s">
        <v>8219</v>
      </c>
      <c r="B274" s="16">
        <v>19</v>
      </c>
      <c r="E274" s="16" t="s">
        <v>8221</v>
      </c>
      <c r="F274" s="16">
        <v>0</v>
      </c>
    </row>
    <row r="275" spans="1:6" x14ac:dyDescent="0.25">
      <c r="A275" s="16" t="s">
        <v>8219</v>
      </c>
      <c r="B275" s="16">
        <v>19</v>
      </c>
      <c r="E275" s="16" t="s">
        <v>8221</v>
      </c>
      <c r="F275" s="16">
        <v>0</v>
      </c>
    </row>
    <row r="276" spans="1:6" x14ac:dyDescent="0.25">
      <c r="A276" s="16" t="s">
        <v>8219</v>
      </c>
      <c r="B276" s="16">
        <v>19</v>
      </c>
      <c r="E276" s="16" t="s">
        <v>8221</v>
      </c>
      <c r="F276" s="16">
        <v>0</v>
      </c>
    </row>
    <row r="277" spans="1:6" x14ac:dyDescent="0.25">
      <c r="A277" s="16" t="s">
        <v>8219</v>
      </c>
      <c r="B277" s="16">
        <v>19</v>
      </c>
      <c r="E277" s="16" t="s">
        <v>8221</v>
      </c>
      <c r="F277" s="16">
        <v>0</v>
      </c>
    </row>
    <row r="278" spans="1:6" x14ac:dyDescent="0.25">
      <c r="A278" s="16" t="s">
        <v>8219</v>
      </c>
      <c r="B278" s="16">
        <v>19</v>
      </c>
      <c r="E278" s="16" t="s">
        <v>8221</v>
      </c>
      <c r="F278" s="16">
        <v>0</v>
      </c>
    </row>
    <row r="279" spans="1:6" x14ac:dyDescent="0.25">
      <c r="A279" s="16" t="s">
        <v>8219</v>
      </c>
      <c r="B279" s="16">
        <v>19</v>
      </c>
      <c r="E279" s="16" t="s">
        <v>8221</v>
      </c>
      <c r="F279" s="16">
        <v>0</v>
      </c>
    </row>
    <row r="280" spans="1:6" x14ac:dyDescent="0.25">
      <c r="A280" s="16" t="s">
        <v>8219</v>
      </c>
      <c r="B280" s="16">
        <v>19</v>
      </c>
      <c r="E280" s="16" t="s">
        <v>8221</v>
      </c>
      <c r="F280" s="16">
        <v>0</v>
      </c>
    </row>
    <row r="281" spans="1:6" x14ac:dyDescent="0.25">
      <c r="A281" s="16" t="s">
        <v>8219</v>
      </c>
      <c r="B281" s="16">
        <v>19</v>
      </c>
      <c r="E281" s="16" t="s">
        <v>8221</v>
      </c>
      <c r="F281" s="16">
        <v>0</v>
      </c>
    </row>
    <row r="282" spans="1:6" x14ac:dyDescent="0.25">
      <c r="A282" s="16" t="s">
        <v>8219</v>
      </c>
      <c r="B282" s="16">
        <v>19</v>
      </c>
      <c r="E282" s="16" t="s">
        <v>8221</v>
      </c>
      <c r="F282" s="16">
        <v>0</v>
      </c>
    </row>
    <row r="283" spans="1:6" x14ac:dyDescent="0.25">
      <c r="A283" s="16" t="s">
        <v>8219</v>
      </c>
      <c r="B283" s="16">
        <v>19</v>
      </c>
      <c r="E283" s="16" t="s">
        <v>8221</v>
      </c>
      <c r="F283" s="16">
        <v>0</v>
      </c>
    </row>
    <row r="284" spans="1:6" x14ac:dyDescent="0.25">
      <c r="A284" s="16" t="s">
        <v>8219</v>
      </c>
      <c r="B284" s="16">
        <v>20</v>
      </c>
      <c r="E284" s="16" t="s">
        <v>8221</v>
      </c>
      <c r="F284" s="16">
        <v>0</v>
      </c>
    </row>
    <row r="285" spans="1:6" x14ac:dyDescent="0.25">
      <c r="A285" s="16" t="s">
        <v>8219</v>
      </c>
      <c r="B285" s="16">
        <v>20</v>
      </c>
      <c r="E285" s="16" t="s">
        <v>8221</v>
      </c>
      <c r="F285" s="16">
        <v>0</v>
      </c>
    </row>
    <row r="286" spans="1:6" x14ac:dyDescent="0.25">
      <c r="A286" s="16" t="s">
        <v>8219</v>
      </c>
      <c r="B286" s="16">
        <v>20</v>
      </c>
      <c r="E286" s="16" t="s">
        <v>8221</v>
      </c>
      <c r="F286" s="16">
        <v>0</v>
      </c>
    </row>
    <row r="287" spans="1:6" x14ac:dyDescent="0.25">
      <c r="A287" s="16" t="s">
        <v>8219</v>
      </c>
      <c r="B287" s="16">
        <v>20</v>
      </c>
      <c r="E287" s="16" t="s">
        <v>8221</v>
      </c>
      <c r="F287" s="16">
        <v>0</v>
      </c>
    </row>
    <row r="288" spans="1:6" x14ac:dyDescent="0.25">
      <c r="A288" s="16" t="s">
        <v>8219</v>
      </c>
      <c r="B288" s="16">
        <v>20</v>
      </c>
      <c r="E288" s="16" t="s">
        <v>8221</v>
      </c>
      <c r="F288" s="16">
        <v>0</v>
      </c>
    </row>
    <row r="289" spans="1:6" x14ac:dyDescent="0.25">
      <c r="A289" s="16" t="s">
        <v>8219</v>
      </c>
      <c r="B289" s="16">
        <v>20</v>
      </c>
      <c r="E289" s="16" t="s">
        <v>8221</v>
      </c>
      <c r="F289" s="16">
        <v>1</v>
      </c>
    </row>
    <row r="290" spans="1:6" x14ac:dyDescent="0.25">
      <c r="A290" s="16" t="s">
        <v>8219</v>
      </c>
      <c r="B290" s="16">
        <v>20</v>
      </c>
      <c r="E290" s="16" t="s">
        <v>8221</v>
      </c>
      <c r="F290" s="16">
        <v>1</v>
      </c>
    </row>
    <row r="291" spans="1:6" x14ac:dyDescent="0.25">
      <c r="A291" s="16" t="s">
        <v>8219</v>
      </c>
      <c r="B291" s="16">
        <v>20</v>
      </c>
      <c r="E291" s="16" t="s">
        <v>8221</v>
      </c>
      <c r="F291" s="16">
        <v>1</v>
      </c>
    </row>
    <row r="292" spans="1:6" x14ac:dyDescent="0.25">
      <c r="A292" s="16" t="s">
        <v>8219</v>
      </c>
      <c r="B292" s="16">
        <v>20</v>
      </c>
      <c r="E292" s="16" t="s">
        <v>8221</v>
      </c>
      <c r="F292" s="16">
        <v>1</v>
      </c>
    </row>
    <row r="293" spans="1:6" x14ac:dyDescent="0.25">
      <c r="A293" s="16" t="s">
        <v>8219</v>
      </c>
      <c r="B293" s="16">
        <v>20</v>
      </c>
      <c r="E293" s="16" t="s">
        <v>8221</v>
      </c>
      <c r="F293" s="16">
        <v>1</v>
      </c>
    </row>
    <row r="294" spans="1:6" x14ac:dyDescent="0.25">
      <c r="A294" s="16" t="s">
        <v>8219</v>
      </c>
      <c r="B294" s="16">
        <v>20</v>
      </c>
      <c r="E294" s="16" t="s">
        <v>8221</v>
      </c>
      <c r="F294" s="16">
        <v>1</v>
      </c>
    </row>
    <row r="295" spans="1:6" x14ac:dyDescent="0.25">
      <c r="A295" s="16" t="s">
        <v>8219</v>
      </c>
      <c r="B295" s="16">
        <v>20</v>
      </c>
      <c r="E295" s="16" t="s">
        <v>8221</v>
      </c>
      <c r="F295" s="16">
        <v>1</v>
      </c>
    </row>
    <row r="296" spans="1:6" x14ac:dyDescent="0.25">
      <c r="A296" s="16" t="s">
        <v>8219</v>
      </c>
      <c r="B296" s="16">
        <v>20</v>
      </c>
      <c r="E296" s="16" t="s">
        <v>8221</v>
      </c>
      <c r="F296" s="16">
        <v>1</v>
      </c>
    </row>
    <row r="297" spans="1:6" x14ac:dyDescent="0.25">
      <c r="A297" s="16" t="s">
        <v>8219</v>
      </c>
      <c r="B297" s="16">
        <v>20</v>
      </c>
      <c r="E297" s="16" t="s">
        <v>8221</v>
      </c>
      <c r="F297" s="16">
        <v>1</v>
      </c>
    </row>
    <row r="298" spans="1:6" x14ac:dyDescent="0.25">
      <c r="A298" s="16" t="s">
        <v>8219</v>
      </c>
      <c r="B298" s="16">
        <v>20</v>
      </c>
      <c r="E298" s="16" t="s">
        <v>8221</v>
      </c>
      <c r="F298" s="16">
        <v>1</v>
      </c>
    </row>
    <row r="299" spans="1:6" x14ac:dyDescent="0.25">
      <c r="A299" s="16" t="s">
        <v>8219</v>
      </c>
      <c r="B299" s="16">
        <v>20</v>
      </c>
      <c r="E299" s="16" t="s">
        <v>8221</v>
      </c>
      <c r="F299" s="16">
        <v>1</v>
      </c>
    </row>
    <row r="300" spans="1:6" x14ac:dyDescent="0.25">
      <c r="A300" s="16" t="s">
        <v>8219</v>
      </c>
      <c r="B300" s="16">
        <v>20</v>
      </c>
      <c r="E300" s="16" t="s">
        <v>8221</v>
      </c>
      <c r="F300" s="16">
        <v>1</v>
      </c>
    </row>
    <row r="301" spans="1:6" x14ac:dyDescent="0.25">
      <c r="A301" s="16" t="s">
        <v>8219</v>
      </c>
      <c r="B301" s="16">
        <v>20</v>
      </c>
      <c r="E301" s="16" t="s">
        <v>8221</v>
      </c>
      <c r="F301" s="16">
        <v>1</v>
      </c>
    </row>
    <row r="302" spans="1:6" x14ac:dyDescent="0.25">
      <c r="A302" s="16" t="s">
        <v>8219</v>
      </c>
      <c r="B302" s="16">
        <v>20</v>
      </c>
      <c r="E302" s="16" t="s">
        <v>8221</v>
      </c>
      <c r="F302" s="16">
        <v>1</v>
      </c>
    </row>
    <row r="303" spans="1:6" x14ac:dyDescent="0.25">
      <c r="A303" s="16" t="s">
        <v>8219</v>
      </c>
      <c r="B303" s="16">
        <v>20</v>
      </c>
      <c r="E303" s="16" t="s">
        <v>8221</v>
      </c>
      <c r="F303" s="16">
        <v>1</v>
      </c>
    </row>
    <row r="304" spans="1:6" x14ac:dyDescent="0.25">
      <c r="A304" s="16" t="s">
        <v>8219</v>
      </c>
      <c r="B304" s="16">
        <v>20</v>
      </c>
      <c r="E304" s="16" t="s">
        <v>8221</v>
      </c>
      <c r="F304" s="16">
        <v>1</v>
      </c>
    </row>
    <row r="305" spans="1:6" x14ac:dyDescent="0.25">
      <c r="A305" s="16" t="s">
        <v>8219</v>
      </c>
      <c r="B305" s="16">
        <v>20</v>
      </c>
      <c r="E305" s="16" t="s">
        <v>8221</v>
      </c>
      <c r="F305" s="16">
        <v>1</v>
      </c>
    </row>
    <row r="306" spans="1:6" x14ac:dyDescent="0.25">
      <c r="A306" s="16" t="s">
        <v>8219</v>
      </c>
      <c r="B306" s="16">
        <v>20</v>
      </c>
      <c r="E306" s="16" t="s">
        <v>8221</v>
      </c>
      <c r="F306" s="16">
        <v>1</v>
      </c>
    </row>
    <row r="307" spans="1:6" x14ac:dyDescent="0.25">
      <c r="A307" s="16" t="s">
        <v>8219</v>
      </c>
      <c r="B307" s="16">
        <v>20</v>
      </c>
      <c r="E307" s="16" t="s">
        <v>8221</v>
      </c>
      <c r="F307" s="16">
        <v>1</v>
      </c>
    </row>
    <row r="308" spans="1:6" x14ac:dyDescent="0.25">
      <c r="A308" s="16" t="s">
        <v>8219</v>
      </c>
      <c r="B308" s="16">
        <v>20</v>
      </c>
      <c r="E308" s="16" t="s">
        <v>8221</v>
      </c>
      <c r="F308" s="16">
        <v>1</v>
      </c>
    </row>
    <row r="309" spans="1:6" x14ac:dyDescent="0.25">
      <c r="A309" s="16" t="s">
        <v>8219</v>
      </c>
      <c r="B309" s="16">
        <v>20</v>
      </c>
      <c r="E309" s="16" t="s">
        <v>8221</v>
      </c>
      <c r="F309" s="16">
        <v>1</v>
      </c>
    </row>
    <row r="310" spans="1:6" x14ac:dyDescent="0.25">
      <c r="A310" s="16" t="s">
        <v>8219</v>
      </c>
      <c r="B310" s="16">
        <v>20</v>
      </c>
      <c r="E310" s="16" t="s">
        <v>8221</v>
      </c>
      <c r="F310" s="16">
        <v>1</v>
      </c>
    </row>
    <row r="311" spans="1:6" x14ac:dyDescent="0.25">
      <c r="A311" s="16" t="s">
        <v>8219</v>
      </c>
      <c r="B311" s="16">
        <v>20</v>
      </c>
      <c r="E311" s="16" t="s">
        <v>8221</v>
      </c>
      <c r="F311" s="16">
        <v>1</v>
      </c>
    </row>
    <row r="312" spans="1:6" x14ac:dyDescent="0.25">
      <c r="A312" s="16" t="s">
        <v>8219</v>
      </c>
      <c r="B312" s="16">
        <v>20</v>
      </c>
      <c r="E312" s="16" t="s">
        <v>8221</v>
      </c>
      <c r="F312" s="16">
        <v>1</v>
      </c>
    </row>
    <row r="313" spans="1:6" x14ac:dyDescent="0.25">
      <c r="A313" s="16" t="s">
        <v>8219</v>
      </c>
      <c r="B313" s="16">
        <v>20</v>
      </c>
      <c r="E313" s="16" t="s">
        <v>8221</v>
      </c>
      <c r="F313" s="16">
        <v>1</v>
      </c>
    </row>
    <row r="314" spans="1:6" x14ac:dyDescent="0.25">
      <c r="A314" s="16" t="s">
        <v>8219</v>
      </c>
      <c r="B314" s="16">
        <v>20</v>
      </c>
      <c r="E314" s="16" t="s">
        <v>8221</v>
      </c>
      <c r="F314" s="16">
        <v>1</v>
      </c>
    </row>
    <row r="315" spans="1:6" x14ac:dyDescent="0.25">
      <c r="A315" s="16" t="s">
        <v>8219</v>
      </c>
      <c r="B315" s="16">
        <v>20</v>
      </c>
      <c r="E315" s="16" t="s">
        <v>8221</v>
      </c>
      <c r="F315" s="16">
        <v>1</v>
      </c>
    </row>
    <row r="316" spans="1:6" x14ac:dyDescent="0.25">
      <c r="A316" s="16" t="s">
        <v>8219</v>
      </c>
      <c r="B316" s="16">
        <v>20</v>
      </c>
      <c r="E316" s="16" t="s">
        <v>8221</v>
      </c>
      <c r="F316" s="16">
        <v>1</v>
      </c>
    </row>
    <row r="317" spans="1:6" x14ac:dyDescent="0.25">
      <c r="A317" s="16" t="s">
        <v>8219</v>
      </c>
      <c r="B317" s="16">
        <v>20</v>
      </c>
      <c r="E317" s="16" t="s">
        <v>8221</v>
      </c>
      <c r="F317" s="16">
        <v>1</v>
      </c>
    </row>
    <row r="318" spans="1:6" x14ac:dyDescent="0.25">
      <c r="A318" s="16" t="s">
        <v>8219</v>
      </c>
      <c r="B318" s="16">
        <v>20</v>
      </c>
      <c r="E318" s="16" t="s">
        <v>8221</v>
      </c>
      <c r="F318" s="16">
        <v>1</v>
      </c>
    </row>
    <row r="319" spans="1:6" x14ac:dyDescent="0.25">
      <c r="A319" s="16" t="s">
        <v>8219</v>
      </c>
      <c r="B319" s="16">
        <v>21</v>
      </c>
      <c r="E319" s="16" t="s">
        <v>8221</v>
      </c>
      <c r="F319" s="16">
        <v>1</v>
      </c>
    </row>
    <row r="320" spans="1:6" x14ac:dyDescent="0.25">
      <c r="A320" s="16" t="s">
        <v>8219</v>
      </c>
      <c r="B320" s="16">
        <v>21</v>
      </c>
      <c r="E320" s="16" t="s">
        <v>8221</v>
      </c>
      <c r="F320" s="16">
        <v>1</v>
      </c>
    </row>
    <row r="321" spans="1:6" x14ac:dyDescent="0.25">
      <c r="A321" s="16" t="s">
        <v>8219</v>
      </c>
      <c r="B321" s="16">
        <v>21</v>
      </c>
      <c r="E321" s="16" t="s">
        <v>8221</v>
      </c>
      <c r="F321" s="16">
        <v>1</v>
      </c>
    </row>
    <row r="322" spans="1:6" x14ac:dyDescent="0.25">
      <c r="A322" s="16" t="s">
        <v>8219</v>
      </c>
      <c r="B322" s="16">
        <v>21</v>
      </c>
      <c r="E322" s="16" t="s">
        <v>8221</v>
      </c>
      <c r="F322" s="16">
        <v>1</v>
      </c>
    </row>
    <row r="323" spans="1:6" x14ac:dyDescent="0.25">
      <c r="A323" s="16" t="s">
        <v>8219</v>
      </c>
      <c r="B323" s="16">
        <v>21</v>
      </c>
      <c r="E323" s="16" t="s">
        <v>8221</v>
      </c>
      <c r="F323" s="16">
        <v>1</v>
      </c>
    </row>
    <row r="324" spans="1:6" x14ac:dyDescent="0.25">
      <c r="A324" s="16" t="s">
        <v>8219</v>
      </c>
      <c r="B324" s="16">
        <v>21</v>
      </c>
      <c r="E324" s="16" t="s">
        <v>8221</v>
      </c>
      <c r="F324" s="16">
        <v>1</v>
      </c>
    </row>
    <row r="325" spans="1:6" x14ac:dyDescent="0.25">
      <c r="A325" s="16" t="s">
        <v>8219</v>
      </c>
      <c r="B325" s="16">
        <v>21</v>
      </c>
      <c r="E325" s="16" t="s">
        <v>8221</v>
      </c>
      <c r="F325" s="16">
        <v>1</v>
      </c>
    </row>
    <row r="326" spans="1:6" x14ac:dyDescent="0.25">
      <c r="A326" s="16" t="s">
        <v>8219</v>
      </c>
      <c r="B326" s="16">
        <v>21</v>
      </c>
      <c r="E326" s="16" t="s">
        <v>8221</v>
      </c>
      <c r="F326" s="16">
        <v>1</v>
      </c>
    </row>
    <row r="327" spans="1:6" x14ac:dyDescent="0.25">
      <c r="A327" s="16" t="s">
        <v>8219</v>
      </c>
      <c r="B327" s="16">
        <v>21</v>
      </c>
      <c r="E327" s="16" t="s">
        <v>8221</v>
      </c>
      <c r="F327" s="16">
        <v>1</v>
      </c>
    </row>
    <row r="328" spans="1:6" x14ac:dyDescent="0.25">
      <c r="A328" s="16" t="s">
        <v>8219</v>
      </c>
      <c r="B328" s="16">
        <v>21</v>
      </c>
      <c r="E328" s="16" t="s">
        <v>8221</v>
      </c>
      <c r="F328" s="16">
        <v>1</v>
      </c>
    </row>
    <row r="329" spans="1:6" x14ac:dyDescent="0.25">
      <c r="A329" s="16" t="s">
        <v>8219</v>
      </c>
      <c r="B329" s="16">
        <v>21</v>
      </c>
      <c r="E329" s="16" t="s">
        <v>8221</v>
      </c>
      <c r="F329" s="16">
        <v>1</v>
      </c>
    </row>
    <row r="330" spans="1:6" x14ac:dyDescent="0.25">
      <c r="A330" s="16" t="s">
        <v>8219</v>
      </c>
      <c r="B330" s="16">
        <v>21</v>
      </c>
      <c r="E330" s="16" t="s">
        <v>8221</v>
      </c>
      <c r="F330" s="16">
        <v>1</v>
      </c>
    </row>
    <row r="331" spans="1:6" x14ac:dyDescent="0.25">
      <c r="A331" s="16" t="s">
        <v>8219</v>
      </c>
      <c r="B331" s="16">
        <v>21</v>
      </c>
      <c r="E331" s="16" t="s">
        <v>8221</v>
      </c>
      <c r="F331" s="16">
        <v>1</v>
      </c>
    </row>
    <row r="332" spans="1:6" x14ac:dyDescent="0.25">
      <c r="A332" s="16" t="s">
        <v>8219</v>
      </c>
      <c r="B332" s="16">
        <v>21</v>
      </c>
      <c r="E332" s="16" t="s">
        <v>8221</v>
      </c>
      <c r="F332" s="16">
        <v>1</v>
      </c>
    </row>
    <row r="333" spans="1:6" x14ac:dyDescent="0.25">
      <c r="A333" s="16" t="s">
        <v>8219</v>
      </c>
      <c r="B333" s="16">
        <v>21</v>
      </c>
      <c r="E333" s="16" t="s">
        <v>8221</v>
      </c>
      <c r="F333" s="16">
        <v>1</v>
      </c>
    </row>
    <row r="334" spans="1:6" x14ac:dyDescent="0.25">
      <c r="A334" s="16" t="s">
        <v>8219</v>
      </c>
      <c r="B334" s="16">
        <v>21</v>
      </c>
      <c r="E334" s="16" t="s">
        <v>8221</v>
      </c>
      <c r="F334" s="16">
        <v>1</v>
      </c>
    </row>
    <row r="335" spans="1:6" x14ac:dyDescent="0.25">
      <c r="A335" s="16" t="s">
        <v>8219</v>
      </c>
      <c r="B335" s="16">
        <v>21</v>
      </c>
      <c r="E335" s="16" t="s">
        <v>8221</v>
      </c>
      <c r="F335" s="16">
        <v>1</v>
      </c>
    </row>
    <row r="336" spans="1:6" x14ac:dyDescent="0.25">
      <c r="A336" s="16" t="s">
        <v>8219</v>
      </c>
      <c r="B336" s="16">
        <v>21</v>
      </c>
      <c r="E336" s="16" t="s">
        <v>8221</v>
      </c>
      <c r="F336" s="16">
        <v>1</v>
      </c>
    </row>
    <row r="337" spans="1:6" x14ac:dyDescent="0.25">
      <c r="A337" s="16" t="s">
        <v>8219</v>
      </c>
      <c r="B337" s="16">
        <v>21</v>
      </c>
      <c r="E337" s="16" t="s">
        <v>8221</v>
      </c>
      <c r="F337" s="16">
        <v>1</v>
      </c>
    </row>
    <row r="338" spans="1:6" x14ac:dyDescent="0.25">
      <c r="A338" s="16" t="s">
        <v>8219</v>
      </c>
      <c r="B338" s="16">
        <v>21</v>
      </c>
      <c r="E338" s="16" t="s">
        <v>8221</v>
      </c>
      <c r="F338" s="16">
        <v>1</v>
      </c>
    </row>
    <row r="339" spans="1:6" x14ac:dyDescent="0.25">
      <c r="A339" s="16" t="s">
        <v>8219</v>
      </c>
      <c r="B339" s="16">
        <v>21</v>
      </c>
      <c r="E339" s="16" t="s">
        <v>8221</v>
      </c>
      <c r="F339" s="16">
        <v>1</v>
      </c>
    </row>
    <row r="340" spans="1:6" x14ac:dyDescent="0.25">
      <c r="A340" s="16" t="s">
        <v>8219</v>
      </c>
      <c r="B340" s="16">
        <v>21</v>
      </c>
      <c r="E340" s="16" t="s">
        <v>8221</v>
      </c>
      <c r="F340" s="16">
        <v>1</v>
      </c>
    </row>
    <row r="341" spans="1:6" x14ac:dyDescent="0.25">
      <c r="A341" s="16" t="s">
        <v>8219</v>
      </c>
      <c r="B341" s="16">
        <v>21</v>
      </c>
      <c r="E341" s="16" t="s">
        <v>8221</v>
      </c>
      <c r="F341" s="16">
        <v>1</v>
      </c>
    </row>
    <row r="342" spans="1:6" x14ac:dyDescent="0.25">
      <c r="A342" s="16" t="s">
        <v>8219</v>
      </c>
      <c r="B342" s="16">
        <v>21</v>
      </c>
      <c r="E342" s="16" t="s">
        <v>8221</v>
      </c>
      <c r="F342" s="16">
        <v>1</v>
      </c>
    </row>
    <row r="343" spans="1:6" x14ac:dyDescent="0.25">
      <c r="A343" s="16" t="s">
        <v>8219</v>
      </c>
      <c r="B343" s="16">
        <v>21</v>
      </c>
      <c r="E343" s="16" t="s">
        <v>8221</v>
      </c>
      <c r="F343" s="16">
        <v>1</v>
      </c>
    </row>
    <row r="344" spans="1:6" x14ac:dyDescent="0.25">
      <c r="A344" s="16" t="s">
        <v>8219</v>
      </c>
      <c r="B344" s="16">
        <v>21</v>
      </c>
      <c r="E344" s="16" t="s">
        <v>8221</v>
      </c>
      <c r="F344" s="16">
        <v>1</v>
      </c>
    </row>
    <row r="345" spans="1:6" x14ac:dyDescent="0.25">
      <c r="A345" s="16" t="s">
        <v>8219</v>
      </c>
      <c r="B345" s="16">
        <v>21</v>
      </c>
      <c r="E345" s="16" t="s">
        <v>8221</v>
      </c>
      <c r="F345" s="16">
        <v>1</v>
      </c>
    </row>
    <row r="346" spans="1:6" x14ac:dyDescent="0.25">
      <c r="A346" s="16" t="s">
        <v>8219</v>
      </c>
      <c r="B346" s="16">
        <v>21</v>
      </c>
      <c r="E346" s="16" t="s">
        <v>8221</v>
      </c>
      <c r="F346" s="16">
        <v>1</v>
      </c>
    </row>
    <row r="347" spans="1:6" x14ac:dyDescent="0.25">
      <c r="A347" s="16" t="s">
        <v>8219</v>
      </c>
      <c r="B347" s="16">
        <v>22</v>
      </c>
      <c r="E347" s="16" t="s">
        <v>8221</v>
      </c>
      <c r="F347" s="16">
        <v>1</v>
      </c>
    </row>
    <row r="348" spans="1:6" x14ac:dyDescent="0.25">
      <c r="A348" s="16" t="s">
        <v>8219</v>
      </c>
      <c r="B348" s="16">
        <v>22</v>
      </c>
      <c r="E348" s="16" t="s">
        <v>8221</v>
      </c>
      <c r="F348" s="16">
        <v>1</v>
      </c>
    </row>
    <row r="349" spans="1:6" x14ac:dyDescent="0.25">
      <c r="A349" s="16" t="s">
        <v>8219</v>
      </c>
      <c r="B349" s="16">
        <v>22</v>
      </c>
      <c r="E349" s="16" t="s">
        <v>8221</v>
      </c>
      <c r="F349" s="16">
        <v>1</v>
      </c>
    </row>
    <row r="350" spans="1:6" x14ac:dyDescent="0.25">
      <c r="A350" s="16" t="s">
        <v>8219</v>
      </c>
      <c r="B350" s="16">
        <v>22</v>
      </c>
      <c r="E350" s="16" t="s">
        <v>8221</v>
      </c>
      <c r="F350" s="16">
        <v>1</v>
      </c>
    </row>
    <row r="351" spans="1:6" x14ac:dyDescent="0.25">
      <c r="A351" s="16" t="s">
        <v>8219</v>
      </c>
      <c r="B351" s="16">
        <v>22</v>
      </c>
      <c r="E351" s="16" t="s">
        <v>8221</v>
      </c>
      <c r="F351" s="16">
        <v>1</v>
      </c>
    </row>
    <row r="352" spans="1:6" x14ac:dyDescent="0.25">
      <c r="A352" s="16" t="s">
        <v>8219</v>
      </c>
      <c r="B352" s="16">
        <v>22</v>
      </c>
      <c r="E352" s="16" t="s">
        <v>8221</v>
      </c>
      <c r="F352" s="16">
        <v>1</v>
      </c>
    </row>
    <row r="353" spans="1:6" x14ac:dyDescent="0.25">
      <c r="A353" s="16" t="s">
        <v>8219</v>
      </c>
      <c r="B353" s="16">
        <v>22</v>
      </c>
      <c r="E353" s="16" t="s">
        <v>8221</v>
      </c>
      <c r="F353" s="16">
        <v>1</v>
      </c>
    </row>
    <row r="354" spans="1:6" x14ac:dyDescent="0.25">
      <c r="A354" s="16" t="s">
        <v>8219</v>
      </c>
      <c r="B354" s="16">
        <v>22</v>
      </c>
      <c r="E354" s="16" t="s">
        <v>8221</v>
      </c>
      <c r="F354" s="16">
        <v>1</v>
      </c>
    </row>
    <row r="355" spans="1:6" x14ac:dyDescent="0.25">
      <c r="A355" s="16" t="s">
        <v>8219</v>
      </c>
      <c r="B355" s="16">
        <v>22</v>
      </c>
      <c r="E355" s="16" t="s">
        <v>8221</v>
      </c>
      <c r="F355" s="16">
        <v>1</v>
      </c>
    </row>
    <row r="356" spans="1:6" x14ac:dyDescent="0.25">
      <c r="A356" s="16" t="s">
        <v>8219</v>
      </c>
      <c r="B356" s="16">
        <v>22</v>
      </c>
      <c r="E356" s="16" t="s">
        <v>8221</v>
      </c>
      <c r="F356" s="16">
        <v>1</v>
      </c>
    </row>
    <row r="357" spans="1:6" x14ac:dyDescent="0.25">
      <c r="A357" s="16" t="s">
        <v>8219</v>
      </c>
      <c r="B357" s="16">
        <v>22</v>
      </c>
      <c r="E357" s="16" t="s">
        <v>8221</v>
      </c>
      <c r="F357" s="16">
        <v>1</v>
      </c>
    </row>
    <row r="358" spans="1:6" x14ac:dyDescent="0.25">
      <c r="A358" s="16" t="s">
        <v>8219</v>
      </c>
      <c r="B358" s="16">
        <v>22</v>
      </c>
      <c r="E358" s="16" t="s">
        <v>8221</v>
      </c>
      <c r="F358" s="16">
        <v>1</v>
      </c>
    </row>
    <row r="359" spans="1:6" x14ac:dyDescent="0.25">
      <c r="A359" s="16" t="s">
        <v>8219</v>
      </c>
      <c r="B359" s="16">
        <v>22</v>
      </c>
      <c r="E359" s="16" t="s">
        <v>8221</v>
      </c>
      <c r="F359" s="16">
        <v>1</v>
      </c>
    </row>
    <row r="360" spans="1:6" x14ac:dyDescent="0.25">
      <c r="A360" s="16" t="s">
        <v>8219</v>
      </c>
      <c r="B360" s="16">
        <v>22</v>
      </c>
      <c r="E360" s="16" t="s">
        <v>8221</v>
      </c>
      <c r="F360" s="16">
        <v>1</v>
      </c>
    </row>
    <row r="361" spans="1:6" x14ac:dyDescent="0.25">
      <c r="A361" s="16" t="s">
        <v>8219</v>
      </c>
      <c r="B361" s="16">
        <v>22</v>
      </c>
      <c r="E361" s="16" t="s">
        <v>8221</v>
      </c>
      <c r="F361" s="16">
        <v>1</v>
      </c>
    </row>
    <row r="362" spans="1:6" x14ac:dyDescent="0.25">
      <c r="A362" s="16" t="s">
        <v>8219</v>
      </c>
      <c r="B362" s="16">
        <v>22</v>
      </c>
      <c r="E362" s="16" t="s">
        <v>8221</v>
      </c>
      <c r="F362" s="16">
        <v>1</v>
      </c>
    </row>
    <row r="363" spans="1:6" x14ac:dyDescent="0.25">
      <c r="A363" s="16" t="s">
        <v>8219</v>
      </c>
      <c r="B363" s="16">
        <v>22</v>
      </c>
      <c r="E363" s="16" t="s">
        <v>8221</v>
      </c>
      <c r="F363" s="16">
        <v>1</v>
      </c>
    </row>
    <row r="364" spans="1:6" x14ac:dyDescent="0.25">
      <c r="A364" s="16" t="s">
        <v>8219</v>
      </c>
      <c r="B364" s="16">
        <v>22</v>
      </c>
      <c r="E364" s="16" t="s">
        <v>8221</v>
      </c>
      <c r="F364" s="16">
        <v>1</v>
      </c>
    </row>
    <row r="365" spans="1:6" x14ac:dyDescent="0.25">
      <c r="A365" s="16" t="s">
        <v>8219</v>
      </c>
      <c r="B365" s="16">
        <v>23</v>
      </c>
      <c r="E365" s="16" t="s">
        <v>8221</v>
      </c>
      <c r="F365" s="16">
        <v>1</v>
      </c>
    </row>
    <row r="366" spans="1:6" x14ac:dyDescent="0.25">
      <c r="A366" s="16" t="s">
        <v>8219</v>
      </c>
      <c r="B366" s="16">
        <v>23</v>
      </c>
      <c r="E366" s="16" t="s">
        <v>8221</v>
      </c>
      <c r="F366" s="16">
        <v>1</v>
      </c>
    </row>
    <row r="367" spans="1:6" x14ac:dyDescent="0.25">
      <c r="A367" s="16" t="s">
        <v>8219</v>
      </c>
      <c r="B367" s="16">
        <v>23</v>
      </c>
      <c r="E367" s="16" t="s">
        <v>8221</v>
      </c>
      <c r="F367" s="16">
        <v>1</v>
      </c>
    </row>
    <row r="368" spans="1:6" x14ac:dyDescent="0.25">
      <c r="A368" s="16" t="s">
        <v>8219</v>
      </c>
      <c r="B368" s="16">
        <v>23</v>
      </c>
      <c r="E368" s="16" t="s">
        <v>8221</v>
      </c>
      <c r="F368" s="16">
        <v>1</v>
      </c>
    </row>
    <row r="369" spans="1:6" x14ac:dyDescent="0.25">
      <c r="A369" s="16" t="s">
        <v>8219</v>
      </c>
      <c r="B369" s="16">
        <v>23</v>
      </c>
      <c r="E369" s="16" t="s">
        <v>8221</v>
      </c>
      <c r="F369" s="16">
        <v>1</v>
      </c>
    </row>
    <row r="370" spans="1:6" x14ac:dyDescent="0.25">
      <c r="A370" s="16" t="s">
        <v>8219</v>
      </c>
      <c r="B370" s="16">
        <v>23</v>
      </c>
      <c r="E370" s="16" t="s">
        <v>8221</v>
      </c>
      <c r="F370" s="16">
        <v>1</v>
      </c>
    </row>
    <row r="371" spans="1:6" x14ac:dyDescent="0.25">
      <c r="A371" s="16" t="s">
        <v>8219</v>
      </c>
      <c r="B371" s="16">
        <v>23</v>
      </c>
      <c r="E371" s="16" t="s">
        <v>8221</v>
      </c>
      <c r="F371" s="16">
        <v>1</v>
      </c>
    </row>
    <row r="372" spans="1:6" x14ac:dyDescent="0.25">
      <c r="A372" s="16" t="s">
        <v>8219</v>
      </c>
      <c r="B372" s="16">
        <v>23</v>
      </c>
      <c r="E372" s="16" t="s">
        <v>8221</v>
      </c>
      <c r="F372" s="16">
        <v>1</v>
      </c>
    </row>
    <row r="373" spans="1:6" x14ac:dyDescent="0.25">
      <c r="A373" s="16" t="s">
        <v>8219</v>
      </c>
      <c r="B373" s="16">
        <v>23</v>
      </c>
      <c r="E373" s="16" t="s">
        <v>8221</v>
      </c>
      <c r="F373" s="16">
        <v>1</v>
      </c>
    </row>
    <row r="374" spans="1:6" x14ac:dyDescent="0.25">
      <c r="A374" s="16" t="s">
        <v>8219</v>
      </c>
      <c r="B374" s="16">
        <v>23</v>
      </c>
      <c r="E374" s="16" t="s">
        <v>8221</v>
      </c>
      <c r="F374" s="16">
        <v>1</v>
      </c>
    </row>
    <row r="375" spans="1:6" x14ac:dyDescent="0.25">
      <c r="A375" s="16" t="s">
        <v>8219</v>
      </c>
      <c r="B375" s="16">
        <v>23</v>
      </c>
      <c r="E375" s="16" t="s">
        <v>8221</v>
      </c>
      <c r="F375" s="16">
        <v>1</v>
      </c>
    </row>
    <row r="376" spans="1:6" x14ac:dyDescent="0.25">
      <c r="A376" s="16" t="s">
        <v>8219</v>
      </c>
      <c r="B376" s="16">
        <v>23</v>
      </c>
      <c r="E376" s="16" t="s">
        <v>8221</v>
      </c>
      <c r="F376" s="16">
        <v>1</v>
      </c>
    </row>
    <row r="377" spans="1:6" x14ac:dyDescent="0.25">
      <c r="A377" s="16" t="s">
        <v>8219</v>
      </c>
      <c r="B377" s="16">
        <v>23</v>
      </c>
      <c r="E377" s="16" t="s">
        <v>8221</v>
      </c>
      <c r="F377" s="16">
        <v>1</v>
      </c>
    </row>
    <row r="378" spans="1:6" x14ac:dyDescent="0.25">
      <c r="A378" s="16" t="s">
        <v>8219</v>
      </c>
      <c r="B378" s="16">
        <v>23</v>
      </c>
      <c r="E378" s="16" t="s">
        <v>8221</v>
      </c>
      <c r="F378" s="16">
        <v>1</v>
      </c>
    </row>
    <row r="379" spans="1:6" x14ac:dyDescent="0.25">
      <c r="A379" s="16" t="s">
        <v>8219</v>
      </c>
      <c r="B379" s="16">
        <v>23</v>
      </c>
      <c r="E379" s="16" t="s">
        <v>8221</v>
      </c>
      <c r="F379" s="16">
        <v>1</v>
      </c>
    </row>
    <row r="380" spans="1:6" x14ac:dyDescent="0.25">
      <c r="A380" s="16" t="s">
        <v>8219</v>
      </c>
      <c r="B380" s="16">
        <v>23</v>
      </c>
      <c r="E380" s="16" t="s">
        <v>8221</v>
      </c>
      <c r="F380" s="16">
        <v>1</v>
      </c>
    </row>
    <row r="381" spans="1:6" x14ac:dyDescent="0.25">
      <c r="A381" s="16" t="s">
        <v>8219</v>
      </c>
      <c r="B381" s="16">
        <v>23</v>
      </c>
      <c r="E381" s="16" t="s">
        <v>8221</v>
      </c>
      <c r="F381" s="16">
        <v>1</v>
      </c>
    </row>
    <row r="382" spans="1:6" x14ac:dyDescent="0.25">
      <c r="A382" s="16" t="s">
        <v>8219</v>
      </c>
      <c r="B382" s="16">
        <v>23</v>
      </c>
      <c r="E382" s="16" t="s">
        <v>8221</v>
      </c>
      <c r="F382" s="16">
        <v>1</v>
      </c>
    </row>
    <row r="383" spans="1:6" x14ac:dyDescent="0.25">
      <c r="A383" s="16" t="s">
        <v>8219</v>
      </c>
      <c r="B383" s="16">
        <v>23</v>
      </c>
      <c r="E383" s="16" t="s">
        <v>8221</v>
      </c>
      <c r="F383" s="16">
        <v>1</v>
      </c>
    </row>
    <row r="384" spans="1:6" x14ac:dyDescent="0.25">
      <c r="A384" s="16" t="s">
        <v>8219</v>
      </c>
      <c r="B384" s="16">
        <v>23</v>
      </c>
      <c r="E384" s="16" t="s">
        <v>8221</v>
      </c>
      <c r="F384" s="16">
        <v>1</v>
      </c>
    </row>
    <row r="385" spans="1:6" x14ac:dyDescent="0.25">
      <c r="A385" s="16" t="s">
        <v>8219</v>
      </c>
      <c r="B385" s="16">
        <v>23</v>
      </c>
      <c r="E385" s="16" t="s">
        <v>8221</v>
      </c>
      <c r="F385" s="16">
        <v>1</v>
      </c>
    </row>
    <row r="386" spans="1:6" x14ac:dyDescent="0.25">
      <c r="A386" s="16" t="s">
        <v>8219</v>
      </c>
      <c r="B386" s="16">
        <v>23</v>
      </c>
      <c r="E386" s="16" t="s">
        <v>8221</v>
      </c>
      <c r="F386" s="16">
        <v>1</v>
      </c>
    </row>
    <row r="387" spans="1:6" x14ac:dyDescent="0.25">
      <c r="A387" s="16" t="s">
        <v>8219</v>
      </c>
      <c r="B387" s="16">
        <v>23</v>
      </c>
      <c r="E387" s="16" t="s">
        <v>8221</v>
      </c>
      <c r="F387" s="16">
        <v>1</v>
      </c>
    </row>
    <row r="388" spans="1:6" x14ac:dyDescent="0.25">
      <c r="A388" s="16" t="s">
        <v>8219</v>
      </c>
      <c r="B388" s="16">
        <v>23</v>
      </c>
      <c r="E388" s="16" t="s">
        <v>8221</v>
      </c>
      <c r="F388" s="16">
        <v>1</v>
      </c>
    </row>
    <row r="389" spans="1:6" x14ac:dyDescent="0.25">
      <c r="A389" s="16" t="s">
        <v>8219</v>
      </c>
      <c r="B389" s="16">
        <v>24</v>
      </c>
      <c r="E389" s="16" t="s">
        <v>8221</v>
      </c>
      <c r="F389" s="16">
        <v>1</v>
      </c>
    </row>
    <row r="390" spans="1:6" x14ac:dyDescent="0.25">
      <c r="A390" s="16" t="s">
        <v>8219</v>
      </c>
      <c r="B390" s="16">
        <v>24</v>
      </c>
      <c r="E390" s="16" t="s">
        <v>8221</v>
      </c>
      <c r="F390" s="16">
        <v>1</v>
      </c>
    </row>
    <row r="391" spans="1:6" x14ac:dyDescent="0.25">
      <c r="A391" s="16" t="s">
        <v>8219</v>
      </c>
      <c r="B391" s="16">
        <v>24</v>
      </c>
      <c r="E391" s="16" t="s">
        <v>8221</v>
      </c>
      <c r="F391" s="16">
        <v>1</v>
      </c>
    </row>
    <row r="392" spans="1:6" x14ac:dyDescent="0.25">
      <c r="A392" s="16" t="s">
        <v>8219</v>
      </c>
      <c r="B392" s="16">
        <v>24</v>
      </c>
      <c r="E392" s="16" t="s">
        <v>8221</v>
      </c>
      <c r="F392" s="16">
        <v>1</v>
      </c>
    </row>
    <row r="393" spans="1:6" x14ac:dyDescent="0.25">
      <c r="A393" s="16" t="s">
        <v>8219</v>
      </c>
      <c r="B393" s="16">
        <v>24</v>
      </c>
      <c r="E393" s="16" t="s">
        <v>8221</v>
      </c>
      <c r="F393" s="16">
        <v>1</v>
      </c>
    </row>
    <row r="394" spans="1:6" x14ac:dyDescent="0.25">
      <c r="A394" s="16" t="s">
        <v>8219</v>
      </c>
      <c r="B394" s="16">
        <v>24</v>
      </c>
      <c r="E394" s="16" t="s">
        <v>8221</v>
      </c>
      <c r="F394" s="16">
        <v>1</v>
      </c>
    </row>
    <row r="395" spans="1:6" x14ac:dyDescent="0.25">
      <c r="A395" s="16" t="s">
        <v>8219</v>
      </c>
      <c r="B395" s="16">
        <v>24</v>
      </c>
      <c r="E395" s="16" t="s">
        <v>8221</v>
      </c>
      <c r="F395" s="16">
        <v>1</v>
      </c>
    </row>
    <row r="396" spans="1:6" x14ac:dyDescent="0.25">
      <c r="A396" s="16" t="s">
        <v>8219</v>
      </c>
      <c r="B396" s="16">
        <v>24</v>
      </c>
      <c r="E396" s="16" t="s">
        <v>8221</v>
      </c>
      <c r="F396" s="16">
        <v>1</v>
      </c>
    </row>
    <row r="397" spans="1:6" x14ac:dyDescent="0.25">
      <c r="A397" s="16" t="s">
        <v>8219</v>
      </c>
      <c r="B397" s="16">
        <v>24</v>
      </c>
      <c r="E397" s="16" t="s">
        <v>8221</v>
      </c>
      <c r="F397" s="16">
        <v>1</v>
      </c>
    </row>
    <row r="398" spans="1:6" x14ac:dyDescent="0.25">
      <c r="A398" s="16" t="s">
        <v>8219</v>
      </c>
      <c r="B398" s="16">
        <v>24</v>
      </c>
      <c r="E398" s="16" t="s">
        <v>8221</v>
      </c>
      <c r="F398" s="16">
        <v>1</v>
      </c>
    </row>
    <row r="399" spans="1:6" x14ac:dyDescent="0.25">
      <c r="A399" s="16" t="s">
        <v>8219</v>
      </c>
      <c r="B399" s="16">
        <v>24</v>
      </c>
      <c r="E399" s="16" t="s">
        <v>8221</v>
      </c>
      <c r="F399" s="16">
        <v>1</v>
      </c>
    </row>
    <row r="400" spans="1:6" x14ac:dyDescent="0.25">
      <c r="A400" s="16" t="s">
        <v>8219</v>
      </c>
      <c r="B400" s="16">
        <v>24</v>
      </c>
      <c r="E400" s="16" t="s">
        <v>8221</v>
      </c>
      <c r="F400" s="16">
        <v>1</v>
      </c>
    </row>
    <row r="401" spans="1:6" x14ac:dyDescent="0.25">
      <c r="A401" s="16" t="s">
        <v>8219</v>
      </c>
      <c r="B401" s="16">
        <v>24</v>
      </c>
      <c r="E401" s="16" t="s">
        <v>8221</v>
      </c>
      <c r="F401" s="16">
        <v>1</v>
      </c>
    </row>
    <row r="402" spans="1:6" x14ac:dyDescent="0.25">
      <c r="A402" s="16" t="s">
        <v>8219</v>
      </c>
      <c r="B402" s="16">
        <v>24</v>
      </c>
      <c r="E402" s="16" t="s">
        <v>8221</v>
      </c>
      <c r="F402" s="16">
        <v>1</v>
      </c>
    </row>
    <row r="403" spans="1:6" x14ac:dyDescent="0.25">
      <c r="A403" s="16" t="s">
        <v>8219</v>
      </c>
      <c r="B403" s="16">
        <v>24</v>
      </c>
      <c r="E403" s="16" t="s">
        <v>8221</v>
      </c>
      <c r="F403" s="16">
        <v>1</v>
      </c>
    </row>
    <row r="404" spans="1:6" x14ac:dyDescent="0.25">
      <c r="A404" s="16" t="s">
        <v>8219</v>
      </c>
      <c r="B404" s="16">
        <v>24</v>
      </c>
      <c r="E404" s="16" t="s">
        <v>8221</v>
      </c>
      <c r="F404" s="16">
        <v>1</v>
      </c>
    </row>
    <row r="405" spans="1:6" x14ac:dyDescent="0.25">
      <c r="A405" s="16" t="s">
        <v>8219</v>
      </c>
      <c r="B405" s="16">
        <v>24</v>
      </c>
      <c r="E405" s="16" t="s">
        <v>8221</v>
      </c>
      <c r="F405" s="16">
        <v>1</v>
      </c>
    </row>
    <row r="406" spans="1:6" x14ac:dyDescent="0.25">
      <c r="A406" s="16" t="s">
        <v>8219</v>
      </c>
      <c r="B406" s="16">
        <v>24</v>
      </c>
      <c r="E406" s="16" t="s">
        <v>8221</v>
      </c>
      <c r="F406" s="16">
        <v>1</v>
      </c>
    </row>
    <row r="407" spans="1:6" x14ac:dyDescent="0.25">
      <c r="A407" s="16" t="s">
        <v>8219</v>
      </c>
      <c r="B407" s="16">
        <v>24</v>
      </c>
      <c r="E407" s="16" t="s">
        <v>8221</v>
      </c>
      <c r="F407" s="16">
        <v>1</v>
      </c>
    </row>
    <row r="408" spans="1:6" x14ac:dyDescent="0.25">
      <c r="A408" s="16" t="s">
        <v>8219</v>
      </c>
      <c r="B408" s="16">
        <v>25</v>
      </c>
      <c r="E408" s="16" t="s">
        <v>8221</v>
      </c>
      <c r="F408" s="16">
        <v>1</v>
      </c>
    </row>
    <row r="409" spans="1:6" x14ac:dyDescent="0.25">
      <c r="A409" s="16" t="s">
        <v>8219</v>
      </c>
      <c r="B409" s="16">
        <v>25</v>
      </c>
      <c r="E409" s="16" t="s">
        <v>8221</v>
      </c>
      <c r="F409" s="16">
        <v>1</v>
      </c>
    </row>
    <row r="410" spans="1:6" x14ac:dyDescent="0.25">
      <c r="A410" s="16" t="s">
        <v>8219</v>
      </c>
      <c r="B410" s="16">
        <v>25</v>
      </c>
      <c r="E410" s="16" t="s">
        <v>8221</v>
      </c>
      <c r="F410" s="16">
        <v>1</v>
      </c>
    </row>
    <row r="411" spans="1:6" x14ac:dyDescent="0.25">
      <c r="A411" s="16" t="s">
        <v>8219</v>
      </c>
      <c r="B411" s="16">
        <v>25</v>
      </c>
      <c r="E411" s="16" t="s">
        <v>8221</v>
      </c>
      <c r="F411" s="16">
        <v>1</v>
      </c>
    </row>
    <row r="412" spans="1:6" x14ac:dyDescent="0.25">
      <c r="A412" s="16" t="s">
        <v>8219</v>
      </c>
      <c r="B412" s="16">
        <v>25</v>
      </c>
      <c r="E412" s="16" t="s">
        <v>8221</v>
      </c>
      <c r="F412" s="16">
        <v>1</v>
      </c>
    </row>
    <row r="413" spans="1:6" x14ac:dyDescent="0.25">
      <c r="A413" s="16" t="s">
        <v>8219</v>
      </c>
      <c r="B413" s="16">
        <v>25</v>
      </c>
      <c r="E413" s="16" t="s">
        <v>8221</v>
      </c>
      <c r="F413" s="16">
        <v>1</v>
      </c>
    </row>
    <row r="414" spans="1:6" x14ac:dyDescent="0.25">
      <c r="A414" s="16" t="s">
        <v>8219</v>
      </c>
      <c r="B414" s="16">
        <v>25</v>
      </c>
      <c r="E414" s="16" t="s">
        <v>8221</v>
      </c>
      <c r="F414" s="16">
        <v>1</v>
      </c>
    </row>
    <row r="415" spans="1:6" x14ac:dyDescent="0.25">
      <c r="A415" s="16" t="s">
        <v>8219</v>
      </c>
      <c r="B415" s="16">
        <v>25</v>
      </c>
      <c r="E415" s="16" t="s">
        <v>8221</v>
      </c>
      <c r="F415" s="16">
        <v>1</v>
      </c>
    </row>
    <row r="416" spans="1:6" x14ac:dyDescent="0.25">
      <c r="A416" s="16" t="s">
        <v>8219</v>
      </c>
      <c r="B416" s="16">
        <v>25</v>
      </c>
      <c r="E416" s="16" t="s">
        <v>8221</v>
      </c>
      <c r="F416" s="16">
        <v>1</v>
      </c>
    </row>
    <row r="417" spans="1:6" x14ac:dyDescent="0.25">
      <c r="A417" s="16" t="s">
        <v>8219</v>
      </c>
      <c r="B417" s="16">
        <v>25</v>
      </c>
      <c r="E417" s="16" t="s">
        <v>8221</v>
      </c>
      <c r="F417" s="16">
        <v>1</v>
      </c>
    </row>
    <row r="418" spans="1:6" x14ac:dyDescent="0.25">
      <c r="A418" s="16" t="s">
        <v>8219</v>
      </c>
      <c r="B418" s="16">
        <v>25</v>
      </c>
      <c r="E418" s="16" t="s">
        <v>8221</v>
      </c>
      <c r="F418" s="16">
        <v>1</v>
      </c>
    </row>
    <row r="419" spans="1:6" x14ac:dyDescent="0.25">
      <c r="A419" s="16" t="s">
        <v>8219</v>
      </c>
      <c r="B419" s="16">
        <v>25</v>
      </c>
      <c r="E419" s="16" t="s">
        <v>8221</v>
      </c>
      <c r="F419" s="16">
        <v>1</v>
      </c>
    </row>
    <row r="420" spans="1:6" x14ac:dyDescent="0.25">
      <c r="A420" s="16" t="s">
        <v>8219</v>
      </c>
      <c r="B420" s="16">
        <v>25</v>
      </c>
      <c r="E420" s="16" t="s">
        <v>8221</v>
      </c>
      <c r="F420" s="16">
        <v>1</v>
      </c>
    </row>
    <row r="421" spans="1:6" x14ac:dyDescent="0.25">
      <c r="A421" s="16" t="s">
        <v>8219</v>
      </c>
      <c r="B421" s="16">
        <v>25</v>
      </c>
      <c r="E421" s="16" t="s">
        <v>8221</v>
      </c>
      <c r="F421" s="16">
        <v>1</v>
      </c>
    </row>
    <row r="422" spans="1:6" x14ac:dyDescent="0.25">
      <c r="A422" s="16" t="s">
        <v>8219</v>
      </c>
      <c r="B422" s="16">
        <v>25</v>
      </c>
      <c r="E422" s="16" t="s">
        <v>8221</v>
      </c>
      <c r="F422" s="16">
        <v>1</v>
      </c>
    </row>
    <row r="423" spans="1:6" x14ac:dyDescent="0.25">
      <c r="A423" s="16" t="s">
        <v>8219</v>
      </c>
      <c r="B423" s="16">
        <v>25</v>
      </c>
      <c r="E423" s="16" t="s">
        <v>8221</v>
      </c>
      <c r="F423" s="16">
        <v>1</v>
      </c>
    </row>
    <row r="424" spans="1:6" x14ac:dyDescent="0.25">
      <c r="A424" s="16" t="s">
        <v>8219</v>
      </c>
      <c r="B424" s="16">
        <v>25</v>
      </c>
      <c r="E424" s="16" t="s">
        <v>8221</v>
      </c>
      <c r="F424" s="16">
        <v>1</v>
      </c>
    </row>
    <row r="425" spans="1:6" x14ac:dyDescent="0.25">
      <c r="A425" s="16" t="s">
        <v>8219</v>
      </c>
      <c r="B425" s="16">
        <v>25</v>
      </c>
      <c r="E425" s="16" t="s">
        <v>8221</v>
      </c>
      <c r="F425" s="16">
        <v>1</v>
      </c>
    </row>
    <row r="426" spans="1:6" x14ac:dyDescent="0.25">
      <c r="A426" s="16" t="s">
        <v>8219</v>
      </c>
      <c r="B426" s="16">
        <v>25</v>
      </c>
      <c r="E426" s="16" t="s">
        <v>8221</v>
      </c>
      <c r="F426" s="16">
        <v>1</v>
      </c>
    </row>
    <row r="427" spans="1:6" x14ac:dyDescent="0.25">
      <c r="A427" s="16" t="s">
        <v>8219</v>
      </c>
      <c r="B427" s="16">
        <v>25</v>
      </c>
      <c r="E427" s="16" t="s">
        <v>8221</v>
      </c>
      <c r="F427" s="16">
        <v>1</v>
      </c>
    </row>
    <row r="428" spans="1:6" x14ac:dyDescent="0.25">
      <c r="A428" s="16" t="s">
        <v>8219</v>
      </c>
      <c r="B428" s="16">
        <v>25</v>
      </c>
      <c r="E428" s="16" t="s">
        <v>8221</v>
      </c>
      <c r="F428" s="16">
        <v>1</v>
      </c>
    </row>
    <row r="429" spans="1:6" x14ac:dyDescent="0.25">
      <c r="A429" s="16" t="s">
        <v>8219</v>
      </c>
      <c r="B429" s="16">
        <v>25</v>
      </c>
      <c r="E429" s="16" t="s">
        <v>8221</v>
      </c>
      <c r="F429" s="16">
        <v>1</v>
      </c>
    </row>
    <row r="430" spans="1:6" x14ac:dyDescent="0.25">
      <c r="A430" s="16" t="s">
        <v>8219</v>
      </c>
      <c r="B430" s="16">
        <v>25</v>
      </c>
      <c r="E430" s="16" t="s">
        <v>8221</v>
      </c>
      <c r="F430" s="16">
        <v>1</v>
      </c>
    </row>
    <row r="431" spans="1:6" x14ac:dyDescent="0.25">
      <c r="A431" s="16" t="s">
        <v>8219</v>
      </c>
      <c r="B431" s="16">
        <v>25</v>
      </c>
      <c r="E431" s="16" t="s">
        <v>8221</v>
      </c>
      <c r="F431" s="16">
        <v>1</v>
      </c>
    </row>
    <row r="432" spans="1:6" x14ac:dyDescent="0.25">
      <c r="A432" s="16" t="s">
        <v>8219</v>
      </c>
      <c r="B432" s="16">
        <v>25</v>
      </c>
      <c r="E432" s="16" t="s">
        <v>8221</v>
      </c>
      <c r="F432" s="16">
        <v>1</v>
      </c>
    </row>
    <row r="433" spans="1:6" x14ac:dyDescent="0.25">
      <c r="A433" s="16" t="s">
        <v>8219</v>
      </c>
      <c r="B433" s="16">
        <v>25</v>
      </c>
      <c r="E433" s="16" t="s">
        <v>8221</v>
      </c>
      <c r="F433" s="16">
        <v>1</v>
      </c>
    </row>
    <row r="434" spans="1:6" x14ac:dyDescent="0.25">
      <c r="A434" s="16" t="s">
        <v>8219</v>
      </c>
      <c r="B434" s="16">
        <v>25</v>
      </c>
      <c r="E434" s="16" t="s">
        <v>8221</v>
      </c>
      <c r="F434" s="16">
        <v>1</v>
      </c>
    </row>
    <row r="435" spans="1:6" x14ac:dyDescent="0.25">
      <c r="A435" s="16" t="s">
        <v>8219</v>
      </c>
      <c r="B435" s="16">
        <v>25</v>
      </c>
      <c r="E435" s="16" t="s">
        <v>8221</v>
      </c>
      <c r="F435" s="16">
        <v>1</v>
      </c>
    </row>
    <row r="436" spans="1:6" x14ac:dyDescent="0.25">
      <c r="A436" s="16" t="s">
        <v>8219</v>
      </c>
      <c r="B436" s="16">
        <v>25</v>
      </c>
      <c r="E436" s="16" t="s">
        <v>8221</v>
      </c>
      <c r="F436" s="16">
        <v>1</v>
      </c>
    </row>
    <row r="437" spans="1:6" x14ac:dyDescent="0.25">
      <c r="A437" s="16" t="s">
        <v>8219</v>
      </c>
      <c r="B437" s="16">
        <v>25</v>
      </c>
      <c r="E437" s="16" t="s">
        <v>8221</v>
      </c>
      <c r="F437" s="16">
        <v>1</v>
      </c>
    </row>
    <row r="438" spans="1:6" x14ac:dyDescent="0.25">
      <c r="A438" s="16" t="s">
        <v>8219</v>
      </c>
      <c r="B438" s="16">
        <v>25</v>
      </c>
      <c r="E438" s="16" t="s">
        <v>8221</v>
      </c>
      <c r="F438" s="16">
        <v>1</v>
      </c>
    </row>
    <row r="439" spans="1:6" x14ac:dyDescent="0.25">
      <c r="A439" s="16" t="s">
        <v>8219</v>
      </c>
      <c r="B439" s="16">
        <v>25</v>
      </c>
      <c r="E439" s="16" t="s">
        <v>8221</v>
      </c>
      <c r="F439" s="16">
        <v>1</v>
      </c>
    </row>
    <row r="440" spans="1:6" x14ac:dyDescent="0.25">
      <c r="A440" s="16" t="s">
        <v>8219</v>
      </c>
      <c r="B440" s="16">
        <v>26</v>
      </c>
      <c r="E440" s="16" t="s">
        <v>8221</v>
      </c>
      <c r="F440" s="16">
        <v>1</v>
      </c>
    </row>
    <row r="441" spans="1:6" x14ac:dyDescent="0.25">
      <c r="A441" s="16" t="s">
        <v>8219</v>
      </c>
      <c r="B441" s="16">
        <v>26</v>
      </c>
      <c r="E441" s="16" t="s">
        <v>8221</v>
      </c>
      <c r="F441" s="16">
        <v>1</v>
      </c>
    </row>
    <row r="442" spans="1:6" x14ac:dyDescent="0.25">
      <c r="A442" s="16" t="s">
        <v>8219</v>
      </c>
      <c r="B442" s="16">
        <v>26</v>
      </c>
      <c r="E442" s="16" t="s">
        <v>8221</v>
      </c>
      <c r="F442" s="16">
        <v>1</v>
      </c>
    </row>
    <row r="443" spans="1:6" x14ac:dyDescent="0.25">
      <c r="A443" s="16" t="s">
        <v>8219</v>
      </c>
      <c r="B443" s="16">
        <v>26</v>
      </c>
      <c r="E443" s="16" t="s">
        <v>8221</v>
      </c>
      <c r="F443" s="16">
        <v>1</v>
      </c>
    </row>
    <row r="444" spans="1:6" x14ac:dyDescent="0.25">
      <c r="A444" s="16" t="s">
        <v>8219</v>
      </c>
      <c r="B444" s="16">
        <v>26</v>
      </c>
      <c r="E444" s="16" t="s">
        <v>8221</v>
      </c>
      <c r="F444" s="16">
        <v>1</v>
      </c>
    </row>
    <row r="445" spans="1:6" x14ac:dyDescent="0.25">
      <c r="A445" s="16" t="s">
        <v>8219</v>
      </c>
      <c r="B445" s="16">
        <v>26</v>
      </c>
      <c r="E445" s="16" t="s">
        <v>8221</v>
      </c>
      <c r="F445" s="16">
        <v>1</v>
      </c>
    </row>
    <row r="446" spans="1:6" x14ac:dyDescent="0.25">
      <c r="A446" s="16" t="s">
        <v>8219</v>
      </c>
      <c r="B446" s="16">
        <v>26</v>
      </c>
      <c r="E446" s="16" t="s">
        <v>8221</v>
      </c>
      <c r="F446" s="16">
        <v>1</v>
      </c>
    </row>
    <row r="447" spans="1:6" x14ac:dyDescent="0.25">
      <c r="A447" s="16" t="s">
        <v>8219</v>
      </c>
      <c r="B447" s="16">
        <v>26</v>
      </c>
      <c r="E447" s="16" t="s">
        <v>8221</v>
      </c>
      <c r="F447" s="16">
        <v>1</v>
      </c>
    </row>
    <row r="448" spans="1:6" x14ac:dyDescent="0.25">
      <c r="A448" s="16" t="s">
        <v>8219</v>
      </c>
      <c r="B448" s="16">
        <v>26</v>
      </c>
      <c r="E448" s="16" t="s">
        <v>8221</v>
      </c>
      <c r="F448" s="16">
        <v>1</v>
      </c>
    </row>
    <row r="449" spans="1:6" x14ac:dyDescent="0.25">
      <c r="A449" s="16" t="s">
        <v>8219</v>
      </c>
      <c r="B449" s="16">
        <v>26</v>
      </c>
      <c r="E449" s="16" t="s">
        <v>8221</v>
      </c>
      <c r="F449" s="16">
        <v>1</v>
      </c>
    </row>
    <row r="450" spans="1:6" x14ac:dyDescent="0.25">
      <c r="A450" s="16" t="s">
        <v>8219</v>
      </c>
      <c r="B450" s="16">
        <v>26</v>
      </c>
      <c r="E450" s="16" t="s">
        <v>8221</v>
      </c>
      <c r="F450" s="16">
        <v>1</v>
      </c>
    </row>
    <row r="451" spans="1:6" x14ac:dyDescent="0.25">
      <c r="A451" s="16" t="s">
        <v>8219</v>
      </c>
      <c r="B451" s="16">
        <v>26</v>
      </c>
      <c r="E451" s="16" t="s">
        <v>8221</v>
      </c>
      <c r="F451" s="16">
        <v>1</v>
      </c>
    </row>
    <row r="452" spans="1:6" x14ac:dyDescent="0.25">
      <c r="A452" s="16" t="s">
        <v>8219</v>
      </c>
      <c r="B452" s="16">
        <v>26</v>
      </c>
      <c r="E452" s="16" t="s">
        <v>8221</v>
      </c>
      <c r="F452" s="16">
        <v>1</v>
      </c>
    </row>
    <row r="453" spans="1:6" x14ac:dyDescent="0.25">
      <c r="A453" s="16" t="s">
        <v>8219</v>
      </c>
      <c r="B453" s="16">
        <v>26</v>
      </c>
      <c r="E453" s="16" t="s">
        <v>8221</v>
      </c>
      <c r="F453" s="16">
        <v>1</v>
      </c>
    </row>
    <row r="454" spans="1:6" x14ac:dyDescent="0.25">
      <c r="A454" s="16" t="s">
        <v>8219</v>
      </c>
      <c r="B454" s="16">
        <v>26</v>
      </c>
      <c r="E454" s="16" t="s">
        <v>8221</v>
      </c>
      <c r="F454" s="16">
        <v>1</v>
      </c>
    </row>
    <row r="455" spans="1:6" x14ac:dyDescent="0.25">
      <c r="A455" s="16" t="s">
        <v>8219</v>
      </c>
      <c r="B455" s="16">
        <v>26</v>
      </c>
      <c r="E455" s="16" t="s">
        <v>8221</v>
      </c>
      <c r="F455" s="16">
        <v>1</v>
      </c>
    </row>
    <row r="456" spans="1:6" x14ac:dyDescent="0.25">
      <c r="A456" s="16" t="s">
        <v>8219</v>
      </c>
      <c r="B456" s="16">
        <v>26</v>
      </c>
      <c r="E456" s="16" t="s">
        <v>8221</v>
      </c>
      <c r="F456" s="16">
        <v>1</v>
      </c>
    </row>
    <row r="457" spans="1:6" x14ac:dyDescent="0.25">
      <c r="A457" s="16" t="s">
        <v>8219</v>
      </c>
      <c r="B457" s="16">
        <v>26</v>
      </c>
      <c r="E457" s="16" t="s">
        <v>8221</v>
      </c>
      <c r="F457" s="16">
        <v>1</v>
      </c>
    </row>
    <row r="458" spans="1:6" x14ac:dyDescent="0.25">
      <c r="A458" s="16" t="s">
        <v>8219</v>
      </c>
      <c r="B458" s="16">
        <v>26</v>
      </c>
      <c r="E458" s="16" t="s">
        <v>8221</v>
      </c>
      <c r="F458" s="16">
        <v>1</v>
      </c>
    </row>
    <row r="459" spans="1:6" x14ac:dyDescent="0.25">
      <c r="A459" s="16" t="s">
        <v>8219</v>
      </c>
      <c r="B459" s="16">
        <v>26</v>
      </c>
      <c r="E459" s="16" t="s">
        <v>8221</v>
      </c>
      <c r="F459" s="16">
        <v>1</v>
      </c>
    </row>
    <row r="460" spans="1:6" x14ac:dyDescent="0.25">
      <c r="A460" s="16" t="s">
        <v>8219</v>
      </c>
      <c r="B460" s="16">
        <v>26</v>
      </c>
      <c r="E460" s="16" t="s">
        <v>8221</v>
      </c>
      <c r="F460" s="16">
        <v>1</v>
      </c>
    </row>
    <row r="461" spans="1:6" x14ac:dyDescent="0.25">
      <c r="A461" s="16" t="s">
        <v>8219</v>
      </c>
      <c r="B461" s="16">
        <v>26</v>
      </c>
      <c r="E461" s="16" t="s">
        <v>8221</v>
      </c>
      <c r="F461" s="16">
        <v>1</v>
      </c>
    </row>
    <row r="462" spans="1:6" x14ac:dyDescent="0.25">
      <c r="A462" s="16" t="s">
        <v>8219</v>
      </c>
      <c r="B462" s="16">
        <v>26</v>
      </c>
      <c r="E462" s="16" t="s">
        <v>8221</v>
      </c>
      <c r="F462" s="16">
        <v>1</v>
      </c>
    </row>
    <row r="463" spans="1:6" x14ac:dyDescent="0.25">
      <c r="A463" s="16" t="s">
        <v>8219</v>
      </c>
      <c r="B463" s="16">
        <v>26</v>
      </c>
      <c r="E463" s="16" t="s">
        <v>8221</v>
      </c>
      <c r="F463" s="16">
        <v>1</v>
      </c>
    </row>
    <row r="464" spans="1:6" x14ac:dyDescent="0.25">
      <c r="A464" s="16" t="s">
        <v>8219</v>
      </c>
      <c r="B464" s="16">
        <v>26</v>
      </c>
      <c r="E464" s="16" t="s">
        <v>8221</v>
      </c>
      <c r="F464" s="16">
        <v>1</v>
      </c>
    </row>
    <row r="465" spans="1:6" x14ac:dyDescent="0.25">
      <c r="A465" s="16" t="s">
        <v>8219</v>
      </c>
      <c r="B465" s="16">
        <v>26</v>
      </c>
      <c r="E465" s="16" t="s">
        <v>8221</v>
      </c>
      <c r="F465" s="16">
        <v>1</v>
      </c>
    </row>
    <row r="466" spans="1:6" x14ac:dyDescent="0.25">
      <c r="A466" s="16" t="s">
        <v>8219</v>
      </c>
      <c r="B466" s="16">
        <v>26</v>
      </c>
      <c r="E466" s="16" t="s">
        <v>8221</v>
      </c>
      <c r="F466" s="16">
        <v>1</v>
      </c>
    </row>
    <row r="467" spans="1:6" x14ac:dyDescent="0.25">
      <c r="A467" s="16" t="s">
        <v>8219</v>
      </c>
      <c r="B467" s="16">
        <v>26</v>
      </c>
      <c r="E467" s="16" t="s">
        <v>8221</v>
      </c>
      <c r="F467" s="16">
        <v>1</v>
      </c>
    </row>
    <row r="468" spans="1:6" x14ac:dyDescent="0.25">
      <c r="A468" s="16" t="s">
        <v>8219</v>
      </c>
      <c r="B468" s="16">
        <v>27</v>
      </c>
      <c r="E468" s="16" t="s">
        <v>8221</v>
      </c>
      <c r="F468" s="16">
        <v>1</v>
      </c>
    </row>
    <row r="469" spans="1:6" x14ac:dyDescent="0.25">
      <c r="A469" s="16" t="s">
        <v>8219</v>
      </c>
      <c r="B469" s="16">
        <v>27</v>
      </c>
      <c r="E469" s="16" t="s">
        <v>8221</v>
      </c>
      <c r="F469" s="16">
        <v>1</v>
      </c>
    </row>
    <row r="470" spans="1:6" x14ac:dyDescent="0.25">
      <c r="A470" s="16" t="s">
        <v>8219</v>
      </c>
      <c r="B470" s="16">
        <v>27</v>
      </c>
      <c r="E470" s="16" t="s">
        <v>8221</v>
      </c>
      <c r="F470" s="16">
        <v>1</v>
      </c>
    </row>
    <row r="471" spans="1:6" x14ac:dyDescent="0.25">
      <c r="A471" s="16" t="s">
        <v>8219</v>
      </c>
      <c r="B471" s="16">
        <v>27</v>
      </c>
      <c r="E471" s="16" t="s">
        <v>8221</v>
      </c>
      <c r="F471" s="16">
        <v>1</v>
      </c>
    </row>
    <row r="472" spans="1:6" x14ac:dyDescent="0.25">
      <c r="A472" s="16" t="s">
        <v>8219</v>
      </c>
      <c r="B472" s="16">
        <v>27</v>
      </c>
      <c r="E472" s="16" t="s">
        <v>8221</v>
      </c>
      <c r="F472" s="16">
        <v>1</v>
      </c>
    </row>
    <row r="473" spans="1:6" x14ac:dyDescent="0.25">
      <c r="A473" s="16" t="s">
        <v>8219</v>
      </c>
      <c r="B473" s="16">
        <v>27</v>
      </c>
      <c r="E473" s="16" t="s">
        <v>8221</v>
      </c>
      <c r="F473" s="16">
        <v>1</v>
      </c>
    </row>
    <row r="474" spans="1:6" x14ac:dyDescent="0.25">
      <c r="A474" s="16" t="s">
        <v>8219</v>
      </c>
      <c r="B474" s="16">
        <v>27</v>
      </c>
      <c r="E474" s="16" t="s">
        <v>8221</v>
      </c>
      <c r="F474" s="16">
        <v>1</v>
      </c>
    </row>
    <row r="475" spans="1:6" x14ac:dyDescent="0.25">
      <c r="A475" s="16" t="s">
        <v>8219</v>
      </c>
      <c r="B475" s="16">
        <v>27</v>
      </c>
      <c r="E475" s="16" t="s">
        <v>8221</v>
      </c>
      <c r="F475" s="16">
        <v>1</v>
      </c>
    </row>
    <row r="476" spans="1:6" x14ac:dyDescent="0.25">
      <c r="A476" s="16" t="s">
        <v>8219</v>
      </c>
      <c r="B476" s="16">
        <v>27</v>
      </c>
      <c r="E476" s="16" t="s">
        <v>8221</v>
      </c>
      <c r="F476" s="16">
        <v>1</v>
      </c>
    </row>
    <row r="477" spans="1:6" x14ac:dyDescent="0.25">
      <c r="A477" s="16" t="s">
        <v>8219</v>
      </c>
      <c r="B477" s="16">
        <v>27</v>
      </c>
      <c r="E477" s="16" t="s">
        <v>8221</v>
      </c>
      <c r="F477" s="16">
        <v>1</v>
      </c>
    </row>
    <row r="478" spans="1:6" x14ac:dyDescent="0.25">
      <c r="A478" s="16" t="s">
        <v>8219</v>
      </c>
      <c r="B478" s="16">
        <v>27</v>
      </c>
      <c r="E478" s="16" t="s">
        <v>8221</v>
      </c>
      <c r="F478" s="16">
        <v>1</v>
      </c>
    </row>
    <row r="479" spans="1:6" x14ac:dyDescent="0.25">
      <c r="A479" s="16" t="s">
        <v>8219</v>
      </c>
      <c r="B479" s="16">
        <v>27</v>
      </c>
      <c r="E479" s="16" t="s">
        <v>8221</v>
      </c>
      <c r="F479" s="16">
        <v>1</v>
      </c>
    </row>
    <row r="480" spans="1:6" x14ac:dyDescent="0.25">
      <c r="A480" s="16" t="s">
        <v>8219</v>
      </c>
      <c r="B480" s="16">
        <v>27</v>
      </c>
      <c r="E480" s="16" t="s">
        <v>8221</v>
      </c>
      <c r="F480" s="16">
        <v>1</v>
      </c>
    </row>
    <row r="481" spans="1:6" x14ac:dyDescent="0.25">
      <c r="A481" s="16" t="s">
        <v>8219</v>
      </c>
      <c r="B481" s="16">
        <v>27</v>
      </c>
      <c r="E481" s="16" t="s">
        <v>8221</v>
      </c>
      <c r="F481" s="16">
        <v>1</v>
      </c>
    </row>
    <row r="482" spans="1:6" x14ac:dyDescent="0.25">
      <c r="A482" s="16" t="s">
        <v>8219</v>
      </c>
      <c r="B482" s="16">
        <v>27</v>
      </c>
      <c r="E482" s="16" t="s">
        <v>8221</v>
      </c>
      <c r="F482" s="16">
        <v>1</v>
      </c>
    </row>
    <row r="483" spans="1:6" x14ac:dyDescent="0.25">
      <c r="A483" s="16" t="s">
        <v>8219</v>
      </c>
      <c r="B483" s="16">
        <v>27</v>
      </c>
      <c r="E483" s="16" t="s">
        <v>8221</v>
      </c>
      <c r="F483" s="16">
        <v>1</v>
      </c>
    </row>
    <row r="484" spans="1:6" x14ac:dyDescent="0.25">
      <c r="A484" s="16" t="s">
        <v>8219</v>
      </c>
      <c r="B484" s="16">
        <v>27</v>
      </c>
      <c r="E484" s="16" t="s">
        <v>8221</v>
      </c>
      <c r="F484" s="16">
        <v>1</v>
      </c>
    </row>
    <row r="485" spans="1:6" x14ac:dyDescent="0.25">
      <c r="A485" s="16" t="s">
        <v>8219</v>
      </c>
      <c r="B485" s="16">
        <v>27</v>
      </c>
      <c r="E485" s="16" t="s">
        <v>8221</v>
      </c>
      <c r="F485" s="16">
        <v>1</v>
      </c>
    </row>
    <row r="486" spans="1:6" x14ac:dyDescent="0.25">
      <c r="A486" s="16" t="s">
        <v>8219</v>
      </c>
      <c r="B486" s="16">
        <v>27</v>
      </c>
      <c r="E486" s="16" t="s">
        <v>8221</v>
      </c>
      <c r="F486" s="16">
        <v>1</v>
      </c>
    </row>
    <row r="487" spans="1:6" x14ac:dyDescent="0.25">
      <c r="A487" s="16" t="s">
        <v>8219</v>
      </c>
      <c r="B487" s="16">
        <v>27</v>
      </c>
      <c r="E487" s="16" t="s">
        <v>8221</v>
      </c>
      <c r="F487" s="16">
        <v>1</v>
      </c>
    </row>
    <row r="488" spans="1:6" x14ac:dyDescent="0.25">
      <c r="A488" s="16" t="s">
        <v>8219</v>
      </c>
      <c r="B488" s="16">
        <v>27</v>
      </c>
      <c r="E488" s="16" t="s">
        <v>8221</v>
      </c>
      <c r="F488" s="16">
        <v>1</v>
      </c>
    </row>
    <row r="489" spans="1:6" x14ac:dyDescent="0.25">
      <c r="A489" s="16" t="s">
        <v>8219</v>
      </c>
      <c r="B489" s="16">
        <v>27</v>
      </c>
      <c r="E489" s="16" t="s">
        <v>8221</v>
      </c>
      <c r="F489" s="16">
        <v>1</v>
      </c>
    </row>
    <row r="490" spans="1:6" x14ac:dyDescent="0.25">
      <c r="A490" s="16" t="s">
        <v>8219</v>
      </c>
      <c r="B490" s="16">
        <v>27</v>
      </c>
      <c r="E490" s="16" t="s">
        <v>8221</v>
      </c>
      <c r="F490" s="16">
        <v>1</v>
      </c>
    </row>
    <row r="491" spans="1:6" x14ac:dyDescent="0.25">
      <c r="A491" s="16" t="s">
        <v>8219</v>
      </c>
      <c r="B491" s="16">
        <v>27</v>
      </c>
      <c r="E491" s="16" t="s">
        <v>8221</v>
      </c>
      <c r="F491" s="16">
        <v>1</v>
      </c>
    </row>
    <row r="492" spans="1:6" x14ac:dyDescent="0.25">
      <c r="A492" s="16" t="s">
        <v>8219</v>
      </c>
      <c r="B492" s="16">
        <v>27</v>
      </c>
      <c r="E492" s="16" t="s">
        <v>8221</v>
      </c>
      <c r="F492" s="16">
        <v>1</v>
      </c>
    </row>
    <row r="493" spans="1:6" x14ac:dyDescent="0.25">
      <c r="A493" s="16" t="s">
        <v>8219</v>
      </c>
      <c r="B493" s="16">
        <v>27</v>
      </c>
      <c r="E493" s="16" t="s">
        <v>8221</v>
      </c>
      <c r="F493" s="16">
        <v>1</v>
      </c>
    </row>
    <row r="494" spans="1:6" x14ac:dyDescent="0.25">
      <c r="A494" s="16" t="s">
        <v>8219</v>
      </c>
      <c r="B494" s="16">
        <v>27</v>
      </c>
      <c r="E494" s="16" t="s">
        <v>8221</v>
      </c>
      <c r="F494" s="16">
        <v>2</v>
      </c>
    </row>
    <row r="495" spans="1:6" x14ac:dyDescent="0.25">
      <c r="A495" s="16" t="s">
        <v>8219</v>
      </c>
      <c r="B495" s="16">
        <v>27</v>
      </c>
      <c r="E495" s="16" t="s">
        <v>8221</v>
      </c>
      <c r="F495" s="16">
        <v>2</v>
      </c>
    </row>
    <row r="496" spans="1:6" x14ac:dyDescent="0.25">
      <c r="A496" s="16" t="s">
        <v>8219</v>
      </c>
      <c r="B496" s="16">
        <v>27</v>
      </c>
      <c r="E496" s="16" t="s">
        <v>8221</v>
      </c>
      <c r="F496" s="16">
        <v>2</v>
      </c>
    </row>
    <row r="497" spans="1:6" x14ac:dyDescent="0.25">
      <c r="A497" s="16" t="s">
        <v>8219</v>
      </c>
      <c r="B497" s="16">
        <v>27</v>
      </c>
      <c r="E497" s="16" t="s">
        <v>8221</v>
      </c>
      <c r="F497" s="16">
        <v>2</v>
      </c>
    </row>
    <row r="498" spans="1:6" x14ac:dyDescent="0.25">
      <c r="A498" s="16" t="s">
        <v>8219</v>
      </c>
      <c r="B498" s="16">
        <v>27</v>
      </c>
      <c r="E498" s="16" t="s">
        <v>8221</v>
      </c>
      <c r="F498" s="16">
        <v>2</v>
      </c>
    </row>
    <row r="499" spans="1:6" x14ac:dyDescent="0.25">
      <c r="A499" s="16" t="s">
        <v>8219</v>
      </c>
      <c r="B499" s="16">
        <v>27</v>
      </c>
      <c r="E499" s="16" t="s">
        <v>8221</v>
      </c>
      <c r="F499" s="16">
        <v>2</v>
      </c>
    </row>
    <row r="500" spans="1:6" x14ac:dyDescent="0.25">
      <c r="A500" s="16" t="s">
        <v>8219</v>
      </c>
      <c r="B500" s="16">
        <v>27</v>
      </c>
      <c r="E500" s="16" t="s">
        <v>8221</v>
      </c>
      <c r="F500" s="16">
        <v>2</v>
      </c>
    </row>
    <row r="501" spans="1:6" x14ac:dyDescent="0.25">
      <c r="A501" s="16" t="s">
        <v>8219</v>
      </c>
      <c r="B501" s="16">
        <v>27</v>
      </c>
      <c r="E501" s="16" t="s">
        <v>8221</v>
      </c>
      <c r="F501" s="16">
        <v>2</v>
      </c>
    </row>
    <row r="502" spans="1:6" x14ac:dyDescent="0.25">
      <c r="A502" s="16" t="s">
        <v>8219</v>
      </c>
      <c r="B502" s="16">
        <v>27</v>
      </c>
      <c r="E502" s="16" t="s">
        <v>8221</v>
      </c>
      <c r="F502" s="16">
        <v>2</v>
      </c>
    </row>
    <row r="503" spans="1:6" x14ac:dyDescent="0.25">
      <c r="A503" s="16" t="s">
        <v>8219</v>
      </c>
      <c r="B503" s="16">
        <v>27</v>
      </c>
      <c r="E503" s="16" t="s">
        <v>8221</v>
      </c>
      <c r="F503" s="16">
        <v>2</v>
      </c>
    </row>
    <row r="504" spans="1:6" x14ac:dyDescent="0.25">
      <c r="A504" s="16" t="s">
        <v>8219</v>
      </c>
      <c r="B504" s="16">
        <v>27</v>
      </c>
      <c r="E504" s="16" t="s">
        <v>8221</v>
      </c>
      <c r="F504" s="16">
        <v>2</v>
      </c>
    </row>
    <row r="505" spans="1:6" x14ac:dyDescent="0.25">
      <c r="A505" s="16" t="s">
        <v>8219</v>
      </c>
      <c r="B505" s="16">
        <v>28</v>
      </c>
      <c r="E505" s="16" t="s">
        <v>8221</v>
      </c>
      <c r="F505" s="16">
        <v>2</v>
      </c>
    </row>
    <row r="506" spans="1:6" x14ac:dyDescent="0.25">
      <c r="A506" s="16" t="s">
        <v>8219</v>
      </c>
      <c r="B506" s="16">
        <v>28</v>
      </c>
      <c r="E506" s="16" t="s">
        <v>8221</v>
      </c>
      <c r="F506" s="16">
        <v>2</v>
      </c>
    </row>
    <row r="507" spans="1:6" x14ac:dyDescent="0.25">
      <c r="A507" s="16" t="s">
        <v>8219</v>
      </c>
      <c r="B507" s="16">
        <v>28</v>
      </c>
      <c r="E507" s="16" t="s">
        <v>8221</v>
      </c>
      <c r="F507" s="16">
        <v>2</v>
      </c>
    </row>
    <row r="508" spans="1:6" x14ac:dyDescent="0.25">
      <c r="A508" s="16" t="s">
        <v>8219</v>
      </c>
      <c r="B508" s="16">
        <v>28</v>
      </c>
      <c r="E508" s="16" t="s">
        <v>8221</v>
      </c>
      <c r="F508" s="16">
        <v>2</v>
      </c>
    </row>
    <row r="509" spans="1:6" x14ac:dyDescent="0.25">
      <c r="A509" s="16" t="s">
        <v>8219</v>
      </c>
      <c r="B509" s="16">
        <v>28</v>
      </c>
      <c r="E509" s="16" t="s">
        <v>8221</v>
      </c>
      <c r="F509" s="16">
        <v>2</v>
      </c>
    </row>
    <row r="510" spans="1:6" x14ac:dyDescent="0.25">
      <c r="A510" s="16" t="s">
        <v>8219</v>
      </c>
      <c r="B510" s="16">
        <v>28</v>
      </c>
      <c r="E510" s="16" t="s">
        <v>8221</v>
      </c>
      <c r="F510" s="16">
        <v>2</v>
      </c>
    </row>
    <row r="511" spans="1:6" x14ac:dyDescent="0.25">
      <c r="A511" s="16" t="s">
        <v>8219</v>
      </c>
      <c r="B511" s="16">
        <v>28</v>
      </c>
      <c r="E511" s="16" t="s">
        <v>8221</v>
      </c>
      <c r="F511" s="16">
        <v>2</v>
      </c>
    </row>
    <row r="512" spans="1:6" x14ac:dyDescent="0.25">
      <c r="A512" s="16" t="s">
        <v>8219</v>
      </c>
      <c r="B512" s="16">
        <v>28</v>
      </c>
      <c r="E512" s="16" t="s">
        <v>8221</v>
      </c>
      <c r="F512" s="16">
        <v>2</v>
      </c>
    </row>
    <row r="513" spans="1:6" x14ac:dyDescent="0.25">
      <c r="A513" s="16" t="s">
        <v>8219</v>
      </c>
      <c r="B513" s="16">
        <v>28</v>
      </c>
      <c r="E513" s="16" t="s">
        <v>8221</v>
      </c>
      <c r="F513" s="16">
        <v>2</v>
      </c>
    </row>
    <row r="514" spans="1:6" x14ac:dyDescent="0.25">
      <c r="A514" s="16" t="s">
        <v>8219</v>
      </c>
      <c r="B514" s="16">
        <v>28</v>
      </c>
      <c r="E514" s="16" t="s">
        <v>8221</v>
      </c>
      <c r="F514" s="16">
        <v>2</v>
      </c>
    </row>
    <row r="515" spans="1:6" x14ac:dyDescent="0.25">
      <c r="A515" s="16" t="s">
        <v>8219</v>
      </c>
      <c r="B515" s="16">
        <v>28</v>
      </c>
      <c r="E515" s="16" t="s">
        <v>8221</v>
      </c>
      <c r="F515" s="16">
        <v>2</v>
      </c>
    </row>
    <row r="516" spans="1:6" x14ac:dyDescent="0.25">
      <c r="A516" s="16" t="s">
        <v>8219</v>
      </c>
      <c r="B516" s="16">
        <v>28</v>
      </c>
      <c r="E516" s="16" t="s">
        <v>8221</v>
      </c>
      <c r="F516" s="16">
        <v>2</v>
      </c>
    </row>
    <row r="517" spans="1:6" x14ac:dyDescent="0.25">
      <c r="A517" s="16" t="s">
        <v>8219</v>
      </c>
      <c r="B517" s="16">
        <v>28</v>
      </c>
      <c r="E517" s="16" t="s">
        <v>8221</v>
      </c>
      <c r="F517" s="16">
        <v>2</v>
      </c>
    </row>
    <row r="518" spans="1:6" x14ac:dyDescent="0.25">
      <c r="A518" s="16" t="s">
        <v>8219</v>
      </c>
      <c r="B518" s="16">
        <v>28</v>
      </c>
      <c r="E518" s="16" t="s">
        <v>8221</v>
      </c>
      <c r="F518" s="16">
        <v>2</v>
      </c>
    </row>
    <row r="519" spans="1:6" x14ac:dyDescent="0.25">
      <c r="A519" s="16" t="s">
        <v>8219</v>
      </c>
      <c r="B519" s="16">
        <v>28</v>
      </c>
      <c r="E519" s="16" t="s">
        <v>8221</v>
      </c>
      <c r="F519" s="16">
        <v>2</v>
      </c>
    </row>
    <row r="520" spans="1:6" x14ac:dyDescent="0.25">
      <c r="A520" s="16" t="s">
        <v>8219</v>
      </c>
      <c r="B520" s="16">
        <v>28</v>
      </c>
      <c r="E520" s="16" t="s">
        <v>8221</v>
      </c>
      <c r="F520" s="16">
        <v>2</v>
      </c>
    </row>
    <row r="521" spans="1:6" x14ac:dyDescent="0.25">
      <c r="A521" s="16" t="s">
        <v>8219</v>
      </c>
      <c r="B521" s="16">
        <v>28</v>
      </c>
      <c r="E521" s="16" t="s">
        <v>8221</v>
      </c>
      <c r="F521" s="16">
        <v>2</v>
      </c>
    </row>
    <row r="522" spans="1:6" x14ac:dyDescent="0.25">
      <c r="A522" s="16" t="s">
        <v>8219</v>
      </c>
      <c r="B522" s="16">
        <v>28</v>
      </c>
      <c r="E522" s="16" t="s">
        <v>8221</v>
      </c>
      <c r="F522" s="16">
        <v>2</v>
      </c>
    </row>
    <row r="523" spans="1:6" x14ac:dyDescent="0.25">
      <c r="A523" s="16" t="s">
        <v>8219</v>
      </c>
      <c r="B523" s="16">
        <v>28</v>
      </c>
      <c r="E523" s="16" t="s">
        <v>8221</v>
      </c>
      <c r="F523" s="16">
        <v>2</v>
      </c>
    </row>
    <row r="524" spans="1:6" x14ac:dyDescent="0.25">
      <c r="A524" s="16" t="s">
        <v>8219</v>
      </c>
      <c r="B524" s="16">
        <v>28</v>
      </c>
      <c r="E524" s="16" t="s">
        <v>8221</v>
      </c>
      <c r="F524" s="16">
        <v>2</v>
      </c>
    </row>
    <row r="525" spans="1:6" x14ac:dyDescent="0.25">
      <c r="A525" s="16" t="s">
        <v>8219</v>
      </c>
      <c r="B525" s="16">
        <v>28</v>
      </c>
      <c r="E525" s="16" t="s">
        <v>8221</v>
      </c>
      <c r="F525" s="16">
        <v>2</v>
      </c>
    </row>
    <row r="526" spans="1:6" x14ac:dyDescent="0.25">
      <c r="A526" s="16" t="s">
        <v>8219</v>
      </c>
      <c r="B526" s="16">
        <v>28</v>
      </c>
      <c r="E526" s="16" t="s">
        <v>8221</v>
      </c>
      <c r="F526" s="16">
        <v>2</v>
      </c>
    </row>
    <row r="527" spans="1:6" x14ac:dyDescent="0.25">
      <c r="A527" s="16" t="s">
        <v>8219</v>
      </c>
      <c r="B527" s="16">
        <v>28</v>
      </c>
      <c r="E527" s="16" t="s">
        <v>8221</v>
      </c>
      <c r="F527" s="16">
        <v>2</v>
      </c>
    </row>
    <row r="528" spans="1:6" x14ac:dyDescent="0.25">
      <c r="A528" s="16" t="s">
        <v>8219</v>
      </c>
      <c r="B528" s="16">
        <v>28</v>
      </c>
      <c r="E528" s="16" t="s">
        <v>8221</v>
      </c>
      <c r="F528" s="16">
        <v>2</v>
      </c>
    </row>
    <row r="529" spans="1:6" x14ac:dyDescent="0.25">
      <c r="A529" s="16" t="s">
        <v>8219</v>
      </c>
      <c r="B529" s="16">
        <v>28</v>
      </c>
      <c r="E529" s="16" t="s">
        <v>8221</v>
      </c>
      <c r="F529" s="16">
        <v>2</v>
      </c>
    </row>
    <row r="530" spans="1:6" x14ac:dyDescent="0.25">
      <c r="A530" s="16" t="s">
        <v>8219</v>
      </c>
      <c r="B530" s="16">
        <v>28</v>
      </c>
      <c r="E530" s="16" t="s">
        <v>8221</v>
      </c>
      <c r="F530" s="16">
        <v>2</v>
      </c>
    </row>
    <row r="531" spans="1:6" x14ac:dyDescent="0.25">
      <c r="A531" s="16" t="s">
        <v>8219</v>
      </c>
      <c r="B531" s="16">
        <v>28</v>
      </c>
      <c r="E531" s="16" t="s">
        <v>8221</v>
      </c>
      <c r="F531" s="16">
        <v>2</v>
      </c>
    </row>
    <row r="532" spans="1:6" x14ac:dyDescent="0.25">
      <c r="A532" s="16" t="s">
        <v>8219</v>
      </c>
      <c r="B532" s="16">
        <v>28</v>
      </c>
      <c r="E532" s="16" t="s">
        <v>8221</v>
      </c>
      <c r="F532" s="16">
        <v>2</v>
      </c>
    </row>
    <row r="533" spans="1:6" x14ac:dyDescent="0.25">
      <c r="A533" s="16" t="s">
        <v>8219</v>
      </c>
      <c r="B533" s="16">
        <v>28</v>
      </c>
      <c r="E533" s="16" t="s">
        <v>8221</v>
      </c>
      <c r="F533" s="16">
        <v>2</v>
      </c>
    </row>
    <row r="534" spans="1:6" x14ac:dyDescent="0.25">
      <c r="A534" s="16" t="s">
        <v>8219</v>
      </c>
      <c r="B534" s="16">
        <v>29</v>
      </c>
      <c r="E534" s="16" t="s">
        <v>8221</v>
      </c>
      <c r="F534" s="16">
        <v>2</v>
      </c>
    </row>
    <row r="535" spans="1:6" x14ac:dyDescent="0.25">
      <c r="A535" s="16" t="s">
        <v>8219</v>
      </c>
      <c r="B535" s="16">
        <v>29</v>
      </c>
      <c r="E535" s="16" t="s">
        <v>8221</v>
      </c>
      <c r="F535" s="16">
        <v>2</v>
      </c>
    </row>
    <row r="536" spans="1:6" x14ac:dyDescent="0.25">
      <c r="A536" s="16" t="s">
        <v>8219</v>
      </c>
      <c r="B536" s="16">
        <v>29</v>
      </c>
      <c r="E536" s="16" t="s">
        <v>8221</v>
      </c>
      <c r="F536" s="16">
        <v>2</v>
      </c>
    </row>
    <row r="537" spans="1:6" x14ac:dyDescent="0.25">
      <c r="A537" s="16" t="s">
        <v>8219</v>
      </c>
      <c r="B537" s="16">
        <v>29</v>
      </c>
      <c r="E537" s="16" t="s">
        <v>8221</v>
      </c>
      <c r="F537" s="16">
        <v>2</v>
      </c>
    </row>
    <row r="538" spans="1:6" x14ac:dyDescent="0.25">
      <c r="A538" s="16" t="s">
        <v>8219</v>
      </c>
      <c r="B538" s="16">
        <v>29</v>
      </c>
      <c r="E538" s="16" t="s">
        <v>8221</v>
      </c>
      <c r="F538" s="16">
        <v>2</v>
      </c>
    </row>
    <row r="539" spans="1:6" x14ac:dyDescent="0.25">
      <c r="A539" s="16" t="s">
        <v>8219</v>
      </c>
      <c r="B539" s="16">
        <v>29</v>
      </c>
      <c r="E539" s="16" t="s">
        <v>8221</v>
      </c>
      <c r="F539" s="16">
        <v>2</v>
      </c>
    </row>
    <row r="540" spans="1:6" x14ac:dyDescent="0.25">
      <c r="A540" s="16" t="s">
        <v>8219</v>
      </c>
      <c r="B540" s="16">
        <v>29</v>
      </c>
      <c r="E540" s="16" t="s">
        <v>8221</v>
      </c>
      <c r="F540" s="16">
        <v>2</v>
      </c>
    </row>
    <row r="541" spans="1:6" x14ac:dyDescent="0.25">
      <c r="A541" s="16" t="s">
        <v>8219</v>
      </c>
      <c r="B541" s="16">
        <v>29</v>
      </c>
      <c r="E541" s="16" t="s">
        <v>8221</v>
      </c>
      <c r="F541" s="16">
        <v>2</v>
      </c>
    </row>
    <row r="542" spans="1:6" x14ac:dyDescent="0.25">
      <c r="A542" s="16" t="s">
        <v>8219</v>
      </c>
      <c r="B542" s="16">
        <v>29</v>
      </c>
      <c r="E542" s="16" t="s">
        <v>8221</v>
      </c>
      <c r="F542" s="16">
        <v>2</v>
      </c>
    </row>
    <row r="543" spans="1:6" x14ac:dyDescent="0.25">
      <c r="A543" s="16" t="s">
        <v>8219</v>
      </c>
      <c r="B543" s="16">
        <v>29</v>
      </c>
      <c r="E543" s="16" t="s">
        <v>8221</v>
      </c>
      <c r="F543" s="16">
        <v>2</v>
      </c>
    </row>
    <row r="544" spans="1:6" x14ac:dyDescent="0.25">
      <c r="A544" s="16" t="s">
        <v>8219</v>
      </c>
      <c r="B544" s="16">
        <v>29</v>
      </c>
      <c r="E544" s="16" t="s">
        <v>8221</v>
      </c>
      <c r="F544" s="16">
        <v>2</v>
      </c>
    </row>
    <row r="545" spans="1:6" x14ac:dyDescent="0.25">
      <c r="A545" s="16" t="s">
        <v>8219</v>
      </c>
      <c r="B545" s="16">
        <v>29</v>
      </c>
      <c r="E545" s="16" t="s">
        <v>8221</v>
      </c>
      <c r="F545" s="16">
        <v>2</v>
      </c>
    </row>
    <row r="546" spans="1:6" x14ac:dyDescent="0.25">
      <c r="A546" s="16" t="s">
        <v>8219</v>
      </c>
      <c r="B546" s="16">
        <v>29</v>
      </c>
      <c r="E546" s="16" t="s">
        <v>8221</v>
      </c>
      <c r="F546" s="16">
        <v>2</v>
      </c>
    </row>
    <row r="547" spans="1:6" x14ac:dyDescent="0.25">
      <c r="A547" s="16" t="s">
        <v>8219</v>
      </c>
      <c r="B547" s="16">
        <v>29</v>
      </c>
      <c r="E547" s="16" t="s">
        <v>8221</v>
      </c>
      <c r="F547" s="16">
        <v>2</v>
      </c>
    </row>
    <row r="548" spans="1:6" x14ac:dyDescent="0.25">
      <c r="A548" s="16" t="s">
        <v>8219</v>
      </c>
      <c r="B548" s="16">
        <v>29</v>
      </c>
      <c r="E548" s="16" t="s">
        <v>8221</v>
      </c>
      <c r="F548" s="16">
        <v>2</v>
      </c>
    </row>
    <row r="549" spans="1:6" x14ac:dyDescent="0.25">
      <c r="A549" s="16" t="s">
        <v>8219</v>
      </c>
      <c r="B549" s="16">
        <v>29</v>
      </c>
      <c r="E549" s="16" t="s">
        <v>8221</v>
      </c>
      <c r="F549" s="16">
        <v>2</v>
      </c>
    </row>
    <row r="550" spans="1:6" x14ac:dyDescent="0.25">
      <c r="A550" s="16" t="s">
        <v>8219</v>
      </c>
      <c r="B550" s="16">
        <v>29</v>
      </c>
      <c r="E550" s="16" t="s">
        <v>8221</v>
      </c>
      <c r="F550" s="16">
        <v>2</v>
      </c>
    </row>
    <row r="551" spans="1:6" x14ac:dyDescent="0.25">
      <c r="A551" s="16" t="s">
        <v>8219</v>
      </c>
      <c r="B551" s="16">
        <v>29</v>
      </c>
      <c r="E551" s="16" t="s">
        <v>8221</v>
      </c>
      <c r="F551" s="16">
        <v>2</v>
      </c>
    </row>
    <row r="552" spans="1:6" x14ac:dyDescent="0.25">
      <c r="A552" s="16" t="s">
        <v>8219</v>
      </c>
      <c r="B552" s="16">
        <v>30</v>
      </c>
      <c r="E552" s="16" t="s">
        <v>8221</v>
      </c>
      <c r="F552" s="16">
        <v>2</v>
      </c>
    </row>
    <row r="553" spans="1:6" x14ac:dyDescent="0.25">
      <c r="A553" s="16" t="s">
        <v>8219</v>
      </c>
      <c r="B553" s="16">
        <v>30</v>
      </c>
      <c r="E553" s="16" t="s">
        <v>8221</v>
      </c>
      <c r="F553" s="16">
        <v>2</v>
      </c>
    </row>
    <row r="554" spans="1:6" x14ac:dyDescent="0.25">
      <c r="A554" s="16" t="s">
        <v>8219</v>
      </c>
      <c r="B554" s="16">
        <v>30</v>
      </c>
      <c r="E554" s="16" t="s">
        <v>8221</v>
      </c>
      <c r="F554" s="16">
        <v>2</v>
      </c>
    </row>
    <row r="555" spans="1:6" x14ac:dyDescent="0.25">
      <c r="A555" s="16" t="s">
        <v>8219</v>
      </c>
      <c r="B555" s="16">
        <v>30</v>
      </c>
      <c r="E555" s="16" t="s">
        <v>8221</v>
      </c>
      <c r="F555" s="16">
        <v>2</v>
      </c>
    </row>
    <row r="556" spans="1:6" x14ac:dyDescent="0.25">
      <c r="A556" s="16" t="s">
        <v>8219</v>
      </c>
      <c r="B556" s="16">
        <v>30</v>
      </c>
      <c r="E556" s="16" t="s">
        <v>8221</v>
      </c>
      <c r="F556" s="16">
        <v>2</v>
      </c>
    </row>
    <row r="557" spans="1:6" x14ac:dyDescent="0.25">
      <c r="A557" s="16" t="s">
        <v>8219</v>
      </c>
      <c r="B557" s="16">
        <v>30</v>
      </c>
      <c r="E557" s="16" t="s">
        <v>8221</v>
      </c>
      <c r="F557" s="16">
        <v>2</v>
      </c>
    </row>
    <row r="558" spans="1:6" x14ac:dyDescent="0.25">
      <c r="A558" s="16" t="s">
        <v>8219</v>
      </c>
      <c r="B558" s="16">
        <v>30</v>
      </c>
      <c r="E558" s="16" t="s">
        <v>8221</v>
      </c>
      <c r="F558" s="16">
        <v>2</v>
      </c>
    </row>
    <row r="559" spans="1:6" x14ac:dyDescent="0.25">
      <c r="A559" s="16" t="s">
        <v>8219</v>
      </c>
      <c r="B559" s="16">
        <v>30</v>
      </c>
      <c r="E559" s="16" t="s">
        <v>8221</v>
      </c>
      <c r="F559" s="16">
        <v>2</v>
      </c>
    </row>
    <row r="560" spans="1:6" x14ac:dyDescent="0.25">
      <c r="A560" s="16" t="s">
        <v>8219</v>
      </c>
      <c r="B560" s="16">
        <v>30</v>
      </c>
      <c r="E560" s="16" t="s">
        <v>8221</v>
      </c>
      <c r="F560" s="16">
        <v>2</v>
      </c>
    </row>
    <row r="561" spans="1:6" x14ac:dyDescent="0.25">
      <c r="A561" s="16" t="s">
        <v>8219</v>
      </c>
      <c r="B561" s="16">
        <v>30</v>
      </c>
      <c r="E561" s="16" t="s">
        <v>8221</v>
      </c>
      <c r="F561" s="16">
        <v>2</v>
      </c>
    </row>
    <row r="562" spans="1:6" x14ac:dyDescent="0.25">
      <c r="A562" s="16" t="s">
        <v>8219</v>
      </c>
      <c r="B562" s="16">
        <v>30</v>
      </c>
      <c r="E562" s="16" t="s">
        <v>8221</v>
      </c>
      <c r="F562" s="16">
        <v>2</v>
      </c>
    </row>
    <row r="563" spans="1:6" x14ac:dyDescent="0.25">
      <c r="A563" s="16" t="s">
        <v>8219</v>
      </c>
      <c r="B563" s="16">
        <v>30</v>
      </c>
      <c r="E563" s="16" t="s">
        <v>8221</v>
      </c>
      <c r="F563" s="16">
        <v>2</v>
      </c>
    </row>
    <row r="564" spans="1:6" x14ac:dyDescent="0.25">
      <c r="A564" s="16" t="s">
        <v>8219</v>
      </c>
      <c r="B564" s="16">
        <v>30</v>
      </c>
      <c r="E564" s="16" t="s">
        <v>8221</v>
      </c>
      <c r="F564" s="16">
        <v>2</v>
      </c>
    </row>
    <row r="565" spans="1:6" x14ac:dyDescent="0.25">
      <c r="A565" s="16" t="s">
        <v>8219</v>
      </c>
      <c r="B565" s="16">
        <v>30</v>
      </c>
      <c r="E565" s="16" t="s">
        <v>8221</v>
      </c>
      <c r="F565" s="16">
        <v>2</v>
      </c>
    </row>
    <row r="566" spans="1:6" x14ac:dyDescent="0.25">
      <c r="A566" s="16" t="s">
        <v>8219</v>
      </c>
      <c r="B566" s="16">
        <v>30</v>
      </c>
      <c r="E566" s="16" t="s">
        <v>8221</v>
      </c>
      <c r="F566" s="16">
        <v>2</v>
      </c>
    </row>
    <row r="567" spans="1:6" x14ac:dyDescent="0.25">
      <c r="A567" s="16" t="s">
        <v>8219</v>
      </c>
      <c r="B567" s="16">
        <v>30</v>
      </c>
      <c r="E567" s="16" t="s">
        <v>8221</v>
      </c>
      <c r="F567" s="16">
        <v>2</v>
      </c>
    </row>
    <row r="568" spans="1:6" x14ac:dyDescent="0.25">
      <c r="A568" s="16" t="s">
        <v>8219</v>
      </c>
      <c r="B568" s="16">
        <v>30</v>
      </c>
      <c r="E568" s="16" t="s">
        <v>8221</v>
      </c>
      <c r="F568" s="16">
        <v>2</v>
      </c>
    </row>
    <row r="569" spans="1:6" x14ac:dyDescent="0.25">
      <c r="A569" s="16" t="s">
        <v>8219</v>
      </c>
      <c r="B569" s="16">
        <v>30</v>
      </c>
      <c r="E569" s="16" t="s">
        <v>8221</v>
      </c>
      <c r="F569" s="16">
        <v>2</v>
      </c>
    </row>
    <row r="570" spans="1:6" x14ac:dyDescent="0.25">
      <c r="A570" s="16" t="s">
        <v>8219</v>
      </c>
      <c r="B570" s="16">
        <v>30</v>
      </c>
      <c r="E570" s="16" t="s">
        <v>8221</v>
      </c>
      <c r="F570" s="16">
        <v>2</v>
      </c>
    </row>
    <row r="571" spans="1:6" x14ac:dyDescent="0.25">
      <c r="A571" s="16" t="s">
        <v>8219</v>
      </c>
      <c r="B571" s="16">
        <v>30</v>
      </c>
      <c r="E571" s="16" t="s">
        <v>8221</v>
      </c>
      <c r="F571" s="16">
        <v>2</v>
      </c>
    </row>
    <row r="572" spans="1:6" x14ac:dyDescent="0.25">
      <c r="A572" s="16" t="s">
        <v>8219</v>
      </c>
      <c r="B572" s="16">
        <v>30</v>
      </c>
      <c r="E572" s="16" t="s">
        <v>8221</v>
      </c>
      <c r="F572" s="16">
        <v>2</v>
      </c>
    </row>
    <row r="573" spans="1:6" x14ac:dyDescent="0.25">
      <c r="A573" s="16" t="s">
        <v>8219</v>
      </c>
      <c r="B573" s="16">
        <v>30</v>
      </c>
      <c r="E573" s="16" t="s">
        <v>8221</v>
      </c>
      <c r="F573" s="16">
        <v>2</v>
      </c>
    </row>
    <row r="574" spans="1:6" x14ac:dyDescent="0.25">
      <c r="A574" s="16" t="s">
        <v>8219</v>
      </c>
      <c r="B574" s="16">
        <v>30</v>
      </c>
      <c r="E574" s="16" t="s">
        <v>8221</v>
      </c>
      <c r="F574" s="16">
        <v>2</v>
      </c>
    </row>
    <row r="575" spans="1:6" x14ac:dyDescent="0.25">
      <c r="A575" s="16" t="s">
        <v>8219</v>
      </c>
      <c r="B575" s="16">
        <v>30</v>
      </c>
      <c r="E575" s="16" t="s">
        <v>8221</v>
      </c>
      <c r="F575" s="16">
        <v>2</v>
      </c>
    </row>
    <row r="576" spans="1:6" x14ac:dyDescent="0.25">
      <c r="A576" s="16" t="s">
        <v>8219</v>
      </c>
      <c r="B576" s="16">
        <v>31</v>
      </c>
      <c r="E576" s="16" t="s">
        <v>8221</v>
      </c>
      <c r="F576" s="16">
        <v>2</v>
      </c>
    </row>
    <row r="577" spans="1:6" x14ac:dyDescent="0.25">
      <c r="A577" s="16" t="s">
        <v>8219</v>
      </c>
      <c r="B577" s="16">
        <v>31</v>
      </c>
      <c r="E577" s="16" t="s">
        <v>8221</v>
      </c>
      <c r="F577" s="16">
        <v>2</v>
      </c>
    </row>
    <row r="578" spans="1:6" x14ac:dyDescent="0.25">
      <c r="A578" s="16" t="s">
        <v>8219</v>
      </c>
      <c r="B578" s="16">
        <v>31</v>
      </c>
      <c r="E578" s="16" t="s">
        <v>8221</v>
      </c>
      <c r="F578" s="16">
        <v>2</v>
      </c>
    </row>
    <row r="579" spans="1:6" x14ac:dyDescent="0.25">
      <c r="A579" s="16" t="s">
        <v>8219</v>
      </c>
      <c r="B579" s="16">
        <v>31</v>
      </c>
      <c r="E579" s="16" t="s">
        <v>8221</v>
      </c>
      <c r="F579" s="16">
        <v>2</v>
      </c>
    </row>
    <row r="580" spans="1:6" x14ac:dyDescent="0.25">
      <c r="A580" s="16" t="s">
        <v>8219</v>
      </c>
      <c r="B580" s="16">
        <v>31</v>
      </c>
      <c r="E580" s="16" t="s">
        <v>8221</v>
      </c>
      <c r="F580" s="16">
        <v>2</v>
      </c>
    </row>
    <row r="581" spans="1:6" x14ac:dyDescent="0.25">
      <c r="A581" s="16" t="s">
        <v>8219</v>
      </c>
      <c r="B581" s="16">
        <v>31</v>
      </c>
      <c r="E581" s="16" t="s">
        <v>8221</v>
      </c>
      <c r="F581" s="16">
        <v>2</v>
      </c>
    </row>
    <row r="582" spans="1:6" x14ac:dyDescent="0.25">
      <c r="A582" s="16" t="s">
        <v>8219</v>
      </c>
      <c r="B582" s="16">
        <v>31</v>
      </c>
      <c r="E582" s="16" t="s">
        <v>8221</v>
      </c>
      <c r="F582" s="16">
        <v>2</v>
      </c>
    </row>
    <row r="583" spans="1:6" x14ac:dyDescent="0.25">
      <c r="A583" s="16" t="s">
        <v>8219</v>
      </c>
      <c r="B583" s="16">
        <v>31</v>
      </c>
      <c r="E583" s="16" t="s">
        <v>8221</v>
      </c>
      <c r="F583" s="16">
        <v>2</v>
      </c>
    </row>
    <row r="584" spans="1:6" x14ac:dyDescent="0.25">
      <c r="A584" s="16" t="s">
        <v>8219</v>
      </c>
      <c r="B584" s="16">
        <v>31</v>
      </c>
      <c r="E584" s="16" t="s">
        <v>8221</v>
      </c>
      <c r="F584" s="16">
        <v>2</v>
      </c>
    </row>
    <row r="585" spans="1:6" x14ac:dyDescent="0.25">
      <c r="A585" s="16" t="s">
        <v>8219</v>
      </c>
      <c r="B585" s="16">
        <v>31</v>
      </c>
      <c r="E585" s="16" t="s">
        <v>8221</v>
      </c>
      <c r="F585" s="16">
        <v>2</v>
      </c>
    </row>
    <row r="586" spans="1:6" x14ac:dyDescent="0.25">
      <c r="A586" s="16" t="s">
        <v>8219</v>
      </c>
      <c r="B586" s="16">
        <v>31</v>
      </c>
      <c r="E586" s="16" t="s">
        <v>8221</v>
      </c>
      <c r="F586" s="16">
        <v>2</v>
      </c>
    </row>
    <row r="587" spans="1:6" x14ac:dyDescent="0.25">
      <c r="A587" s="16" t="s">
        <v>8219</v>
      </c>
      <c r="B587" s="16">
        <v>31</v>
      </c>
      <c r="E587" s="16" t="s">
        <v>8221</v>
      </c>
      <c r="F587" s="16">
        <v>2</v>
      </c>
    </row>
    <row r="588" spans="1:6" x14ac:dyDescent="0.25">
      <c r="A588" s="16" t="s">
        <v>8219</v>
      </c>
      <c r="B588" s="16">
        <v>31</v>
      </c>
      <c r="E588" s="16" t="s">
        <v>8221</v>
      </c>
      <c r="F588" s="16">
        <v>2</v>
      </c>
    </row>
    <row r="589" spans="1:6" x14ac:dyDescent="0.25">
      <c r="A589" s="16" t="s">
        <v>8219</v>
      </c>
      <c r="B589" s="16">
        <v>31</v>
      </c>
      <c r="E589" s="16" t="s">
        <v>8221</v>
      </c>
      <c r="F589" s="16">
        <v>2</v>
      </c>
    </row>
    <row r="590" spans="1:6" x14ac:dyDescent="0.25">
      <c r="A590" s="16" t="s">
        <v>8219</v>
      </c>
      <c r="B590" s="16">
        <v>31</v>
      </c>
      <c r="E590" s="16" t="s">
        <v>8221</v>
      </c>
      <c r="F590" s="16">
        <v>2</v>
      </c>
    </row>
    <row r="591" spans="1:6" x14ac:dyDescent="0.25">
      <c r="A591" s="16" t="s">
        <v>8219</v>
      </c>
      <c r="B591" s="16">
        <v>31</v>
      </c>
      <c r="E591" s="16" t="s">
        <v>8221</v>
      </c>
      <c r="F591" s="16">
        <v>2</v>
      </c>
    </row>
    <row r="592" spans="1:6" x14ac:dyDescent="0.25">
      <c r="A592" s="16" t="s">
        <v>8219</v>
      </c>
      <c r="B592" s="16">
        <v>31</v>
      </c>
      <c r="E592" s="16" t="s">
        <v>8221</v>
      </c>
      <c r="F592" s="16">
        <v>2</v>
      </c>
    </row>
    <row r="593" spans="1:6" x14ac:dyDescent="0.25">
      <c r="A593" s="16" t="s">
        <v>8219</v>
      </c>
      <c r="B593" s="16">
        <v>31</v>
      </c>
      <c r="E593" s="16" t="s">
        <v>8221</v>
      </c>
      <c r="F593" s="16">
        <v>2</v>
      </c>
    </row>
    <row r="594" spans="1:6" x14ac:dyDescent="0.25">
      <c r="A594" s="16" t="s">
        <v>8219</v>
      </c>
      <c r="B594" s="16">
        <v>31</v>
      </c>
      <c r="E594" s="16" t="s">
        <v>8221</v>
      </c>
      <c r="F594" s="16">
        <v>2</v>
      </c>
    </row>
    <row r="595" spans="1:6" x14ac:dyDescent="0.25">
      <c r="A595" s="16" t="s">
        <v>8219</v>
      </c>
      <c r="B595" s="16">
        <v>31</v>
      </c>
      <c r="E595" s="16" t="s">
        <v>8221</v>
      </c>
      <c r="F595" s="16">
        <v>2</v>
      </c>
    </row>
    <row r="596" spans="1:6" x14ac:dyDescent="0.25">
      <c r="A596" s="16" t="s">
        <v>8219</v>
      </c>
      <c r="B596" s="16">
        <v>32</v>
      </c>
      <c r="E596" s="16" t="s">
        <v>8221</v>
      </c>
      <c r="F596" s="16">
        <v>2</v>
      </c>
    </row>
    <row r="597" spans="1:6" x14ac:dyDescent="0.25">
      <c r="A597" s="16" t="s">
        <v>8219</v>
      </c>
      <c r="B597" s="16">
        <v>32</v>
      </c>
      <c r="E597" s="16" t="s">
        <v>8221</v>
      </c>
      <c r="F597" s="16">
        <v>2</v>
      </c>
    </row>
    <row r="598" spans="1:6" x14ac:dyDescent="0.25">
      <c r="A598" s="16" t="s">
        <v>8219</v>
      </c>
      <c r="B598" s="16">
        <v>32</v>
      </c>
      <c r="E598" s="16" t="s">
        <v>8221</v>
      </c>
      <c r="F598" s="16">
        <v>2</v>
      </c>
    </row>
    <row r="599" spans="1:6" x14ac:dyDescent="0.25">
      <c r="A599" s="16" t="s">
        <v>8219</v>
      </c>
      <c r="B599" s="16">
        <v>32</v>
      </c>
      <c r="E599" s="16" t="s">
        <v>8221</v>
      </c>
      <c r="F599" s="16">
        <v>2</v>
      </c>
    </row>
    <row r="600" spans="1:6" x14ac:dyDescent="0.25">
      <c r="A600" s="16" t="s">
        <v>8219</v>
      </c>
      <c r="B600" s="16">
        <v>32</v>
      </c>
      <c r="E600" s="16" t="s">
        <v>8221</v>
      </c>
      <c r="F600" s="16">
        <v>2</v>
      </c>
    </row>
    <row r="601" spans="1:6" x14ac:dyDescent="0.25">
      <c r="A601" s="16" t="s">
        <v>8219</v>
      </c>
      <c r="B601" s="16">
        <v>32</v>
      </c>
      <c r="E601" s="16" t="s">
        <v>8221</v>
      </c>
      <c r="F601" s="16">
        <v>2</v>
      </c>
    </row>
    <row r="602" spans="1:6" x14ac:dyDescent="0.25">
      <c r="A602" s="16" t="s">
        <v>8219</v>
      </c>
      <c r="B602" s="16">
        <v>32</v>
      </c>
      <c r="E602" s="16" t="s">
        <v>8221</v>
      </c>
      <c r="F602" s="16">
        <v>2</v>
      </c>
    </row>
    <row r="603" spans="1:6" x14ac:dyDescent="0.25">
      <c r="A603" s="16" t="s">
        <v>8219</v>
      </c>
      <c r="B603" s="16">
        <v>32</v>
      </c>
      <c r="E603" s="16" t="s">
        <v>8221</v>
      </c>
      <c r="F603" s="16">
        <v>2</v>
      </c>
    </row>
    <row r="604" spans="1:6" x14ac:dyDescent="0.25">
      <c r="A604" s="16" t="s">
        <v>8219</v>
      </c>
      <c r="B604" s="16">
        <v>32</v>
      </c>
      <c r="E604" s="16" t="s">
        <v>8221</v>
      </c>
      <c r="F604" s="16">
        <v>2</v>
      </c>
    </row>
    <row r="605" spans="1:6" x14ac:dyDescent="0.25">
      <c r="A605" s="16" t="s">
        <v>8219</v>
      </c>
      <c r="B605" s="16">
        <v>32</v>
      </c>
      <c r="E605" s="16" t="s">
        <v>8221</v>
      </c>
      <c r="F605" s="16">
        <v>2</v>
      </c>
    </row>
    <row r="606" spans="1:6" x14ac:dyDescent="0.25">
      <c r="A606" s="16" t="s">
        <v>8219</v>
      </c>
      <c r="B606" s="16">
        <v>32</v>
      </c>
      <c r="E606" s="16" t="s">
        <v>8221</v>
      </c>
      <c r="F606" s="16">
        <v>2</v>
      </c>
    </row>
    <row r="607" spans="1:6" x14ac:dyDescent="0.25">
      <c r="A607" s="16" t="s">
        <v>8219</v>
      </c>
      <c r="B607" s="16">
        <v>32</v>
      </c>
      <c r="E607" s="16" t="s">
        <v>8221</v>
      </c>
      <c r="F607" s="16">
        <v>2</v>
      </c>
    </row>
    <row r="608" spans="1:6" x14ac:dyDescent="0.25">
      <c r="A608" s="16" t="s">
        <v>8219</v>
      </c>
      <c r="B608" s="16">
        <v>32</v>
      </c>
      <c r="E608" s="16" t="s">
        <v>8221</v>
      </c>
      <c r="F608" s="16">
        <v>2</v>
      </c>
    </row>
    <row r="609" spans="1:6" x14ac:dyDescent="0.25">
      <c r="A609" s="16" t="s">
        <v>8219</v>
      </c>
      <c r="B609" s="16">
        <v>32</v>
      </c>
      <c r="E609" s="16" t="s">
        <v>8221</v>
      </c>
      <c r="F609" s="16">
        <v>2</v>
      </c>
    </row>
    <row r="610" spans="1:6" x14ac:dyDescent="0.25">
      <c r="A610" s="16" t="s">
        <v>8219</v>
      </c>
      <c r="B610" s="16">
        <v>32</v>
      </c>
      <c r="E610" s="16" t="s">
        <v>8221</v>
      </c>
      <c r="F610" s="16">
        <v>2</v>
      </c>
    </row>
    <row r="611" spans="1:6" x14ac:dyDescent="0.25">
      <c r="A611" s="16" t="s">
        <v>8219</v>
      </c>
      <c r="B611" s="16">
        <v>32</v>
      </c>
      <c r="E611" s="16" t="s">
        <v>8221</v>
      </c>
      <c r="F611" s="16">
        <v>2</v>
      </c>
    </row>
    <row r="612" spans="1:6" x14ac:dyDescent="0.25">
      <c r="A612" s="16" t="s">
        <v>8219</v>
      </c>
      <c r="B612" s="16">
        <v>32</v>
      </c>
      <c r="E612" s="16" t="s">
        <v>8221</v>
      </c>
      <c r="F612" s="16">
        <v>2</v>
      </c>
    </row>
    <row r="613" spans="1:6" x14ac:dyDescent="0.25">
      <c r="A613" s="16" t="s">
        <v>8219</v>
      </c>
      <c r="B613" s="16">
        <v>32</v>
      </c>
      <c r="E613" s="16" t="s">
        <v>8221</v>
      </c>
      <c r="F613" s="16">
        <v>2</v>
      </c>
    </row>
    <row r="614" spans="1:6" x14ac:dyDescent="0.25">
      <c r="A614" s="16" t="s">
        <v>8219</v>
      </c>
      <c r="B614" s="16">
        <v>32</v>
      </c>
      <c r="E614" s="16" t="s">
        <v>8221</v>
      </c>
      <c r="F614" s="16">
        <v>2</v>
      </c>
    </row>
    <row r="615" spans="1:6" x14ac:dyDescent="0.25">
      <c r="A615" s="16" t="s">
        <v>8219</v>
      </c>
      <c r="B615" s="16">
        <v>33</v>
      </c>
      <c r="E615" s="16" t="s">
        <v>8221</v>
      </c>
      <c r="F615" s="16">
        <v>2</v>
      </c>
    </row>
    <row r="616" spans="1:6" x14ac:dyDescent="0.25">
      <c r="A616" s="16" t="s">
        <v>8219</v>
      </c>
      <c r="B616" s="16">
        <v>33</v>
      </c>
      <c r="E616" s="16" t="s">
        <v>8221</v>
      </c>
      <c r="F616" s="16">
        <v>2</v>
      </c>
    </row>
    <row r="617" spans="1:6" x14ac:dyDescent="0.25">
      <c r="A617" s="16" t="s">
        <v>8219</v>
      </c>
      <c r="B617" s="16">
        <v>33</v>
      </c>
      <c r="E617" s="16" t="s">
        <v>8221</v>
      </c>
      <c r="F617" s="16">
        <v>2</v>
      </c>
    </row>
    <row r="618" spans="1:6" x14ac:dyDescent="0.25">
      <c r="A618" s="16" t="s">
        <v>8219</v>
      </c>
      <c r="B618" s="16">
        <v>33</v>
      </c>
      <c r="E618" s="16" t="s">
        <v>8221</v>
      </c>
      <c r="F618" s="16">
        <v>2</v>
      </c>
    </row>
    <row r="619" spans="1:6" x14ac:dyDescent="0.25">
      <c r="A619" s="16" t="s">
        <v>8219</v>
      </c>
      <c r="B619" s="16">
        <v>33</v>
      </c>
      <c r="E619" s="16" t="s">
        <v>8221</v>
      </c>
      <c r="F619" s="16">
        <v>2</v>
      </c>
    </row>
    <row r="620" spans="1:6" x14ac:dyDescent="0.25">
      <c r="A620" s="16" t="s">
        <v>8219</v>
      </c>
      <c r="B620" s="16">
        <v>33</v>
      </c>
      <c r="E620" s="16" t="s">
        <v>8221</v>
      </c>
      <c r="F620" s="16">
        <v>2</v>
      </c>
    </row>
    <row r="621" spans="1:6" x14ac:dyDescent="0.25">
      <c r="A621" s="16" t="s">
        <v>8219</v>
      </c>
      <c r="B621" s="16">
        <v>33</v>
      </c>
      <c r="E621" s="16" t="s">
        <v>8221</v>
      </c>
      <c r="F621" s="16">
        <v>2</v>
      </c>
    </row>
    <row r="622" spans="1:6" x14ac:dyDescent="0.25">
      <c r="A622" s="16" t="s">
        <v>8219</v>
      </c>
      <c r="B622" s="16">
        <v>33</v>
      </c>
      <c r="E622" s="16" t="s">
        <v>8221</v>
      </c>
      <c r="F622" s="16">
        <v>2</v>
      </c>
    </row>
    <row r="623" spans="1:6" x14ac:dyDescent="0.25">
      <c r="A623" s="16" t="s">
        <v>8219</v>
      </c>
      <c r="B623" s="16">
        <v>33</v>
      </c>
      <c r="E623" s="16" t="s">
        <v>8221</v>
      </c>
      <c r="F623" s="16">
        <v>2</v>
      </c>
    </row>
    <row r="624" spans="1:6" x14ac:dyDescent="0.25">
      <c r="A624" s="16" t="s">
        <v>8219</v>
      </c>
      <c r="B624" s="16">
        <v>33</v>
      </c>
      <c r="E624" s="16" t="s">
        <v>8221</v>
      </c>
      <c r="F624" s="16">
        <v>2</v>
      </c>
    </row>
    <row r="625" spans="1:6" x14ac:dyDescent="0.25">
      <c r="A625" s="16" t="s">
        <v>8219</v>
      </c>
      <c r="B625" s="16">
        <v>33</v>
      </c>
      <c r="E625" s="16" t="s">
        <v>8221</v>
      </c>
      <c r="F625" s="16">
        <v>2</v>
      </c>
    </row>
    <row r="626" spans="1:6" x14ac:dyDescent="0.25">
      <c r="A626" s="16" t="s">
        <v>8219</v>
      </c>
      <c r="B626" s="16">
        <v>33</v>
      </c>
      <c r="E626" s="16" t="s">
        <v>8221</v>
      </c>
      <c r="F626" s="16">
        <v>2</v>
      </c>
    </row>
    <row r="627" spans="1:6" x14ac:dyDescent="0.25">
      <c r="A627" s="16" t="s">
        <v>8219</v>
      </c>
      <c r="B627" s="16">
        <v>33</v>
      </c>
      <c r="E627" s="16" t="s">
        <v>8221</v>
      </c>
      <c r="F627" s="16">
        <v>2</v>
      </c>
    </row>
    <row r="628" spans="1:6" x14ac:dyDescent="0.25">
      <c r="A628" s="16" t="s">
        <v>8219</v>
      </c>
      <c r="B628" s="16">
        <v>33</v>
      </c>
      <c r="E628" s="16" t="s">
        <v>8221</v>
      </c>
      <c r="F628" s="16">
        <v>2</v>
      </c>
    </row>
    <row r="629" spans="1:6" x14ac:dyDescent="0.25">
      <c r="A629" s="16" t="s">
        <v>8219</v>
      </c>
      <c r="B629" s="16">
        <v>33</v>
      </c>
      <c r="E629" s="16" t="s">
        <v>8221</v>
      </c>
      <c r="F629" s="16">
        <v>2</v>
      </c>
    </row>
    <row r="630" spans="1:6" x14ac:dyDescent="0.25">
      <c r="A630" s="16" t="s">
        <v>8219</v>
      </c>
      <c r="B630" s="16">
        <v>33</v>
      </c>
      <c r="E630" s="16" t="s">
        <v>8221</v>
      </c>
      <c r="F630" s="16">
        <v>2</v>
      </c>
    </row>
    <row r="631" spans="1:6" x14ac:dyDescent="0.25">
      <c r="A631" s="16" t="s">
        <v>8219</v>
      </c>
      <c r="B631" s="16">
        <v>33</v>
      </c>
      <c r="E631" s="16" t="s">
        <v>8221</v>
      </c>
      <c r="F631" s="16">
        <v>2</v>
      </c>
    </row>
    <row r="632" spans="1:6" x14ac:dyDescent="0.25">
      <c r="A632" s="16" t="s">
        <v>8219</v>
      </c>
      <c r="B632" s="16">
        <v>33</v>
      </c>
      <c r="E632" s="16" t="s">
        <v>8221</v>
      </c>
      <c r="F632" s="16">
        <v>2</v>
      </c>
    </row>
    <row r="633" spans="1:6" x14ac:dyDescent="0.25">
      <c r="A633" s="16" t="s">
        <v>8219</v>
      </c>
      <c r="B633" s="16">
        <v>33</v>
      </c>
      <c r="E633" s="16" t="s">
        <v>8221</v>
      </c>
      <c r="F633" s="16">
        <v>2</v>
      </c>
    </row>
    <row r="634" spans="1:6" x14ac:dyDescent="0.25">
      <c r="A634" s="16" t="s">
        <v>8219</v>
      </c>
      <c r="B634" s="16">
        <v>33</v>
      </c>
      <c r="E634" s="16" t="s">
        <v>8221</v>
      </c>
      <c r="F634" s="16">
        <v>2</v>
      </c>
    </row>
    <row r="635" spans="1:6" x14ac:dyDescent="0.25">
      <c r="A635" s="16" t="s">
        <v>8219</v>
      </c>
      <c r="B635" s="16">
        <v>33</v>
      </c>
      <c r="E635" s="16" t="s">
        <v>8221</v>
      </c>
      <c r="F635" s="16">
        <v>2</v>
      </c>
    </row>
    <row r="636" spans="1:6" x14ac:dyDescent="0.25">
      <c r="A636" s="16" t="s">
        <v>8219</v>
      </c>
      <c r="B636" s="16">
        <v>33</v>
      </c>
      <c r="E636" s="16" t="s">
        <v>8221</v>
      </c>
      <c r="F636" s="16">
        <v>2</v>
      </c>
    </row>
    <row r="637" spans="1:6" x14ac:dyDescent="0.25">
      <c r="A637" s="16" t="s">
        <v>8219</v>
      </c>
      <c r="B637" s="16">
        <v>33</v>
      </c>
      <c r="E637" s="16" t="s">
        <v>8221</v>
      </c>
      <c r="F637" s="16">
        <v>2</v>
      </c>
    </row>
    <row r="638" spans="1:6" x14ac:dyDescent="0.25">
      <c r="A638" s="16" t="s">
        <v>8219</v>
      </c>
      <c r="B638" s="16">
        <v>33</v>
      </c>
      <c r="E638" s="16" t="s">
        <v>8221</v>
      </c>
      <c r="F638" s="16">
        <v>2</v>
      </c>
    </row>
    <row r="639" spans="1:6" x14ac:dyDescent="0.25">
      <c r="A639" s="16" t="s">
        <v>8219</v>
      </c>
      <c r="B639" s="16">
        <v>34</v>
      </c>
      <c r="E639" s="16" t="s">
        <v>8221</v>
      </c>
      <c r="F639" s="16">
        <v>2</v>
      </c>
    </row>
    <row r="640" spans="1:6" x14ac:dyDescent="0.25">
      <c r="A640" s="16" t="s">
        <v>8219</v>
      </c>
      <c r="B640" s="16">
        <v>34</v>
      </c>
      <c r="E640" s="16" t="s">
        <v>8221</v>
      </c>
      <c r="F640" s="16">
        <v>2</v>
      </c>
    </row>
    <row r="641" spans="1:6" x14ac:dyDescent="0.25">
      <c r="A641" s="16" t="s">
        <v>8219</v>
      </c>
      <c r="B641" s="16">
        <v>34</v>
      </c>
      <c r="E641" s="16" t="s">
        <v>8221</v>
      </c>
      <c r="F641" s="16">
        <v>2</v>
      </c>
    </row>
    <row r="642" spans="1:6" x14ac:dyDescent="0.25">
      <c r="A642" s="16" t="s">
        <v>8219</v>
      </c>
      <c r="B642" s="16">
        <v>34</v>
      </c>
      <c r="E642" s="16" t="s">
        <v>8221</v>
      </c>
      <c r="F642" s="16">
        <v>2</v>
      </c>
    </row>
    <row r="643" spans="1:6" x14ac:dyDescent="0.25">
      <c r="A643" s="16" t="s">
        <v>8219</v>
      </c>
      <c r="B643" s="16">
        <v>34</v>
      </c>
      <c r="E643" s="16" t="s">
        <v>8221</v>
      </c>
      <c r="F643" s="16">
        <v>2</v>
      </c>
    </row>
    <row r="644" spans="1:6" x14ac:dyDescent="0.25">
      <c r="A644" s="16" t="s">
        <v>8219</v>
      </c>
      <c r="B644" s="16">
        <v>34</v>
      </c>
      <c r="E644" s="16" t="s">
        <v>8221</v>
      </c>
      <c r="F644" s="16">
        <v>2</v>
      </c>
    </row>
    <row r="645" spans="1:6" x14ac:dyDescent="0.25">
      <c r="A645" s="16" t="s">
        <v>8219</v>
      </c>
      <c r="B645" s="16">
        <v>34</v>
      </c>
      <c r="E645" s="16" t="s">
        <v>8221</v>
      </c>
      <c r="F645" s="16">
        <v>2</v>
      </c>
    </row>
    <row r="646" spans="1:6" x14ac:dyDescent="0.25">
      <c r="A646" s="16" t="s">
        <v>8219</v>
      </c>
      <c r="B646" s="16">
        <v>34</v>
      </c>
      <c r="E646" s="16" t="s">
        <v>8221</v>
      </c>
      <c r="F646" s="16">
        <v>3</v>
      </c>
    </row>
    <row r="647" spans="1:6" x14ac:dyDescent="0.25">
      <c r="A647" s="16" t="s">
        <v>8219</v>
      </c>
      <c r="B647" s="16">
        <v>34</v>
      </c>
      <c r="E647" s="16" t="s">
        <v>8221</v>
      </c>
      <c r="F647" s="16">
        <v>3</v>
      </c>
    </row>
    <row r="648" spans="1:6" x14ac:dyDescent="0.25">
      <c r="A648" s="16" t="s">
        <v>8219</v>
      </c>
      <c r="B648" s="16">
        <v>34</v>
      </c>
      <c r="E648" s="16" t="s">
        <v>8221</v>
      </c>
      <c r="F648" s="16">
        <v>3</v>
      </c>
    </row>
    <row r="649" spans="1:6" x14ac:dyDescent="0.25">
      <c r="A649" s="16" t="s">
        <v>8219</v>
      </c>
      <c r="B649" s="16">
        <v>34</v>
      </c>
      <c r="E649" s="16" t="s">
        <v>8221</v>
      </c>
      <c r="F649" s="16">
        <v>3</v>
      </c>
    </row>
    <row r="650" spans="1:6" x14ac:dyDescent="0.25">
      <c r="A650" s="16" t="s">
        <v>8219</v>
      </c>
      <c r="B650" s="16">
        <v>34</v>
      </c>
      <c r="E650" s="16" t="s">
        <v>8221</v>
      </c>
      <c r="F650" s="16">
        <v>3</v>
      </c>
    </row>
    <row r="651" spans="1:6" x14ac:dyDescent="0.25">
      <c r="A651" s="16" t="s">
        <v>8219</v>
      </c>
      <c r="B651" s="16">
        <v>34</v>
      </c>
      <c r="E651" s="16" t="s">
        <v>8221</v>
      </c>
      <c r="F651" s="16">
        <v>3</v>
      </c>
    </row>
    <row r="652" spans="1:6" x14ac:dyDescent="0.25">
      <c r="A652" s="16" t="s">
        <v>8219</v>
      </c>
      <c r="B652" s="16">
        <v>34</v>
      </c>
      <c r="E652" s="16" t="s">
        <v>8221</v>
      </c>
      <c r="F652" s="16">
        <v>3</v>
      </c>
    </row>
    <row r="653" spans="1:6" x14ac:dyDescent="0.25">
      <c r="A653" s="16" t="s">
        <v>8219</v>
      </c>
      <c r="B653" s="16">
        <v>34</v>
      </c>
      <c r="E653" s="16" t="s">
        <v>8221</v>
      </c>
      <c r="F653" s="16">
        <v>3</v>
      </c>
    </row>
    <row r="654" spans="1:6" x14ac:dyDescent="0.25">
      <c r="A654" s="16" t="s">
        <v>8219</v>
      </c>
      <c r="B654" s="16">
        <v>34</v>
      </c>
      <c r="E654" s="16" t="s">
        <v>8221</v>
      </c>
      <c r="F654" s="16">
        <v>3</v>
      </c>
    </row>
    <row r="655" spans="1:6" x14ac:dyDescent="0.25">
      <c r="A655" s="16" t="s">
        <v>8219</v>
      </c>
      <c r="B655" s="16">
        <v>34</v>
      </c>
      <c r="E655" s="16" t="s">
        <v>8221</v>
      </c>
      <c r="F655" s="16">
        <v>3</v>
      </c>
    </row>
    <row r="656" spans="1:6" x14ac:dyDescent="0.25">
      <c r="A656" s="16" t="s">
        <v>8219</v>
      </c>
      <c r="B656" s="16">
        <v>34</v>
      </c>
      <c r="E656" s="16" t="s">
        <v>8221</v>
      </c>
      <c r="F656" s="16">
        <v>3</v>
      </c>
    </row>
    <row r="657" spans="1:6" x14ac:dyDescent="0.25">
      <c r="A657" s="16" t="s">
        <v>8219</v>
      </c>
      <c r="B657" s="16">
        <v>34</v>
      </c>
      <c r="E657" s="16" t="s">
        <v>8221</v>
      </c>
      <c r="F657" s="16">
        <v>3</v>
      </c>
    </row>
    <row r="658" spans="1:6" x14ac:dyDescent="0.25">
      <c r="A658" s="16" t="s">
        <v>8219</v>
      </c>
      <c r="B658" s="16">
        <v>34</v>
      </c>
      <c r="E658" s="16" t="s">
        <v>8221</v>
      </c>
      <c r="F658" s="16">
        <v>3</v>
      </c>
    </row>
    <row r="659" spans="1:6" x14ac:dyDescent="0.25">
      <c r="A659" s="16" t="s">
        <v>8219</v>
      </c>
      <c r="B659" s="16">
        <v>34</v>
      </c>
      <c r="E659" s="16" t="s">
        <v>8221</v>
      </c>
      <c r="F659" s="16">
        <v>3</v>
      </c>
    </row>
    <row r="660" spans="1:6" x14ac:dyDescent="0.25">
      <c r="A660" s="16" t="s">
        <v>8219</v>
      </c>
      <c r="B660" s="16">
        <v>34</v>
      </c>
      <c r="E660" s="16" t="s">
        <v>8221</v>
      </c>
      <c r="F660" s="16">
        <v>3</v>
      </c>
    </row>
    <row r="661" spans="1:6" x14ac:dyDescent="0.25">
      <c r="A661" s="16" t="s">
        <v>8219</v>
      </c>
      <c r="B661" s="16">
        <v>34</v>
      </c>
      <c r="E661" s="16" t="s">
        <v>8221</v>
      </c>
      <c r="F661" s="16">
        <v>3</v>
      </c>
    </row>
    <row r="662" spans="1:6" x14ac:dyDescent="0.25">
      <c r="A662" s="16" t="s">
        <v>8219</v>
      </c>
      <c r="B662" s="16">
        <v>34</v>
      </c>
      <c r="E662" s="16" t="s">
        <v>8221</v>
      </c>
      <c r="F662" s="16">
        <v>3</v>
      </c>
    </row>
    <row r="663" spans="1:6" x14ac:dyDescent="0.25">
      <c r="A663" s="16" t="s">
        <v>8219</v>
      </c>
      <c r="B663" s="16">
        <v>34</v>
      </c>
      <c r="E663" s="16" t="s">
        <v>8221</v>
      </c>
      <c r="F663" s="16">
        <v>3</v>
      </c>
    </row>
    <row r="664" spans="1:6" x14ac:dyDescent="0.25">
      <c r="A664" s="16" t="s">
        <v>8219</v>
      </c>
      <c r="B664" s="16">
        <v>34</v>
      </c>
      <c r="E664" s="16" t="s">
        <v>8221</v>
      </c>
      <c r="F664" s="16">
        <v>3</v>
      </c>
    </row>
    <row r="665" spans="1:6" x14ac:dyDescent="0.25">
      <c r="A665" s="16" t="s">
        <v>8219</v>
      </c>
      <c r="B665" s="16">
        <v>35</v>
      </c>
      <c r="E665" s="16" t="s">
        <v>8221</v>
      </c>
      <c r="F665" s="16">
        <v>3</v>
      </c>
    </row>
    <row r="666" spans="1:6" x14ac:dyDescent="0.25">
      <c r="A666" s="16" t="s">
        <v>8219</v>
      </c>
      <c r="B666" s="16">
        <v>35</v>
      </c>
      <c r="E666" s="16" t="s">
        <v>8221</v>
      </c>
      <c r="F666" s="16">
        <v>3</v>
      </c>
    </row>
    <row r="667" spans="1:6" x14ac:dyDescent="0.25">
      <c r="A667" s="16" t="s">
        <v>8219</v>
      </c>
      <c r="B667" s="16">
        <v>35</v>
      </c>
      <c r="E667" s="16" t="s">
        <v>8221</v>
      </c>
      <c r="F667" s="16">
        <v>3</v>
      </c>
    </row>
    <row r="668" spans="1:6" x14ac:dyDescent="0.25">
      <c r="A668" s="16" t="s">
        <v>8219</v>
      </c>
      <c r="B668" s="16">
        <v>35</v>
      </c>
      <c r="E668" s="16" t="s">
        <v>8221</v>
      </c>
      <c r="F668" s="16">
        <v>3</v>
      </c>
    </row>
    <row r="669" spans="1:6" x14ac:dyDescent="0.25">
      <c r="A669" s="16" t="s">
        <v>8219</v>
      </c>
      <c r="B669" s="16">
        <v>35</v>
      </c>
      <c r="E669" s="16" t="s">
        <v>8221</v>
      </c>
      <c r="F669" s="16">
        <v>3</v>
      </c>
    </row>
    <row r="670" spans="1:6" x14ac:dyDescent="0.25">
      <c r="A670" s="16" t="s">
        <v>8219</v>
      </c>
      <c r="B670" s="16">
        <v>35</v>
      </c>
      <c r="E670" s="16" t="s">
        <v>8221</v>
      </c>
      <c r="F670" s="16">
        <v>3</v>
      </c>
    </row>
    <row r="671" spans="1:6" x14ac:dyDescent="0.25">
      <c r="A671" s="16" t="s">
        <v>8219</v>
      </c>
      <c r="B671" s="16">
        <v>35</v>
      </c>
      <c r="E671" s="16" t="s">
        <v>8221</v>
      </c>
      <c r="F671" s="16">
        <v>3</v>
      </c>
    </row>
    <row r="672" spans="1:6" x14ac:dyDescent="0.25">
      <c r="A672" s="16" t="s">
        <v>8219</v>
      </c>
      <c r="B672" s="16">
        <v>35</v>
      </c>
      <c r="E672" s="16" t="s">
        <v>8221</v>
      </c>
      <c r="F672" s="16">
        <v>3</v>
      </c>
    </row>
    <row r="673" spans="1:6" x14ac:dyDescent="0.25">
      <c r="A673" s="16" t="s">
        <v>8219</v>
      </c>
      <c r="B673" s="16">
        <v>35</v>
      </c>
      <c r="E673" s="16" t="s">
        <v>8221</v>
      </c>
      <c r="F673" s="16">
        <v>3</v>
      </c>
    </row>
    <row r="674" spans="1:6" x14ac:dyDescent="0.25">
      <c r="A674" s="16" t="s">
        <v>8219</v>
      </c>
      <c r="B674" s="16">
        <v>35</v>
      </c>
      <c r="E674" s="16" t="s">
        <v>8221</v>
      </c>
      <c r="F674" s="16">
        <v>3</v>
      </c>
    </row>
    <row r="675" spans="1:6" x14ac:dyDescent="0.25">
      <c r="A675" s="16" t="s">
        <v>8219</v>
      </c>
      <c r="B675" s="16">
        <v>35</v>
      </c>
      <c r="E675" s="16" t="s">
        <v>8221</v>
      </c>
      <c r="F675" s="16">
        <v>3</v>
      </c>
    </row>
    <row r="676" spans="1:6" x14ac:dyDescent="0.25">
      <c r="A676" s="16" t="s">
        <v>8219</v>
      </c>
      <c r="B676" s="16">
        <v>35</v>
      </c>
      <c r="E676" s="16" t="s">
        <v>8221</v>
      </c>
      <c r="F676" s="16">
        <v>3</v>
      </c>
    </row>
    <row r="677" spans="1:6" x14ac:dyDescent="0.25">
      <c r="A677" s="16" t="s">
        <v>8219</v>
      </c>
      <c r="B677" s="16">
        <v>35</v>
      </c>
      <c r="E677" s="16" t="s">
        <v>8221</v>
      </c>
      <c r="F677" s="16">
        <v>3</v>
      </c>
    </row>
    <row r="678" spans="1:6" x14ac:dyDescent="0.25">
      <c r="A678" s="16" t="s">
        <v>8219</v>
      </c>
      <c r="B678" s="16">
        <v>35</v>
      </c>
      <c r="E678" s="16" t="s">
        <v>8221</v>
      </c>
      <c r="F678" s="16">
        <v>3</v>
      </c>
    </row>
    <row r="679" spans="1:6" x14ac:dyDescent="0.25">
      <c r="A679" s="16" t="s">
        <v>8219</v>
      </c>
      <c r="B679" s="16">
        <v>35</v>
      </c>
      <c r="E679" s="16" t="s">
        <v>8221</v>
      </c>
      <c r="F679" s="16">
        <v>3</v>
      </c>
    </row>
    <row r="680" spans="1:6" x14ac:dyDescent="0.25">
      <c r="A680" s="16" t="s">
        <v>8219</v>
      </c>
      <c r="B680" s="16">
        <v>35</v>
      </c>
      <c r="E680" s="16" t="s">
        <v>8221</v>
      </c>
      <c r="F680" s="16">
        <v>3</v>
      </c>
    </row>
    <row r="681" spans="1:6" x14ac:dyDescent="0.25">
      <c r="A681" s="16" t="s">
        <v>8219</v>
      </c>
      <c r="B681" s="16">
        <v>35</v>
      </c>
      <c r="E681" s="16" t="s">
        <v>8221</v>
      </c>
      <c r="F681" s="16">
        <v>3</v>
      </c>
    </row>
    <row r="682" spans="1:6" x14ac:dyDescent="0.25">
      <c r="A682" s="16" t="s">
        <v>8219</v>
      </c>
      <c r="B682" s="16">
        <v>35</v>
      </c>
      <c r="E682" s="16" t="s">
        <v>8221</v>
      </c>
      <c r="F682" s="16">
        <v>3</v>
      </c>
    </row>
    <row r="683" spans="1:6" x14ac:dyDescent="0.25">
      <c r="A683" s="16" t="s">
        <v>8219</v>
      </c>
      <c r="B683" s="16">
        <v>35</v>
      </c>
      <c r="E683" s="16" t="s">
        <v>8221</v>
      </c>
      <c r="F683" s="16">
        <v>3</v>
      </c>
    </row>
    <row r="684" spans="1:6" x14ac:dyDescent="0.25">
      <c r="A684" s="16" t="s">
        <v>8219</v>
      </c>
      <c r="B684" s="16">
        <v>35</v>
      </c>
      <c r="E684" s="16" t="s">
        <v>8221</v>
      </c>
      <c r="F684" s="16">
        <v>3</v>
      </c>
    </row>
    <row r="685" spans="1:6" x14ac:dyDescent="0.25">
      <c r="A685" s="16" t="s">
        <v>8219</v>
      </c>
      <c r="B685" s="16">
        <v>35</v>
      </c>
      <c r="E685" s="16" t="s">
        <v>8221</v>
      </c>
      <c r="F685" s="16">
        <v>3</v>
      </c>
    </row>
    <row r="686" spans="1:6" x14ac:dyDescent="0.25">
      <c r="A686" s="16" t="s">
        <v>8219</v>
      </c>
      <c r="B686" s="16">
        <v>35</v>
      </c>
      <c r="E686" s="16" t="s">
        <v>8221</v>
      </c>
      <c r="F686" s="16">
        <v>3</v>
      </c>
    </row>
    <row r="687" spans="1:6" x14ac:dyDescent="0.25">
      <c r="A687" s="16" t="s">
        <v>8219</v>
      </c>
      <c r="B687" s="16">
        <v>35</v>
      </c>
      <c r="E687" s="16" t="s">
        <v>8221</v>
      </c>
      <c r="F687" s="16">
        <v>3</v>
      </c>
    </row>
    <row r="688" spans="1:6" x14ac:dyDescent="0.25">
      <c r="A688" s="16" t="s">
        <v>8219</v>
      </c>
      <c r="B688" s="16">
        <v>36</v>
      </c>
      <c r="E688" s="16" t="s">
        <v>8221</v>
      </c>
      <c r="F688" s="16">
        <v>3</v>
      </c>
    </row>
    <row r="689" spans="1:6" x14ac:dyDescent="0.25">
      <c r="A689" s="16" t="s">
        <v>8219</v>
      </c>
      <c r="B689" s="16">
        <v>36</v>
      </c>
      <c r="E689" s="16" t="s">
        <v>8221</v>
      </c>
      <c r="F689" s="16">
        <v>3</v>
      </c>
    </row>
    <row r="690" spans="1:6" x14ac:dyDescent="0.25">
      <c r="A690" s="16" t="s">
        <v>8219</v>
      </c>
      <c r="B690" s="16">
        <v>36</v>
      </c>
      <c r="E690" s="16" t="s">
        <v>8221</v>
      </c>
      <c r="F690" s="16">
        <v>3</v>
      </c>
    </row>
    <row r="691" spans="1:6" x14ac:dyDescent="0.25">
      <c r="A691" s="16" t="s">
        <v>8219</v>
      </c>
      <c r="B691" s="16">
        <v>36</v>
      </c>
      <c r="E691" s="16" t="s">
        <v>8221</v>
      </c>
      <c r="F691" s="16">
        <v>3</v>
      </c>
    </row>
    <row r="692" spans="1:6" x14ac:dyDescent="0.25">
      <c r="A692" s="16" t="s">
        <v>8219</v>
      </c>
      <c r="B692" s="16">
        <v>36</v>
      </c>
      <c r="E692" s="16" t="s">
        <v>8221</v>
      </c>
      <c r="F692" s="16">
        <v>3</v>
      </c>
    </row>
    <row r="693" spans="1:6" x14ac:dyDescent="0.25">
      <c r="A693" s="16" t="s">
        <v>8219</v>
      </c>
      <c r="B693" s="16">
        <v>36</v>
      </c>
      <c r="E693" s="16" t="s">
        <v>8221</v>
      </c>
      <c r="F693" s="16">
        <v>3</v>
      </c>
    </row>
    <row r="694" spans="1:6" x14ac:dyDescent="0.25">
      <c r="A694" s="16" t="s">
        <v>8219</v>
      </c>
      <c r="B694" s="16">
        <v>36</v>
      </c>
      <c r="E694" s="16" t="s">
        <v>8221</v>
      </c>
      <c r="F694" s="16">
        <v>3</v>
      </c>
    </row>
    <row r="695" spans="1:6" x14ac:dyDescent="0.25">
      <c r="A695" s="16" t="s">
        <v>8219</v>
      </c>
      <c r="B695" s="16">
        <v>36</v>
      </c>
      <c r="E695" s="16" t="s">
        <v>8221</v>
      </c>
      <c r="F695" s="16">
        <v>3</v>
      </c>
    </row>
    <row r="696" spans="1:6" x14ac:dyDescent="0.25">
      <c r="A696" s="16" t="s">
        <v>8219</v>
      </c>
      <c r="B696" s="16">
        <v>36</v>
      </c>
      <c r="E696" s="16" t="s">
        <v>8221</v>
      </c>
      <c r="F696" s="16">
        <v>3</v>
      </c>
    </row>
    <row r="697" spans="1:6" x14ac:dyDescent="0.25">
      <c r="A697" s="16" t="s">
        <v>8219</v>
      </c>
      <c r="B697" s="16">
        <v>36</v>
      </c>
      <c r="E697" s="16" t="s">
        <v>8221</v>
      </c>
      <c r="F697" s="16">
        <v>3</v>
      </c>
    </row>
    <row r="698" spans="1:6" x14ac:dyDescent="0.25">
      <c r="A698" s="16" t="s">
        <v>8219</v>
      </c>
      <c r="B698" s="16">
        <v>36</v>
      </c>
      <c r="E698" s="16" t="s">
        <v>8221</v>
      </c>
      <c r="F698" s="16">
        <v>3</v>
      </c>
    </row>
    <row r="699" spans="1:6" x14ac:dyDescent="0.25">
      <c r="A699" s="16" t="s">
        <v>8219</v>
      </c>
      <c r="B699" s="16">
        <v>36</v>
      </c>
      <c r="E699" s="16" t="s">
        <v>8221</v>
      </c>
      <c r="F699" s="16">
        <v>3</v>
      </c>
    </row>
    <row r="700" spans="1:6" x14ac:dyDescent="0.25">
      <c r="A700" s="16" t="s">
        <v>8219</v>
      </c>
      <c r="B700" s="16">
        <v>36</v>
      </c>
      <c r="E700" s="16" t="s">
        <v>8221</v>
      </c>
      <c r="F700" s="16">
        <v>3</v>
      </c>
    </row>
    <row r="701" spans="1:6" x14ac:dyDescent="0.25">
      <c r="A701" s="16" t="s">
        <v>8219</v>
      </c>
      <c r="B701" s="16">
        <v>36</v>
      </c>
      <c r="E701" s="16" t="s">
        <v>8221</v>
      </c>
      <c r="F701" s="16">
        <v>3</v>
      </c>
    </row>
    <row r="702" spans="1:6" x14ac:dyDescent="0.25">
      <c r="A702" s="16" t="s">
        <v>8219</v>
      </c>
      <c r="B702" s="16">
        <v>36</v>
      </c>
      <c r="E702" s="16" t="s">
        <v>8221</v>
      </c>
      <c r="F702" s="16">
        <v>3</v>
      </c>
    </row>
    <row r="703" spans="1:6" x14ac:dyDescent="0.25">
      <c r="A703" s="16" t="s">
        <v>8219</v>
      </c>
      <c r="B703" s="16">
        <v>37</v>
      </c>
      <c r="E703" s="16" t="s">
        <v>8221</v>
      </c>
      <c r="F703" s="16">
        <v>3</v>
      </c>
    </row>
    <row r="704" spans="1:6" x14ac:dyDescent="0.25">
      <c r="A704" s="16" t="s">
        <v>8219</v>
      </c>
      <c r="B704" s="16">
        <v>37</v>
      </c>
      <c r="E704" s="16" t="s">
        <v>8221</v>
      </c>
      <c r="F704" s="16">
        <v>3</v>
      </c>
    </row>
    <row r="705" spans="1:6" x14ac:dyDescent="0.25">
      <c r="A705" s="16" t="s">
        <v>8219</v>
      </c>
      <c r="B705" s="16">
        <v>37</v>
      </c>
      <c r="E705" s="16" t="s">
        <v>8221</v>
      </c>
      <c r="F705" s="16">
        <v>3</v>
      </c>
    </row>
    <row r="706" spans="1:6" x14ac:dyDescent="0.25">
      <c r="A706" s="16" t="s">
        <v>8219</v>
      </c>
      <c r="B706" s="16">
        <v>37</v>
      </c>
      <c r="E706" s="16" t="s">
        <v>8221</v>
      </c>
      <c r="F706" s="16">
        <v>3</v>
      </c>
    </row>
    <row r="707" spans="1:6" x14ac:dyDescent="0.25">
      <c r="A707" s="16" t="s">
        <v>8219</v>
      </c>
      <c r="B707" s="16">
        <v>37</v>
      </c>
      <c r="E707" s="16" t="s">
        <v>8221</v>
      </c>
      <c r="F707" s="16">
        <v>3</v>
      </c>
    </row>
    <row r="708" spans="1:6" x14ac:dyDescent="0.25">
      <c r="A708" s="16" t="s">
        <v>8219</v>
      </c>
      <c r="B708" s="16">
        <v>37</v>
      </c>
      <c r="E708" s="16" t="s">
        <v>8221</v>
      </c>
      <c r="F708" s="16">
        <v>3</v>
      </c>
    </row>
    <row r="709" spans="1:6" x14ac:dyDescent="0.25">
      <c r="A709" s="16" t="s">
        <v>8219</v>
      </c>
      <c r="B709" s="16">
        <v>37</v>
      </c>
      <c r="E709" s="16" t="s">
        <v>8221</v>
      </c>
      <c r="F709" s="16">
        <v>3</v>
      </c>
    </row>
    <row r="710" spans="1:6" x14ac:dyDescent="0.25">
      <c r="A710" s="16" t="s">
        <v>8219</v>
      </c>
      <c r="B710" s="16">
        <v>37</v>
      </c>
      <c r="E710" s="16" t="s">
        <v>8221</v>
      </c>
      <c r="F710" s="16">
        <v>3</v>
      </c>
    </row>
    <row r="711" spans="1:6" x14ac:dyDescent="0.25">
      <c r="A711" s="16" t="s">
        <v>8219</v>
      </c>
      <c r="B711" s="16">
        <v>37</v>
      </c>
      <c r="E711" s="16" t="s">
        <v>8221</v>
      </c>
      <c r="F711" s="16">
        <v>3</v>
      </c>
    </row>
    <row r="712" spans="1:6" x14ac:dyDescent="0.25">
      <c r="A712" s="16" t="s">
        <v>8219</v>
      </c>
      <c r="B712" s="16">
        <v>37</v>
      </c>
      <c r="E712" s="16" t="s">
        <v>8221</v>
      </c>
      <c r="F712" s="16">
        <v>3</v>
      </c>
    </row>
    <row r="713" spans="1:6" x14ac:dyDescent="0.25">
      <c r="A713" s="16" t="s">
        <v>8219</v>
      </c>
      <c r="B713" s="16">
        <v>37</v>
      </c>
      <c r="E713" s="16" t="s">
        <v>8221</v>
      </c>
      <c r="F713" s="16">
        <v>3</v>
      </c>
    </row>
    <row r="714" spans="1:6" x14ac:dyDescent="0.25">
      <c r="A714" s="16" t="s">
        <v>8219</v>
      </c>
      <c r="B714" s="16">
        <v>37</v>
      </c>
      <c r="E714" s="16" t="s">
        <v>8221</v>
      </c>
      <c r="F714" s="16">
        <v>3</v>
      </c>
    </row>
    <row r="715" spans="1:6" x14ac:dyDescent="0.25">
      <c r="A715" s="16" t="s">
        <v>8219</v>
      </c>
      <c r="B715" s="16">
        <v>37</v>
      </c>
      <c r="E715" s="16" t="s">
        <v>8221</v>
      </c>
      <c r="F715" s="16">
        <v>3</v>
      </c>
    </row>
    <row r="716" spans="1:6" x14ac:dyDescent="0.25">
      <c r="A716" s="16" t="s">
        <v>8219</v>
      </c>
      <c r="B716" s="16">
        <v>37</v>
      </c>
      <c r="E716" s="16" t="s">
        <v>8221</v>
      </c>
      <c r="F716" s="16">
        <v>3</v>
      </c>
    </row>
    <row r="717" spans="1:6" x14ac:dyDescent="0.25">
      <c r="A717" s="16" t="s">
        <v>8219</v>
      </c>
      <c r="B717" s="16">
        <v>37</v>
      </c>
      <c r="E717" s="16" t="s">
        <v>8221</v>
      </c>
      <c r="F717" s="16">
        <v>3</v>
      </c>
    </row>
    <row r="718" spans="1:6" x14ac:dyDescent="0.25">
      <c r="A718" s="16" t="s">
        <v>8219</v>
      </c>
      <c r="B718" s="16">
        <v>37</v>
      </c>
      <c r="E718" s="16" t="s">
        <v>8221</v>
      </c>
      <c r="F718" s="16">
        <v>3</v>
      </c>
    </row>
    <row r="719" spans="1:6" x14ac:dyDescent="0.25">
      <c r="A719" s="16" t="s">
        <v>8219</v>
      </c>
      <c r="B719" s="16">
        <v>37</v>
      </c>
      <c r="E719" s="16" t="s">
        <v>8221</v>
      </c>
      <c r="F719" s="16">
        <v>3</v>
      </c>
    </row>
    <row r="720" spans="1:6" x14ac:dyDescent="0.25">
      <c r="A720" s="16" t="s">
        <v>8219</v>
      </c>
      <c r="B720" s="16">
        <v>38</v>
      </c>
      <c r="E720" s="16" t="s">
        <v>8221</v>
      </c>
      <c r="F720" s="16">
        <v>3</v>
      </c>
    </row>
    <row r="721" spans="1:6" x14ac:dyDescent="0.25">
      <c r="A721" s="16" t="s">
        <v>8219</v>
      </c>
      <c r="B721" s="16">
        <v>38</v>
      </c>
      <c r="E721" s="16" t="s">
        <v>8221</v>
      </c>
      <c r="F721" s="16">
        <v>3</v>
      </c>
    </row>
    <row r="722" spans="1:6" x14ac:dyDescent="0.25">
      <c r="A722" s="16" t="s">
        <v>8219</v>
      </c>
      <c r="B722" s="16">
        <v>38</v>
      </c>
      <c r="E722" s="16" t="s">
        <v>8221</v>
      </c>
      <c r="F722" s="16">
        <v>3</v>
      </c>
    </row>
    <row r="723" spans="1:6" x14ac:dyDescent="0.25">
      <c r="A723" s="16" t="s">
        <v>8219</v>
      </c>
      <c r="B723" s="16">
        <v>38</v>
      </c>
      <c r="E723" s="16" t="s">
        <v>8221</v>
      </c>
      <c r="F723" s="16">
        <v>3</v>
      </c>
    </row>
    <row r="724" spans="1:6" x14ac:dyDescent="0.25">
      <c r="A724" s="16" t="s">
        <v>8219</v>
      </c>
      <c r="B724" s="16">
        <v>38</v>
      </c>
      <c r="E724" s="16" t="s">
        <v>8221</v>
      </c>
      <c r="F724" s="16">
        <v>3</v>
      </c>
    </row>
    <row r="725" spans="1:6" x14ac:dyDescent="0.25">
      <c r="A725" s="16" t="s">
        <v>8219</v>
      </c>
      <c r="B725" s="16">
        <v>38</v>
      </c>
      <c r="E725" s="16" t="s">
        <v>8221</v>
      </c>
      <c r="F725" s="16">
        <v>3</v>
      </c>
    </row>
    <row r="726" spans="1:6" x14ac:dyDescent="0.25">
      <c r="A726" s="16" t="s">
        <v>8219</v>
      </c>
      <c r="B726" s="16">
        <v>38</v>
      </c>
      <c r="E726" s="16" t="s">
        <v>8221</v>
      </c>
      <c r="F726" s="16">
        <v>3</v>
      </c>
    </row>
    <row r="727" spans="1:6" x14ac:dyDescent="0.25">
      <c r="A727" s="16" t="s">
        <v>8219</v>
      </c>
      <c r="B727" s="16">
        <v>38</v>
      </c>
      <c r="E727" s="16" t="s">
        <v>8221</v>
      </c>
      <c r="F727" s="16">
        <v>3</v>
      </c>
    </row>
    <row r="728" spans="1:6" x14ac:dyDescent="0.25">
      <c r="A728" s="16" t="s">
        <v>8219</v>
      </c>
      <c r="B728" s="16">
        <v>38</v>
      </c>
      <c r="E728" s="16" t="s">
        <v>8221</v>
      </c>
      <c r="F728" s="16">
        <v>3</v>
      </c>
    </row>
    <row r="729" spans="1:6" x14ac:dyDescent="0.25">
      <c r="A729" s="16" t="s">
        <v>8219</v>
      </c>
      <c r="B729" s="16">
        <v>38</v>
      </c>
      <c r="E729" s="16" t="s">
        <v>8221</v>
      </c>
      <c r="F729" s="16">
        <v>3</v>
      </c>
    </row>
    <row r="730" spans="1:6" x14ac:dyDescent="0.25">
      <c r="A730" s="16" t="s">
        <v>8219</v>
      </c>
      <c r="B730" s="16">
        <v>38</v>
      </c>
      <c r="E730" s="16" t="s">
        <v>8221</v>
      </c>
      <c r="F730" s="16">
        <v>3</v>
      </c>
    </row>
    <row r="731" spans="1:6" x14ac:dyDescent="0.25">
      <c r="A731" s="16" t="s">
        <v>8219</v>
      </c>
      <c r="B731" s="16">
        <v>38</v>
      </c>
      <c r="E731" s="16" t="s">
        <v>8221</v>
      </c>
      <c r="F731" s="16">
        <v>3</v>
      </c>
    </row>
    <row r="732" spans="1:6" x14ac:dyDescent="0.25">
      <c r="A732" s="16" t="s">
        <v>8219</v>
      </c>
      <c r="B732" s="16">
        <v>38</v>
      </c>
      <c r="E732" s="16" t="s">
        <v>8221</v>
      </c>
      <c r="F732" s="16">
        <v>3</v>
      </c>
    </row>
    <row r="733" spans="1:6" x14ac:dyDescent="0.25">
      <c r="A733" s="16" t="s">
        <v>8219</v>
      </c>
      <c r="B733" s="16">
        <v>38</v>
      </c>
      <c r="E733" s="16" t="s">
        <v>8221</v>
      </c>
      <c r="F733" s="16">
        <v>3</v>
      </c>
    </row>
    <row r="734" spans="1:6" x14ac:dyDescent="0.25">
      <c r="A734" s="16" t="s">
        <v>8219</v>
      </c>
      <c r="B734" s="16">
        <v>38</v>
      </c>
      <c r="E734" s="16" t="s">
        <v>8221</v>
      </c>
      <c r="F734" s="16">
        <v>3</v>
      </c>
    </row>
    <row r="735" spans="1:6" x14ac:dyDescent="0.25">
      <c r="A735" s="16" t="s">
        <v>8219</v>
      </c>
      <c r="B735" s="16">
        <v>38</v>
      </c>
      <c r="E735" s="16" t="s">
        <v>8221</v>
      </c>
      <c r="F735" s="16">
        <v>3</v>
      </c>
    </row>
    <row r="736" spans="1:6" x14ac:dyDescent="0.25">
      <c r="A736" s="16" t="s">
        <v>8219</v>
      </c>
      <c r="B736" s="16">
        <v>38</v>
      </c>
      <c r="E736" s="16" t="s">
        <v>8221</v>
      </c>
      <c r="F736" s="16">
        <v>3</v>
      </c>
    </row>
    <row r="737" spans="1:6" x14ac:dyDescent="0.25">
      <c r="A737" s="16" t="s">
        <v>8219</v>
      </c>
      <c r="B737" s="16">
        <v>38</v>
      </c>
      <c r="E737" s="16" t="s">
        <v>8221</v>
      </c>
      <c r="F737" s="16">
        <v>3</v>
      </c>
    </row>
    <row r="738" spans="1:6" x14ac:dyDescent="0.25">
      <c r="A738" s="16" t="s">
        <v>8219</v>
      </c>
      <c r="B738" s="16">
        <v>38</v>
      </c>
      <c r="E738" s="16" t="s">
        <v>8221</v>
      </c>
      <c r="F738" s="16">
        <v>3</v>
      </c>
    </row>
    <row r="739" spans="1:6" x14ac:dyDescent="0.25">
      <c r="A739" s="16" t="s">
        <v>8219</v>
      </c>
      <c r="B739" s="16">
        <v>38</v>
      </c>
      <c r="E739" s="16" t="s">
        <v>8221</v>
      </c>
      <c r="F739" s="16">
        <v>3</v>
      </c>
    </row>
    <row r="740" spans="1:6" x14ac:dyDescent="0.25">
      <c r="A740" s="16" t="s">
        <v>8219</v>
      </c>
      <c r="B740" s="16">
        <v>38</v>
      </c>
      <c r="E740" s="16" t="s">
        <v>8221</v>
      </c>
      <c r="F740" s="16">
        <v>3</v>
      </c>
    </row>
    <row r="741" spans="1:6" x14ac:dyDescent="0.25">
      <c r="A741" s="16" t="s">
        <v>8219</v>
      </c>
      <c r="B741" s="16">
        <v>38</v>
      </c>
      <c r="E741" s="16" t="s">
        <v>8221</v>
      </c>
      <c r="F741" s="16">
        <v>3</v>
      </c>
    </row>
    <row r="742" spans="1:6" x14ac:dyDescent="0.25">
      <c r="A742" s="16" t="s">
        <v>8219</v>
      </c>
      <c r="B742" s="16">
        <v>38</v>
      </c>
      <c r="E742" s="16" t="s">
        <v>8221</v>
      </c>
      <c r="F742" s="16">
        <v>3</v>
      </c>
    </row>
    <row r="743" spans="1:6" x14ac:dyDescent="0.25">
      <c r="A743" s="16" t="s">
        <v>8219</v>
      </c>
      <c r="B743" s="16">
        <v>38</v>
      </c>
      <c r="E743" s="16" t="s">
        <v>8221</v>
      </c>
      <c r="F743" s="16">
        <v>3</v>
      </c>
    </row>
    <row r="744" spans="1:6" x14ac:dyDescent="0.25">
      <c r="A744" s="16" t="s">
        <v>8219</v>
      </c>
      <c r="B744" s="16">
        <v>38</v>
      </c>
      <c r="E744" s="16" t="s">
        <v>8221</v>
      </c>
      <c r="F744" s="16">
        <v>3</v>
      </c>
    </row>
    <row r="745" spans="1:6" x14ac:dyDescent="0.25">
      <c r="A745" s="16" t="s">
        <v>8219</v>
      </c>
      <c r="B745" s="16">
        <v>38</v>
      </c>
      <c r="E745" s="16" t="s">
        <v>8221</v>
      </c>
      <c r="F745" s="16">
        <v>3</v>
      </c>
    </row>
    <row r="746" spans="1:6" x14ac:dyDescent="0.25">
      <c r="A746" s="16" t="s">
        <v>8219</v>
      </c>
      <c r="B746" s="16">
        <v>38</v>
      </c>
      <c r="E746" s="16" t="s">
        <v>8221</v>
      </c>
      <c r="F746" s="16">
        <v>3</v>
      </c>
    </row>
    <row r="747" spans="1:6" x14ac:dyDescent="0.25">
      <c r="A747" s="16" t="s">
        <v>8219</v>
      </c>
      <c r="B747" s="16">
        <v>38</v>
      </c>
      <c r="E747" s="16" t="s">
        <v>8221</v>
      </c>
      <c r="F747" s="16">
        <v>3</v>
      </c>
    </row>
    <row r="748" spans="1:6" x14ac:dyDescent="0.25">
      <c r="A748" s="16" t="s">
        <v>8219</v>
      </c>
      <c r="B748" s="16">
        <v>38</v>
      </c>
      <c r="E748" s="16" t="s">
        <v>8221</v>
      </c>
      <c r="F748" s="16">
        <v>3</v>
      </c>
    </row>
    <row r="749" spans="1:6" x14ac:dyDescent="0.25">
      <c r="A749" s="16" t="s">
        <v>8219</v>
      </c>
      <c r="B749" s="16">
        <v>39</v>
      </c>
      <c r="E749" s="16" t="s">
        <v>8221</v>
      </c>
      <c r="F749" s="16">
        <v>3</v>
      </c>
    </row>
    <row r="750" spans="1:6" x14ac:dyDescent="0.25">
      <c r="A750" s="16" t="s">
        <v>8219</v>
      </c>
      <c r="B750" s="16">
        <v>39</v>
      </c>
      <c r="E750" s="16" t="s">
        <v>8221</v>
      </c>
      <c r="F750" s="16">
        <v>3</v>
      </c>
    </row>
    <row r="751" spans="1:6" x14ac:dyDescent="0.25">
      <c r="A751" s="16" t="s">
        <v>8219</v>
      </c>
      <c r="B751" s="16">
        <v>39</v>
      </c>
      <c r="E751" s="16" t="s">
        <v>8221</v>
      </c>
      <c r="F751" s="16">
        <v>3</v>
      </c>
    </row>
    <row r="752" spans="1:6" x14ac:dyDescent="0.25">
      <c r="A752" s="16" t="s">
        <v>8219</v>
      </c>
      <c r="B752" s="16">
        <v>39</v>
      </c>
      <c r="E752" s="16" t="s">
        <v>8221</v>
      </c>
      <c r="F752" s="16">
        <v>3</v>
      </c>
    </row>
    <row r="753" spans="1:6" x14ac:dyDescent="0.25">
      <c r="A753" s="16" t="s">
        <v>8219</v>
      </c>
      <c r="B753" s="16">
        <v>39</v>
      </c>
      <c r="E753" s="16" t="s">
        <v>8221</v>
      </c>
      <c r="F753" s="16">
        <v>4</v>
      </c>
    </row>
    <row r="754" spans="1:6" x14ac:dyDescent="0.25">
      <c r="A754" s="16" t="s">
        <v>8219</v>
      </c>
      <c r="B754" s="16">
        <v>39</v>
      </c>
      <c r="E754" s="16" t="s">
        <v>8221</v>
      </c>
      <c r="F754" s="16">
        <v>4</v>
      </c>
    </row>
    <row r="755" spans="1:6" x14ac:dyDescent="0.25">
      <c r="A755" s="16" t="s">
        <v>8219</v>
      </c>
      <c r="B755" s="16">
        <v>39</v>
      </c>
      <c r="E755" s="16" t="s">
        <v>8221</v>
      </c>
      <c r="F755" s="16">
        <v>4</v>
      </c>
    </row>
    <row r="756" spans="1:6" x14ac:dyDescent="0.25">
      <c r="A756" s="16" t="s">
        <v>8219</v>
      </c>
      <c r="B756" s="16">
        <v>39</v>
      </c>
      <c r="E756" s="16" t="s">
        <v>8221</v>
      </c>
      <c r="F756" s="16">
        <v>4</v>
      </c>
    </row>
    <row r="757" spans="1:6" x14ac:dyDescent="0.25">
      <c r="A757" s="16" t="s">
        <v>8219</v>
      </c>
      <c r="B757" s="16">
        <v>39</v>
      </c>
      <c r="E757" s="16" t="s">
        <v>8221</v>
      </c>
      <c r="F757" s="16">
        <v>4</v>
      </c>
    </row>
    <row r="758" spans="1:6" x14ac:dyDescent="0.25">
      <c r="A758" s="16" t="s">
        <v>8219</v>
      </c>
      <c r="B758" s="16">
        <v>39</v>
      </c>
      <c r="E758" s="16" t="s">
        <v>8221</v>
      </c>
      <c r="F758" s="16">
        <v>4</v>
      </c>
    </row>
    <row r="759" spans="1:6" x14ac:dyDescent="0.25">
      <c r="A759" s="16" t="s">
        <v>8219</v>
      </c>
      <c r="B759" s="16">
        <v>39</v>
      </c>
      <c r="E759" s="16" t="s">
        <v>8221</v>
      </c>
      <c r="F759" s="16">
        <v>4</v>
      </c>
    </row>
    <row r="760" spans="1:6" x14ac:dyDescent="0.25">
      <c r="A760" s="16" t="s">
        <v>8219</v>
      </c>
      <c r="B760" s="16">
        <v>39</v>
      </c>
      <c r="E760" s="16" t="s">
        <v>8221</v>
      </c>
      <c r="F760" s="16">
        <v>4</v>
      </c>
    </row>
    <row r="761" spans="1:6" x14ac:dyDescent="0.25">
      <c r="A761" s="16" t="s">
        <v>8219</v>
      </c>
      <c r="B761" s="16">
        <v>39</v>
      </c>
      <c r="E761" s="16" t="s">
        <v>8221</v>
      </c>
      <c r="F761" s="16">
        <v>4</v>
      </c>
    </row>
    <row r="762" spans="1:6" x14ac:dyDescent="0.25">
      <c r="A762" s="16" t="s">
        <v>8219</v>
      </c>
      <c r="B762" s="16">
        <v>39</v>
      </c>
      <c r="E762" s="16" t="s">
        <v>8221</v>
      </c>
      <c r="F762" s="16">
        <v>4</v>
      </c>
    </row>
    <row r="763" spans="1:6" x14ac:dyDescent="0.25">
      <c r="A763" s="16" t="s">
        <v>8219</v>
      </c>
      <c r="B763" s="16">
        <v>39</v>
      </c>
      <c r="E763" s="16" t="s">
        <v>8221</v>
      </c>
      <c r="F763" s="16">
        <v>4</v>
      </c>
    </row>
    <row r="764" spans="1:6" x14ac:dyDescent="0.25">
      <c r="A764" s="16" t="s">
        <v>8219</v>
      </c>
      <c r="B764" s="16">
        <v>39</v>
      </c>
      <c r="E764" s="16" t="s">
        <v>8221</v>
      </c>
      <c r="F764" s="16">
        <v>4</v>
      </c>
    </row>
    <row r="765" spans="1:6" x14ac:dyDescent="0.25">
      <c r="A765" s="16" t="s">
        <v>8219</v>
      </c>
      <c r="B765" s="16">
        <v>39</v>
      </c>
      <c r="E765" s="16" t="s">
        <v>8221</v>
      </c>
      <c r="F765" s="16">
        <v>4</v>
      </c>
    </row>
    <row r="766" spans="1:6" x14ac:dyDescent="0.25">
      <c r="A766" s="16" t="s">
        <v>8219</v>
      </c>
      <c r="B766" s="16">
        <v>40</v>
      </c>
      <c r="E766" s="16" t="s">
        <v>8221</v>
      </c>
      <c r="F766" s="16">
        <v>4</v>
      </c>
    </row>
    <row r="767" spans="1:6" x14ac:dyDescent="0.25">
      <c r="A767" s="16" t="s">
        <v>8219</v>
      </c>
      <c r="B767" s="16">
        <v>40</v>
      </c>
      <c r="E767" s="16" t="s">
        <v>8221</v>
      </c>
      <c r="F767" s="16">
        <v>4</v>
      </c>
    </row>
    <row r="768" spans="1:6" x14ac:dyDescent="0.25">
      <c r="A768" s="16" t="s">
        <v>8219</v>
      </c>
      <c r="B768" s="16">
        <v>40</v>
      </c>
      <c r="E768" s="16" t="s">
        <v>8221</v>
      </c>
      <c r="F768" s="16">
        <v>4</v>
      </c>
    </row>
    <row r="769" spans="1:6" x14ac:dyDescent="0.25">
      <c r="A769" s="16" t="s">
        <v>8219</v>
      </c>
      <c r="B769" s="16">
        <v>40</v>
      </c>
      <c r="E769" s="16" t="s">
        <v>8221</v>
      </c>
      <c r="F769" s="16">
        <v>4</v>
      </c>
    </row>
    <row r="770" spans="1:6" x14ac:dyDescent="0.25">
      <c r="A770" s="16" t="s">
        <v>8219</v>
      </c>
      <c r="B770" s="16">
        <v>40</v>
      </c>
      <c r="E770" s="16" t="s">
        <v>8221</v>
      </c>
      <c r="F770" s="16">
        <v>4</v>
      </c>
    </row>
    <row r="771" spans="1:6" x14ac:dyDescent="0.25">
      <c r="A771" s="16" t="s">
        <v>8219</v>
      </c>
      <c r="B771" s="16">
        <v>40</v>
      </c>
      <c r="E771" s="16" t="s">
        <v>8221</v>
      </c>
      <c r="F771" s="16">
        <v>4</v>
      </c>
    </row>
    <row r="772" spans="1:6" x14ac:dyDescent="0.25">
      <c r="A772" s="16" t="s">
        <v>8219</v>
      </c>
      <c r="B772" s="16">
        <v>40</v>
      </c>
      <c r="E772" s="16" t="s">
        <v>8221</v>
      </c>
      <c r="F772" s="16">
        <v>4</v>
      </c>
    </row>
    <row r="773" spans="1:6" x14ac:dyDescent="0.25">
      <c r="A773" s="16" t="s">
        <v>8219</v>
      </c>
      <c r="B773" s="16">
        <v>40</v>
      </c>
      <c r="E773" s="16" t="s">
        <v>8221</v>
      </c>
      <c r="F773" s="16">
        <v>4</v>
      </c>
    </row>
    <row r="774" spans="1:6" x14ac:dyDescent="0.25">
      <c r="A774" s="16" t="s">
        <v>8219</v>
      </c>
      <c r="B774" s="16">
        <v>40</v>
      </c>
      <c r="E774" s="16" t="s">
        <v>8221</v>
      </c>
      <c r="F774" s="16">
        <v>4</v>
      </c>
    </row>
    <row r="775" spans="1:6" x14ac:dyDescent="0.25">
      <c r="A775" s="16" t="s">
        <v>8219</v>
      </c>
      <c r="B775" s="16">
        <v>40</v>
      </c>
      <c r="E775" s="16" t="s">
        <v>8221</v>
      </c>
      <c r="F775" s="16">
        <v>4</v>
      </c>
    </row>
    <row r="776" spans="1:6" x14ac:dyDescent="0.25">
      <c r="A776" s="16" t="s">
        <v>8219</v>
      </c>
      <c r="B776" s="16">
        <v>40</v>
      </c>
      <c r="E776" s="16" t="s">
        <v>8221</v>
      </c>
      <c r="F776" s="16">
        <v>4</v>
      </c>
    </row>
    <row r="777" spans="1:6" x14ac:dyDescent="0.25">
      <c r="A777" s="16" t="s">
        <v>8219</v>
      </c>
      <c r="B777" s="16">
        <v>41</v>
      </c>
      <c r="E777" s="16" t="s">
        <v>8221</v>
      </c>
      <c r="F777" s="16">
        <v>4</v>
      </c>
    </row>
    <row r="778" spans="1:6" x14ac:dyDescent="0.25">
      <c r="A778" s="16" t="s">
        <v>8219</v>
      </c>
      <c r="B778" s="16">
        <v>41</v>
      </c>
      <c r="E778" s="16" t="s">
        <v>8221</v>
      </c>
      <c r="F778" s="16">
        <v>4</v>
      </c>
    </row>
    <row r="779" spans="1:6" x14ac:dyDescent="0.25">
      <c r="A779" s="16" t="s">
        <v>8219</v>
      </c>
      <c r="B779" s="16">
        <v>41</v>
      </c>
      <c r="E779" s="16" t="s">
        <v>8221</v>
      </c>
      <c r="F779" s="16">
        <v>4</v>
      </c>
    </row>
    <row r="780" spans="1:6" x14ac:dyDescent="0.25">
      <c r="A780" s="16" t="s">
        <v>8219</v>
      </c>
      <c r="B780" s="16">
        <v>41</v>
      </c>
      <c r="E780" s="16" t="s">
        <v>8221</v>
      </c>
      <c r="F780" s="16">
        <v>4</v>
      </c>
    </row>
    <row r="781" spans="1:6" x14ac:dyDescent="0.25">
      <c r="A781" s="16" t="s">
        <v>8219</v>
      </c>
      <c r="B781" s="16">
        <v>41</v>
      </c>
      <c r="E781" s="16" t="s">
        <v>8221</v>
      </c>
      <c r="F781" s="16">
        <v>4</v>
      </c>
    </row>
    <row r="782" spans="1:6" x14ac:dyDescent="0.25">
      <c r="A782" s="16" t="s">
        <v>8219</v>
      </c>
      <c r="B782" s="16">
        <v>41</v>
      </c>
      <c r="E782" s="16" t="s">
        <v>8221</v>
      </c>
      <c r="F782" s="16">
        <v>4</v>
      </c>
    </row>
    <row r="783" spans="1:6" x14ac:dyDescent="0.25">
      <c r="A783" s="16" t="s">
        <v>8219</v>
      </c>
      <c r="B783" s="16">
        <v>41</v>
      </c>
      <c r="E783" s="16" t="s">
        <v>8221</v>
      </c>
      <c r="F783" s="16">
        <v>4</v>
      </c>
    </row>
    <row r="784" spans="1:6" x14ac:dyDescent="0.25">
      <c r="A784" s="16" t="s">
        <v>8219</v>
      </c>
      <c r="B784" s="16">
        <v>41</v>
      </c>
      <c r="E784" s="16" t="s">
        <v>8221</v>
      </c>
      <c r="F784" s="16">
        <v>4</v>
      </c>
    </row>
    <row r="785" spans="1:6" x14ac:dyDescent="0.25">
      <c r="A785" s="16" t="s">
        <v>8219</v>
      </c>
      <c r="B785" s="16">
        <v>41</v>
      </c>
      <c r="E785" s="16" t="s">
        <v>8221</v>
      </c>
      <c r="F785" s="16">
        <v>4</v>
      </c>
    </row>
    <row r="786" spans="1:6" x14ac:dyDescent="0.25">
      <c r="A786" s="16" t="s">
        <v>8219</v>
      </c>
      <c r="B786" s="16">
        <v>41</v>
      </c>
      <c r="E786" s="16" t="s">
        <v>8221</v>
      </c>
      <c r="F786" s="16">
        <v>4</v>
      </c>
    </row>
    <row r="787" spans="1:6" x14ac:dyDescent="0.25">
      <c r="A787" s="16" t="s">
        <v>8219</v>
      </c>
      <c r="B787" s="16">
        <v>41</v>
      </c>
      <c r="E787" s="16" t="s">
        <v>8221</v>
      </c>
      <c r="F787" s="16">
        <v>4</v>
      </c>
    </row>
    <row r="788" spans="1:6" x14ac:dyDescent="0.25">
      <c r="A788" s="16" t="s">
        <v>8219</v>
      </c>
      <c r="B788" s="16">
        <v>41</v>
      </c>
      <c r="E788" s="16" t="s">
        <v>8221</v>
      </c>
      <c r="F788" s="16">
        <v>4</v>
      </c>
    </row>
    <row r="789" spans="1:6" x14ac:dyDescent="0.25">
      <c r="A789" s="16" t="s">
        <v>8219</v>
      </c>
      <c r="B789" s="16">
        <v>41</v>
      </c>
      <c r="E789" s="16" t="s">
        <v>8221</v>
      </c>
      <c r="F789" s="16">
        <v>4</v>
      </c>
    </row>
    <row r="790" spans="1:6" x14ac:dyDescent="0.25">
      <c r="A790" s="16" t="s">
        <v>8219</v>
      </c>
      <c r="B790" s="16">
        <v>41</v>
      </c>
      <c r="E790" s="16" t="s">
        <v>8221</v>
      </c>
      <c r="F790" s="16">
        <v>4</v>
      </c>
    </row>
    <row r="791" spans="1:6" x14ac:dyDescent="0.25">
      <c r="A791" s="16" t="s">
        <v>8219</v>
      </c>
      <c r="B791" s="16">
        <v>41</v>
      </c>
      <c r="E791" s="16" t="s">
        <v>8221</v>
      </c>
      <c r="F791" s="16">
        <v>4</v>
      </c>
    </row>
    <row r="792" spans="1:6" x14ac:dyDescent="0.25">
      <c r="A792" s="16" t="s">
        <v>8219</v>
      </c>
      <c r="B792" s="16">
        <v>41</v>
      </c>
      <c r="E792" s="16" t="s">
        <v>8221</v>
      </c>
      <c r="F792" s="16">
        <v>4</v>
      </c>
    </row>
    <row r="793" spans="1:6" x14ac:dyDescent="0.25">
      <c r="A793" s="16" t="s">
        <v>8219</v>
      </c>
      <c r="B793" s="16">
        <v>41</v>
      </c>
      <c r="E793" s="16" t="s">
        <v>8221</v>
      </c>
      <c r="F793" s="16">
        <v>4</v>
      </c>
    </row>
    <row r="794" spans="1:6" x14ac:dyDescent="0.25">
      <c r="A794" s="16" t="s">
        <v>8219</v>
      </c>
      <c r="B794" s="16">
        <v>41</v>
      </c>
      <c r="E794" s="16" t="s">
        <v>8221</v>
      </c>
      <c r="F794" s="16">
        <v>4</v>
      </c>
    </row>
    <row r="795" spans="1:6" x14ac:dyDescent="0.25">
      <c r="A795" s="16" t="s">
        <v>8219</v>
      </c>
      <c r="B795" s="16">
        <v>41</v>
      </c>
      <c r="E795" s="16" t="s">
        <v>8221</v>
      </c>
      <c r="F795" s="16">
        <v>4</v>
      </c>
    </row>
    <row r="796" spans="1:6" x14ac:dyDescent="0.25">
      <c r="A796" s="16" t="s">
        <v>8219</v>
      </c>
      <c r="B796" s="16">
        <v>42</v>
      </c>
      <c r="E796" s="16" t="s">
        <v>8221</v>
      </c>
      <c r="F796" s="16">
        <v>4</v>
      </c>
    </row>
    <row r="797" spans="1:6" x14ac:dyDescent="0.25">
      <c r="A797" s="16" t="s">
        <v>8219</v>
      </c>
      <c r="B797" s="16">
        <v>42</v>
      </c>
      <c r="E797" s="16" t="s">
        <v>8221</v>
      </c>
      <c r="F797" s="16">
        <v>4</v>
      </c>
    </row>
    <row r="798" spans="1:6" x14ac:dyDescent="0.25">
      <c r="A798" s="16" t="s">
        <v>8219</v>
      </c>
      <c r="B798" s="16">
        <v>42</v>
      </c>
      <c r="E798" s="16" t="s">
        <v>8221</v>
      </c>
      <c r="F798" s="16">
        <v>4</v>
      </c>
    </row>
    <row r="799" spans="1:6" x14ac:dyDescent="0.25">
      <c r="A799" s="16" t="s">
        <v>8219</v>
      </c>
      <c r="B799" s="16">
        <v>42</v>
      </c>
      <c r="E799" s="16" t="s">
        <v>8221</v>
      </c>
      <c r="F799" s="16">
        <v>4</v>
      </c>
    </row>
    <row r="800" spans="1:6" x14ac:dyDescent="0.25">
      <c r="A800" s="16" t="s">
        <v>8219</v>
      </c>
      <c r="B800" s="16">
        <v>42</v>
      </c>
      <c r="E800" s="16" t="s">
        <v>8221</v>
      </c>
      <c r="F800" s="16">
        <v>4</v>
      </c>
    </row>
    <row r="801" spans="1:6" x14ac:dyDescent="0.25">
      <c r="A801" s="16" t="s">
        <v>8219</v>
      </c>
      <c r="B801" s="16">
        <v>42</v>
      </c>
      <c r="E801" s="16" t="s">
        <v>8221</v>
      </c>
      <c r="F801" s="16">
        <v>4</v>
      </c>
    </row>
    <row r="802" spans="1:6" x14ac:dyDescent="0.25">
      <c r="A802" s="16" t="s">
        <v>8219</v>
      </c>
      <c r="B802" s="16">
        <v>42</v>
      </c>
      <c r="E802" s="16" t="s">
        <v>8221</v>
      </c>
      <c r="F802" s="16">
        <v>4</v>
      </c>
    </row>
    <row r="803" spans="1:6" x14ac:dyDescent="0.25">
      <c r="A803" s="16" t="s">
        <v>8219</v>
      </c>
      <c r="B803" s="16">
        <v>42</v>
      </c>
      <c r="E803" s="16" t="s">
        <v>8221</v>
      </c>
      <c r="F803" s="16">
        <v>4</v>
      </c>
    </row>
    <row r="804" spans="1:6" x14ac:dyDescent="0.25">
      <c r="A804" s="16" t="s">
        <v>8219</v>
      </c>
      <c r="B804" s="16">
        <v>42</v>
      </c>
      <c r="E804" s="16" t="s">
        <v>8221</v>
      </c>
      <c r="F804" s="16">
        <v>4</v>
      </c>
    </row>
    <row r="805" spans="1:6" x14ac:dyDescent="0.25">
      <c r="A805" s="16" t="s">
        <v>8219</v>
      </c>
      <c r="B805" s="16">
        <v>42</v>
      </c>
      <c r="E805" s="16" t="s">
        <v>8221</v>
      </c>
      <c r="F805" s="16">
        <v>4</v>
      </c>
    </row>
    <row r="806" spans="1:6" x14ac:dyDescent="0.25">
      <c r="A806" s="16" t="s">
        <v>8219</v>
      </c>
      <c r="B806" s="16">
        <v>42</v>
      </c>
      <c r="E806" s="16" t="s">
        <v>8221</v>
      </c>
      <c r="F806" s="16">
        <v>4</v>
      </c>
    </row>
    <row r="807" spans="1:6" x14ac:dyDescent="0.25">
      <c r="A807" s="16" t="s">
        <v>8219</v>
      </c>
      <c r="B807" s="16">
        <v>42</v>
      </c>
      <c r="E807" s="16" t="s">
        <v>8221</v>
      </c>
      <c r="F807" s="16">
        <v>4</v>
      </c>
    </row>
    <row r="808" spans="1:6" x14ac:dyDescent="0.25">
      <c r="A808" s="16" t="s">
        <v>8219</v>
      </c>
      <c r="B808" s="16">
        <v>42</v>
      </c>
      <c r="E808" s="16" t="s">
        <v>8221</v>
      </c>
      <c r="F808" s="16">
        <v>4</v>
      </c>
    </row>
    <row r="809" spans="1:6" x14ac:dyDescent="0.25">
      <c r="A809" s="16" t="s">
        <v>8219</v>
      </c>
      <c r="B809" s="16">
        <v>42</v>
      </c>
      <c r="E809" s="16" t="s">
        <v>8221</v>
      </c>
      <c r="F809" s="16">
        <v>4</v>
      </c>
    </row>
    <row r="810" spans="1:6" x14ac:dyDescent="0.25">
      <c r="A810" s="16" t="s">
        <v>8219</v>
      </c>
      <c r="B810" s="16">
        <v>43</v>
      </c>
      <c r="E810" s="16" t="s">
        <v>8221</v>
      </c>
      <c r="F810" s="16">
        <v>4</v>
      </c>
    </row>
    <row r="811" spans="1:6" x14ac:dyDescent="0.25">
      <c r="A811" s="16" t="s">
        <v>8219</v>
      </c>
      <c r="B811" s="16">
        <v>43</v>
      </c>
      <c r="E811" s="16" t="s">
        <v>8221</v>
      </c>
      <c r="F811" s="16">
        <v>4</v>
      </c>
    </row>
    <row r="812" spans="1:6" x14ac:dyDescent="0.25">
      <c r="A812" s="16" t="s">
        <v>8219</v>
      </c>
      <c r="B812" s="16">
        <v>43</v>
      </c>
      <c r="E812" s="16" t="s">
        <v>8221</v>
      </c>
      <c r="F812" s="16">
        <v>4</v>
      </c>
    </row>
    <row r="813" spans="1:6" x14ac:dyDescent="0.25">
      <c r="A813" s="16" t="s">
        <v>8219</v>
      </c>
      <c r="B813" s="16">
        <v>43</v>
      </c>
      <c r="E813" s="16" t="s">
        <v>8221</v>
      </c>
      <c r="F813" s="16">
        <v>4</v>
      </c>
    </row>
    <row r="814" spans="1:6" x14ac:dyDescent="0.25">
      <c r="A814" s="16" t="s">
        <v>8219</v>
      </c>
      <c r="B814" s="16">
        <v>43</v>
      </c>
      <c r="E814" s="16" t="s">
        <v>8221</v>
      </c>
      <c r="F814" s="16">
        <v>4</v>
      </c>
    </row>
    <row r="815" spans="1:6" x14ac:dyDescent="0.25">
      <c r="A815" s="16" t="s">
        <v>8219</v>
      </c>
      <c r="B815" s="16">
        <v>43</v>
      </c>
      <c r="E815" s="16" t="s">
        <v>8221</v>
      </c>
      <c r="F815" s="16">
        <v>4</v>
      </c>
    </row>
    <row r="816" spans="1:6" x14ac:dyDescent="0.25">
      <c r="A816" s="16" t="s">
        <v>8219</v>
      </c>
      <c r="B816" s="16">
        <v>43</v>
      </c>
      <c r="E816" s="16" t="s">
        <v>8221</v>
      </c>
      <c r="F816" s="16">
        <v>4</v>
      </c>
    </row>
    <row r="817" spans="1:6" x14ac:dyDescent="0.25">
      <c r="A817" s="16" t="s">
        <v>8219</v>
      </c>
      <c r="B817" s="16">
        <v>43</v>
      </c>
      <c r="E817" s="16" t="s">
        <v>8221</v>
      </c>
      <c r="F817" s="16">
        <v>4</v>
      </c>
    </row>
    <row r="818" spans="1:6" x14ac:dyDescent="0.25">
      <c r="A818" s="16" t="s">
        <v>8219</v>
      </c>
      <c r="B818" s="16">
        <v>43</v>
      </c>
      <c r="E818" s="16" t="s">
        <v>8221</v>
      </c>
      <c r="F818" s="16">
        <v>4</v>
      </c>
    </row>
    <row r="819" spans="1:6" x14ac:dyDescent="0.25">
      <c r="A819" s="16" t="s">
        <v>8219</v>
      </c>
      <c r="B819" s="16">
        <v>43</v>
      </c>
      <c r="E819" s="16" t="s">
        <v>8221</v>
      </c>
      <c r="F819" s="16">
        <v>4</v>
      </c>
    </row>
    <row r="820" spans="1:6" x14ac:dyDescent="0.25">
      <c r="A820" s="16" t="s">
        <v>8219</v>
      </c>
      <c r="B820" s="16">
        <v>43</v>
      </c>
      <c r="E820" s="16" t="s">
        <v>8221</v>
      </c>
      <c r="F820" s="16">
        <v>4</v>
      </c>
    </row>
    <row r="821" spans="1:6" x14ac:dyDescent="0.25">
      <c r="A821" s="16" t="s">
        <v>8219</v>
      </c>
      <c r="B821" s="16">
        <v>43</v>
      </c>
      <c r="E821" s="16" t="s">
        <v>8221</v>
      </c>
      <c r="F821" s="16">
        <v>4</v>
      </c>
    </row>
    <row r="822" spans="1:6" x14ac:dyDescent="0.25">
      <c r="A822" s="16" t="s">
        <v>8219</v>
      </c>
      <c r="B822" s="16">
        <v>43</v>
      </c>
      <c r="E822" s="16" t="s">
        <v>8221</v>
      </c>
      <c r="F822" s="16">
        <v>4</v>
      </c>
    </row>
    <row r="823" spans="1:6" x14ac:dyDescent="0.25">
      <c r="A823" s="16" t="s">
        <v>8219</v>
      </c>
      <c r="B823" s="16">
        <v>44</v>
      </c>
      <c r="E823" s="16" t="s">
        <v>8221</v>
      </c>
      <c r="F823" s="16">
        <v>4</v>
      </c>
    </row>
    <row r="824" spans="1:6" x14ac:dyDescent="0.25">
      <c r="A824" s="16" t="s">
        <v>8219</v>
      </c>
      <c r="B824" s="16">
        <v>44</v>
      </c>
      <c r="E824" s="16" t="s">
        <v>8221</v>
      </c>
      <c r="F824" s="16">
        <v>4</v>
      </c>
    </row>
    <row r="825" spans="1:6" x14ac:dyDescent="0.25">
      <c r="A825" s="16" t="s">
        <v>8219</v>
      </c>
      <c r="B825" s="16">
        <v>44</v>
      </c>
      <c r="E825" s="16" t="s">
        <v>8221</v>
      </c>
      <c r="F825" s="16">
        <v>4</v>
      </c>
    </row>
    <row r="826" spans="1:6" x14ac:dyDescent="0.25">
      <c r="A826" s="16" t="s">
        <v>8219</v>
      </c>
      <c r="B826" s="16">
        <v>44</v>
      </c>
      <c r="E826" s="16" t="s">
        <v>8221</v>
      </c>
      <c r="F826" s="16">
        <v>4</v>
      </c>
    </row>
    <row r="827" spans="1:6" x14ac:dyDescent="0.25">
      <c r="A827" s="16" t="s">
        <v>8219</v>
      </c>
      <c r="B827" s="16">
        <v>44</v>
      </c>
      <c r="E827" s="16" t="s">
        <v>8221</v>
      </c>
      <c r="F827" s="16">
        <v>4</v>
      </c>
    </row>
    <row r="828" spans="1:6" x14ac:dyDescent="0.25">
      <c r="A828" s="16" t="s">
        <v>8219</v>
      </c>
      <c r="B828" s="16">
        <v>44</v>
      </c>
      <c r="E828" s="16" t="s">
        <v>8221</v>
      </c>
      <c r="F828" s="16">
        <v>4</v>
      </c>
    </row>
    <row r="829" spans="1:6" x14ac:dyDescent="0.25">
      <c r="A829" s="16" t="s">
        <v>8219</v>
      </c>
      <c r="B829" s="16">
        <v>44</v>
      </c>
      <c r="E829" s="16" t="s">
        <v>8221</v>
      </c>
      <c r="F829" s="16">
        <v>4</v>
      </c>
    </row>
    <row r="830" spans="1:6" x14ac:dyDescent="0.25">
      <c r="A830" s="16" t="s">
        <v>8219</v>
      </c>
      <c r="B830" s="16">
        <v>44</v>
      </c>
      <c r="E830" s="16" t="s">
        <v>8221</v>
      </c>
      <c r="F830" s="16">
        <v>4</v>
      </c>
    </row>
    <row r="831" spans="1:6" x14ac:dyDescent="0.25">
      <c r="A831" s="16" t="s">
        <v>8219</v>
      </c>
      <c r="B831" s="16">
        <v>44</v>
      </c>
      <c r="E831" s="16" t="s">
        <v>8221</v>
      </c>
      <c r="F831" s="16">
        <v>4</v>
      </c>
    </row>
    <row r="832" spans="1:6" x14ac:dyDescent="0.25">
      <c r="A832" s="16" t="s">
        <v>8219</v>
      </c>
      <c r="B832" s="16">
        <v>44</v>
      </c>
      <c r="E832" s="16" t="s">
        <v>8221</v>
      </c>
      <c r="F832" s="16">
        <v>4</v>
      </c>
    </row>
    <row r="833" spans="1:6" x14ac:dyDescent="0.25">
      <c r="A833" s="16" t="s">
        <v>8219</v>
      </c>
      <c r="B833" s="16">
        <v>44</v>
      </c>
      <c r="E833" s="16" t="s">
        <v>8221</v>
      </c>
      <c r="F833" s="16">
        <v>4</v>
      </c>
    </row>
    <row r="834" spans="1:6" x14ac:dyDescent="0.25">
      <c r="A834" s="16" t="s">
        <v>8219</v>
      </c>
      <c r="B834" s="16">
        <v>44</v>
      </c>
      <c r="E834" s="16" t="s">
        <v>8221</v>
      </c>
      <c r="F834" s="16">
        <v>4</v>
      </c>
    </row>
    <row r="835" spans="1:6" x14ac:dyDescent="0.25">
      <c r="A835" s="16" t="s">
        <v>8219</v>
      </c>
      <c r="B835" s="16">
        <v>44</v>
      </c>
      <c r="E835" s="16" t="s">
        <v>8221</v>
      </c>
      <c r="F835" s="16">
        <v>4</v>
      </c>
    </row>
    <row r="836" spans="1:6" x14ac:dyDescent="0.25">
      <c r="A836" s="16" t="s">
        <v>8219</v>
      </c>
      <c r="B836" s="16">
        <v>44</v>
      </c>
      <c r="E836" s="16" t="s">
        <v>8221</v>
      </c>
      <c r="F836" s="16">
        <v>4</v>
      </c>
    </row>
    <row r="837" spans="1:6" x14ac:dyDescent="0.25">
      <c r="A837" s="16" t="s">
        <v>8219</v>
      </c>
      <c r="B837" s="16">
        <v>44</v>
      </c>
      <c r="E837" s="16" t="s">
        <v>8221</v>
      </c>
      <c r="F837" s="16">
        <v>4</v>
      </c>
    </row>
    <row r="838" spans="1:6" x14ac:dyDescent="0.25">
      <c r="A838" s="16" t="s">
        <v>8219</v>
      </c>
      <c r="B838" s="16">
        <v>45</v>
      </c>
      <c r="E838" s="16" t="s">
        <v>8221</v>
      </c>
      <c r="F838" s="16">
        <v>4</v>
      </c>
    </row>
    <row r="839" spans="1:6" x14ac:dyDescent="0.25">
      <c r="A839" s="16" t="s">
        <v>8219</v>
      </c>
      <c r="B839" s="16">
        <v>45</v>
      </c>
      <c r="E839" s="16" t="s">
        <v>8221</v>
      </c>
      <c r="F839" s="16">
        <v>4</v>
      </c>
    </row>
    <row r="840" spans="1:6" x14ac:dyDescent="0.25">
      <c r="A840" s="16" t="s">
        <v>8219</v>
      </c>
      <c r="B840" s="16">
        <v>45</v>
      </c>
      <c r="E840" s="16" t="s">
        <v>8221</v>
      </c>
      <c r="F840" s="16">
        <v>4</v>
      </c>
    </row>
    <row r="841" spans="1:6" x14ac:dyDescent="0.25">
      <c r="A841" s="16" t="s">
        <v>8219</v>
      </c>
      <c r="B841" s="16">
        <v>45</v>
      </c>
      <c r="E841" s="16" t="s">
        <v>8221</v>
      </c>
      <c r="F841" s="16">
        <v>4</v>
      </c>
    </row>
    <row r="842" spans="1:6" x14ac:dyDescent="0.25">
      <c r="A842" s="16" t="s">
        <v>8219</v>
      </c>
      <c r="B842" s="16">
        <v>45</v>
      </c>
      <c r="E842" s="16" t="s">
        <v>8221</v>
      </c>
      <c r="F842" s="16">
        <v>4</v>
      </c>
    </row>
    <row r="843" spans="1:6" x14ac:dyDescent="0.25">
      <c r="A843" s="16" t="s">
        <v>8219</v>
      </c>
      <c r="B843" s="16">
        <v>45</v>
      </c>
      <c r="E843" s="16" t="s">
        <v>8221</v>
      </c>
      <c r="F843" s="16">
        <v>4</v>
      </c>
    </row>
    <row r="844" spans="1:6" x14ac:dyDescent="0.25">
      <c r="A844" s="16" t="s">
        <v>8219</v>
      </c>
      <c r="B844" s="16">
        <v>45</v>
      </c>
      <c r="E844" s="16" t="s">
        <v>8221</v>
      </c>
      <c r="F844" s="16">
        <v>4</v>
      </c>
    </row>
    <row r="845" spans="1:6" x14ac:dyDescent="0.25">
      <c r="A845" s="16" t="s">
        <v>8219</v>
      </c>
      <c r="B845" s="16">
        <v>45</v>
      </c>
      <c r="E845" s="16" t="s">
        <v>8221</v>
      </c>
      <c r="F845" s="16">
        <v>4</v>
      </c>
    </row>
    <row r="846" spans="1:6" x14ac:dyDescent="0.25">
      <c r="A846" s="16" t="s">
        <v>8219</v>
      </c>
      <c r="B846" s="16">
        <v>45</v>
      </c>
      <c r="E846" s="16" t="s">
        <v>8221</v>
      </c>
      <c r="F846" s="16">
        <v>4</v>
      </c>
    </row>
    <row r="847" spans="1:6" x14ac:dyDescent="0.25">
      <c r="A847" s="16" t="s">
        <v>8219</v>
      </c>
      <c r="B847" s="16">
        <v>45</v>
      </c>
      <c r="E847" s="16" t="s">
        <v>8221</v>
      </c>
      <c r="F847" s="16">
        <v>4</v>
      </c>
    </row>
    <row r="848" spans="1:6" x14ac:dyDescent="0.25">
      <c r="A848" s="16" t="s">
        <v>8219</v>
      </c>
      <c r="B848" s="16">
        <v>45</v>
      </c>
      <c r="E848" s="16" t="s">
        <v>8221</v>
      </c>
      <c r="F848" s="16">
        <v>4</v>
      </c>
    </row>
    <row r="849" spans="1:6" x14ac:dyDescent="0.25">
      <c r="A849" s="16" t="s">
        <v>8219</v>
      </c>
      <c r="B849" s="16">
        <v>45</v>
      </c>
      <c r="E849" s="16" t="s">
        <v>8221</v>
      </c>
      <c r="F849" s="16">
        <v>4</v>
      </c>
    </row>
    <row r="850" spans="1:6" x14ac:dyDescent="0.25">
      <c r="A850" s="16" t="s">
        <v>8219</v>
      </c>
      <c r="B850" s="16">
        <v>45</v>
      </c>
      <c r="E850" s="16" t="s">
        <v>8221</v>
      </c>
      <c r="F850" s="16">
        <v>4</v>
      </c>
    </row>
    <row r="851" spans="1:6" x14ac:dyDescent="0.25">
      <c r="A851" s="16" t="s">
        <v>8219</v>
      </c>
      <c r="B851" s="16">
        <v>45</v>
      </c>
      <c r="E851" s="16" t="s">
        <v>8221</v>
      </c>
      <c r="F851" s="16">
        <v>5</v>
      </c>
    </row>
    <row r="852" spans="1:6" x14ac:dyDescent="0.25">
      <c r="A852" s="16" t="s">
        <v>8219</v>
      </c>
      <c r="B852" s="16">
        <v>45</v>
      </c>
      <c r="E852" s="16" t="s">
        <v>8221</v>
      </c>
      <c r="F852" s="16">
        <v>5</v>
      </c>
    </row>
    <row r="853" spans="1:6" x14ac:dyDescent="0.25">
      <c r="A853" s="16" t="s">
        <v>8219</v>
      </c>
      <c r="B853" s="16">
        <v>46</v>
      </c>
      <c r="E853" s="16" t="s">
        <v>8221</v>
      </c>
      <c r="F853" s="16">
        <v>5</v>
      </c>
    </row>
    <row r="854" spans="1:6" x14ac:dyDescent="0.25">
      <c r="A854" s="16" t="s">
        <v>8219</v>
      </c>
      <c r="B854" s="16">
        <v>46</v>
      </c>
      <c r="E854" s="16" t="s">
        <v>8221</v>
      </c>
      <c r="F854" s="16">
        <v>5</v>
      </c>
    </row>
    <row r="855" spans="1:6" x14ac:dyDescent="0.25">
      <c r="A855" s="16" t="s">
        <v>8219</v>
      </c>
      <c r="B855" s="16">
        <v>46</v>
      </c>
      <c r="E855" s="16" t="s">
        <v>8221</v>
      </c>
      <c r="F855" s="16">
        <v>5</v>
      </c>
    </row>
    <row r="856" spans="1:6" x14ac:dyDescent="0.25">
      <c r="A856" s="16" t="s">
        <v>8219</v>
      </c>
      <c r="B856" s="16">
        <v>46</v>
      </c>
      <c r="E856" s="16" t="s">
        <v>8221</v>
      </c>
      <c r="F856" s="16">
        <v>5</v>
      </c>
    </row>
    <row r="857" spans="1:6" x14ac:dyDescent="0.25">
      <c r="A857" s="16" t="s">
        <v>8219</v>
      </c>
      <c r="B857" s="16">
        <v>46</v>
      </c>
      <c r="E857" s="16" t="s">
        <v>8221</v>
      </c>
      <c r="F857" s="16">
        <v>5</v>
      </c>
    </row>
    <row r="858" spans="1:6" x14ac:dyDescent="0.25">
      <c r="A858" s="16" t="s">
        <v>8219</v>
      </c>
      <c r="B858" s="16">
        <v>46</v>
      </c>
      <c r="E858" s="16" t="s">
        <v>8221</v>
      </c>
      <c r="F858" s="16">
        <v>5</v>
      </c>
    </row>
    <row r="859" spans="1:6" x14ac:dyDescent="0.25">
      <c r="A859" s="16" t="s">
        <v>8219</v>
      </c>
      <c r="B859" s="16">
        <v>46</v>
      </c>
      <c r="E859" s="16" t="s">
        <v>8221</v>
      </c>
      <c r="F859" s="16">
        <v>5</v>
      </c>
    </row>
    <row r="860" spans="1:6" x14ac:dyDescent="0.25">
      <c r="A860" s="16" t="s">
        <v>8219</v>
      </c>
      <c r="B860" s="16">
        <v>46</v>
      </c>
      <c r="E860" s="16" t="s">
        <v>8221</v>
      </c>
      <c r="F860" s="16">
        <v>5</v>
      </c>
    </row>
    <row r="861" spans="1:6" x14ac:dyDescent="0.25">
      <c r="A861" s="16" t="s">
        <v>8219</v>
      </c>
      <c r="B861" s="16">
        <v>46</v>
      </c>
      <c r="E861" s="16" t="s">
        <v>8221</v>
      </c>
      <c r="F861" s="16">
        <v>5</v>
      </c>
    </row>
    <row r="862" spans="1:6" x14ac:dyDescent="0.25">
      <c r="A862" s="16" t="s">
        <v>8219</v>
      </c>
      <c r="B862" s="16">
        <v>46</v>
      </c>
      <c r="E862" s="16" t="s">
        <v>8221</v>
      </c>
      <c r="F862" s="16">
        <v>5</v>
      </c>
    </row>
    <row r="863" spans="1:6" x14ac:dyDescent="0.25">
      <c r="A863" s="16" t="s">
        <v>8219</v>
      </c>
      <c r="B863" s="16">
        <v>46</v>
      </c>
      <c r="E863" s="16" t="s">
        <v>8221</v>
      </c>
      <c r="F863" s="16">
        <v>5</v>
      </c>
    </row>
    <row r="864" spans="1:6" x14ac:dyDescent="0.25">
      <c r="A864" s="16" t="s">
        <v>8219</v>
      </c>
      <c r="B864" s="16">
        <v>46</v>
      </c>
      <c r="E864" s="16" t="s">
        <v>8221</v>
      </c>
      <c r="F864" s="16">
        <v>5</v>
      </c>
    </row>
    <row r="865" spans="1:6" x14ac:dyDescent="0.25">
      <c r="A865" s="16" t="s">
        <v>8219</v>
      </c>
      <c r="B865" s="16">
        <v>46</v>
      </c>
      <c r="E865" s="16" t="s">
        <v>8221</v>
      </c>
      <c r="F865" s="16">
        <v>5</v>
      </c>
    </row>
    <row r="866" spans="1:6" x14ac:dyDescent="0.25">
      <c r="A866" s="16" t="s">
        <v>8219</v>
      </c>
      <c r="B866" s="16">
        <v>46</v>
      </c>
      <c r="E866" s="16" t="s">
        <v>8221</v>
      </c>
      <c r="F866" s="16">
        <v>5</v>
      </c>
    </row>
    <row r="867" spans="1:6" x14ac:dyDescent="0.25">
      <c r="A867" s="16" t="s">
        <v>8219</v>
      </c>
      <c r="B867" s="16">
        <v>46</v>
      </c>
      <c r="E867" s="16" t="s">
        <v>8221</v>
      </c>
      <c r="F867" s="16">
        <v>5</v>
      </c>
    </row>
    <row r="868" spans="1:6" x14ac:dyDescent="0.25">
      <c r="A868" s="16" t="s">
        <v>8219</v>
      </c>
      <c r="B868" s="16">
        <v>46</v>
      </c>
      <c r="E868" s="16" t="s">
        <v>8221</v>
      </c>
      <c r="F868" s="16">
        <v>5</v>
      </c>
    </row>
    <row r="869" spans="1:6" x14ac:dyDescent="0.25">
      <c r="A869" s="16" t="s">
        <v>8219</v>
      </c>
      <c r="B869" s="16">
        <v>46</v>
      </c>
      <c r="E869" s="16" t="s">
        <v>8221</v>
      </c>
      <c r="F869" s="16">
        <v>5</v>
      </c>
    </row>
    <row r="870" spans="1:6" x14ac:dyDescent="0.25">
      <c r="A870" s="16" t="s">
        <v>8219</v>
      </c>
      <c r="B870" s="16">
        <v>46</v>
      </c>
      <c r="E870" s="16" t="s">
        <v>8221</v>
      </c>
      <c r="F870" s="16">
        <v>5</v>
      </c>
    </row>
    <row r="871" spans="1:6" x14ac:dyDescent="0.25">
      <c r="A871" s="16" t="s">
        <v>8219</v>
      </c>
      <c r="B871" s="16">
        <v>46</v>
      </c>
      <c r="E871" s="16" t="s">
        <v>8221</v>
      </c>
      <c r="F871" s="16">
        <v>5</v>
      </c>
    </row>
    <row r="872" spans="1:6" x14ac:dyDescent="0.25">
      <c r="A872" s="16" t="s">
        <v>8219</v>
      </c>
      <c r="B872" s="16">
        <v>46</v>
      </c>
      <c r="E872" s="16" t="s">
        <v>8221</v>
      </c>
      <c r="F872" s="16">
        <v>5</v>
      </c>
    </row>
    <row r="873" spans="1:6" x14ac:dyDescent="0.25">
      <c r="A873" s="16" t="s">
        <v>8219</v>
      </c>
      <c r="B873" s="16">
        <v>46</v>
      </c>
      <c r="E873" s="16" t="s">
        <v>8221</v>
      </c>
      <c r="F873" s="16">
        <v>5</v>
      </c>
    </row>
    <row r="874" spans="1:6" x14ac:dyDescent="0.25">
      <c r="A874" s="16" t="s">
        <v>8219</v>
      </c>
      <c r="B874" s="16">
        <v>47</v>
      </c>
      <c r="E874" s="16" t="s">
        <v>8221</v>
      </c>
      <c r="F874" s="16">
        <v>5</v>
      </c>
    </row>
    <row r="875" spans="1:6" x14ac:dyDescent="0.25">
      <c r="A875" s="16" t="s">
        <v>8219</v>
      </c>
      <c r="B875" s="16">
        <v>47</v>
      </c>
      <c r="E875" s="16" t="s">
        <v>8221</v>
      </c>
      <c r="F875" s="16">
        <v>5</v>
      </c>
    </row>
    <row r="876" spans="1:6" x14ac:dyDescent="0.25">
      <c r="A876" s="16" t="s">
        <v>8219</v>
      </c>
      <c r="B876" s="16">
        <v>47</v>
      </c>
      <c r="E876" s="16" t="s">
        <v>8221</v>
      </c>
      <c r="F876" s="16">
        <v>5</v>
      </c>
    </row>
    <row r="877" spans="1:6" x14ac:dyDescent="0.25">
      <c r="A877" s="16" t="s">
        <v>8219</v>
      </c>
      <c r="B877" s="16">
        <v>47</v>
      </c>
      <c r="E877" s="16" t="s">
        <v>8221</v>
      </c>
      <c r="F877" s="16">
        <v>5</v>
      </c>
    </row>
    <row r="878" spans="1:6" x14ac:dyDescent="0.25">
      <c r="A878" s="16" t="s">
        <v>8219</v>
      </c>
      <c r="B878" s="16">
        <v>47</v>
      </c>
      <c r="E878" s="16" t="s">
        <v>8221</v>
      </c>
      <c r="F878" s="16">
        <v>5</v>
      </c>
    </row>
    <row r="879" spans="1:6" x14ac:dyDescent="0.25">
      <c r="A879" s="16" t="s">
        <v>8219</v>
      </c>
      <c r="B879" s="16">
        <v>47</v>
      </c>
      <c r="E879" s="16" t="s">
        <v>8221</v>
      </c>
      <c r="F879" s="16">
        <v>5</v>
      </c>
    </row>
    <row r="880" spans="1:6" x14ac:dyDescent="0.25">
      <c r="A880" s="16" t="s">
        <v>8219</v>
      </c>
      <c r="B880" s="16">
        <v>47</v>
      </c>
      <c r="E880" s="16" t="s">
        <v>8221</v>
      </c>
      <c r="F880" s="16">
        <v>5</v>
      </c>
    </row>
    <row r="881" spans="1:6" x14ac:dyDescent="0.25">
      <c r="A881" s="16" t="s">
        <v>8219</v>
      </c>
      <c r="B881" s="16">
        <v>47</v>
      </c>
      <c r="E881" s="16" t="s">
        <v>8221</v>
      </c>
      <c r="F881" s="16">
        <v>5</v>
      </c>
    </row>
    <row r="882" spans="1:6" x14ac:dyDescent="0.25">
      <c r="A882" s="16" t="s">
        <v>8219</v>
      </c>
      <c r="B882" s="16">
        <v>47</v>
      </c>
      <c r="E882" s="16" t="s">
        <v>8221</v>
      </c>
      <c r="F882" s="16">
        <v>5</v>
      </c>
    </row>
    <row r="883" spans="1:6" x14ac:dyDescent="0.25">
      <c r="A883" s="16" t="s">
        <v>8219</v>
      </c>
      <c r="B883" s="16">
        <v>47</v>
      </c>
      <c r="E883" s="16" t="s">
        <v>8221</v>
      </c>
      <c r="F883" s="16">
        <v>5</v>
      </c>
    </row>
    <row r="884" spans="1:6" x14ac:dyDescent="0.25">
      <c r="A884" s="16" t="s">
        <v>8219</v>
      </c>
      <c r="B884" s="16">
        <v>47</v>
      </c>
      <c r="E884" s="16" t="s">
        <v>8221</v>
      </c>
      <c r="F884" s="16">
        <v>5</v>
      </c>
    </row>
    <row r="885" spans="1:6" x14ac:dyDescent="0.25">
      <c r="A885" s="16" t="s">
        <v>8219</v>
      </c>
      <c r="B885" s="16">
        <v>47</v>
      </c>
      <c r="E885" s="16" t="s">
        <v>8221</v>
      </c>
      <c r="F885" s="16">
        <v>5</v>
      </c>
    </row>
    <row r="886" spans="1:6" x14ac:dyDescent="0.25">
      <c r="A886" s="16" t="s">
        <v>8219</v>
      </c>
      <c r="B886" s="16">
        <v>47</v>
      </c>
      <c r="E886" s="16" t="s">
        <v>8221</v>
      </c>
      <c r="F886" s="16">
        <v>5</v>
      </c>
    </row>
    <row r="887" spans="1:6" x14ac:dyDescent="0.25">
      <c r="A887" s="16" t="s">
        <v>8219</v>
      </c>
      <c r="B887" s="16">
        <v>47</v>
      </c>
      <c r="E887" s="16" t="s">
        <v>8221</v>
      </c>
      <c r="F887" s="16">
        <v>5</v>
      </c>
    </row>
    <row r="888" spans="1:6" x14ac:dyDescent="0.25">
      <c r="A888" s="16" t="s">
        <v>8219</v>
      </c>
      <c r="B888" s="16">
        <v>47</v>
      </c>
      <c r="E888" s="16" t="s">
        <v>8221</v>
      </c>
      <c r="F888" s="16">
        <v>5</v>
      </c>
    </row>
    <row r="889" spans="1:6" x14ac:dyDescent="0.25">
      <c r="A889" s="16" t="s">
        <v>8219</v>
      </c>
      <c r="B889" s="16">
        <v>47</v>
      </c>
      <c r="E889" s="16" t="s">
        <v>8221</v>
      </c>
      <c r="F889" s="16">
        <v>5</v>
      </c>
    </row>
    <row r="890" spans="1:6" x14ac:dyDescent="0.25">
      <c r="A890" s="16" t="s">
        <v>8219</v>
      </c>
      <c r="B890" s="16">
        <v>47</v>
      </c>
      <c r="E890" s="16" t="s">
        <v>8221</v>
      </c>
      <c r="F890" s="16">
        <v>5</v>
      </c>
    </row>
    <row r="891" spans="1:6" x14ac:dyDescent="0.25">
      <c r="A891" s="16" t="s">
        <v>8219</v>
      </c>
      <c r="B891" s="16">
        <v>47</v>
      </c>
      <c r="E891" s="16" t="s">
        <v>8221</v>
      </c>
      <c r="F891" s="16">
        <v>5</v>
      </c>
    </row>
    <row r="892" spans="1:6" x14ac:dyDescent="0.25">
      <c r="A892" s="16" t="s">
        <v>8219</v>
      </c>
      <c r="B892" s="16">
        <v>47</v>
      </c>
      <c r="E892" s="16" t="s">
        <v>8221</v>
      </c>
      <c r="F892" s="16">
        <v>5</v>
      </c>
    </row>
    <row r="893" spans="1:6" x14ac:dyDescent="0.25">
      <c r="A893" s="16" t="s">
        <v>8219</v>
      </c>
      <c r="B893" s="16">
        <v>47</v>
      </c>
      <c r="E893" s="16" t="s">
        <v>8221</v>
      </c>
      <c r="F893" s="16">
        <v>5</v>
      </c>
    </row>
    <row r="894" spans="1:6" x14ac:dyDescent="0.25">
      <c r="A894" s="16" t="s">
        <v>8219</v>
      </c>
      <c r="B894" s="16">
        <v>47</v>
      </c>
      <c r="E894" s="16" t="s">
        <v>8221</v>
      </c>
      <c r="F894" s="16">
        <v>5</v>
      </c>
    </row>
    <row r="895" spans="1:6" x14ac:dyDescent="0.25">
      <c r="A895" s="16" t="s">
        <v>8219</v>
      </c>
      <c r="B895" s="16">
        <v>48</v>
      </c>
      <c r="E895" s="16" t="s">
        <v>8221</v>
      </c>
      <c r="F895" s="16">
        <v>5</v>
      </c>
    </row>
    <row r="896" spans="1:6" x14ac:dyDescent="0.25">
      <c r="A896" s="16" t="s">
        <v>8219</v>
      </c>
      <c r="B896" s="16">
        <v>48</v>
      </c>
      <c r="E896" s="16" t="s">
        <v>8221</v>
      </c>
      <c r="F896" s="16">
        <v>5</v>
      </c>
    </row>
    <row r="897" spans="1:6" x14ac:dyDescent="0.25">
      <c r="A897" s="16" t="s">
        <v>8219</v>
      </c>
      <c r="B897" s="16">
        <v>48</v>
      </c>
      <c r="E897" s="16" t="s">
        <v>8221</v>
      </c>
      <c r="F897" s="16">
        <v>5</v>
      </c>
    </row>
    <row r="898" spans="1:6" x14ac:dyDescent="0.25">
      <c r="A898" s="16" t="s">
        <v>8219</v>
      </c>
      <c r="B898" s="16">
        <v>48</v>
      </c>
      <c r="E898" s="16" t="s">
        <v>8221</v>
      </c>
      <c r="F898" s="16">
        <v>5</v>
      </c>
    </row>
    <row r="899" spans="1:6" x14ac:dyDescent="0.25">
      <c r="A899" s="16" t="s">
        <v>8219</v>
      </c>
      <c r="B899" s="16">
        <v>48</v>
      </c>
      <c r="E899" s="16" t="s">
        <v>8221</v>
      </c>
      <c r="F899" s="16">
        <v>5</v>
      </c>
    </row>
    <row r="900" spans="1:6" x14ac:dyDescent="0.25">
      <c r="A900" s="16" t="s">
        <v>8219</v>
      </c>
      <c r="B900" s="16">
        <v>48</v>
      </c>
      <c r="E900" s="16" t="s">
        <v>8221</v>
      </c>
      <c r="F900" s="16">
        <v>5</v>
      </c>
    </row>
    <row r="901" spans="1:6" x14ac:dyDescent="0.25">
      <c r="A901" s="16" t="s">
        <v>8219</v>
      </c>
      <c r="B901" s="16">
        <v>48</v>
      </c>
      <c r="E901" s="16" t="s">
        <v>8221</v>
      </c>
      <c r="F901" s="16">
        <v>5</v>
      </c>
    </row>
    <row r="902" spans="1:6" x14ac:dyDescent="0.25">
      <c r="A902" s="16" t="s">
        <v>8219</v>
      </c>
      <c r="B902" s="16">
        <v>48</v>
      </c>
      <c r="E902" s="16" t="s">
        <v>8221</v>
      </c>
      <c r="F902" s="16">
        <v>5</v>
      </c>
    </row>
    <row r="903" spans="1:6" x14ac:dyDescent="0.25">
      <c r="A903" s="16" t="s">
        <v>8219</v>
      </c>
      <c r="B903" s="16">
        <v>48</v>
      </c>
      <c r="E903" s="16" t="s">
        <v>8221</v>
      </c>
      <c r="F903" s="16">
        <v>5</v>
      </c>
    </row>
    <row r="904" spans="1:6" x14ac:dyDescent="0.25">
      <c r="A904" s="16" t="s">
        <v>8219</v>
      </c>
      <c r="B904" s="16">
        <v>48</v>
      </c>
      <c r="E904" s="16" t="s">
        <v>8221</v>
      </c>
      <c r="F904" s="16">
        <v>5</v>
      </c>
    </row>
    <row r="905" spans="1:6" x14ac:dyDescent="0.25">
      <c r="A905" s="16" t="s">
        <v>8219</v>
      </c>
      <c r="B905" s="16">
        <v>48</v>
      </c>
      <c r="E905" s="16" t="s">
        <v>8221</v>
      </c>
      <c r="F905" s="16">
        <v>5</v>
      </c>
    </row>
    <row r="906" spans="1:6" x14ac:dyDescent="0.25">
      <c r="A906" s="16" t="s">
        <v>8219</v>
      </c>
      <c r="B906" s="16">
        <v>48</v>
      </c>
      <c r="E906" s="16" t="s">
        <v>8221</v>
      </c>
      <c r="F906" s="16">
        <v>5</v>
      </c>
    </row>
    <row r="907" spans="1:6" x14ac:dyDescent="0.25">
      <c r="A907" s="16" t="s">
        <v>8219</v>
      </c>
      <c r="B907" s="16">
        <v>48</v>
      </c>
      <c r="E907" s="16" t="s">
        <v>8221</v>
      </c>
      <c r="F907" s="16">
        <v>5</v>
      </c>
    </row>
    <row r="908" spans="1:6" x14ac:dyDescent="0.25">
      <c r="A908" s="16" t="s">
        <v>8219</v>
      </c>
      <c r="B908" s="16">
        <v>48</v>
      </c>
      <c r="E908" s="16" t="s">
        <v>8221</v>
      </c>
      <c r="F908" s="16">
        <v>5</v>
      </c>
    </row>
    <row r="909" spans="1:6" x14ac:dyDescent="0.25">
      <c r="A909" s="16" t="s">
        <v>8219</v>
      </c>
      <c r="B909" s="16">
        <v>49</v>
      </c>
      <c r="E909" s="16" t="s">
        <v>8221</v>
      </c>
      <c r="F909" s="16">
        <v>5</v>
      </c>
    </row>
    <row r="910" spans="1:6" x14ac:dyDescent="0.25">
      <c r="A910" s="16" t="s">
        <v>8219</v>
      </c>
      <c r="B910" s="16">
        <v>49</v>
      </c>
      <c r="E910" s="16" t="s">
        <v>8221</v>
      </c>
      <c r="F910" s="16">
        <v>5</v>
      </c>
    </row>
    <row r="911" spans="1:6" x14ac:dyDescent="0.25">
      <c r="A911" s="16" t="s">
        <v>8219</v>
      </c>
      <c r="B911" s="16">
        <v>49</v>
      </c>
      <c r="E911" s="16" t="s">
        <v>8221</v>
      </c>
      <c r="F911" s="16">
        <v>5</v>
      </c>
    </row>
    <row r="912" spans="1:6" x14ac:dyDescent="0.25">
      <c r="A912" s="16" t="s">
        <v>8219</v>
      </c>
      <c r="B912" s="16">
        <v>49</v>
      </c>
      <c r="E912" s="16" t="s">
        <v>8221</v>
      </c>
      <c r="F912" s="16">
        <v>6</v>
      </c>
    </row>
    <row r="913" spans="1:6" x14ac:dyDescent="0.25">
      <c r="A913" s="16" t="s">
        <v>8219</v>
      </c>
      <c r="B913" s="16">
        <v>49</v>
      </c>
      <c r="E913" s="16" t="s">
        <v>8221</v>
      </c>
      <c r="F913" s="16">
        <v>6</v>
      </c>
    </row>
    <row r="914" spans="1:6" x14ac:dyDescent="0.25">
      <c r="A914" s="16" t="s">
        <v>8219</v>
      </c>
      <c r="B914" s="16">
        <v>49</v>
      </c>
      <c r="E914" s="16" t="s">
        <v>8221</v>
      </c>
      <c r="F914" s="16">
        <v>6</v>
      </c>
    </row>
    <row r="915" spans="1:6" x14ac:dyDescent="0.25">
      <c r="A915" s="16" t="s">
        <v>8219</v>
      </c>
      <c r="B915" s="16">
        <v>49</v>
      </c>
      <c r="E915" s="16" t="s">
        <v>8221</v>
      </c>
      <c r="F915" s="16">
        <v>6</v>
      </c>
    </row>
    <row r="916" spans="1:6" x14ac:dyDescent="0.25">
      <c r="A916" s="16" t="s">
        <v>8219</v>
      </c>
      <c r="B916" s="16">
        <v>49</v>
      </c>
      <c r="E916" s="16" t="s">
        <v>8221</v>
      </c>
      <c r="F916" s="16">
        <v>6</v>
      </c>
    </row>
    <row r="917" spans="1:6" x14ac:dyDescent="0.25">
      <c r="A917" s="16" t="s">
        <v>8219</v>
      </c>
      <c r="B917" s="16">
        <v>49</v>
      </c>
      <c r="E917" s="16" t="s">
        <v>8221</v>
      </c>
      <c r="F917" s="16">
        <v>6</v>
      </c>
    </row>
    <row r="918" spans="1:6" x14ac:dyDescent="0.25">
      <c r="A918" s="16" t="s">
        <v>8219</v>
      </c>
      <c r="B918" s="16">
        <v>49</v>
      </c>
      <c r="E918" s="16" t="s">
        <v>8221</v>
      </c>
      <c r="F918" s="16">
        <v>6</v>
      </c>
    </row>
    <row r="919" spans="1:6" x14ac:dyDescent="0.25">
      <c r="A919" s="16" t="s">
        <v>8219</v>
      </c>
      <c r="B919" s="16">
        <v>49</v>
      </c>
      <c r="E919" s="16" t="s">
        <v>8221</v>
      </c>
      <c r="F919" s="16">
        <v>6</v>
      </c>
    </row>
    <row r="920" spans="1:6" x14ac:dyDescent="0.25">
      <c r="A920" s="16" t="s">
        <v>8219</v>
      </c>
      <c r="B920" s="16">
        <v>49</v>
      </c>
      <c r="E920" s="16" t="s">
        <v>8221</v>
      </c>
      <c r="F920" s="16">
        <v>6</v>
      </c>
    </row>
    <row r="921" spans="1:6" x14ac:dyDescent="0.25">
      <c r="A921" s="16" t="s">
        <v>8219</v>
      </c>
      <c r="B921" s="16">
        <v>49</v>
      </c>
      <c r="E921" s="16" t="s">
        <v>8221</v>
      </c>
      <c r="F921" s="16">
        <v>6</v>
      </c>
    </row>
    <row r="922" spans="1:6" x14ac:dyDescent="0.25">
      <c r="A922" s="16" t="s">
        <v>8219</v>
      </c>
      <c r="B922" s="16">
        <v>49</v>
      </c>
      <c r="E922" s="16" t="s">
        <v>8221</v>
      </c>
      <c r="F922" s="16">
        <v>6</v>
      </c>
    </row>
    <row r="923" spans="1:6" x14ac:dyDescent="0.25">
      <c r="A923" s="16" t="s">
        <v>8219</v>
      </c>
      <c r="B923" s="16">
        <v>49</v>
      </c>
      <c r="E923" s="16" t="s">
        <v>8221</v>
      </c>
      <c r="F923" s="16">
        <v>6</v>
      </c>
    </row>
    <row r="924" spans="1:6" x14ac:dyDescent="0.25">
      <c r="A924" s="16" t="s">
        <v>8219</v>
      </c>
      <c r="B924" s="16">
        <v>49</v>
      </c>
      <c r="E924" s="16" t="s">
        <v>8221</v>
      </c>
      <c r="F924" s="16">
        <v>6</v>
      </c>
    </row>
    <row r="925" spans="1:6" x14ac:dyDescent="0.25">
      <c r="A925" s="16" t="s">
        <v>8219</v>
      </c>
      <c r="B925" s="16">
        <v>49</v>
      </c>
      <c r="E925" s="16" t="s">
        <v>8221</v>
      </c>
      <c r="F925" s="16">
        <v>6</v>
      </c>
    </row>
    <row r="926" spans="1:6" x14ac:dyDescent="0.25">
      <c r="A926" s="16" t="s">
        <v>8219</v>
      </c>
      <c r="B926" s="16">
        <v>50</v>
      </c>
      <c r="E926" s="16" t="s">
        <v>8221</v>
      </c>
      <c r="F926" s="16">
        <v>6</v>
      </c>
    </row>
    <row r="927" spans="1:6" x14ac:dyDescent="0.25">
      <c r="A927" s="16" t="s">
        <v>8219</v>
      </c>
      <c r="B927" s="16">
        <v>50</v>
      </c>
      <c r="E927" s="16" t="s">
        <v>8221</v>
      </c>
      <c r="F927" s="16">
        <v>6</v>
      </c>
    </row>
    <row r="928" spans="1:6" x14ac:dyDescent="0.25">
      <c r="A928" s="16" t="s">
        <v>8219</v>
      </c>
      <c r="B928" s="16">
        <v>50</v>
      </c>
      <c r="E928" s="16" t="s">
        <v>8221</v>
      </c>
      <c r="F928" s="16">
        <v>6</v>
      </c>
    </row>
    <row r="929" spans="1:6" x14ac:dyDescent="0.25">
      <c r="A929" s="16" t="s">
        <v>8219</v>
      </c>
      <c r="B929" s="16">
        <v>50</v>
      </c>
      <c r="E929" s="16" t="s">
        <v>8221</v>
      </c>
      <c r="F929" s="16">
        <v>6</v>
      </c>
    </row>
    <row r="930" spans="1:6" x14ac:dyDescent="0.25">
      <c r="A930" s="16" t="s">
        <v>8219</v>
      </c>
      <c r="B930" s="16">
        <v>50</v>
      </c>
      <c r="E930" s="16" t="s">
        <v>8221</v>
      </c>
      <c r="F930" s="16">
        <v>6</v>
      </c>
    </row>
    <row r="931" spans="1:6" x14ac:dyDescent="0.25">
      <c r="A931" s="16" t="s">
        <v>8219</v>
      </c>
      <c r="B931" s="16">
        <v>50</v>
      </c>
      <c r="E931" s="16" t="s">
        <v>8221</v>
      </c>
      <c r="F931" s="16">
        <v>6</v>
      </c>
    </row>
    <row r="932" spans="1:6" x14ac:dyDescent="0.25">
      <c r="A932" s="16" t="s">
        <v>8219</v>
      </c>
      <c r="B932" s="16">
        <v>50</v>
      </c>
      <c r="E932" s="16" t="s">
        <v>8221</v>
      </c>
      <c r="F932" s="16">
        <v>6</v>
      </c>
    </row>
    <row r="933" spans="1:6" x14ac:dyDescent="0.25">
      <c r="A933" s="16" t="s">
        <v>8219</v>
      </c>
      <c r="B933" s="16">
        <v>50</v>
      </c>
      <c r="E933" s="16" t="s">
        <v>8221</v>
      </c>
      <c r="F933" s="16">
        <v>6</v>
      </c>
    </row>
    <row r="934" spans="1:6" x14ac:dyDescent="0.25">
      <c r="A934" s="16" t="s">
        <v>8219</v>
      </c>
      <c r="B934" s="16">
        <v>50</v>
      </c>
      <c r="E934" s="16" t="s">
        <v>8221</v>
      </c>
      <c r="F934" s="16">
        <v>6</v>
      </c>
    </row>
    <row r="935" spans="1:6" x14ac:dyDescent="0.25">
      <c r="A935" s="16" t="s">
        <v>8219</v>
      </c>
      <c r="B935" s="16">
        <v>50</v>
      </c>
      <c r="E935" s="16" t="s">
        <v>8221</v>
      </c>
      <c r="F935" s="16">
        <v>6</v>
      </c>
    </row>
    <row r="936" spans="1:6" x14ac:dyDescent="0.25">
      <c r="A936" s="16" t="s">
        <v>8219</v>
      </c>
      <c r="B936" s="16">
        <v>50</v>
      </c>
      <c r="E936" s="16" t="s">
        <v>8221</v>
      </c>
      <c r="F936" s="16">
        <v>6</v>
      </c>
    </row>
    <row r="937" spans="1:6" x14ac:dyDescent="0.25">
      <c r="A937" s="16" t="s">
        <v>8219</v>
      </c>
      <c r="B937" s="16">
        <v>50</v>
      </c>
      <c r="E937" s="16" t="s">
        <v>8221</v>
      </c>
      <c r="F937" s="16">
        <v>6</v>
      </c>
    </row>
    <row r="938" spans="1:6" x14ac:dyDescent="0.25">
      <c r="A938" s="16" t="s">
        <v>8219</v>
      </c>
      <c r="B938" s="16">
        <v>50</v>
      </c>
      <c r="E938" s="16" t="s">
        <v>8221</v>
      </c>
      <c r="F938" s="16">
        <v>6</v>
      </c>
    </row>
    <row r="939" spans="1:6" x14ac:dyDescent="0.25">
      <c r="A939" s="16" t="s">
        <v>8219</v>
      </c>
      <c r="B939" s="16">
        <v>50</v>
      </c>
      <c r="E939" s="16" t="s">
        <v>8221</v>
      </c>
      <c r="F939" s="16">
        <v>6</v>
      </c>
    </row>
    <row r="940" spans="1:6" x14ac:dyDescent="0.25">
      <c r="A940" s="16" t="s">
        <v>8219</v>
      </c>
      <c r="B940" s="16">
        <v>50</v>
      </c>
      <c r="E940" s="16" t="s">
        <v>8221</v>
      </c>
      <c r="F940" s="16">
        <v>6</v>
      </c>
    </row>
    <row r="941" spans="1:6" x14ac:dyDescent="0.25">
      <c r="A941" s="16" t="s">
        <v>8219</v>
      </c>
      <c r="B941" s="16">
        <v>50</v>
      </c>
      <c r="E941" s="16" t="s">
        <v>8221</v>
      </c>
      <c r="F941" s="16">
        <v>6</v>
      </c>
    </row>
    <row r="942" spans="1:6" x14ac:dyDescent="0.25">
      <c r="A942" s="16" t="s">
        <v>8219</v>
      </c>
      <c r="B942" s="16">
        <v>50</v>
      </c>
      <c r="E942" s="16" t="s">
        <v>8221</v>
      </c>
      <c r="F942" s="16">
        <v>6</v>
      </c>
    </row>
    <row r="943" spans="1:6" x14ac:dyDescent="0.25">
      <c r="A943" s="16" t="s">
        <v>8219</v>
      </c>
      <c r="B943" s="16">
        <v>50</v>
      </c>
      <c r="E943" s="16" t="s">
        <v>8221</v>
      </c>
      <c r="F943" s="16">
        <v>6</v>
      </c>
    </row>
    <row r="944" spans="1:6" x14ac:dyDescent="0.25">
      <c r="A944" s="16" t="s">
        <v>8219</v>
      </c>
      <c r="B944" s="16">
        <v>50</v>
      </c>
      <c r="E944" s="16" t="s">
        <v>8221</v>
      </c>
      <c r="F944" s="16">
        <v>6</v>
      </c>
    </row>
    <row r="945" spans="1:6" x14ac:dyDescent="0.25">
      <c r="A945" s="16" t="s">
        <v>8219</v>
      </c>
      <c r="B945" s="16">
        <v>51</v>
      </c>
      <c r="E945" s="16" t="s">
        <v>8221</v>
      </c>
      <c r="F945" s="16">
        <v>6</v>
      </c>
    </row>
    <row r="946" spans="1:6" x14ac:dyDescent="0.25">
      <c r="A946" s="16" t="s">
        <v>8219</v>
      </c>
      <c r="B946" s="16">
        <v>51</v>
      </c>
      <c r="E946" s="16" t="s">
        <v>8221</v>
      </c>
      <c r="F946" s="16">
        <v>6</v>
      </c>
    </row>
    <row r="947" spans="1:6" x14ac:dyDescent="0.25">
      <c r="A947" s="16" t="s">
        <v>8219</v>
      </c>
      <c r="B947" s="16">
        <v>51</v>
      </c>
      <c r="E947" s="16" t="s">
        <v>8221</v>
      </c>
      <c r="F947" s="16">
        <v>6</v>
      </c>
    </row>
    <row r="948" spans="1:6" x14ac:dyDescent="0.25">
      <c r="A948" s="16" t="s">
        <v>8219</v>
      </c>
      <c r="B948" s="16">
        <v>51</v>
      </c>
      <c r="E948" s="16" t="s">
        <v>8221</v>
      </c>
      <c r="F948" s="16">
        <v>6</v>
      </c>
    </row>
    <row r="949" spans="1:6" x14ac:dyDescent="0.25">
      <c r="A949" s="16" t="s">
        <v>8219</v>
      </c>
      <c r="B949" s="16">
        <v>51</v>
      </c>
      <c r="E949" s="16" t="s">
        <v>8221</v>
      </c>
      <c r="F949" s="16">
        <v>6</v>
      </c>
    </row>
    <row r="950" spans="1:6" x14ac:dyDescent="0.25">
      <c r="A950" s="16" t="s">
        <v>8219</v>
      </c>
      <c r="B950" s="16">
        <v>51</v>
      </c>
      <c r="E950" s="16" t="s">
        <v>8221</v>
      </c>
      <c r="F950" s="16">
        <v>6</v>
      </c>
    </row>
    <row r="951" spans="1:6" x14ac:dyDescent="0.25">
      <c r="A951" s="16" t="s">
        <v>8219</v>
      </c>
      <c r="B951" s="16">
        <v>51</v>
      </c>
      <c r="E951" s="16" t="s">
        <v>8221</v>
      </c>
      <c r="F951" s="16">
        <v>6</v>
      </c>
    </row>
    <row r="952" spans="1:6" x14ac:dyDescent="0.25">
      <c r="A952" s="16" t="s">
        <v>8219</v>
      </c>
      <c r="B952" s="16">
        <v>51</v>
      </c>
      <c r="E952" s="16" t="s">
        <v>8221</v>
      </c>
      <c r="F952" s="16">
        <v>6</v>
      </c>
    </row>
    <row r="953" spans="1:6" x14ac:dyDescent="0.25">
      <c r="A953" s="16" t="s">
        <v>8219</v>
      </c>
      <c r="B953" s="16">
        <v>51</v>
      </c>
      <c r="E953" s="16" t="s">
        <v>8221</v>
      </c>
      <c r="F953" s="16">
        <v>6</v>
      </c>
    </row>
    <row r="954" spans="1:6" x14ac:dyDescent="0.25">
      <c r="A954" s="16" t="s">
        <v>8219</v>
      </c>
      <c r="B954" s="16">
        <v>51</v>
      </c>
      <c r="E954" s="16" t="s">
        <v>8221</v>
      </c>
      <c r="F954" s="16">
        <v>6</v>
      </c>
    </row>
    <row r="955" spans="1:6" x14ac:dyDescent="0.25">
      <c r="A955" s="16" t="s">
        <v>8219</v>
      </c>
      <c r="B955" s="16">
        <v>52</v>
      </c>
      <c r="E955" s="16" t="s">
        <v>8221</v>
      </c>
      <c r="F955" s="16">
        <v>6</v>
      </c>
    </row>
    <row r="956" spans="1:6" x14ac:dyDescent="0.25">
      <c r="A956" s="16" t="s">
        <v>8219</v>
      </c>
      <c r="B956" s="16">
        <v>52</v>
      </c>
      <c r="E956" s="16" t="s">
        <v>8221</v>
      </c>
      <c r="F956" s="16">
        <v>6</v>
      </c>
    </row>
    <row r="957" spans="1:6" x14ac:dyDescent="0.25">
      <c r="A957" s="16" t="s">
        <v>8219</v>
      </c>
      <c r="B957" s="16">
        <v>52</v>
      </c>
      <c r="E957" s="16" t="s">
        <v>8221</v>
      </c>
      <c r="F957" s="16">
        <v>6</v>
      </c>
    </row>
    <row r="958" spans="1:6" x14ac:dyDescent="0.25">
      <c r="A958" s="16" t="s">
        <v>8219</v>
      </c>
      <c r="B958" s="16">
        <v>52</v>
      </c>
      <c r="E958" s="16" t="s">
        <v>8221</v>
      </c>
      <c r="F958" s="16">
        <v>6</v>
      </c>
    </row>
    <row r="959" spans="1:6" x14ac:dyDescent="0.25">
      <c r="A959" s="16" t="s">
        <v>8219</v>
      </c>
      <c r="B959" s="16">
        <v>52</v>
      </c>
      <c r="E959" s="16" t="s">
        <v>8221</v>
      </c>
      <c r="F959" s="16">
        <v>6</v>
      </c>
    </row>
    <row r="960" spans="1:6" x14ac:dyDescent="0.25">
      <c r="A960" s="16" t="s">
        <v>8219</v>
      </c>
      <c r="B960" s="16">
        <v>52</v>
      </c>
      <c r="E960" s="16" t="s">
        <v>8221</v>
      </c>
      <c r="F960" s="16">
        <v>6</v>
      </c>
    </row>
    <row r="961" spans="1:6" x14ac:dyDescent="0.25">
      <c r="A961" s="16" t="s">
        <v>8219</v>
      </c>
      <c r="B961" s="16">
        <v>52</v>
      </c>
      <c r="E961" s="16" t="s">
        <v>8221</v>
      </c>
      <c r="F961" s="16">
        <v>6</v>
      </c>
    </row>
    <row r="962" spans="1:6" x14ac:dyDescent="0.25">
      <c r="A962" s="16" t="s">
        <v>8219</v>
      </c>
      <c r="B962" s="16">
        <v>52</v>
      </c>
      <c r="E962" s="16" t="s">
        <v>8221</v>
      </c>
      <c r="F962" s="16">
        <v>7</v>
      </c>
    </row>
    <row r="963" spans="1:6" x14ac:dyDescent="0.25">
      <c r="A963" s="16" t="s">
        <v>8219</v>
      </c>
      <c r="B963" s="16">
        <v>52</v>
      </c>
      <c r="E963" s="16" t="s">
        <v>8221</v>
      </c>
      <c r="F963" s="16">
        <v>7</v>
      </c>
    </row>
    <row r="964" spans="1:6" x14ac:dyDescent="0.25">
      <c r="A964" s="16" t="s">
        <v>8219</v>
      </c>
      <c r="B964" s="16">
        <v>52</v>
      </c>
      <c r="E964" s="16" t="s">
        <v>8221</v>
      </c>
      <c r="F964" s="16">
        <v>7</v>
      </c>
    </row>
    <row r="965" spans="1:6" x14ac:dyDescent="0.25">
      <c r="A965" s="16" t="s">
        <v>8219</v>
      </c>
      <c r="B965" s="16">
        <v>52</v>
      </c>
      <c r="E965" s="16" t="s">
        <v>8221</v>
      </c>
      <c r="F965" s="16">
        <v>7</v>
      </c>
    </row>
    <row r="966" spans="1:6" x14ac:dyDescent="0.25">
      <c r="A966" s="16" t="s">
        <v>8219</v>
      </c>
      <c r="B966" s="16">
        <v>52</v>
      </c>
      <c r="E966" s="16" t="s">
        <v>8221</v>
      </c>
      <c r="F966" s="16">
        <v>7</v>
      </c>
    </row>
    <row r="967" spans="1:6" x14ac:dyDescent="0.25">
      <c r="A967" s="16" t="s">
        <v>8219</v>
      </c>
      <c r="B967" s="16">
        <v>52</v>
      </c>
      <c r="E967" s="16" t="s">
        <v>8221</v>
      </c>
      <c r="F967" s="16">
        <v>7</v>
      </c>
    </row>
    <row r="968" spans="1:6" x14ac:dyDescent="0.25">
      <c r="A968" s="16" t="s">
        <v>8219</v>
      </c>
      <c r="B968" s="16">
        <v>52</v>
      </c>
      <c r="E968" s="16" t="s">
        <v>8221</v>
      </c>
      <c r="F968" s="16">
        <v>7</v>
      </c>
    </row>
    <row r="969" spans="1:6" x14ac:dyDescent="0.25">
      <c r="A969" s="16" t="s">
        <v>8219</v>
      </c>
      <c r="B969" s="16">
        <v>52</v>
      </c>
      <c r="E969" s="16" t="s">
        <v>8221</v>
      </c>
      <c r="F969" s="16">
        <v>7</v>
      </c>
    </row>
    <row r="970" spans="1:6" x14ac:dyDescent="0.25">
      <c r="A970" s="16" t="s">
        <v>8219</v>
      </c>
      <c r="B970" s="16">
        <v>52</v>
      </c>
      <c r="E970" s="16" t="s">
        <v>8221</v>
      </c>
      <c r="F970" s="16">
        <v>7</v>
      </c>
    </row>
    <row r="971" spans="1:6" x14ac:dyDescent="0.25">
      <c r="A971" s="16" t="s">
        <v>8219</v>
      </c>
      <c r="B971" s="16">
        <v>52</v>
      </c>
      <c r="E971" s="16" t="s">
        <v>8221</v>
      </c>
      <c r="F971" s="16">
        <v>7</v>
      </c>
    </row>
    <row r="972" spans="1:6" x14ac:dyDescent="0.25">
      <c r="A972" s="16" t="s">
        <v>8219</v>
      </c>
      <c r="B972" s="16">
        <v>52</v>
      </c>
      <c r="E972" s="16" t="s">
        <v>8221</v>
      </c>
      <c r="F972" s="16">
        <v>7</v>
      </c>
    </row>
    <row r="973" spans="1:6" x14ac:dyDescent="0.25">
      <c r="A973" s="16" t="s">
        <v>8219</v>
      </c>
      <c r="B973" s="16">
        <v>52</v>
      </c>
      <c r="E973" s="16" t="s">
        <v>8221</v>
      </c>
      <c r="F973" s="16">
        <v>7</v>
      </c>
    </row>
    <row r="974" spans="1:6" x14ac:dyDescent="0.25">
      <c r="A974" s="16" t="s">
        <v>8219</v>
      </c>
      <c r="B974" s="16">
        <v>53</v>
      </c>
      <c r="E974" s="16" t="s">
        <v>8221</v>
      </c>
      <c r="F974" s="16">
        <v>7</v>
      </c>
    </row>
    <row r="975" spans="1:6" x14ac:dyDescent="0.25">
      <c r="A975" s="16" t="s">
        <v>8219</v>
      </c>
      <c r="B975" s="16">
        <v>53</v>
      </c>
      <c r="E975" s="16" t="s">
        <v>8221</v>
      </c>
      <c r="F975" s="16">
        <v>7</v>
      </c>
    </row>
    <row r="976" spans="1:6" x14ac:dyDescent="0.25">
      <c r="A976" s="16" t="s">
        <v>8219</v>
      </c>
      <c r="B976" s="16">
        <v>53</v>
      </c>
      <c r="E976" s="16" t="s">
        <v>8221</v>
      </c>
      <c r="F976" s="16">
        <v>7</v>
      </c>
    </row>
    <row r="977" spans="1:6" x14ac:dyDescent="0.25">
      <c r="A977" s="16" t="s">
        <v>8219</v>
      </c>
      <c r="B977" s="16">
        <v>53</v>
      </c>
      <c r="E977" s="16" t="s">
        <v>8221</v>
      </c>
      <c r="F977" s="16">
        <v>7</v>
      </c>
    </row>
    <row r="978" spans="1:6" x14ac:dyDescent="0.25">
      <c r="A978" s="16" t="s">
        <v>8219</v>
      </c>
      <c r="B978" s="16">
        <v>53</v>
      </c>
      <c r="E978" s="16" t="s">
        <v>8221</v>
      </c>
      <c r="F978" s="16">
        <v>7</v>
      </c>
    </row>
    <row r="979" spans="1:6" x14ac:dyDescent="0.25">
      <c r="A979" s="16" t="s">
        <v>8219</v>
      </c>
      <c r="B979" s="16">
        <v>53</v>
      </c>
      <c r="E979" s="16" t="s">
        <v>8221</v>
      </c>
      <c r="F979" s="16">
        <v>7</v>
      </c>
    </row>
    <row r="980" spans="1:6" x14ac:dyDescent="0.25">
      <c r="A980" s="16" t="s">
        <v>8219</v>
      </c>
      <c r="B980" s="16">
        <v>53</v>
      </c>
      <c r="E980" s="16" t="s">
        <v>8221</v>
      </c>
      <c r="F980" s="16">
        <v>7</v>
      </c>
    </row>
    <row r="981" spans="1:6" x14ac:dyDescent="0.25">
      <c r="A981" s="16" t="s">
        <v>8219</v>
      </c>
      <c r="B981" s="16">
        <v>54</v>
      </c>
      <c r="E981" s="16" t="s">
        <v>8221</v>
      </c>
      <c r="F981" s="16">
        <v>7</v>
      </c>
    </row>
    <row r="982" spans="1:6" x14ac:dyDescent="0.25">
      <c r="A982" s="16" t="s">
        <v>8219</v>
      </c>
      <c r="B982" s="16">
        <v>54</v>
      </c>
      <c r="E982" s="16" t="s">
        <v>8221</v>
      </c>
      <c r="F982" s="16">
        <v>7</v>
      </c>
    </row>
    <row r="983" spans="1:6" x14ac:dyDescent="0.25">
      <c r="A983" s="16" t="s">
        <v>8219</v>
      </c>
      <c r="B983" s="16">
        <v>54</v>
      </c>
      <c r="E983" s="16" t="s">
        <v>8221</v>
      </c>
      <c r="F983" s="16">
        <v>7</v>
      </c>
    </row>
    <row r="984" spans="1:6" x14ac:dyDescent="0.25">
      <c r="A984" s="16" t="s">
        <v>8219</v>
      </c>
      <c r="B984" s="16">
        <v>54</v>
      </c>
      <c r="E984" s="16" t="s">
        <v>8221</v>
      </c>
      <c r="F984" s="16">
        <v>7</v>
      </c>
    </row>
    <row r="985" spans="1:6" x14ac:dyDescent="0.25">
      <c r="A985" s="16" t="s">
        <v>8219</v>
      </c>
      <c r="B985" s="16">
        <v>54</v>
      </c>
      <c r="E985" s="16" t="s">
        <v>8221</v>
      </c>
      <c r="F985" s="16">
        <v>7</v>
      </c>
    </row>
    <row r="986" spans="1:6" x14ac:dyDescent="0.25">
      <c r="A986" s="16" t="s">
        <v>8219</v>
      </c>
      <c r="B986" s="16">
        <v>54</v>
      </c>
      <c r="E986" s="16" t="s">
        <v>8221</v>
      </c>
      <c r="F986" s="16">
        <v>7</v>
      </c>
    </row>
    <row r="987" spans="1:6" x14ac:dyDescent="0.25">
      <c r="A987" s="16" t="s">
        <v>8219</v>
      </c>
      <c r="B987" s="16">
        <v>54</v>
      </c>
      <c r="E987" s="16" t="s">
        <v>8221</v>
      </c>
      <c r="F987" s="16">
        <v>7</v>
      </c>
    </row>
    <row r="988" spans="1:6" x14ac:dyDescent="0.25">
      <c r="A988" s="16" t="s">
        <v>8219</v>
      </c>
      <c r="B988" s="16">
        <v>54</v>
      </c>
      <c r="E988" s="16" t="s">
        <v>8221</v>
      </c>
      <c r="F988" s="16">
        <v>7</v>
      </c>
    </row>
    <row r="989" spans="1:6" x14ac:dyDescent="0.25">
      <c r="A989" s="16" t="s">
        <v>8219</v>
      </c>
      <c r="B989" s="16">
        <v>54</v>
      </c>
      <c r="E989" s="16" t="s">
        <v>8221</v>
      </c>
      <c r="F989" s="16">
        <v>7</v>
      </c>
    </row>
    <row r="990" spans="1:6" x14ac:dyDescent="0.25">
      <c r="A990" s="16" t="s">
        <v>8219</v>
      </c>
      <c r="B990" s="16">
        <v>54</v>
      </c>
      <c r="E990" s="16" t="s">
        <v>8221</v>
      </c>
      <c r="F990" s="16">
        <v>7</v>
      </c>
    </row>
    <row r="991" spans="1:6" x14ac:dyDescent="0.25">
      <c r="A991" s="16" t="s">
        <v>8219</v>
      </c>
      <c r="B991" s="16">
        <v>54</v>
      </c>
      <c r="E991" s="16" t="s">
        <v>8221</v>
      </c>
      <c r="F991" s="16">
        <v>7</v>
      </c>
    </row>
    <row r="992" spans="1:6" x14ac:dyDescent="0.25">
      <c r="A992" s="16" t="s">
        <v>8219</v>
      </c>
      <c r="B992" s="16">
        <v>54</v>
      </c>
      <c r="E992" s="16" t="s">
        <v>8221</v>
      </c>
      <c r="F992" s="16">
        <v>7</v>
      </c>
    </row>
    <row r="993" spans="1:6" x14ac:dyDescent="0.25">
      <c r="A993" s="16" t="s">
        <v>8219</v>
      </c>
      <c r="B993" s="16">
        <v>55</v>
      </c>
      <c r="E993" s="16" t="s">
        <v>8221</v>
      </c>
      <c r="F993" s="16">
        <v>7</v>
      </c>
    </row>
    <row r="994" spans="1:6" x14ac:dyDescent="0.25">
      <c r="A994" s="16" t="s">
        <v>8219</v>
      </c>
      <c r="B994" s="16">
        <v>55</v>
      </c>
      <c r="E994" s="16" t="s">
        <v>8221</v>
      </c>
      <c r="F994" s="16">
        <v>7</v>
      </c>
    </row>
    <row r="995" spans="1:6" x14ac:dyDescent="0.25">
      <c r="A995" s="16" t="s">
        <v>8219</v>
      </c>
      <c r="B995" s="16">
        <v>55</v>
      </c>
      <c r="E995" s="16" t="s">
        <v>8221</v>
      </c>
      <c r="F995" s="16">
        <v>7</v>
      </c>
    </row>
    <row r="996" spans="1:6" x14ac:dyDescent="0.25">
      <c r="A996" s="16" t="s">
        <v>8219</v>
      </c>
      <c r="B996" s="16">
        <v>55</v>
      </c>
      <c r="E996" s="16" t="s">
        <v>8221</v>
      </c>
      <c r="F996" s="16">
        <v>7</v>
      </c>
    </row>
    <row r="997" spans="1:6" x14ac:dyDescent="0.25">
      <c r="A997" s="16" t="s">
        <v>8219</v>
      </c>
      <c r="B997" s="16">
        <v>55</v>
      </c>
      <c r="E997" s="16" t="s">
        <v>8221</v>
      </c>
      <c r="F997" s="16">
        <v>7</v>
      </c>
    </row>
    <row r="998" spans="1:6" x14ac:dyDescent="0.25">
      <c r="A998" s="16" t="s">
        <v>8219</v>
      </c>
      <c r="B998" s="16">
        <v>55</v>
      </c>
      <c r="E998" s="16" t="s">
        <v>8221</v>
      </c>
      <c r="F998" s="16">
        <v>7</v>
      </c>
    </row>
    <row r="999" spans="1:6" x14ac:dyDescent="0.25">
      <c r="A999" s="16" t="s">
        <v>8219</v>
      </c>
      <c r="B999" s="16">
        <v>55</v>
      </c>
      <c r="E999" s="16" t="s">
        <v>8221</v>
      </c>
      <c r="F999" s="16">
        <v>7</v>
      </c>
    </row>
    <row r="1000" spans="1:6" x14ac:dyDescent="0.25">
      <c r="A1000" s="16" t="s">
        <v>8219</v>
      </c>
      <c r="B1000" s="16">
        <v>55</v>
      </c>
      <c r="E1000" s="16" t="s">
        <v>8221</v>
      </c>
      <c r="F1000" s="16">
        <v>7</v>
      </c>
    </row>
    <row r="1001" spans="1:6" x14ac:dyDescent="0.25">
      <c r="A1001" s="16" t="s">
        <v>8219</v>
      </c>
      <c r="B1001" s="16">
        <v>55</v>
      </c>
      <c r="E1001" s="16" t="s">
        <v>8221</v>
      </c>
      <c r="F1001" s="16">
        <v>7</v>
      </c>
    </row>
    <row r="1002" spans="1:6" x14ac:dyDescent="0.25">
      <c r="A1002" s="16" t="s">
        <v>8219</v>
      </c>
      <c r="B1002" s="16">
        <v>55</v>
      </c>
      <c r="E1002" s="16" t="s">
        <v>8221</v>
      </c>
      <c r="F1002" s="16">
        <v>7</v>
      </c>
    </row>
    <row r="1003" spans="1:6" x14ac:dyDescent="0.25">
      <c r="A1003" s="16" t="s">
        <v>8219</v>
      </c>
      <c r="B1003" s="16">
        <v>55</v>
      </c>
      <c r="E1003" s="16" t="s">
        <v>8221</v>
      </c>
      <c r="F1003" s="16">
        <v>7</v>
      </c>
    </row>
    <row r="1004" spans="1:6" x14ac:dyDescent="0.25">
      <c r="A1004" s="16" t="s">
        <v>8219</v>
      </c>
      <c r="B1004" s="16">
        <v>55</v>
      </c>
      <c r="E1004" s="16" t="s">
        <v>8221</v>
      </c>
      <c r="F1004" s="16">
        <v>7</v>
      </c>
    </row>
    <row r="1005" spans="1:6" x14ac:dyDescent="0.25">
      <c r="A1005" s="16" t="s">
        <v>8219</v>
      </c>
      <c r="B1005" s="16">
        <v>55</v>
      </c>
      <c r="E1005" s="16" t="s">
        <v>8221</v>
      </c>
      <c r="F1005" s="16">
        <v>7</v>
      </c>
    </row>
    <row r="1006" spans="1:6" x14ac:dyDescent="0.25">
      <c r="A1006" s="16" t="s">
        <v>8219</v>
      </c>
      <c r="B1006" s="16">
        <v>55</v>
      </c>
      <c r="E1006" s="16" t="s">
        <v>8221</v>
      </c>
      <c r="F1006" s="16">
        <v>7</v>
      </c>
    </row>
    <row r="1007" spans="1:6" x14ac:dyDescent="0.25">
      <c r="A1007" s="16" t="s">
        <v>8219</v>
      </c>
      <c r="B1007" s="16">
        <v>56</v>
      </c>
      <c r="E1007" s="16" t="s">
        <v>8221</v>
      </c>
      <c r="F1007" s="16">
        <v>7</v>
      </c>
    </row>
    <row r="1008" spans="1:6" x14ac:dyDescent="0.25">
      <c r="A1008" s="16" t="s">
        <v>8219</v>
      </c>
      <c r="B1008" s="16">
        <v>56</v>
      </c>
      <c r="E1008" s="16" t="s">
        <v>8221</v>
      </c>
      <c r="F1008" s="16">
        <v>7</v>
      </c>
    </row>
    <row r="1009" spans="1:6" x14ac:dyDescent="0.25">
      <c r="A1009" s="16" t="s">
        <v>8219</v>
      </c>
      <c r="B1009" s="16">
        <v>56</v>
      </c>
      <c r="E1009" s="16" t="s">
        <v>8221</v>
      </c>
      <c r="F1009" s="16">
        <v>8</v>
      </c>
    </row>
    <row r="1010" spans="1:6" x14ac:dyDescent="0.25">
      <c r="A1010" s="16" t="s">
        <v>8219</v>
      </c>
      <c r="B1010" s="16">
        <v>56</v>
      </c>
      <c r="E1010" s="16" t="s">
        <v>8221</v>
      </c>
      <c r="F1010" s="16">
        <v>8</v>
      </c>
    </row>
    <row r="1011" spans="1:6" x14ac:dyDescent="0.25">
      <c r="A1011" s="16" t="s">
        <v>8219</v>
      </c>
      <c r="B1011" s="16">
        <v>56</v>
      </c>
      <c r="E1011" s="16" t="s">
        <v>8221</v>
      </c>
      <c r="F1011" s="16">
        <v>8</v>
      </c>
    </row>
    <row r="1012" spans="1:6" x14ac:dyDescent="0.25">
      <c r="A1012" s="16" t="s">
        <v>8219</v>
      </c>
      <c r="B1012" s="16">
        <v>56</v>
      </c>
      <c r="E1012" s="16" t="s">
        <v>8221</v>
      </c>
      <c r="F1012" s="16">
        <v>8</v>
      </c>
    </row>
    <row r="1013" spans="1:6" x14ac:dyDescent="0.25">
      <c r="A1013" s="16" t="s">
        <v>8219</v>
      </c>
      <c r="B1013" s="16">
        <v>56</v>
      </c>
      <c r="E1013" s="16" t="s">
        <v>8221</v>
      </c>
      <c r="F1013" s="16">
        <v>8</v>
      </c>
    </row>
    <row r="1014" spans="1:6" x14ac:dyDescent="0.25">
      <c r="A1014" s="16" t="s">
        <v>8219</v>
      </c>
      <c r="B1014" s="16">
        <v>56</v>
      </c>
      <c r="E1014" s="16" t="s">
        <v>8221</v>
      </c>
      <c r="F1014" s="16">
        <v>8</v>
      </c>
    </row>
    <row r="1015" spans="1:6" x14ac:dyDescent="0.25">
      <c r="A1015" s="16" t="s">
        <v>8219</v>
      </c>
      <c r="B1015" s="16">
        <v>56</v>
      </c>
      <c r="E1015" s="16" t="s">
        <v>8221</v>
      </c>
      <c r="F1015" s="16">
        <v>8</v>
      </c>
    </row>
    <row r="1016" spans="1:6" x14ac:dyDescent="0.25">
      <c r="A1016" s="16" t="s">
        <v>8219</v>
      </c>
      <c r="B1016" s="16">
        <v>56</v>
      </c>
      <c r="E1016" s="16" t="s">
        <v>8221</v>
      </c>
      <c r="F1016" s="16">
        <v>8</v>
      </c>
    </row>
    <row r="1017" spans="1:6" x14ac:dyDescent="0.25">
      <c r="A1017" s="16" t="s">
        <v>8219</v>
      </c>
      <c r="B1017" s="16">
        <v>56</v>
      </c>
      <c r="E1017" s="16" t="s">
        <v>8221</v>
      </c>
      <c r="F1017" s="16">
        <v>8</v>
      </c>
    </row>
    <row r="1018" spans="1:6" x14ac:dyDescent="0.25">
      <c r="A1018" s="16" t="s">
        <v>8219</v>
      </c>
      <c r="B1018" s="16">
        <v>56</v>
      </c>
      <c r="E1018" s="16" t="s">
        <v>8221</v>
      </c>
      <c r="F1018" s="16">
        <v>8</v>
      </c>
    </row>
    <row r="1019" spans="1:6" x14ac:dyDescent="0.25">
      <c r="A1019" s="16" t="s">
        <v>8219</v>
      </c>
      <c r="B1019" s="16">
        <v>56</v>
      </c>
      <c r="E1019" s="16" t="s">
        <v>8221</v>
      </c>
      <c r="F1019" s="16">
        <v>8</v>
      </c>
    </row>
    <row r="1020" spans="1:6" x14ac:dyDescent="0.25">
      <c r="A1020" s="16" t="s">
        <v>8219</v>
      </c>
      <c r="B1020" s="16">
        <v>56</v>
      </c>
      <c r="E1020" s="16" t="s">
        <v>8221</v>
      </c>
      <c r="F1020" s="16">
        <v>8</v>
      </c>
    </row>
    <row r="1021" spans="1:6" x14ac:dyDescent="0.25">
      <c r="A1021" s="16" t="s">
        <v>8219</v>
      </c>
      <c r="B1021" s="16">
        <v>56</v>
      </c>
      <c r="E1021" s="16" t="s">
        <v>8221</v>
      </c>
      <c r="F1021" s="16">
        <v>8</v>
      </c>
    </row>
    <row r="1022" spans="1:6" x14ac:dyDescent="0.25">
      <c r="A1022" s="16" t="s">
        <v>8219</v>
      </c>
      <c r="B1022" s="16">
        <v>57</v>
      </c>
      <c r="E1022" s="16" t="s">
        <v>8221</v>
      </c>
      <c r="F1022" s="16">
        <v>8</v>
      </c>
    </row>
    <row r="1023" spans="1:6" x14ac:dyDescent="0.25">
      <c r="A1023" s="16" t="s">
        <v>8219</v>
      </c>
      <c r="B1023" s="16">
        <v>57</v>
      </c>
      <c r="E1023" s="16" t="s">
        <v>8221</v>
      </c>
      <c r="F1023" s="16">
        <v>8</v>
      </c>
    </row>
    <row r="1024" spans="1:6" x14ac:dyDescent="0.25">
      <c r="A1024" s="16" t="s">
        <v>8219</v>
      </c>
      <c r="B1024" s="16">
        <v>57</v>
      </c>
      <c r="E1024" s="16" t="s">
        <v>8221</v>
      </c>
      <c r="F1024" s="16">
        <v>8</v>
      </c>
    </row>
    <row r="1025" spans="1:6" x14ac:dyDescent="0.25">
      <c r="A1025" s="16" t="s">
        <v>8219</v>
      </c>
      <c r="B1025" s="16">
        <v>57</v>
      </c>
      <c r="E1025" s="16" t="s">
        <v>8221</v>
      </c>
      <c r="F1025" s="16">
        <v>8</v>
      </c>
    </row>
    <row r="1026" spans="1:6" x14ac:dyDescent="0.25">
      <c r="A1026" s="16" t="s">
        <v>8219</v>
      </c>
      <c r="B1026" s="16">
        <v>57</v>
      </c>
      <c r="E1026" s="16" t="s">
        <v>8221</v>
      </c>
      <c r="F1026" s="16">
        <v>8</v>
      </c>
    </row>
    <row r="1027" spans="1:6" x14ac:dyDescent="0.25">
      <c r="A1027" s="16" t="s">
        <v>8219</v>
      </c>
      <c r="B1027" s="16">
        <v>57</v>
      </c>
      <c r="E1027" s="16" t="s">
        <v>8221</v>
      </c>
      <c r="F1027" s="16">
        <v>8</v>
      </c>
    </row>
    <row r="1028" spans="1:6" x14ac:dyDescent="0.25">
      <c r="A1028" s="16" t="s">
        <v>8219</v>
      </c>
      <c r="B1028" s="16">
        <v>57</v>
      </c>
      <c r="E1028" s="16" t="s">
        <v>8221</v>
      </c>
      <c r="F1028" s="16">
        <v>8</v>
      </c>
    </row>
    <row r="1029" spans="1:6" x14ac:dyDescent="0.25">
      <c r="A1029" s="16" t="s">
        <v>8219</v>
      </c>
      <c r="B1029" s="16">
        <v>57</v>
      </c>
      <c r="E1029" s="16" t="s">
        <v>8221</v>
      </c>
      <c r="F1029" s="16">
        <v>8</v>
      </c>
    </row>
    <row r="1030" spans="1:6" x14ac:dyDescent="0.25">
      <c r="A1030" s="16" t="s">
        <v>8219</v>
      </c>
      <c r="B1030" s="16">
        <v>57</v>
      </c>
      <c r="E1030" s="16" t="s">
        <v>8221</v>
      </c>
      <c r="F1030" s="16">
        <v>8</v>
      </c>
    </row>
    <row r="1031" spans="1:6" x14ac:dyDescent="0.25">
      <c r="A1031" s="16" t="s">
        <v>8219</v>
      </c>
      <c r="B1031" s="16">
        <v>57</v>
      </c>
      <c r="E1031" s="16" t="s">
        <v>8221</v>
      </c>
      <c r="F1031" s="16">
        <v>8</v>
      </c>
    </row>
    <row r="1032" spans="1:6" x14ac:dyDescent="0.25">
      <c r="A1032" s="16" t="s">
        <v>8219</v>
      </c>
      <c r="B1032" s="16">
        <v>57</v>
      </c>
      <c r="E1032" s="16" t="s">
        <v>8221</v>
      </c>
      <c r="F1032" s="16">
        <v>8</v>
      </c>
    </row>
    <row r="1033" spans="1:6" x14ac:dyDescent="0.25">
      <c r="A1033" s="16" t="s">
        <v>8219</v>
      </c>
      <c r="B1033" s="16">
        <v>57</v>
      </c>
      <c r="E1033" s="16" t="s">
        <v>8221</v>
      </c>
      <c r="F1033" s="16">
        <v>8</v>
      </c>
    </row>
    <row r="1034" spans="1:6" x14ac:dyDescent="0.25">
      <c r="A1034" s="16" t="s">
        <v>8219</v>
      </c>
      <c r="B1034" s="16">
        <v>57</v>
      </c>
      <c r="E1034" s="16" t="s">
        <v>8221</v>
      </c>
      <c r="F1034" s="16">
        <v>8</v>
      </c>
    </row>
    <row r="1035" spans="1:6" x14ac:dyDescent="0.25">
      <c r="A1035" s="16" t="s">
        <v>8219</v>
      </c>
      <c r="B1035" s="16">
        <v>57</v>
      </c>
      <c r="E1035" s="16" t="s">
        <v>8221</v>
      </c>
      <c r="F1035" s="16">
        <v>8</v>
      </c>
    </row>
    <row r="1036" spans="1:6" x14ac:dyDescent="0.25">
      <c r="A1036" s="16" t="s">
        <v>8219</v>
      </c>
      <c r="B1036" s="16">
        <v>57</v>
      </c>
      <c r="E1036" s="16" t="s">
        <v>8221</v>
      </c>
      <c r="F1036" s="16">
        <v>8</v>
      </c>
    </row>
    <row r="1037" spans="1:6" x14ac:dyDescent="0.25">
      <c r="A1037" s="16" t="s">
        <v>8219</v>
      </c>
      <c r="B1037" s="16">
        <v>57</v>
      </c>
      <c r="E1037" s="16" t="s">
        <v>8221</v>
      </c>
      <c r="F1037" s="16">
        <v>8</v>
      </c>
    </row>
    <row r="1038" spans="1:6" x14ac:dyDescent="0.25">
      <c r="A1038" s="16" t="s">
        <v>8219</v>
      </c>
      <c r="B1038" s="16">
        <v>57</v>
      </c>
      <c r="E1038" s="16" t="s">
        <v>8221</v>
      </c>
      <c r="F1038" s="16">
        <v>8</v>
      </c>
    </row>
    <row r="1039" spans="1:6" x14ac:dyDescent="0.25">
      <c r="A1039" s="16" t="s">
        <v>8219</v>
      </c>
      <c r="B1039" s="16">
        <v>57</v>
      </c>
      <c r="E1039" s="16" t="s">
        <v>8221</v>
      </c>
      <c r="F1039" s="16">
        <v>8</v>
      </c>
    </row>
    <row r="1040" spans="1:6" x14ac:dyDescent="0.25">
      <c r="A1040" s="16" t="s">
        <v>8219</v>
      </c>
      <c r="B1040" s="16">
        <v>57</v>
      </c>
      <c r="E1040" s="16" t="s">
        <v>8221</v>
      </c>
      <c r="F1040" s="16">
        <v>8</v>
      </c>
    </row>
    <row r="1041" spans="1:6" x14ac:dyDescent="0.25">
      <c r="A1041" s="16" t="s">
        <v>8219</v>
      </c>
      <c r="B1041" s="16">
        <v>57</v>
      </c>
      <c r="E1041" s="16" t="s">
        <v>8221</v>
      </c>
      <c r="F1041" s="16">
        <v>8</v>
      </c>
    </row>
    <row r="1042" spans="1:6" x14ac:dyDescent="0.25">
      <c r="A1042" s="16" t="s">
        <v>8219</v>
      </c>
      <c r="B1042" s="16">
        <v>57</v>
      </c>
      <c r="E1042" s="16" t="s">
        <v>8221</v>
      </c>
      <c r="F1042" s="16">
        <v>8</v>
      </c>
    </row>
    <row r="1043" spans="1:6" x14ac:dyDescent="0.25">
      <c r="A1043" s="16" t="s">
        <v>8219</v>
      </c>
      <c r="B1043" s="16">
        <v>58</v>
      </c>
      <c r="E1043" s="16" t="s">
        <v>8221</v>
      </c>
      <c r="F1043" s="16">
        <v>8</v>
      </c>
    </row>
    <row r="1044" spans="1:6" x14ac:dyDescent="0.25">
      <c r="A1044" s="16" t="s">
        <v>8219</v>
      </c>
      <c r="B1044" s="16">
        <v>58</v>
      </c>
      <c r="E1044" s="16" t="s">
        <v>8221</v>
      </c>
      <c r="F1044" s="16">
        <v>8</v>
      </c>
    </row>
    <row r="1045" spans="1:6" x14ac:dyDescent="0.25">
      <c r="A1045" s="16" t="s">
        <v>8219</v>
      </c>
      <c r="B1045" s="16">
        <v>58</v>
      </c>
      <c r="E1045" s="16" t="s">
        <v>8221</v>
      </c>
      <c r="F1045" s="16">
        <v>8</v>
      </c>
    </row>
    <row r="1046" spans="1:6" x14ac:dyDescent="0.25">
      <c r="A1046" s="16" t="s">
        <v>8219</v>
      </c>
      <c r="B1046" s="16">
        <v>58</v>
      </c>
      <c r="E1046" s="16" t="s">
        <v>8221</v>
      </c>
      <c r="F1046" s="16">
        <v>8</v>
      </c>
    </row>
    <row r="1047" spans="1:6" x14ac:dyDescent="0.25">
      <c r="A1047" s="16" t="s">
        <v>8219</v>
      </c>
      <c r="B1047" s="16">
        <v>58</v>
      </c>
      <c r="E1047" s="16" t="s">
        <v>8221</v>
      </c>
      <c r="F1047" s="16">
        <v>9</v>
      </c>
    </row>
    <row r="1048" spans="1:6" x14ac:dyDescent="0.25">
      <c r="A1048" s="16" t="s">
        <v>8219</v>
      </c>
      <c r="B1048" s="16">
        <v>58</v>
      </c>
      <c r="E1048" s="16" t="s">
        <v>8221</v>
      </c>
      <c r="F1048" s="16">
        <v>9</v>
      </c>
    </row>
    <row r="1049" spans="1:6" x14ac:dyDescent="0.25">
      <c r="A1049" s="16" t="s">
        <v>8219</v>
      </c>
      <c r="B1049" s="16">
        <v>58</v>
      </c>
      <c r="E1049" s="16" t="s">
        <v>8221</v>
      </c>
      <c r="F1049" s="16">
        <v>9</v>
      </c>
    </row>
    <row r="1050" spans="1:6" x14ac:dyDescent="0.25">
      <c r="A1050" s="16" t="s">
        <v>8219</v>
      </c>
      <c r="B1050" s="16">
        <v>58</v>
      </c>
      <c r="E1050" s="16" t="s">
        <v>8221</v>
      </c>
      <c r="F1050" s="16">
        <v>9</v>
      </c>
    </row>
    <row r="1051" spans="1:6" x14ac:dyDescent="0.25">
      <c r="A1051" s="16" t="s">
        <v>8219</v>
      </c>
      <c r="B1051" s="16">
        <v>58</v>
      </c>
      <c r="E1051" s="16" t="s">
        <v>8221</v>
      </c>
      <c r="F1051" s="16">
        <v>9</v>
      </c>
    </row>
    <row r="1052" spans="1:6" x14ac:dyDescent="0.25">
      <c r="A1052" s="16" t="s">
        <v>8219</v>
      </c>
      <c r="B1052" s="16">
        <v>58</v>
      </c>
      <c r="E1052" s="16" t="s">
        <v>8221</v>
      </c>
      <c r="F1052" s="16">
        <v>9</v>
      </c>
    </row>
    <row r="1053" spans="1:6" x14ac:dyDescent="0.25">
      <c r="A1053" s="16" t="s">
        <v>8219</v>
      </c>
      <c r="B1053" s="16">
        <v>58</v>
      </c>
      <c r="E1053" s="16" t="s">
        <v>8221</v>
      </c>
      <c r="F1053" s="16">
        <v>9</v>
      </c>
    </row>
    <row r="1054" spans="1:6" x14ac:dyDescent="0.25">
      <c r="A1054" s="16" t="s">
        <v>8219</v>
      </c>
      <c r="B1054" s="16">
        <v>58</v>
      </c>
      <c r="E1054" s="16" t="s">
        <v>8221</v>
      </c>
      <c r="F1054" s="16">
        <v>9</v>
      </c>
    </row>
    <row r="1055" spans="1:6" x14ac:dyDescent="0.25">
      <c r="A1055" s="16" t="s">
        <v>8219</v>
      </c>
      <c r="B1055" s="16">
        <v>59</v>
      </c>
      <c r="E1055" s="16" t="s">
        <v>8221</v>
      </c>
      <c r="F1055" s="16">
        <v>9</v>
      </c>
    </row>
    <row r="1056" spans="1:6" x14ac:dyDescent="0.25">
      <c r="A1056" s="16" t="s">
        <v>8219</v>
      </c>
      <c r="B1056" s="16">
        <v>59</v>
      </c>
      <c r="E1056" s="16" t="s">
        <v>8221</v>
      </c>
      <c r="F1056" s="16">
        <v>9</v>
      </c>
    </row>
    <row r="1057" spans="1:6" x14ac:dyDescent="0.25">
      <c r="A1057" s="16" t="s">
        <v>8219</v>
      </c>
      <c r="B1057" s="16">
        <v>59</v>
      </c>
      <c r="E1057" s="16" t="s">
        <v>8221</v>
      </c>
      <c r="F1057" s="16">
        <v>9</v>
      </c>
    </row>
    <row r="1058" spans="1:6" x14ac:dyDescent="0.25">
      <c r="A1058" s="16" t="s">
        <v>8219</v>
      </c>
      <c r="B1058" s="16">
        <v>59</v>
      </c>
      <c r="E1058" s="16" t="s">
        <v>8221</v>
      </c>
      <c r="F1058" s="16">
        <v>9</v>
      </c>
    </row>
    <row r="1059" spans="1:6" x14ac:dyDescent="0.25">
      <c r="A1059" s="16" t="s">
        <v>8219</v>
      </c>
      <c r="B1059" s="16">
        <v>59</v>
      </c>
      <c r="E1059" s="16" t="s">
        <v>8221</v>
      </c>
      <c r="F1059" s="16">
        <v>9</v>
      </c>
    </row>
    <row r="1060" spans="1:6" x14ac:dyDescent="0.25">
      <c r="A1060" s="16" t="s">
        <v>8219</v>
      </c>
      <c r="B1060" s="16">
        <v>59</v>
      </c>
      <c r="E1060" s="16" t="s">
        <v>8221</v>
      </c>
      <c r="F1060" s="16">
        <v>9</v>
      </c>
    </row>
    <row r="1061" spans="1:6" x14ac:dyDescent="0.25">
      <c r="A1061" s="16" t="s">
        <v>8219</v>
      </c>
      <c r="B1061" s="16">
        <v>59</v>
      </c>
      <c r="E1061" s="16" t="s">
        <v>8221</v>
      </c>
      <c r="F1061" s="16">
        <v>9</v>
      </c>
    </row>
    <row r="1062" spans="1:6" x14ac:dyDescent="0.25">
      <c r="A1062" s="16" t="s">
        <v>8219</v>
      </c>
      <c r="B1062" s="16">
        <v>59</v>
      </c>
      <c r="E1062" s="16" t="s">
        <v>8221</v>
      </c>
      <c r="F1062" s="16">
        <v>9</v>
      </c>
    </row>
    <row r="1063" spans="1:6" x14ac:dyDescent="0.25">
      <c r="A1063" s="16" t="s">
        <v>8219</v>
      </c>
      <c r="B1063" s="16">
        <v>59</v>
      </c>
      <c r="E1063" s="16" t="s">
        <v>8221</v>
      </c>
      <c r="F1063" s="16">
        <v>9</v>
      </c>
    </row>
    <row r="1064" spans="1:6" x14ac:dyDescent="0.25">
      <c r="A1064" s="16" t="s">
        <v>8219</v>
      </c>
      <c r="B1064" s="16">
        <v>59</v>
      </c>
      <c r="E1064" s="16" t="s">
        <v>8221</v>
      </c>
      <c r="F1064" s="16">
        <v>9</v>
      </c>
    </row>
    <row r="1065" spans="1:6" x14ac:dyDescent="0.25">
      <c r="A1065" s="16" t="s">
        <v>8219</v>
      </c>
      <c r="B1065" s="16">
        <v>59</v>
      </c>
      <c r="E1065" s="16" t="s">
        <v>8221</v>
      </c>
      <c r="F1065" s="16">
        <v>9</v>
      </c>
    </row>
    <row r="1066" spans="1:6" x14ac:dyDescent="0.25">
      <c r="A1066" s="16" t="s">
        <v>8219</v>
      </c>
      <c r="B1066" s="16">
        <v>60</v>
      </c>
      <c r="E1066" s="16" t="s">
        <v>8221</v>
      </c>
      <c r="F1066" s="16">
        <v>9</v>
      </c>
    </row>
    <row r="1067" spans="1:6" x14ac:dyDescent="0.25">
      <c r="A1067" s="16" t="s">
        <v>8219</v>
      </c>
      <c r="B1067" s="16">
        <v>60</v>
      </c>
      <c r="E1067" s="16" t="s">
        <v>8221</v>
      </c>
      <c r="F1067" s="16">
        <v>9</v>
      </c>
    </row>
    <row r="1068" spans="1:6" x14ac:dyDescent="0.25">
      <c r="A1068" s="16" t="s">
        <v>8219</v>
      </c>
      <c r="B1068" s="16">
        <v>60</v>
      </c>
      <c r="E1068" s="16" t="s">
        <v>8221</v>
      </c>
      <c r="F1068" s="16">
        <v>9</v>
      </c>
    </row>
    <row r="1069" spans="1:6" x14ac:dyDescent="0.25">
      <c r="A1069" s="16" t="s">
        <v>8219</v>
      </c>
      <c r="B1069" s="16">
        <v>60</v>
      </c>
      <c r="E1069" s="16" t="s">
        <v>8221</v>
      </c>
      <c r="F1069" s="16">
        <v>9</v>
      </c>
    </row>
    <row r="1070" spans="1:6" x14ac:dyDescent="0.25">
      <c r="A1070" s="16" t="s">
        <v>8219</v>
      </c>
      <c r="B1070" s="16">
        <v>60</v>
      </c>
      <c r="E1070" s="16" t="s">
        <v>8221</v>
      </c>
      <c r="F1070" s="16">
        <v>9</v>
      </c>
    </row>
    <row r="1071" spans="1:6" x14ac:dyDescent="0.25">
      <c r="A1071" s="16" t="s">
        <v>8219</v>
      </c>
      <c r="B1071" s="16">
        <v>60</v>
      </c>
      <c r="E1071" s="16" t="s">
        <v>8221</v>
      </c>
      <c r="F1071" s="16">
        <v>9</v>
      </c>
    </row>
    <row r="1072" spans="1:6" x14ac:dyDescent="0.25">
      <c r="A1072" s="16" t="s">
        <v>8219</v>
      </c>
      <c r="B1072" s="16">
        <v>60</v>
      </c>
      <c r="E1072" s="16" t="s">
        <v>8221</v>
      </c>
      <c r="F1072" s="16">
        <v>9</v>
      </c>
    </row>
    <row r="1073" spans="1:6" x14ac:dyDescent="0.25">
      <c r="A1073" s="16" t="s">
        <v>8219</v>
      </c>
      <c r="B1073" s="16">
        <v>60</v>
      </c>
      <c r="E1073" s="16" t="s">
        <v>8221</v>
      </c>
      <c r="F1073" s="16">
        <v>9</v>
      </c>
    </row>
    <row r="1074" spans="1:6" x14ac:dyDescent="0.25">
      <c r="A1074" s="16" t="s">
        <v>8219</v>
      </c>
      <c r="B1074" s="16">
        <v>60</v>
      </c>
      <c r="E1074" s="16" t="s">
        <v>8221</v>
      </c>
      <c r="F1074" s="16">
        <v>9</v>
      </c>
    </row>
    <row r="1075" spans="1:6" x14ac:dyDescent="0.25">
      <c r="A1075" s="16" t="s">
        <v>8219</v>
      </c>
      <c r="B1075" s="16">
        <v>60</v>
      </c>
      <c r="E1075" s="16" t="s">
        <v>8221</v>
      </c>
      <c r="F1075" s="16">
        <v>9</v>
      </c>
    </row>
    <row r="1076" spans="1:6" x14ac:dyDescent="0.25">
      <c r="A1076" s="16" t="s">
        <v>8219</v>
      </c>
      <c r="B1076" s="16">
        <v>60</v>
      </c>
      <c r="E1076" s="16" t="s">
        <v>8221</v>
      </c>
      <c r="F1076" s="16">
        <v>9</v>
      </c>
    </row>
    <row r="1077" spans="1:6" x14ac:dyDescent="0.25">
      <c r="A1077" s="16" t="s">
        <v>8219</v>
      </c>
      <c r="B1077" s="16">
        <v>60</v>
      </c>
      <c r="E1077" s="16" t="s">
        <v>8221</v>
      </c>
      <c r="F1077" s="16">
        <v>9</v>
      </c>
    </row>
    <row r="1078" spans="1:6" x14ac:dyDescent="0.25">
      <c r="A1078" s="16" t="s">
        <v>8219</v>
      </c>
      <c r="B1078" s="16">
        <v>61</v>
      </c>
      <c r="E1078" s="16" t="s">
        <v>8221</v>
      </c>
      <c r="F1078" s="16">
        <v>9</v>
      </c>
    </row>
    <row r="1079" spans="1:6" x14ac:dyDescent="0.25">
      <c r="A1079" s="16" t="s">
        <v>8219</v>
      </c>
      <c r="B1079" s="16">
        <v>61</v>
      </c>
      <c r="E1079" s="16" t="s">
        <v>8221</v>
      </c>
      <c r="F1079" s="16">
        <v>9</v>
      </c>
    </row>
    <row r="1080" spans="1:6" x14ac:dyDescent="0.25">
      <c r="A1080" s="16" t="s">
        <v>8219</v>
      </c>
      <c r="B1080" s="16">
        <v>61</v>
      </c>
      <c r="E1080" s="16" t="s">
        <v>8221</v>
      </c>
      <c r="F1080" s="16">
        <v>9</v>
      </c>
    </row>
    <row r="1081" spans="1:6" x14ac:dyDescent="0.25">
      <c r="A1081" s="16" t="s">
        <v>8219</v>
      </c>
      <c r="B1081" s="16">
        <v>61</v>
      </c>
      <c r="E1081" s="16" t="s">
        <v>8221</v>
      </c>
      <c r="F1081" s="16">
        <v>9</v>
      </c>
    </row>
    <row r="1082" spans="1:6" x14ac:dyDescent="0.25">
      <c r="A1082" s="16" t="s">
        <v>8219</v>
      </c>
      <c r="B1082" s="16">
        <v>61</v>
      </c>
      <c r="E1082" s="16" t="s">
        <v>8221</v>
      </c>
      <c r="F1082" s="16">
        <v>9</v>
      </c>
    </row>
    <row r="1083" spans="1:6" x14ac:dyDescent="0.25">
      <c r="A1083" s="16" t="s">
        <v>8219</v>
      </c>
      <c r="B1083" s="16">
        <v>61</v>
      </c>
      <c r="E1083" s="16" t="s">
        <v>8221</v>
      </c>
      <c r="F1083" s="16">
        <v>10</v>
      </c>
    </row>
    <row r="1084" spans="1:6" x14ac:dyDescent="0.25">
      <c r="A1084" s="16" t="s">
        <v>8219</v>
      </c>
      <c r="B1084" s="16">
        <v>61</v>
      </c>
      <c r="E1084" s="16" t="s">
        <v>8221</v>
      </c>
      <c r="F1084" s="16">
        <v>10</v>
      </c>
    </row>
    <row r="1085" spans="1:6" x14ac:dyDescent="0.25">
      <c r="A1085" s="16" t="s">
        <v>8219</v>
      </c>
      <c r="B1085" s="16">
        <v>61</v>
      </c>
      <c r="E1085" s="16" t="s">
        <v>8221</v>
      </c>
      <c r="F1085" s="16">
        <v>10</v>
      </c>
    </row>
    <row r="1086" spans="1:6" x14ac:dyDescent="0.25">
      <c r="A1086" s="16" t="s">
        <v>8219</v>
      </c>
      <c r="B1086" s="16">
        <v>61</v>
      </c>
      <c r="E1086" s="16" t="s">
        <v>8221</v>
      </c>
      <c r="F1086" s="16">
        <v>10</v>
      </c>
    </row>
    <row r="1087" spans="1:6" x14ac:dyDescent="0.25">
      <c r="A1087" s="16" t="s">
        <v>8219</v>
      </c>
      <c r="B1087" s="16">
        <v>61</v>
      </c>
      <c r="E1087" s="16" t="s">
        <v>8221</v>
      </c>
      <c r="F1087" s="16">
        <v>10</v>
      </c>
    </row>
    <row r="1088" spans="1:6" x14ac:dyDescent="0.25">
      <c r="A1088" s="16" t="s">
        <v>8219</v>
      </c>
      <c r="B1088" s="16">
        <v>61</v>
      </c>
      <c r="E1088" s="16" t="s">
        <v>8221</v>
      </c>
      <c r="F1088" s="16">
        <v>10</v>
      </c>
    </row>
    <row r="1089" spans="1:6" x14ac:dyDescent="0.25">
      <c r="A1089" s="16" t="s">
        <v>8219</v>
      </c>
      <c r="B1089" s="16">
        <v>61</v>
      </c>
      <c r="E1089" s="16" t="s">
        <v>8221</v>
      </c>
      <c r="F1089" s="16">
        <v>10</v>
      </c>
    </row>
    <row r="1090" spans="1:6" x14ac:dyDescent="0.25">
      <c r="A1090" s="16" t="s">
        <v>8219</v>
      </c>
      <c r="B1090" s="16">
        <v>61</v>
      </c>
      <c r="E1090" s="16" t="s">
        <v>8221</v>
      </c>
      <c r="F1090" s="16">
        <v>10</v>
      </c>
    </row>
    <row r="1091" spans="1:6" x14ac:dyDescent="0.25">
      <c r="A1091" s="16" t="s">
        <v>8219</v>
      </c>
      <c r="B1091" s="16">
        <v>61</v>
      </c>
      <c r="E1091" s="16" t="s">
        <v>8221</v>
      </c>
      <c r="F1091" s="16">
        <v>10</v>
      </c>
    </row>
    <row r="1092" spans="1:6" x14ac:dyDescent="0.25">
      <c r="A1092" s="16" t="s">
        <v>8219</v>
      </c>
      <c r="B1092" s="16">
        <v>62</v>
      </c>
      <c r="E1092" s="16" t="s">
        <v>8221</v>
      </c>
      <c r="F1092" s="16">
        <v>10</v>
      </c>
    </row>
    <row r="1093" spans="1:6" x14ac:dyDescent="0.25">
      <c r="A1093" s="16" t="s">
        <v>8219</v>
      </c>
      <c r="B1093" s="16">
        <v>62</v>
      </c>
      <c r="E1093" s="16" t="s">
        <v>8221</v>
      </c>
      <c r="F1093" s="16">
        <v>10</v>
      </c>
    </row>
    <row r="1094" spans="1:6" x14ac:dyDescent="0.25">
      <c r="A1094" s="16" t="s">
        <v>8219</v>
      </c>
      <c r="B1094" s="16">
        <v>62</v>
      </c>
      <c r="E1094" s="16" t="s">
        <v>8221</v>
      </c>
      <c r="F1094" s="16">
        <v>10</v>
      </c>
    </row>
    <row r="1095" spans="1:6" x14ac:dyDescent="0.25">
      <c r="A1095" s="16" t="s">
        <v>8219</v>
      </c>
      <c r="B1095" s="16">
        <v>62</v>
      </c>
      <c r="E1095" s="16" t="s">
        <v>8221</v>
      </c>
      <c r="F1095" s="16">
        <v>10</v>
      </c>
    </row>
    <row r="1096" spans="1:6" x14ac:dyDescent="0.25">
      <c r="A1096" s="16" t="s">
        <v>8219</v>
      </c>
      <c r="B1096" s="16">
        <v>62</v>
      </c>
      <c r="E1096" s="16" t="s">
        <v>8221</v>
      </c>
      <c r="F1096" s="16">
        <v>10</v>
      </c>
    </row>
    <row r="1097" spans="1:6" x14ac:dyDescent="0.25">
      <c r="A1097" s="16" t="s">
        <v>8219</v>
      </c>
      <c r="B1097" s="16">
        <v>62</v>
      </c>
      <c r="E1097" s="16" t="s">
        <v>8221</v>
      </c>
      <c r="F1097" s="16">
        <v>10</v>
      </c>
    </row>
    <row r="1098" spans="1:6" x14ac:dyDescent="0.25">
      <c r="A1098" s="16" t="s">
        <v>8219</v>
      </c>
      <c r="B1098" s="16">
        <v>62</v>
      </c>
      <c r="E1098" s="16" t="s">
        <v>8221</v>
      </c>
      <c r="F1098" s="16">
        <v>10</v>
      </c>
    </row>
    <row r="1099" spans="1:6" x14ac:dyDescent="0.25">
      <c r="A1099" s="16" t="s">
        <v>8219</v>
      </c>
      <c r="B1099" s="16">
        <v>62</v>
      </c>
      <c r="E1099" s="16" t="s">
        <v>8221</v>
      </c>
      <c r="F1099" s="16">
        <v>10</v>
      </c>
    </row>
    <row r="1100" spans="1:6" x14ac:dyDescent="0.25">
      <c r="A1100" s="16" t="s">
        <v>8219</v>
      </c>
      <c r="B1100" s="16">
        <v>62</v>
      </c>
      <c r="E1100" s="16" t="s">
        <v>8221</v>
      </c>
      <c r="F1100" s="16">
        <v>10</v>
      </c>
    </row>
    <row r="1101" spans="1:6" x14ac:dyDescent="0.25">
      <c r="A1101" s="16" t="s">
        <v>8219</v>
      </c>
      <c r="B1101" s="16">
        <v>62</v>
      </c>
      <c r="E1101" s="16" t="s">
        <v>8221</v>
      </c>
      <c r="F1101" s="16">
        <v>10</v>
      </c>
    </row>
    <row r="1102" spans="1:6" x14ac:dyDescent="0.25">
      <c r="A1102" s="16" t="s">
        <v>8219</v>
      </c>
      <c r="B1102" s="16">
        <v>62</v>
      </c>
      <c r="E1102" s="16" t="s">
        <v>8221</v>
      </c>
      <c r="F1102" s="16">
        <v>10</v>
      </c>
    </row>
    <row r="1103" spans="1:6" x14ac:dyDescent="0.25">
      <c r="A1103" s="16" t="s">
        <v>8219</v>
      </c>
      <c r="B1103" s="16">
        <v>62</v>
      </c>
      <c r="E1103" s="16" t="s">
        <v>8221</v>
      </c>
      <c r="F1103" s="16">
        <v>10</v>
      </c>
    </row>
    <row r="1104" spans="1:6" x14ac:dyDescent="0.25">
      <c r="A1104" s="16" t="s">
        <v>8219</v>
      </c>
      <c r="B1104" s="16">
        <v>62</v>
      </c>
      <c r="E1104" s="16" t="s">
        <v>8221</v>
      </c>
      <c r="F1104" s="16">
        <v>10</v>
      </c>
    </row>
    <row r="1105" spans="1:6" x14ac:dyDescent="0.25">
      <c r="A1105" s="16" t="s">
        <v>8219</v>
      </c>
      <c r="B1105" s="16">
        <v>62</v>
      </c>
      <c r="E1105" s="16" t="s">
        <v>8221</v>
      </c>
      <c r="F1105" s="16">
        <v>10</v>
      </c>
    </row>
    <row r="1106" spans="1:6" x14ac:dyDescent="0.25">
      <c r="A1106" s="16" t="s">
        <v>8219</v>
      </c>
      <c r="B1106" s="16">
        <v>62</v>
      </c>
      <c r="E1106" s="16" t="s">
        <v>8221</v>
      </c>
      <c r="F1106" s="16">
        <v>10</v>
      </c>
    </row>
    <row r="1107" spans="1:6" x14ac:dyDescent="0.25">
      <c r="A1107" s="16" t="s">
        <v>8219</v>
      </c>
      <c r="B1107" s="16">
        <v>62</v>
      </c>
      <c r="E1107" s="16" t="s">
        <v>8221</v>
      </c>
      <c r="F1107" s="16">
        <v>10</v>
      </c>
    </row>
    <row r="1108" spans="1:6" x14ac:dyDescent="0.25">
      <c r="A1108" s="16" t="s">
        <v>8219</v>
      </c>
      <c r="B1108" s="16">
        <v>62</v>
      </c>
      <c r="E1108" s="16" t="s">
        <v>8221</v>
      </c>
      <c r="F1108" s="16">
        <v>10</v>
      </c>
    </row>
    <row r="1109" spans="1:6" x14ac:dyDescent="0.25">
      <c r="A1109" s="16" t="s">
        <v>8219</v>
      </c>
      <c r="B1109" s="16">
        <v>62</v>
      </c>
      <c r="E1109" s="16" t="s">
        <v>8221</v>
      </c>
      <c r="F1109" s="16">
        <v>10</v>
      </c>
    </row>
    <row r="1110" spans="1:6" x14ac:dyDescent="0.25">
      <c r="A1110" s="16" t="s">
        <v>8219</v>
      </c>
      <c r="B1110" s="16">
        <v>63</v>
      </c>
      <c r="E1110" s="16" t="s">
        <v>8221</v>
      </c>
      <c r="F1110" s="16">
        <v>11</v>
      </c>
    </row>
    <row r="1111" spans="1:6" x14ac:dyDescent="0.25">
      <c r="A1111" s="16" t="s">
        <v>8219</v>
      </c>
      <c r="B1111" s="16">
        <v>63</v>
      </c>
      <c r="E1111" s="16" t="s">
        <v>8221</v>
      </c>
      <c r="F1111" s="16">
        <v>11</v>
      </c>
    </row>
    <row r="1112" spans="1:6" x14ac:dyDescent="0.25">
      <c r="A1112" s="16" t="s">
        <v>8219</v>
      </c>
      <c r="B1112" s="16">
        <v>63</v>
      </c>
      <c r="E1112" s="16" t="s">
        <v>8221</v>
      </c>
      <c r="F1112" s="16">
        <v>11</v>
      </c>
    </row>
    <row r="1113" spans="1:6" x14ac:dyDescent="0.25">
      <c r="A1113" s="16" t="s">
        <v>8219</v>
      </c>
      <c r="B1113" s="16">
        <v>63</v>
      </c>
      <c r="E1113" s="16" t="s">
        <v>8221</v>
      </c>
      <c r="F1113" s="16">
        <v>11</v>
      </c>
    </row>
    <row r="1114" spans="1:6" x14ac:dyDescent="0.25">
      <c r="A1114" s="16" t="s">
        <v>8219</v>
      </c>
      <c r="B1114" s="16">
        <v>63</v>
      </c>
      <c r="E1114" s="16" t="s">
        <v>8221</v>
      </c>
      <c r="F1114" s="16">
        <v>11</v>
      </c>
    </row>
    <row r="1115" spans="1:6" x14ac:dyDescent="0.25">
      <c r="A1115" s="16" t="s">
        <v>8219</v>
      </c>
      <c r="B1115" s="16">
        <v>63</v>
      </c>
      <c r="E1115" s="16" t="s">
        <v>8221</v>
      </c>
      <c r="F1115" s="16">
        <v>11</v>
      </c>
    </row>
    <row r="1116" spans="1:6" x14ac:dyDescent="0.25">
      <c r="A1116" s="16" t="s">
        <v>8219</v>
      </c>
      <c r="B1116" s="16">
        <v>63</v>
      </c>
      <c r="E1116" s="16" t="s">
        <v>8221</v>
      </c>
      <c r="F1116" s="16">
        <v>11</v>
      </c>
    </row>
    <row r="1117" spans="1:6" x14ac:dyDescent="0.25">
      <c r="A1117" s="16" t="s">
        <v>8219</v>
      </c>
      <c r="B1117" s="16">
        <v>63</v>
      </c>
      <c r="E1117" s="16" t="s">
        <v>8221</v>
      </c>
      <c r="F1117" s="16">
        <v>11</v>
      </c>
    </row>
    <row r="1118" spans="1:6" x14ac:dyDescent="0.25">
      <c r="A1118" s="16" t="s">
        <v>8219</v>
      </c>
      <c r="B1118" s="16">
        <v>63</v>
      </c>
      <c r="E1118" s="16" t="s">
        <v>8221</v>
      </c>
      <c r="F1118" s="16">
        <v>11</v>
      </c>
    </row>
    <row r="1119" spans="1:6" x14ac:dyDescent="0.25">
      <c r="A1119" s="16" t="s">
        <v>8219</v>
      </c>
      <c r="B1119" s="16">
        <v>63</v>
      </c>
      <c r="E1119" s="16" t="s">
        <v>8221</v>
      </c>
      <c r="F1119" s="16">
        <v>11</v>
      </c>
    </row>
    <row r="1120" spans="1:6" x14ac:dyDescent="0.25">
      <c r="A1120" s="16" t="s">
        <v>8219</v>
      </c>
      <c r="B1120" s="16">
        <v>63</v>
      </c>
      <c r="E1120" s="16" t="s">
        <v>8221</v>
      </c>
      <c r="F1120" s="16">
        <v>11</v>
      </c>
    </row>
    <row r="1121" spans="1:6" x14ac:dyDescent="0.25">
      <c r="A1121" s="16" t="s">
        <v>8219</v>
      </c>
      <c r="B1121" s="16">
        <v>63</v>
      </c>
      <c r="E1121" s="16" t="s">
        <v>8221</v>
      </c>
      <c r="F1121" s="16">
        <v>11</v>
      </c>
    </row>
    <row r="1122" spans="1:6" x14ac:dyDescent="0.25">
      <c r="A1122" s="16" t="s">
        <v>8219</v>
      </c>
      <c r="B1122" s="16">
        <v>64</v>
      </c>
      <c r="E1122" s="16" t="s">
        <v>8221</v>
      </c>
      <c r="F1122" s="16">
        <v>11</v>
      </c>
    </row>
    <row r="1123" spans="1:6" x14ac:dyDescent="0.25">
      <c r="A1123" s="16" t="s">
        <v>8219</v>
      </c>
      <c r="B1123" s="16">
        <v>64</v>
      </c>
      <c r="E1123" s="16" t="s">
        <v>8221</v>
      </c>
      <c r="F1123" s="16">
        <v>11</v>
      </c>
    </row>
    <row r="1124" spans="1:6" x14ac:dyDescent="0.25">
      <c r="A1124" s="16" t="s">
        <v>8219</v>
      </c>
      <c r="B1124" s="16">
        <v>64</v>
      </c>
      <c r="E1124" s="16" t="s">
        <v>8221</v>
      </c>
      <c r="F1124" s="16">
        <v>11</v>
      </c>
    </row>
    <row r="1125" spans="1:6" x14ac:dyDescent="0.25">
      <c r="A1125" s="16" t="s">
        <v>8219</v>
      </c>
      <c r="B1125" s="16">
        <v>64</v>
      </c>
      <c r="E1125" s="16" t="s">
        <v>8221</v>
      </c>
      <c r="F1125" s="16">
        <v>11</v>
      </c>
    </row>
    <row r="1126" spans="1:6" x14ac:dyDescent="0.25">
      <c r="A1126" s="16" t="s">
        <v>8219</v>
      </c>
      <c r="B1126" s="16">
        <v>64</v>
      </c>
      <c r="E1126" s="16" t="s">
        <v>8221</v>
      </c>
      <c r="F1126" s="16">
        <v>11</v>
      </c>
    </row>
    <row r="1127" spans="1:6" x14ac:dyDescent="0.25">
      <c r="A1127" s="16" t="s">
        <v>8219</v>
      </c>
      <c r="B1127" s="16">
        <v>64</v>
      </c>
      <c r="E1127" s="16" t="s">
        <v>8221</v>
      </c>
      <c r="F1127" s="16">
        <v>11</v>
      </c>
    </row>
    <row r="1128" spans="1:6" x14ac:dyDescent="0.25">
      <c r="A1128" s="16" t="s">
        <v>8219</v>
      </c>
      <c r="B1128" s="16">
        <v>64</v>
      </c>
      <c r="E1128" s="16" t="s">
        <v>8221</v>
      </c>
      <c r="F1128" s="16">
        <v>11</v>
      </c>
    </row>
    <row r="1129" spans="1:6" x14ac:dyDescent="0.25">
      <c r="A1129" s="16" t="s">
        <v>8219</v>
      </c>
      <c r="B1129" s="16">
        <v>64</v>
      </c>
      <c r="E1129" s="16" t="s">
        <v>8221</v>
      </c>
      <c r="F1129" s="16">
        <v>11</v>
      </c>
    </row>
    <row r="1130" spans="1:6" x14ac:dyDescent="0.25">
      <c r="A1130" s="16" t="s">
        <v>8219</v>
      </c>
      <c r="B1130" s="16">
        <v>64</v>
      </c>
      <c r="E1130" s="16" t="s">
        <v>8221</v>
      </c>
      <c r="F1130" s="16">
        <v>12</v>
      </c>
    </row>
    <row r="1131" spans="1:6" x14ac:dyDescent="0.25">
      <c r="A1131" s="16" t="s">
        <v>8219</v>
      </c>
      <c r="B1131" s="16">
        <v>64</v>
      </c>
      <c r="E1131" s="16" t="s">
        <v>8221</v>
      </c>
      <c r="F1131" s="16">
        <v>12</v>
      </c>
    </row>
    <row r="1132" spans="1:6" x14ac:dyDescent="0.25">
      <c r="A1132" s="16" t="s">
        <v>8219</v>
      </c>
      <c r="B1132" s="16">
        <v>64</v>
      </c>
      <c r="E1132" s="16" t="s">
        <v>8221</v>
      </c>
      <c r="F1132" s="16">
        <v>12</v>
      </c>
    </row>
    <row r="1133" spans="1:6" x14ac:dyDescent="0.25">
      <c r="A1133" s="16" t="s">
        <v>8219</v>
      </c>
      <c r="B1133" s="16">
        <v>64</v>
      </c>
      <c r="E1133" s="16" t="s">
        <v>8221</v>
      </c>
      <c r="F1133" s="16">
        <v>12</v>
      </c>
    </row>
    <row r="1134" spans="1:6" x14ac:dyDescent="0.25">
      <c r="A1134" s="16" t="s">
        <v>8219</v>
      </c>
      <c r="B1134" s="16">
        <v>65</v>
      </c>
      <c r="E1134" s="16" t="s">
        <v>8221</v>
      </c>
      <c r="F1134" s="16">
        <v>12</v>
      </c>
    </row>
    <row r="1135" spans="1:6" x14ac:dyDescent="0.25">
      <c r="A1135" s="16" t="s">
        <v>8219</v>
      </c>
      <c r="B1135" s="16">
        <v>65</v>
      </c>
      <c r="E1135" s="16" t="s">
        <v>8221</v>
      </c>
      <c r="F1135" s="16">
        <v>12</v>
      </c>
    </row>
    <row r="1136" spans="1:6" x14ac:dyDescent="0.25">
      <c r="A1136" s="16" t="s">
        <v>8219</v>
      </c>
      <c r="B1136" s="16">
        <v>65</v>
      </c>
      <c r="E1136" s="16" t="s">
        <v>8221</v>
      </c>
      <c r="F1136" s="16">
        <v>12</v>
      </c>
    </row>
    <row r="1137" spans="1:6" x14ac:dyDescent="0.25">
      <c r="A1137" s="16" t="s">
        <v>8219</v>
      </c>
      <c r="B1137" s="16">
        <v>65</v>
      </c>
      <c r="E1137" s="16" t="s">
        <v>8221</v>
      </c>
      <c r="F1137" s="16">
        <v>12</v>
      </c>
    </row>
    <row r="1138" spans="1:6" x14ac:dyDescent="0.25">
      <c r="A1138" s="16" t="s">
        <v>8219</v>
      </c>
      <c r="B1138" s="16">
        <v>65</v>
      </c>
      <c r="E1138" s="16" t="s">
        <v>8221</v>
      </c>
      <c r="F1138" s="16">
        <v>12</v>
      </c>
    </row>
    <row r="1139" spans="1:6" x14ac:dyDescent="0.25">
      <c r="A1139" s="16" t="s">
        <v>8219</v>
      </c>
      <c r="B1139" s="16">
        <v>65</v>
      </c>
      <c r="E1139" s="16" t="s">
        <v>8221</v>
      </c>
      <c r="F1139" s="16">
        <v>12</v>
      </c>
    </row>
    <row r="1140" spans="1:6" x14ac:dyDescent="0.25">
      <c r="A1140" s="16" t="s">
        <v>8219</v>
      </c>
      <c r="B1140" s="16">
        <v>65</v>
      </c>
      <c r="E1140" s="16" t="s">
        <v>8221</v>
      </c>
      <c r="F1140" s="16">
        <v>12</v>
      </c>
    </row>
    <row r="1141" spans="1:6" x14ac:dyDescent="0.25">
      <c r="A1141" s="16" t="s">
        <v>8219</v>
      </c>
      <c r="B1141" s="16">
        <v>65</v>
      </c>
      <c r="E1141" s="16" t="s">
        <v>8221</v>
      </c>
      <c r="F1141" s="16">
        <v>12</v>
      </c>
    </row>
    <row r="1142" spans="1:6" x14ac:dyDescent="0.25">
      <c r="A1142" s="16" t="s">
        <v>8219</v>
      </c>
      <c r="B1142" s="16">
        <v>65</v>
      </c>
      <c r="E1142" s="16" t="s">
        <v>8221</v>
      </c>
      <c r="F1142" s="16">
        <v>12</v>
      </c>
    </row>
    <row r="1143" spans="1:6" x14ac:dyDescent="0.25">
      <c r="A1143" s="16" t="s">
        <v>8219</v>
      </c>
      <c r="B1143" s="16">
        <v>65</v>
      </c>
      <c r="E1143" s="16" t="s">
        <v>8221</v>
      </c>
      <c r="F1143" s="16">
        <v>12</v>
      </c>
    </row>
    <row r="1144" spans="1:6" x14ac:dyDescent="0.25">
      <c r="A1144" s="16" t="s">
        <v>8219</v>
      </c>
      <c r="B1144" s="16">
        <v>65</v>
      </c>
      <c r="E1144" s="16" t="s">
        <v>8221</v>
      </c>
      <c r="F1144" s="16">
        <v>12</v>
      </c>
    </row>
    <row r="1145" spans="1:6" x14ac:dyDescent="0.25">
      <c r="A1145" s="16" t="s">
        <v>8219</v>
      </c>
      <c r="B1145" s="16">
        <v>65</v>
      </c>
      <c r="E1145" s="16" t="s">
        <v>8221</v>
      </c>
      <c r="F1145" s="16">
        <v>12</v>
      </c>
    </row>
    <row r="1146" spans="1:6" x14ac:dyDescent="0.25">
      <c r="A1146" s="16" t="s">
        <v>8219</v>
      </c>
      <c r="B1146" s="16">
        <v>66</v>
      </c>
      <c r="E1146" s="16" t="s">
        <v>8221</v>
      </c>
      <c r="F1146" s="16">
        <v>12</v>
      </c>
    </row>
    <row r="1147" spans="1:6" x14ac:dyDescent="0.25">
      <c r="A1147" s="16" t="s">
        <v>8219</v>
      </c>
      <c r="B1147" s="16">
        <v>66</v>
      </c>
      <c r="E1147" s="16" t="s">
        <v>8221</v>
      </c>
      <c r="F1147" s="16">
        <v>12</v>
      </c>
    </row>
    <row r="1148" spans="1:6" x14ac:dyDescent="0.25">
      <c r="A1148" s="16" t="s">
        <v>8219</v>
      </c>
      <c r="B1148" s="16">
        <v>66</v>
      </c>
      <c r="E1148" s="16" t="s">
        <v>8221</v>
      </c>
      <c r="F1148" s="16">
        <v>12</v>
      </c>
    </row>
    <row r="1149" spans="1:6" x14ac:dyDescent="0.25">
      <c r="A1149" s="16" t="s">
        <v>8219</v>
      </c>
      <c r="B1149" s="16">
        <v>66</v>
      </c>
      <c r="E1149" s="16" t="s">
        <v>8221</v>
      </c>
      <c r="F1149" s="16">
        <v>12</v>
      </c>
    </row>
    <row r="1150" spans="1:6" x14ac:dyDescent="0.25">
      <c r="A1150" s="16" t="s">
        <v>8219</v>
      </c>
      <c r="B1150" s="16">
        <v>66</v>
      </c>
      <c r="E1150" s="16" t="s">
        <v>8221</v>
      </c>
      <c r="F1150" s="16">
        <v>12</v>
      </c>
    </row>
    <row r="1151" spans="1:6" x14ac:dyDescent="0.25">
      <c r="A1151" s="16" t="s">
        <v>8219</v>
      </c>
      <c r="B1151" s="16">
        <v>66</v>
      </c>
      <c r="E1151" s="16" t="s">
        <v>8221</v>
      </c>
      <c r="F1151" s="16">
        <v>12</v>
      </c>
    </row>
    <row r="1152" spans="1:6" x14ac:dyDescent="0.25">
      <c r="A1152" s="16" t="s">
        <v>8219</v>
      </c>
      <c r="B1152" s="16">
        <v>66</v>
      </c>
      <c r="E1152" s="16" t="s">
        <v>8221</v>
      </c>
      <c r="F1152" s="16">
        <v>12</v>
      </c>
    </row>
    <row r="1153" spans="1:6" x14ac:dyDescent="0.25">
      <c r="A1153" s="16" t="s">
        <v>8219</v>
      </c>
      <c r="B1153" s="16">
        <v>66</v>
      </c>
      <c r="E1153" s="16" t="s">
        <v>8221</v>
      </c>
      <c r="F1153" s="16">
        <v>12</v>
      </c>
    </row>
    <row r="1154" spans="1:6" x14ac:dyDescent="0.25">
      <c r="A1154" s="16" t="s">
        <v>8219</v>
      </c>
      <c r="B1154" s="16">
        <v>67</v>
      </c>
      <c r="E1154" s="16" t="s">
        <v>8221</v>
      </c>
      <c r="F1154" s="16">
        <v>12</v>
      </c>
    </row>
    <row r="1155" spans="1:6" x14ac:dyDescent="0.25">
      <c r="A1155" s="16" t="s">
        <v>8219</v>
      </c>
      <c r="B1155" s="16">
        <v>67</v>
      </c>
      <c r="E1155" s="16" t="s">
        <v>8221</v>
      </c>
      <c r="F1155" s="16">
        <v>12</v>
      </c>
    </row>
    <row r="1156" spans="1:6" x14ac:dyDescent="0.25">
      <c r="A1156" s="16" t="s">
        <v>8219</v>
      </c>
      <c r="B1156" s="16">
        <v>67</v>
      </c>
      <c r="E1156" s="16" t="s">
        <v>8221</v>
      </c>
      <c r="F1156" s="16">
        <v>12</v>
      </c>
    </row>
    <row r="1157" spans="1:6" x14ac:dyDescent="0.25">
      <c r="A1157" s="16" t="s">
        <v>8219</v>
      </c>
      <c r="B1157" s="16">
        <v>67</v>
      </c>
      <c r="E1157" s="16" t="s">
        <v>8221</v>
      </c>
      <c r="F1157" s="16">
        <v>12</v>
      </c>
    </row>
    <row r="1158" spans="1:6" x14ac:dyDescent="0.25">
      <c r="A1158" s="16" t="s">
        <v>8219</v>
      </c>
      <c r="B1158" s="16">
        <v>67</v>
      </c>
      <c r="E1158" s="16" t="s">
        <v>8221</v>
      </c>
      <c r="F1158" s="16">
        <v>12</v>
      </c>
    </row>
    <row r="1159" spans="1:6" x14ac:dyDescent="0.25">
      <c r="A1159" s="16" t="s">
        <v>8219</v>
      </c>
      <c r="B1159" s="16">
        <v>67</v>
      </c>
      <c r="E1159" s="16" t="s">
        <v>8221</v>
      </c>
      <c r="F1159" s="16">
        <v>12</v>
      </c>
    </row>
    <row r="1160" spans="1:6" x14ac:dyDescent="0.25">
      <c r="A1160" s="16" t="s">
        <v>8219</v>
      </c>
      <c r="B1160" s="16">
        <v>67</v>
      </c>
      <c r="E1160" s="16" t="s">
        <v>8221</v>
      </c>
      <c r="F1160" s="16">
        <v>12</v>
      </c>
    </row>
    <row r="1161" spans="1:6" x14ac:dyDescent="0.25">
      <c r="A1161" s="16" t="s">
        <v>8219</v>
      </c>
      <c r="B1161" s="16">
        <v>67</v>
      </c>
      <c r="E1161" s="16" t="s">
        <v>8221</v>
      </c>
      <c r="F1161" s="16">
        <v>13</v>
      </c>
    </row>
    <row r="1162" spans="1:6" x14ac:dyDescent="0.25">
      <c r="A1162" s="16" t="s">
        <v>8219</v>
      </c>
      <c r="B1162" s="16">
        <v>67</v>
      </c>
      <c r="E1162" s="16" t="s">
        <v>8221</v>
      </c>
      <c r="F1162" s="16">
        <v>13</v>
      </c>
    </row>
    <row r="1163" spans="1:6" x14ac:dyDescent="0.25">
      <c r="A1163" s="16" t="s">
        <v>8219</v>
      </c>
      <c r="B1163" s="16">
        <v>68</v>
      </c>
      <c r="E1163" s="16" t="s">
        <v>8221</v>
      </c>
      <c r="F1163" s="16">
        <v>13</v>
      </c>
    </row>
    <row r="1164" spans="1:6" x14ac:dyDescent="0.25">
      <c r="A1164" s="16" t="s">
        <v>8219</v>
      </c>
      <c r="B1164" s="16">
        <v>68</v>
      </c>
      <c r="E1164" s="16" t="s">
        <v>8221</v>
      </c>
      <c r="F1164" s="16">
        <v>13</v>
      </c>
    </row>
    <row r="1165" spans="1:6" x14ac:dyDescent="0.25">
      <c r="A1165" s="16" t="s">
        <v>8219</v>
      </c>
      <c r="B1165" s="16">
        <v>68</v>
      </c>
      <c r="E1165" s="16" t="s">
        <v>8221</v>
      </c>
      <c r="F1165" s="16">
        <v>13</v>
      </c>
    </row>
    <row r="1166" spans="1:6" x14ac:dyDescent="0.25">
      <c r="A1166" s="16" t="s">
        <v>8219</v>
      </c>
      <c r="B1166" s="16">
        <v>68</v>
      </c>
      <c r="E1166" s="16" t="s">
        <v>8221</v>
      </c>
      <c r="F1166" s="16">
        <v>13</v>
      </c>
    </row>
    <row r="1167" spans="1:6" x14ac:dyDescent="0.25">
      <c r="A1167" s="16" t="s">
        <v>8219</v>
      </c>
      <c r="B1167" s="16">
        <v>68</v>
      </c>
      <c r="E1167" s="16" t="s">
        <v>8221</v>
      </c>
      <c r="F1167" s="16">
        <v>13</v>
      </c>
    </row>
    <row r="1168" spans="1:6" x14ac:dyDescent="0.25">
      <c r="A1168" s="16" t="s">
        <v>8219</v>
      </c>
      <c r="B1168" s="16">
        <v>68</v>
      </c>
      <c r="E1168" s="16" t="s">
        <v>8221</v>
      </c>
      <c r="F1168" s="16">
        <v>13</v>
      </c>
    </row>
    <row r="1169" spans="1:6" x14ac:dyDescent="0.25">
      <c r="A1169" s="16" t="s">
        <v>8219</v>
      </c>
      <c r="B1169" s="16">
        <v>68</v>
      </c>
      <c r="E1169" s="16" t="s">
        <v>8221</v>
      </c>
      <c r="F1169" s="16">
        <v>13</v>
      </c>
    </row>
    <row r="1170" spans="1:6" x14ac:dyDescent="0.25">
      <c r="A1170" s="16" t="s">
        <v>8219</v>
      </c>
      <c r="B1170" s="16">
        <v>69</v>
      </c>
      <c r="E1170" s="16" t="s">
        <v>8221</v>
      </c>
      <c r="F1170" s="16">
        <v>13</v>
      </c>
    </row>
    <row r="1171" spans="1:6" x14ac:dyDescent="0.25">
      <c r="A1171" s="16" t="s">
        <v>8219</v>
      </c>
      <c r="B1171" s="16">
        <v>69</v>
      </c>
      <c r="E1171" s="16" t="s">
        <v>8221</v>
      </c>
      <c r="F1171" s="16">
        <v>13</v>
      </c>
    </row>
    <row r="1172" spans="1:6" x14ac:dyDescent="0.25">
      <c r="A1172" s="16" t="s">
        <v>8219</v>
      </c>
      <c r="B1172" s="16">
        <v>69</v>
      </c>
      <c r="E1172" s="16" t="s">
        <v>8221</v>
      </c>
      <c r="F1172" s="16">
        <v>13</v>
      </c>
    </row>
    <row r="1173" spans="1:6" x14ac:dyDescent="0.25">
      <c r="A1173" s="16" t="s">
        <v>8219</v>
      </c>
      <c r="B1173" s="16">
        <v>69</v>
      </c>
      <c r="E1173" s="16" t="s">
        <v>8221</v>
      </c>
      <c r="F1173" s="16">
        <v>13</v>
      </c>
    </row>
    <row r="1174" spans="1:6" x14ac:dyDescent="0.25">
      <c r="A1174" s="16" t="s">
        <v>8219</v>
      </c>
      <c r="B1174" s="16">
        <v>69</v>
      </c>
      <c r="E1174" s="16" t="s">
        <v>8221</v>
      </c>
      <c r="F1174" s="16">
        <v>13</v>
      </c>
    </row>
    <row r="1175" spans="1:6" x14ac:dyDescent="0.25">
      <c r="A1175" s="16" t="s">
        <v>8219</v>
      </c>
      <c r="B1175" s="16">
        <v>69</v>
      </c>
      <c r="E1175" s="16" t="s">
        <v>8221</v>
      </c>
      <c r="F1175" s="16">
        <v>13</v>
      </c>
    </row>
    <row r="1176" spans="1:6" x14ac:dyDescent="0.25">
      <c r="A1176" s="16" t="s">
        <v>8219</v>
      </c>
      <c r="B1176" s="16">
        <v>69</v>
      </c>
      <c r="E1176" s="16" t="s">
        <v>8221</v>
      </c>
      <c r="F1176" s="16">
        <v>13</v>
      </c>
    </row>
    <row r="1177" spans="1:6" x14ac:dyDescent="0.25">
      <c r="A1177" s="16" t="s">
        <v>8219</v>
      </c>
      <c r="B1177" s="16">
        <v>69</v>
      </c>
      <c r="E1177" s="16" t="s">
        <v>8221</v>
      </c>
      <c r="F1177" s="16">
        <v>13</v>
      </c>
    </row>
    <row r="1178" spans="1:6" x14ac:dyDescent="0.25">
      <c r="A1178" s="16" t="s">
        <v>8219</v>
      </c>
      <c r="B1178" s="16">
        <v>69</v>
      </c>
      <c r="E1178" s="16" t="s">
        <v>8221</v>
      </c>
      <c r="F1178" s="16">
        <v>13</v>
      </c>
    </row>
    <row r="1179" spans="1:6" x14ac:dyDescent="0.25">
      <c r="A1179" s="16" t="s">
        <v>8219</v>
      </c>
      <c r="B1179" s="16">
        <v>69</v>
      </c>
      <c r="E1179" s="16" t="s">
        <v>8221</v>
      </c>
      <c r="F1179" s="16">
        <v>13</v>
      </c>
    </row>
    <row r="1180" spans="1:6" x14ac:dyDescent="0.25">
      <c r="A1180" s="16" t="s">
        <v>8219</v>
      </c>
      <c r="B1180" s="16">
        <v>69</v>
      </c>
      <c r="E1180" s="16" t="s">
        <v>8221</v>
      </c>
      <c r="F1180" s="16">
        <v>13</v>
      </c>
    </row>
    <row r="1181" spans="1:6" x14ac:dyDescent="0.25">
      <c r="A1181" s="16" t="s">
        <v>8219</v>
      </c>
      <c r="B1181" s="16">
        <v>69</v>
      </c>
      <c r="E1181" s="16" t="s">
        <v>8221</v>
      </c>
      <c r="F1181" s="16">
        <v>13</v>
      </c>
    </row>
    <row r="1182" spans="1:6" x14ac:dyDescent="0.25">
      <c r="A1182" s="16" t="s">
        <v>8219</v>
      </c>
      <c r="B1182" s="16">
        <v>69</v>
      </c>
      <c r="E1182" s="16" t="s">
        <v>8221</v>
      </c>
      <c r="F1182" s="16">
        <v>13</v>
      </c>
    </row>
    <row r="1183" spans="1:6" x14ac:dyDescent="0.25">
      <c r="A1183" s="16" t="s">
        <v>8219</v>
      </c>
      <c r="B1183" s="16">
        <v>69</v>
      </c>
      <c r="E1183" s="16" t="s">
        <v>8221</v>
      </c>
      <c r="F1183" s="16">
        <v>14</v>
      </c>
    </row>
    <row r="1184" spans="1:6" x14ac:dyDescent="0.25">
      <c r="A1184" s="16" t="s">
        <v>8219</v>
      </c>
      <c r="B1184" s="16">
        <v>70</v>
      </c>
      <c r="E1184" s="16" t="s">
        <v>8221</v>
      </c>
      <c r="F1184" s="16">
        <v>14</v>
      </c>
    </row>
    <row r="1185" spans="1:6" x14ac:dyDescent="0.25">
      <c r="A1185" s="16" t="s">
        <v>8219</v>
      </c>
      <c r="B1185" s="16">
        <v>70</v>
      </c>
      <c r="E1185" s="16" t="s">
        <v>8221</v>
      </c>
      <c r="F1185" s="16">
        <v>14</v>
      </c>
    </row>
    <row r="1186" spans="1:6" x14ac:dyDescent="0.25">
      <c r="A1186" s="16" t="s">
        <v>8219</v>
      </c>
      <c r="B1186" s="16">
        <v>70</v>
      </c>
      <c r="E1186" s="16" t="s">
        <v>8221</v>
      </c>
      <c r="F1186" s="16">
        <v>14</v>
      </c>
    </row>
    <row r="1187" spans="1:6" x14ac:dyDescent="0.25">
      <c r="A1187" s="16" t="s">
        <v>8219</v>
      </c>
      <c r="B1187" s="16">
        <v>70</v>
      </c>
      <c r="E1187" s="16" t="s">
        <v>8221</v>
      </c>
      <c r="F1187" s="16">
        <v>14</v>
      </c>
    </row>
    <row r="1188" spans="1:6" x14ac:dyDescent="0.25">
      <c r="A1188" s="16" t="s">
        <v>8219</v>
      </c>
      <c r="B1188" s="16">
        <v>70</v>
      </c>
      <c r="E1188" s="16" t="s">
        <v>8221</v>
      </c>
      <c r="F1188" s="16">
        <v>14</v>
      </c>
    </row>
    <row r="1189" spans="1:6" x14ac:dyDescent="0.25">
      <c r="A1189" s="16" t="s">
        <v>8219</v>
      </c>
      <c r="B1189" s="16">
        <v>70</v>
      </c>
      <c r="E1189" s="16" t="s">
        <v>8221</v>
      </c>
      <c r="F1189" s="16">
        <v>14</v>
      </c>
    </row>
    <row r="1190" spans="1:6" x14ac:dyDescent="0.25">
      <c r="A1190" s="16" t="s">
        <v>8219</v>
      </c>
      <c r="B1190" s="16">
        <v>70</v>
      </c>
      <c r="E1190" s="16" t="s">
        <v>8221</v>
      </c>
      <c r="F1190" s="16">
        <v>14</v>
      </c>
    </row>
    <row r="1191" spans="1:6" x14ac:dyDescent="0.25">
      <c r="A1191" s="16" t="s">
        <v>8219</v>
      </c>
      <c r="B1191" s="16">
        <v>70</v>
      </c>
      <c r="E1191" s="16" t="s">
        <v>8221</v>
      </c>
      <c r="F1191" s="16">
        <v>14</v>
      </c>
    </row>
    <row r="1192" spans="1:6" x14ac:dyDescent="0.25">
      <c r="A1192" s="16" t="s">
        <v>8219</v>
      </c>
      <c r="B1192" s="16">
        <v>70</v>
      </c>
      <c r="E1192" s="16" t="s">
        <v>8221</v>
      </c>
      <c r="F1192" s="16">
        <v>14</v>
      </c>
    </row>
    <row r="1193" spans="1:6" x14ac:dyDescent="0.25">
      <c r="A1193" s="16" t="s">
        <v>8219</v>
      </c>
      <c r="B1193" s="16">
        <v>70</v>
      </c>
      <c r="E1193" s="16" t="s">
        <v>8221</v>
      </c>
      <c r="F1193" s="16">
        <v>14</v>
      </c>
    </row>
    <row r="1194" spans="1:6" x14ac:dyDescent="0.25">
      <c r="A1194" s="16" t="s">
        <v>8219</v>
      </c>
      <c r="B1194" s="16">
        <v>70</v>
      </c>
      <c r="E1194" s="16" t="s">
        <v>8221</v>
      </c>
      <c r="F1194" s="16">
        <v>14</v>
      </c>
    </row>
    <row r="1195" spans="1:6" x14ac:dyDescent="0.25">
      <c r="A1195" s="16" t="s">
        <v>8219</v>
      </c>
      <c r="B1195" s="16">
        <v>70</v>
      </c>
      <c r="E1195" s="16" t="s">
        <v>8221</v>
      </c>
      <c r="F1195" s="16">
        <v>14</v>
      </c>
    </row>
    <row r="1196" spans="1:6" x14ac:dyDescent="0.25">
      <c r="A1196" s="16" t="s">
        <v>8219</v>
      </c>
      <c r="B1196" s="16">
        <v>70</v>
      </c>
      <c r="E1196" s="16" t="s">
        <v>8221</v>
      </c>
      <c r="F1196" s="16">
        <v>14</v>
      </c>
    </row>
    <row r="1197" spans="1:6" x14ac:dyDescent="0.25">
      <c r="A1197" s="16" t="s">
        <v>8219</v>
      </c>
      <c r="B1197" s="16">
        <v>70</v>
      </c>
      <c r="E1197" s="16" t="s">
        <v>8221</v>
      </c>
      <c r="F1197" s="16">
        <v>14</v>
      </c>
    </row>
    <row r="1198" spans="1:6" x14ac:dyDescent="0.25">
      <c r="A1198" s="16" t="s">
        <v>8219</v>
      </c>
      <c r="B1198" s="16">
        <v>70</v>
      </c>
      <c r="E1198" s="16" t="s">
        <v>8221</v>
      </c>
      <c r="F1198" s="16">
        <v>14</v>
      </c>
    </row>
    <row r="1199" spans="1:6" x14ac:dyDescent="0.25">
      <c r="A1199" s="16" t="s">
        <v>8219</v>
      </c>
      <c r="B1199" s="16">
        <v>70</v>
      </c>
      <c r="E1199" s="16" t="s">
        <v>8221</v>
      </c>
      <c r="F1199" s="16">
        <v>14</v>
      </c>
    </row>
    <row r="1200" spans="1:6" x14ac:dyDescent="0.25">
      <c r="A1200" s="16" t="s">
        <v>8219</v>
      </c>
      <c r="B1200" s="16">
        <v>70</v>
      </c>
      <c r="E1200" s="16" t="s">
        <v>8221</v>
      </c>
      <c r="F1200" s="16">
        <v>14</v>
      </c>
    </row>
    <row r="1201" spans="1:6" x14ac:dyDescent="0.25">
      <c r="A1201" s="16" t="s">
        <v>8219</v>
      </c>
      <c r="B1201" s="16">
        <v>71</v>
      </c>
      <c r="E1201" s="16" t="s">
        <v>8221</v>
      </c>
      <c r="F1201" s="16">
        <v>14</v>
      </c>
    </row>
    <row r="1202" spans="1:6" x14ac:dyDescent="0.25">
      <c r="A1202" s="16" t="s">
        <v>8219</v>
      </c>
      <c r="B1202" s="16">
        <v>71</v>
      </c>
      <c r="E1202" s="16" t="s">
        <v>8221</v>
      </c>
      <c r="F1202" s="16">
        <v>14</v>
      </c>
    </row>
    <row r="1203" spans="1:6" x14ac:dyDescent="0.25">
      <c r="A1203" s="16" t="s">
        <v>8219</v>
      </c>
      <c r="B1203" s="16">
        <v>71</v>
      </c>
      <c r="E1203" s="16" t="s">
        <v>8221</v>
      </c>
      <c r="F1203" s="16">
        <v>14</v>
      </c>
    </row>
    <row r="1204" spans="1:6" x14ac:dyDescent="0.25">
      <c r="A1204" s="16" t="s">
        <v>8219</v>
      </c>
      <c r="B1204" s="16">
        <v>71</v>
      </c>
      <c r="E1204" s="16" t="s">
        <v>8221</v>
      </c>
      <c r="F1204" s="16">
        <v>15</v>
      </c>
    </row>
    <row r="1205" spans="1:6" x14ac:dyDescent="0.25">
      <c r="A1205" s="16" t="s">
        <v>8219</v>
      </c>
      <c r="B1205" s="16">
        <v>71</v>
      </c>
      <c r="E1205" s="16" t="s">
        <v>8221</v>
      </c>
      <c r="F1205" s="16">
        <v>15</v>
      </c>
    </row>
    <row r="1206" spans="1:6" x14ac:dyDescent="0.25">
      <c r="A1206" s="16" t="s">
        <v>8219</v>
      </c>
      <c r="B1206" s="16">
        <v>71</v>
      </c>
      <c r="E1206" s="16" t="s">
        <v>8221</v>
      </c>
      <c r="F1206" s="16">
        <v>15</v>
      </c>
    </row>
    <row r="1207" spans="1:6" x14ac:dyDescent="0.25">
      <c r="A1207" s="16" t="s">
        <v>8219</v>
      </c>
      <c r="B1207" s="16">
        <v>71</v>
      </c>
      <c r="E1207" s="16" t="s">
        <v>8221</v>
      </c>
      <c r="F1207" s="16">
        <v>15</v>
      </c>
    </row>
    <row r="1208" spans="1:6" x14ac:dyDescent="0.25">
      <c r="A1208" s="16" t="s">
        <v>8219</v>
      </c>
      <c r="B1208" s="16">
        <v>71</v>
      </c>
      <c r="E1208" s="16" t="s">
        <v>8221</v>
      </c>
      <c r="F1208" s="16">
        <v>15</v>
      </c>
    </row>
    <row r="1209" spans="1:6" x14ac:dyDescent="0.25">
      <c r="A1209" s="16" t="s">
        <v>8219</v>
      </c>
      <c r="B1209" s="16">
        <v>71</v>
      </c>
      <c r="E1209" s="16" t="s">
        <v>8221</v>
      </c>
      <c r="F1209" s="16">
        <v>15</v>
      </c>
    </row>
    <row r="1210" spans="1:6" x14ac:dyDescent="0.25">
      <c r="A1210" s="16" t="s">
        <v>8219</v>
      </c>
      <c r="B1210" s="16">
        <v>71</v>
      </c>
      <c r="E1210" s="16" t="s">
        <v>8221</v>
      </c>
      <c r="F1210" s="16">
        <v>15</v>
      </c>
    </row>
    <row r="1211" spans="1:6" x14ac:dyDescent="0.25">
      <c r="A1211" s="16" t="s">
        <v>8219</v>
      </c>
      <c r="B1211" s="16">
        <v>71</v>
      </c>
      <c r="E1211" s="16" t="s">
        <v>8221</v>
      </c>
      <c r="F1211" s="16">
        <v>15</v>
      </c>
    </row>
    <row r="1212" spans="1:6" x14ac:dyDescent="0.25">
      <c r="A1212" s="16" t="s">
        <v>8219</v>
      </c>
      <c r="B1212" s="16">
        <v>71</v>
      </c>
      <c r="E1212" s="16" t="s">
        <v>8221</v>
      </c>
      <c r="F1212" s="16">
        <v>15</v>
      </c>
    </row>
    <row r="1213" spans="1:6" x14ac:dyDescent="0.25">
      <c r="A1213" s="16" t="s">
        <v>8219</v>
      </c>
      <c r="B1213" s="16">
        <v>71</v>
      </c>
      <c r="E1213" s="16" t="s">
        <v>8221</v>
      </c>
      <c r="F1213" s="16">
        <v>15</v>
      </c>
    </row>
    <row r="1214" spans="1:6" x14ac:dyDescent="0.25">
      <c r="A1214" s="16" t="s">
        <v>8219</v>
      </c>
      <c r="B1214" s="16">
        <v>71</v>
      </c>
      <c r="E1214" s="16" t="s">
        <v>8221</v>
      </c>
      <c r="F1214" s="16">
        <v>15</v>
      </c>
    </row>
    <row r="1215" spans="1:6" x14ac:dyDescent="0.25">
      <c r="A1215" s="16" t="s">
        <v>8219</v>
      </c>
      <c r="B1215" s="16">
        <v>71</v>
      </c>
      <c r="E1215" s="16" t="s">
        <v>8221</v>
      </c>
      <c r="F1215" s="16">
        <v>15</v>
      </c>
    </row>
    <row r="1216" spans="1:6" x14ac:dyDescent="0.25">
      <c r="A1216" s="16" t="s">
        <v>8219</v>
      </c>
      <c r="B1216" s="16">
        <v>71</v>
      </c>
      <c r="E1216" s="16" t="s">
        <v>8221</v>
      </c>
      <c r="F1216" s="16">
        <v>15</v>
      </c>
    </row>
    <row r="1217" spans="1:6" x14ac:dyDescent="0.25">
      <c r="A1217" s="16" t="s">
        <v>8219</v>
      </c>
      <c r="B1217" s="16">
        <v>72</v>
      </c>
      <c r="E1217" s="16" t="s">
        <v>8221</v>
      </c>
      <c r="F1217" s="16">
        <v>16</v>
      </c>
    </row>
    <row r="1218" spans="1:6" x14ac:dyDescent="0.25">
      <c r="A1218" s="16" t="s">
        <v>8219</v>
      </c>
      <c r="B1218" s="16">
        <v>72</v>
      </c>
      <c r="E1218" s="16" t="s">
        <v>8221</v>
      </c>
      <c r="F1218" s="16">
        <v>16</v>
      </c>
    </row>
    <row r="1219" spans="1:6" x14ac:dyDescent="0.25">
      <c r="A1219" s="16" t="s">
        <v>8219</v>
      </c>
      <c r="B1219" s="16">
        <v>72</v>
      </c>
      <c r="E1219" s="16" t="s">
        <v>8221</v>
      </c>
      <c r="F1219" s="16">
        <v>16</v>
      </c>
    </row>
    <row r="1220" spans="1:6" x14ac:dyDescent="0.25">
      <c r="A1220" s="16" t="s">
        <v>8219</v>
      </c>
      <c r="B1220" s="16">
        <v>72</v>
      </c>
      <c r="E1220" s="16" t="s">
        <v>8221</v>
      </c>
      <c r="F1220" s="16">
        <v>16</v>
      </c>
    </row>
    <row r="1221" spans="1:6" x14ac:dyDescent="0.25">
      <c r="A1221" s="16" t="s">
        <v>8219</v>
      </c>
      <c r="B1221" s="16">
        <v>72</v>
      </c>
      <c r="E1221" s="16" t="s">
        <v>8221</v>
      </c>
      <c r="F1221" s="16">
        <v>16</v>
      </c>
    </row>
    <row r="1222" spans="1:6" x14ac:dyDescent="0.25">
      <c r="A1222" s="16" t="s">
        <v>8219</v>
      </c>
      <c r="B1222" s="16">
        <v>72</v>
      </c>
      <c r="E1222" s="16" t="s">
        <v>8221</v>
      </c>
      <c r="F1222" s="16">
        <v>16</v>
      </c>
    </row>
    <row r="1223" spans="1:6" x14ac:dyDescent="0.25">
      <c r="A1223" s="16" t="s">
        <v>8219</v>
      </c>
      <c r="B1223" s="16">
        <v>72</v>
      </c>
      <c r="E1223" s="16" t="s">
        <v>8221</v>
      </c>
      <c r="F1223" s="16">
        <v>16</v>
      </c>
    </row>
    <row r="1224" spans="1:6" x14ac:dyDescent="0.25">
      <c r="A1224" s="16" t="s">
        <v>8219</v>
      </c>
      <c r="B1224" s="16">
        <v>72</v>
      </c>
      <c r="E1224" s="16" t="s">
        <v>8221</v>
      </c>
      <c r="F1224" s="16">
        <v>16</v>
      </c>
    </row>
    <row r="1225" spans="1:6" x14ac:dyDescent="0.25">
      <c r="A1225" s="16" t="s">
        <v>8219</v>
      </c>
      <c r="B1225" s="16">
        <v>72</v>
      </c>
      <c r="E1225" s="16" t="s">
        <v>8221</v>
      </c>
      <c r="F1225" s="16">
        <v>16</v>
      </c>
    </row>
    <row r="1226" spans="1:6" x14ac:dyDescent="0.25">
      <c r="A1226" s="16" t="s">
        <v>8219</v>
      </c>
      <c r="B1226" s="16">
        <v>72</v>
      </c>
      <c r="E1226" s="16" t="s">
        <v>8221</v>
      </c>
      <c r="F1226" s="16">
        <v>16</v>
      </c>
    </row>
    <row r="1227" spans="1:6" x14ac:dyDescent="0.25">
      <c r="A1227" s="16" t="s">
        <v>8219</v>
      </c>
      <c r="B1227" s="16">
        <v>72</v>
      </c>
      <c r="E1227" s="16" t="s">
        <v>8221</v>
      </c>
      <c r="F1227" s="16">
        <v>16</v>
      </c>
    </row>
    <row r="1228" spans="1:6" x14ac:dyDescent="0.25">
      <c r="A1228" s="16" t="s">
        <v>8219</v>
      </c>
      <c r="B1228" s="16">
        <v>72</v>
      </c>
      <c r="E1228" s="16" t="s">
        <v>8221</v>
      </c>
      <c r="F1228" s="16">
        <v>16</v>
      </c>
    </row>
    <row r="1229" spans="1:6" x14ac:dyDescent="0.25">
      <c r="A1229" s="16" t="s">
        <v>8219</v>
      </c>
      <c r="B1229" s="16">
        <v>72</v>
      </c>
      <c r="E1229" s="16" t="s">
        <v>8221</v>
      </c>
      <c r="F1229" s="16">
        <v>16</v>
      </c>
    </row>
    <row r="1230" spans="1:6" x14ac:dyDescent="0.25">
      <c r="A1230" s="16" t="s">
        <v>8219</v>
      </c>
      <c r="B1230" s="16">
        <v>73</v>
      </c>
      <c r="E1230" s="16" t="s">
        <v>8221</v>
      </c>
      <c r="F1230" s="16">
        <v>16</v>
      </c>
    </row>
    <row r="1231" spans="1:6" x14ac:dyDescent="0.25">
      <c r="A1231" s="16" t="s">
        <v>8219</v>
      </c>
      <c r="B1231" s="16">
        <v>73</v>
      </c>
      <c r="E1231" s="16" t="s">
        <v>8221</v>
      </c>
      <c r="F1231" s="16">
        <v>16</v>
      </c>
    </row>
    <row r="1232" spans="1:6" x14ac:dyDescent="0.25">
      <c r="A1232" s="16" t="s">
        <v>8219</v>
      </c>
      <c r="B1232" s="16">
        <v>73</v>
      </c>
      <c r="E1232" s="16" t="s">
        <v>8221</v>
      </c>
      <c r="F1232" s="16">
        <v>16</v>
      </c>
    </row>
    <row r="1233" spans="1:6" x14ac:dyDescent="0.25">
      <c r="A1233" s="16" t="s">
        <v>8219</v>
      </c>
      <c r="B1233" s="16">
        <v>73</v>
      </c>
      <c r="E1233" s="16" t="s">
        <v>8221</v>
      </c>
      <c r="F1233" s="16">
        <v>17</v>
      </c>
    </row>
    <row r="1234" spans="1:6" x14ac:dyDescent="0.25">
      <c r="A1234" s="16" t="s">
        <v>8219</v>
      </c>
      <c r="B1234" s="16">
        <v>73</v>
      </c>
      <c r="E1234" s="16" t="s">
        <v>8221</v>
      </c>
      <c r="F1234" s="16">
        <v>17</v>
      </c>
    </row>
    <row r="1235" spans="1:6" x14ac:dyDescent="0.25">
      <c r="A1235" s="16" t="s">
        <v>8219</v>
      </c>
      <c r="B1235" s="16">
        <v>73</v>
      </c>
      <c r="E1235" s="16" t="s">
        <v>8221</v>
      </c>
      <c r="F1235" s="16">
        <v>17</v>
      </c>
    </row>
    <row r="1236" spans="1:6" x14ac:dyDescent="0.25">
      <c r="A1236" s="16" t="s">
        <v>8219</v>
      </c>
      <c r="B1236" s="16">
        <v>73</v>
      </c>
      <c r="E1236" s="16" t="s">
        <v>8221</v>
      </c>
      <c r="F1236" s="16">
        <v>17</v>
      </c>
    </row>
    <row r="1237" spans="1:6" x14ac:dyDescent="0.25">
      <c r="A1237" s="16" t="s">
        <v>8219</v>
      </c>
      <c r="B1237" s="16">
        <v>73</v>
      </c>
      <c r="E1237" s="16" t="s">
        <v>8221</v>
      </c>
      <c r="F1237" s="16">
        <v>17</v>
      </c>
    </row>
    <row r="1238" spans="1:6" x14ac:dyDescent="0.25">
      <c r="A1238" s="16" t="s">
        <v>8219</v>
      </c>
      <c r="B1238" s="16">
        <v>73</v>
      </c>
      <c r="E1238" s="16" t="s">
        <v>8221</v>
      </c>
      <c r="F1238" s="16">
        <v>17</v>
      </c>
    </row>
    <row r="1239" spans="1:6" x14ac:dyDescent="0.25">
      <c r="A1239" s="16" t="s">
        <v>8219</v>
      </c>
      <c r="B1239" s="16">
        <v>73</v>
      </c>
      <c r="E1239" s="16" t="s">
        <v>8221</v>
      </c>
      <c r="F1239" s="16">
        <v>17</v>
      </c>
    </row>
    <row r="1240" spans="1:6" x14ac:dyDescent="0.25">
      <c r="A1240" s="16" t="s">
        <v>8219</v>
      </c>
      <c r="B1240" s="16">
        <v>73</v>
      </c>
      <c r="E1240" s="16" t="s">
        <v>8221</v>
      </c>
      <c r="F1240" s="16">
        <v>17</v>
      </c>
    </row>
    <row r="1241" spans="1:6" x14ac:dyDescent="0.25">
      <c r="A1241" s="16" t="s">
        <v>8219</v>
      </c>
      <c r="B1241" s="16">
        <v>73</v>
      </c>
      <c r="E1241" s="16" t="s">
        <v>8221</v>
      </c>
      <c r="F1241" s="16">
        <v>17</v>
      </c>
    </row>
    <row r="1242" spans="1:6" x14ac:dyDescent="0.25">
      <c r="A1242" s="16" t="s">
        <v>8219</v>
      </c>
      <c r="B1242" s="16">
        <v>74</v>
      </c>
      <c r="E1242" s="16" t="s">
        <v>8221</v>
      </c>
      <c r="F1242" s="16">
        <v>17</v>
      </c>
    </row>
    <row r="1243" spans="1:6" x14ac:dyDescent="0.25">
      <c r="A1243" s="16" t="s">
        <v>8219</v>
      </c>
      <c r="B1243" s="16">
        <v>74</v>
      </c>
      <c r="E1243" s="16" t="s">
        <v>8221</v>
      </c>
      <c r="F1243" s="16">
        <v>17</v>
      </c>
    </row>
    <row r="1244" spans="1:6" x14ac:dyDescent="0.25">
      <c r="A1244" s="16" t="s">
        <v>8219</v>
      </c>
      <c r="B1244" s="16">
        <v>74</v>
      </c>
      <c r="E1244" s="16" t="s">
        <v>8221</v>
      </c>
      <c r="F1244" s="16">
        <v>17</v>
      </c>
    </row>
    <row r="1245" spans="1:6" x14ac:dyDescent="0.25">
      <c r="A1245" s="16" t="s">
        <v>8219</v>
      </c>
      <c r="B1245" s="16">
        <v>74</v>
      </c>
      <c r="E1245" s="16" t="s">
        <v>8221</v>
      </c>
      <c r="F1245" s="16">
        <v>17</v>
      </c>
    </row>
    <row r="1246" spans="1:6" x14ac:dyDescent="0.25">
      <c r="A1246" s="16" t="s">
        <v>8219</v>
      </c>
      <c r="B1246" s="16">
        <v>74</v>
      </c>
      <c r="E1246" s="16" t="s">
        <v>8221</v>
      </c>
      <c r="F1246" s="16">
        <v>17</v>
      </c>
    </row>
    <row r="1247" spans="1:6" x14ac:dyDescent="0.25">
      <c r="A1247" s="16" t="s">
        <v>8219</v>
      </c>
      <c r="B1247" s="16">
        <v>74</v>
      </c>
      <c r="E1247" s="16" t="s">
        <v>8221</v>
      </c>
      <c r="F1247" s="16">
        <v>17</v>
      </c>
    </row>
    <row r="1248" spans="1:6" x14ac:dyDescent="0.25">
      <c r="A1248" s="16" t="s">
        <v>8219</v>
      </c>
      <c r="B1248" s="16">
        <v>74</v>
      </c>
      <c r="E1248" s="16" t="s">
        <v>8221</v>
      </c>
      <c r="F1248" s="16">
        <v>17</v>
      </c>
    </row>
    <row r="1249" spans="1:6" x14ac:dyDescent="0.25">
      <c r="A1249" s="16" t="s">
        <v>8219</v>
      </c>
      <c r="B1249" s="16">
        <v>74</v>
      </c>
      <c r="E1249" s="16" t="s">
        <v>8221</v>
      </c>
      <c r="F1249" s="16">
        <v>18</v>
      </c>
    </row>
    <row r="1250" spans="1:6" x14ac:dyDescent="0.25">
      <c r="A1250" s="16" t="s">
        <v>8219</v>
      </c>
      <c r="B1250" s="16">
        <v>74</v>
      </c>
      <c r="E1250" s="16" t="s">
        <v>8221</v>
      </c>
      <c r="F1250" s="16">
        <v>18</v>
      </c>
    </row>
    <row r="1251" spans="1:6" x14ac:dyDescent="0.25">
      <c r="A1251" s="16" t="s">
        <v>8219</v>
      </c>
      <c r="B1251" s="16">
        <v>74</v>
      </c>
      <c r="E1251" s="16" t="s">
        <v>8221</v>
      </c>
      <c r="F1251" s="16">
        <v>18</v>
      </c>
    </row>
    <row r="1252" spans="1:6" x14ac:dyDescent="0.25">
      <c r="A1252" s="16" t="s">
        <v>8219</v>
      </c>
      <c r="B1252" s="16">
        <v>74</v>
      </c>
      <c r="E1252" s="16" t="s">
        <v>8221</v>
      </c>
      <c r="F1252" s="16">
        <v>18</v>
      </c>
    </row>
    <row r="1253" spans="1:6" x14ac:dyDescent="0.25">
      <c r="A1253" s="16" t="s">
        <v>8219</v>
      </c>
      <c r="B1253" s="16">
        <v>74</v>
      </c>
      <c r="E1253" s="16" t="s">
        <v>8221</v>
      </c>
      <c r="F1253" s="16">
        <v>18</v>
      </c>
    </row>
    <row r="1254" spans="1:6" x14ac:dyDescent="0.25">
      <c r="A1254" s="16" t="s">
        <v>8219</v>
      </c>
      <c r="B1254" s="16">
        <v>74</v>
      </c>
      <c r="E1254" s="16" t="s">
        <v>8221</v>
      </c>
      <c r="F1254" s="16">
        <v>18</v>
      </c>
    </row>
    <row r="1255" spans="1:6" x14ac:dyDescent="0.25">
      <c r="A1255" s="16" t="s">
        <v>8219</v>
      </c>
      <c r="B1255" s="16">
        <v>75</v>
      </c>
      <c r="E1255" s="16" t="s">
        <v>8221</v>
      </c>
      <c r="F1255" s="16">
        <v>18</v>
      </c>
    </row>
    <row r="1256" spans="1:6" x14ac:dyDescent="0.25">
      <c r="A1256" s="16" t="s">
        <v>8219</v>
      </c>
      <c r="B1256" s="16">
        <v>75</v>
      </c>
      <c r="E1256" s="16" t="s">
        <v>8221</v>
      </c>
      <c r="F1256" s="16">
        <v>18</v>
      </c>
    </row>
    <row r="1257" spans="1:6" x14ac:dyDescent="0.25">
      <c r="A1257" s="16" t="s">
        <v>8219</v>
      </c>
      <c r="B1257" s="16">
        <v>75</v>
      </c>
      <c r="E1257" s="16" t="s">
        <v>8221</v>
      </c>
      <c r="F1257" s="16">
        <v>19</v>
      </c>
    </row>
    <row r="1258" spans="1:6" x14ac:dyDescent="0.25">
      <c r="A1258" s="16" t="s">
        <v>8219</v>
      </c>
      <c r="B1258" s="16">
        <v>75</v>
      </c>
      <c r="E1258" s="16" t="s">
        <v>8221</v>
      </c>
      <c r="F1258" s="16">
        <v>19</v>
      </c>
    </row>
    <row r="1259" spans="1:6" x14ac:dyDescent="0.25">
      <c r="A1259" s="16" t="s">
        <v>8219</v>
      </c>
      <c r="B1259" s="16">
        <v>75</v>
      </c>
      <c r="E1259" s="16" t="s">
        <v>8221</v>
      </c>
      <c r="F1259" s="16">
        <v>19</v>
      </c>
    </row>
    <row r="1260" spans="1:6" x14ac:dyDescent="0.25">
      <c r="A1260" s="16" t="s">
        <v>8219</v>
      </c>
      <c r="B1260" s="16">
        <v>75</v>
      </c>
      <c r="E1260" s="16" t="s">
        <v>8221</v>
      </c>
      <c r="F1260" s="16">
        <v>19</v>
      </c>
    </row>
    <row r="1261" spans="1:6" x14ac:dyDescent="0.25">
      <c r="A1261" s="16" t="s">
        <v>8219</v>
      </c>
      <c r="B1261" s="16">
        <v>75</v>
      </c>
      <c r="E1261" s="16" t="s">
        <v>8221</v>
      </c>
      <c r="F1261" s="16">
        <v>19</v>
      </c>
    </row>
    <row r="1262" spans="1:6" x14ac:dyDescent="0.25">
      <c r="A1262" s="16" t="s">
        <v>8219</v>
      </c>
      <c r="B1262" s="16">
        <v>75</v>
      </c>
      <c r="E1262" s="16" t="s">
        <v>8221</v>
      </c>
      <c r="F1262" s="16">
        <v>19</v>
      </c>
    </row>
    <row r="1263" spans="1:6" x14ac:dyDescent="0.25">
      <c r="A1263" s="16" t="s">
        <v>8219</v>
      </c>
      <c r="B1263" s="16">
        <v>75</v>
      </c>
      <c r="E1263" s="16" t="s">
        <v>8221</v>
      </c>
      <c r="F1263" s="16">
        <v>19</v>
      </c>
    </row>
    <row r="1264" spans="1:6" x14ac:dyDescent="0.25">
      <c r="A1264" s="16" t="s">
        <v>8219</v>
      </c>
      <c r="B1264" s="16">
        <v>75</v>
      </c>
      <c r="E1264" s="16" t="s">
        <v>8221</v>
      </c>
      <c r="F1264" s="16">
        <v>19</v>
      </c>
    </row>
    <row r="1265" spans="1:6" x14ac:dyDescent="0.25">
      <c r="A1265" s="16" t="s">
        <v>8219</v>
      </c>
      <c r="B1265" s="16">
        <v>75</v>
      </c>
      <c r="E1265" s="16" t="s">
        <v>8221</v>
      </c>
      <c r="F1265" s="16">
        <v>19</v>
      </c>
    </row>
    <row r="1266" spans="1:6" x14ac:dyDescent="0.25">
      <c r="A1266" s="16" t="s">
        <v>8219</v>
      </c>
      <c r="B1266" s="16">
        <v>75</v>
      </c>
      <c r="E1266" s="16" t="s">
        <v>8221</v>
      </c>
      <c r="F1266" s="16">
        <v>19</v>
      </c>
    </row>
    <row r="1267" spans="1:6" x14ac:dyDescent="0.25">
      <c r="A1267" s="16" t="s">
        <v>8219</v>
      </c>
      <c r="B1267" s="16">
        <v>76</v>
      </c>
      <c r="E1267" s="16" t="s">
        <v>8221</v>
      </c>
      <c r="F1267" s="16">
        <v>19</v>
      </c>
    </row>
    <row r="1268" spans="1:6" x14ac:dyDescent="0.25">
      <c r="A1268" s="16" t="s">
        <v>8219</v>
      </c>
      <c r="B1268" s="16">
        <v>76</v>
      </c>
      <c r="E1268" s="16" t="s">
        <v>8221</v>
      </c>
      <c r="F1268" s="16">
        <v>20</v>
      </c>
    </row>
    <row r="1269" spans="1:6" x14ac:dyDescent="0.25">
      <c r="A1269" s="16" t="s">
        <v>8219</v>
      </c>
      <c r="B1269" s="16">
        <v>76</v>
      </c>
      <c r="E1269" s="16" t="s">
        <v>8221</v>
      </c>
      <c r="F1269" s="16">
        <v>20</v>
      </c>
    </row>
    <row r="1270" spans="1:6" x14ac:dyDescent="0.25">
      <c r="A1270" s="16" t="s">
        <v>8219</v>
      </c>
      <c r="B1270" s="16">
        <v>76</v>
      </c>
      <c r="E1270" s="16" t="s">
        <v>8221</v>
      </c>
      <c r="F1270" s="16">
        <v>20</v>
      </c>
    </row>
    <row r="1271" spans="1:6" x14ac:dyDescent="0.25">
      <c r="A1271" s="16" t="s">
        <v>8219</v>
      </c>
      <c r="B1271" s="16">
        <v>76</v>
      </c>
      <c r="E1271" s="16" t="s">
        <v>8221</v>
      </c>
      <c r="F1271" s="16">
        <v>20</v>
      </c>
    </row>
    <row r="1272" spans="1:6" x14ac:dyDescent="0.25">
      <c r="A1272" s="16" t="s">
        <v>8219</v>
      </c>
      <c r="B1272" s="16">
        <v>76</v>
      </c>
      <c r="E1272" s="16" t="s">
        <v>8221</v>
      </c>
      <c r="F1272" s="16">
        <v>20</v>
      </c>
    </row>
    <row r="1273" spans="1:6" x14ac:dyDescent="0.25">
      <c r="A1273" s="16" t="s">
        <v>8219</v>
      </c>
      <c r="B1273" s="16">
        <v>76</v>
      </c>
      <c r="E1273" s="16" t="s">
        <v>8221</v>
      </c>
      <c r="F1273" s="16">
        <v>20</v>
      </c>
    </row>
    <row r="1274" spans="1:6" x14ac:dyDescent="0.25">
      <c r="A1274" s="16" t="s">
        <v>8219</v>
      </c>
      <c r="B1274" s="16">
        <v>76</v>
      </c>
      <c r="E1274" s="16" t="s">
        <v>8221</v>
      </c>
      <c r="F1274" s="16">
        <v>20</v>
      </c>
    </row>
    <row r="1275" spans="1:6" x14ac:dyDescent="0.25">
      <c r="A1275" s="16" t="s">
        <v>8219</v>
      </c>
      <c r="B1275" s="16">
        <v>76</v>
      </c>
      <c r="E1275" s="16" t="s">
        <v>8221</v>
      </c>
      <c r="F1275" s="16">
        <v>20</v>
      </c>
    </row>
    <row r="1276" spans="1:6" x14ac:dyDescent="0.25">
      <c r="A1276" s="16" t="s">
        <v>8219</v>
      </c>
      <c r="B1276" s="16">
        <v>76</v>
      </c>
      <c r="E1276" s="16" t="s">
        <v>8221</v>
      </c>
      <c r="F1276" s="16">
        <v>21</v>
      </c>
    </row>
    <row r="1277" spans="1:6" x14ac:dyDescent="0.25">
      <c r="A1277" s="16" t="s">
        <v>8219</v>
      </c>
      <c r="B1277" s="16">
        <v>77</v>
      </c>
      <c r="E1277" s="16" t="s">
        <v>8221</v>
      </c>
      <c r="F1277" s="16">
        <v>21</v>
      </c>
    </row>
    <row r="1278" spans="1:6" x14ac:dyDescent="0.25">
      <c r="A1278" s="16" t="s">
        <v>8219</v>
      </c>
      <c r="B1278" s="16">
        <v>77</v>
      </c>
      <c r="E1278" s="16" t="s">
        <v>8221</v>
      </c>
      <c r="F1278" s="16">
        <v>21</v>
      </c>
    </row>
    <row r="1279" spans="1:6" x14ac:dyDescent="0.25">
      <c r="A1279" s="16" t="s">
        <v>8219</v>
      </c>
      <c r="B1279" s="16">
        <v>77</v>
      </c>
      <c r="E1279" s="16" t="s">
        <v>8221</v>
      </c>
      <c r="F1279" s="16">
        <v>21</v>
      </c>
    </row>
    <row r="1280" spans="1:6" x14ac:dyDescent="0.25">
      <c r="A1280" s="16" t="s">
        <v>8219</v>
      </c>
      <c r="B1280" s="16">
        <v>77</v>
      </c>
      <c r="E1280" s="16" t="s">
        <v>8221</v>
      </c>
      <c r="F1280" s="16">
        <v>21</v>
      </c>
    </row>
    <row r="1281" spans="1:6" x14ac:dyDescent="0.25">
      <c r="A1281" s="16" t="s">
        <v>8219</v>
      </c>
      <c r="B1281" s="16">
        <v>77</v>
      </c>
      <c r="E1281" s="16" t="s">
        <v>8221</v>
      </c>
      <c r="F1281" s="16">
        <v>21</v>
      </c>
    </row>
    <row r="1282" spans="1:6" x14ac:dyDescent="0.25">
      <c r="A1282" s="16" t="s">
        <v>8219</v>
      </c>
      <c r="B1282" s="16">
        <v>77</v>
      </c>
      <c r="E1282" s="16" t="s">
        <v>8221</v>
      </c>
      <c r="F1282" s="16">
        <v>21</v>
      </c>
    </row>
    <row r="1283" spans="1:6" x14ac:dyDescent="0.25">
      <c r="A1283" s="16" t="s">
        <v>8219</v>
      </c>
      <c r="B1283" s="16">
        <v>77</v>
      </c>
      <c r="E1283" s="16" t="s">
        <v>8221</v>
      </c>
      <c r="F1283" s="16">
        <v>21</v>
      </c>
    </row>
    <row r="1284" spans="1:6" x14ac:dyDescent="0.25">
      <c r="A1284" s="16" t="s">
        <v>8219</v>
      </c>
      <c r="B1284" s="16">
        <v>77</v>
      </c>
      <c r="E1284" s="16" t="s">
        <v>8221</v>
      </c>
      <c r="F1284" s="16">
        <v>21</v>
      </c>
    </row>
    <row r="1285" spans="1:6" x14ac:dyDescent="0.25">
      <c r="A1285" s="16" t="s">
        <v>8219</v>
      </c>
      <c r="B1285" s="16">
        <v>78</v>
      </c>
      <c r="E1285" s="16" t="s">
        <v>8221</v>
      </c>
      <c r="F1285" s="16">
        <v>22</v>
      </c>
    </row>
    <row r="1286" spans="1:6" x14ac:dyDescent="0.25">
      <c r="A1286" s="16" t="s">
        <v>8219</v>
      </c>
      <c r="B1286" s="16">
        <v>78</v>
      </c>
      <c r="E1286" s="16" t="s">
        <v>8221</v>
      </c>
      <c r="F1286" s="16">
        <v>22</v>
      </c>
    </row>
    <row r="1287" spans="1:6" x14ac:dyDescent="0.25">
      <c r="A1287" s="16" t="s">
        <v>8219</v>
      </c>
      <c r="B1287" s="16">
        <v>78</v>
      </c>
      <c r="E1287" s="16" t="s">
        <v>8221</v>
      </c>
      <c r="F1287" s="16">
        <v>22</v>
      </c>
    </row>
    <row r="1288" spans="1:6" x14ac:dyDescent="0.25">
      <c r="A1288" s="16" t="s">
        <v>8219</v>
      </c>
      <c r="B1288" s="16">
        <v>78</v>
      </c>
      <c r="E1288" s="16" t="s">
        <v>8221</v>
      </c>
      <c r="F1288" s="16">
        <v>22</v>
      </c>
    </row>
    <row r="1289" spans="1:6" x14ac:dyDescent="0.25">
      <c r="A1289" s="16" t="s">
        <v>8219</v>
      </c>
      <c r="B1289" s="16">
        <v>78</v>
      </c>
      <c r="E1289" s="16" t="s">
        <v>8221</v>
      </c>
      <c r="F1289" s="16">
        <v>22</v>
      </c>
    </row>
    <row r="1290" spans="1:6" x14ac:dyDescent="0.25">
      <c r="A1290" s="16" t="s">
        <v>8219</v>
      </c>
      <c r="B1290" s="16">
        <v>78</v>
      </c>
      <c r="E1290" s="16" t="s">
        <v>8221</v>
      </c>
      <c r="F1290" s="16">
        <v>22</v>
      </c>
    </row>
    <row r="1291" spans="1:6" x14ac:dyDescent="0.25">
      <c r="A1291" s="16" t="s">
        <v>8219</v>
      </c>
      <c r="B1291" s="16">
        <v>78</v>
      </c>
      <c r="E1291" s="16" t="s">
        <v>8221</v>
      </c>
      <c r="F1291" s="16">
        <v>22</v>
      </c>
    </row>
    <row r="1292" spans="1:6" x14ac:dyDescent="0.25">
      <c r="A1292" s="16" t="s">
        <v>8219</v>
      </c>
      <c r="B1292" s="16">
        <v>78</v>
      </c>
      <c r="E1292" s="16" t="s">
        <v>8221</v>
      </c>
      <c r="F1292" s="16">
        <v>23</v>
      </c>
    </row>
    <row r="1293" spans="1:6" x14ac:dyDescent="0.25">
      <c r="A1293" s="16" t="s">
        <v>8219</v>
      </c>
      <c r="B1293" s="16">
        <v>78</v>
      </c>
      <c r="E1293" s="16" t="s">
        <v>8221</v>
      </c>
      <c r="F1293" s="16">
        <v>23</v>
      </c>
    </row>
    <row r="1294" spans="1:6" x14ac:dyDescent="0.25">
      <c r="A1294" s="16" t="s">
        <v>8219</v>
      </c>
      <c r="B1294" s="16">
        <v>78</v>
      </c>
      <c r="E1294" s="16" t="s">
        <v>8221</v>
      </c>
      <c r="F1294" s="16">
        <v>23</v>
      </c>
    </row>
    <row r="1295" spans="1:6" x14ac:dyDescent="0.25">
      <c r="A1295" s="16" t="s">
        <v>8219</v>
      </c>
      <c r="B1295" s="16">
        <v>78</v>
      </c>
      <c r="E1295" s="16" t="s">
        <v>8221</v>
      </c>
      <c r="F1295" s="16">
        <v>23</v>
      </c>
    </row>
    <row r="1296" spans="1:6" x14ac:dyDescent="0.25">
      <c r="A1296" s="16" t="s">
        <v>8219</v>
      </c>
      <c r="B1296" s="16">
        <v>78</v>
      </c>
      <c r="E1296" s="16" t="s">
        <v>8221</v>
      </c>
      <c r="F1296" s="16">
        <v>23</v>
      </c>
    </row>
    <row r="1297" spans="1:6" x14ac:dyDescent="0.25">
      <c r="A1297" s="16" t="s">
        <v>8219</v>
      </c>
      <c r="B1297" s="16">
        <v>78</v>
      </c>
      <c r="E1297" s="16" t="s">
        <v>8221</v>
      </c>
      <c r="F1297" s="16">
        <v>23</v>
      </c>
    </row>
    <row r="1298" spans="1:6" x14ac:dyDescent="0.25">
      <c r="A1298" s="16" t="s">
        <v>8219</v>
      </c>
      <c r="B1298" s="16">
        <v>79</v>
      </c>
      <c r="E1298" s="16" t="s">
        <v>8221</v>
      </c>
      <c r="F1298" s="16">
        <v>23</v>
      </c>
    </row>
    <row r="1299" spans="1:6" x14ac:dyDescent="0.25">
      <c r="A1299" s="16" t="s">
        <v>8219</v>
      </c>
      <c r="B1299" s="16">
        <v>79</v>
      </c>
      <c r="E1299" s="16" t="s">
        <v>8221</v>
      </c>
      <c r="F1299" s="16">
        <v>24</v>
      </c>
    </row>
    <row r="1300" spans="1:6" x14ac:dyDescent="0.25">
      <c r="A1300" s="16" t="s">
        <v>8219</v>
      </c>
      <c r="B1300" s="16">
        <v>79</v>
      </c>
      <c r="E1300" s="16" t="s">
        <v>8221</v>
      </c>
      <c r="F1300" s="16">
        <v>24</v>
      </c>
    </row>
    <row r="1301" spans="1:6" x14ac:dyDescent="0.25">
      <c r="A1301" s="16" t="s">
        <v>8219</v>
      </c>
      <c r="B1301" s="16">
        <v>79</v>
      </c>
      <c r="E1301" s="16" t="s">
        <v>8221</v>
      </c>
      <c r="F1301" s="16">
        <v>24</v>
      </c>
    </row>
    <row r="1302" spans="1:6" x14ac:dyDescent="0.25">
      <c r="A1302" s="16" t="s">
        <v>8219</v>
      </c>
      <c r="B1302" s="16">
        <v>79</v>
      </c>
      <c r="E1302" s="16" t="s">
        <v>8221</v>
      </c>
      <c r="F1302" s="16">
        <v>24</v>
      </c>
    </row>
    <row r="1303" spans="1:6" x14ac:dyDescent="0.25">
      <c r="A1303" s="16" t="s">
        <v>8219</v>
      </c>
      <c r="B1303" s="16">
        <v>79</v>
      </c>
      <c r="E1303" s="16" t="s">
        <v>8221</v>
      </c>
      <c r="F1303" s="16">
        <v>24</v>
      </c>
    </row>
    <row r="1304" spans="1:6" x14ac:dyDescent="0.25">
      <c r="A1304" s="16" t="s">
        <v>8219</v>
      </c>
      <c r="B1304" s="16">
        <v>79</v>
      </c>
      <c r="E1304" s="16" t="s">
        <v>8221</v>
      </c>
      <c r="F1304" s="16">
        <v>24</v>
      </c>
    </row>
    <row r="1305" spans="1:6" x14ac:dyDescent="0.25">
      <c r="A1305" s="16" t="s">
        <v>8219</v>
      </c>
      <c r="B1305" s="16">
        <v>79</v>
      </c>
      <c r="E1305" s="16" t="s">
        <v>8221</v>
      </c>
      <c r="F1305" s="16">
        <v>24</v>
      </c>
    </row>
    <row r="1306" spans="1:6" x14ac:dyDescent="0.25">
      <c r="A1306" s="16" t="s">
        <v>8219</v>
      </c>
      <c r="B1306" s="16">
        <v>79</v>
      </c>
      <c r="E1306" s="16" t="s">
        <v>8221</v>
      </c>
      <c r="F1306" s="16">
        <v>24</v>
      </c>
    </row>
    <row r="1307" spans="1:6" x14ac:dyDescent="0.25">
      <c r="A1307" s="16" t="s">
        <v>8219</v>
      </c>
      <c r="B1307" s="16">
        <v>79</v>
      </c>
      <c r="E1307" s="16" t="s">
        <v>8221</v>
      </c>
      <c r="F1307" s="16">
        <v>24</v>
      </c>
    </row>
    <row r="1308" spans="1:6" x14ac:dyDescent="0.25">
      <c r="A1308" s="16" t="s">
        <v>8219</v>
      </c>
      <c r="B1308" s="16">
        <v>79</v>
      </c>
      <c r="E1308" s="16" t="s">
        <v>8221</v>
      </c>
      <c r="F1308" s="16">
        <v>24</v>
      </c>
    </row>
    <row r="1309" spans="1:6" x14ac:dyDescent="0.25">
      <c r="A1309" s="16" t="s">
        <v>8219</v>
      </c>
      <c r="B1309" s="16">
        <v>80</v>
      </c>
      <c r="E1309" s="16" t="s">
        <v>8221</v>
      </c>
      <c r="F1309" s="16">
        <v>24</v>
      </c>
    </row>
    <row r="1310" spans="1:6" x14ac:dyDescent="0.25">
      <c r="A1310" s="16" t="s">
        <v>8219</v>
      </c>
      <c r="B1310" s="16">
        <v>80</v>
      </c>
      <c r="E1310" s="16" t="s">
        <v>8221</v>
      </c>
      <c r="F1310" s="16">
        <v>24</v>
      </c>
    </row>
    <row r="1311" spans="1:6" x14ac:dyDescent="0.25">
      <c r="A1311" s="16" t="s">
        <v>8219</v>
      </c>
      <c r="B1311" s="16">
        <v>80</v>
      </c>
      <c r="E1311" s="16" t="s">
        <v>8221</v>
      </c>
      <c r="F1311" s="16">
        <v>24</v>
      </c>
    </row>
    <row r="1312" spans="1:6" x14ac:dyDescent="0.25">
      <c r="A1312" s="16" t="s">
        <v>8219</v>
      </c>
      <c r="B1312" s="16">
        <v>80</v>
      </c>
      <c r="E1312" s="16" t="s">
        <v>8221</v>
      </c>
      <c r="F1312" s="16">
        <v>25</v>
      </c>
    </row>
    <row r="1313" spans="1:6" x14ac:dyDescent="0.25">
      <c r="A1313" s="16" t="s">
        <v>8219</v>
      </c>
      <c r="B1313" s="16">
        <v>80</v>
      </c>
      <c r="E1313" s="16" t="s">
        <v>8221</v>
      </c>
      <c r="F1313" s="16">
        <v>25</v>
      </c>
    </row>
    <row r="1314" spans="1:6" x14ac:dyDescent="0.25">
      <c r="A1314" s="16" t="s">
        <v>8219</v>
      </c>
      <c r="B1314" s="16">
        <v>80</v>
      </c>
      <c r="E1314" s="16" t="s">
        <v>8221</v>
      </c>
      <c r="F1314" s="16">
        <v>25</v>
      </c>
    </row>
    <row r="1315" spans="1:6" x14ac:dyDescent="0.25">
      <c r="A1315" s="16" t="s">
        <v>8219</v>
      </c>
      <c r="B1315" s="16">
        <v>80</v>
      </c>
      <c r="E1315" s="16" t="s">
        <v>8221</v>
      </c>
      <c r="F1315" s="16">
        <v>25</v>
      </c>
    </row>
    <row r="1316" spans="1:6" x14ac:dyDescent="0.25">
      <c r="A1316" s="16" t="s">
        <v>8219</v>
      </c>
      <c r="B1316" s="16">
        <v>80</v>
      </c>
      <c r="E1316" s="16" t="s">
        <v>8221</v>
      </c>
      <c r="F1316" s="16">
        <v>25</v>
      </c>
    </row>
    <row r="1317" spans="1:6" x14ac:dyDescent="0.25">
      <c r="A1317" s="16" t="s">
        <v>8219</v>
      </c>
      <c r="B1317" s="16">
        <v>81</v>
      </c>
      <c r="E1317" s="16" t="s">
        <v>8221</v>
      </c>
      <c r="F1317" s="16">
        <v>25</v>
      </c>
    </row>
    <row r="1318" spans="1:6" x14ac:dyDescent="0.25">
      <c r="A1318" s="16" t="s">
        <v>8219</v>
      </c>
      <c r="B1318" s="16">
        <v>81</v>
      </c>
      <c r="E1318" s="16" t="s">
        <v>8221</v>
      </c>
      <c r="F1318" s="16">
        <v>25</v>
      </c>
    </row>
    <row r="1319" spans="1:6" x14ac:dyDescent="0.25">
      <c r="A1319" s="16" t="s">
        <v>8219</v>
      </c>
      <c r="B1319" s="16">
        <v>81</v>
      </c>
      <c r="E1319" s="16" t="s">
        <v>8221</v>
      </c>
      <c r="F1319" s="16">
        <v>26</v>
      </c>
    </row>
    <row r="1320" spans="1:6" x14ac:dyDescent="0.25">
      <c r="A1320" s="16" t="s">
        <v>8219</v>
      </c>
      <c r="B1320" s="16">
        <v>81</v>
      </c>
      <c r="E1320" s="16" t="s">
        <v>8221</v>
      </c>
      <c r="F1320" s="16">
        <v>26</v>
      </c>
    </row>
    <row r="1321" spans="1:6" x14ac:dyDescent="0.25">
      <c r="A1321" s="16" t="s">
        <v>8219</v>
      </c>
      <c r="B1321" s="16">
        <v>81</v>
      </c>
      <c r="E1321" s="16" t="s">
        <v>8221</v>
      </c>
      <c r="F1321" s="16">
        <v>26</v>
      </c>
    </row>
    <row r="1322" spans="1:6" x14ac:dyDescent="0.25">
      <c r="A1322" s="16" t="s">
        <v>8219</v>
      </c>
      <c r="B1322" s="16">
        <v>81</v>
      </c>
      <c r="E1322" s="16" t="s">
        <v>8221</v>
      </c>
      <c r="F1322" s="16">
        <v>26</v>
      </c>
    </row>
    <row r="1323" spans="1:6" x14ac:dyDescent="0.25">
      <c r="A1323" s="16" t="s">
        <v>8219</v>
      </c>
      <c r="B1323" s="16">
        <v>81</v>
      </c>
      <c r="E1323" s="16" t="s">
        <v>8221</v>
      </c>
      <c r="F1323" s="16">
        <v>26</v>
      </c>
    </row>
    <row r="1324" spans="1:6" x14ac:dyDescent="0.25">
      <c r="A1324" s="16" t="s">
        <v>8219</v>
      </c>
      <c r="B1324" s="16">
        <v>81</v>
      </c>
      <c r="E1324" s="16" t="s">
        <v>8221</v>
      </c>
      <c r="F1324" s="16">
        <v>26</v>
      </c>
    </row>
    <row r="1325" spans="1:6" x14ac:dyDescent="0.25">
      <c r="A1325" s="16" t="s">
        <v>8219</v>
      </c>
      <c r="B1325" s="16">
        <v>81</v>
      </c>
      <c r="E1325" s="16" t="s">
        <v>8221</v>
      </c>
      <c r="F1325" s="16">
        <v>27</v>
      </c>
    </row>
    <row r="1326" spans="1:6" x14ac:dyDescent="0.25">
      <c r="A1326" s="16" t="s">
        <v>8219</v>
      </c>
      <c r="B1326" s="16">
        <v>81</v>
      </c>
      <c r="E1326" s="16" t="s">
        <v>8221</v>
      </c>
      <c r="F1326" s="16">
        <v>27</v>
      </c>
    </row>
    <row r="1327" spans="1:6" x14ac:dyDescent="0.25">
      <c r="A1327" s="16" t="s">
        <v>8219</v>
      </c>
      <c r="B1327" s="16">
        <v>82</v>
      </c>
      <c r="E1327" s="16" t="s">
        <v>8221</v>
      </c>
      <c r="F1327" s="16">
        <v>27</v>
      </c>
    </row>
    <row r="1328" spans="1:6" x14ac:dyDescent="0.25">
      <c r="A1328" s="16" t="s">
        <v>8219</v>
      </c>
      <c r="B1328" s="16">
        <v>82</v>
      </c>
      <c r="E1328" s="16" t="s">
        <v>8221</v>
      </c>
      <c r="F1328" s="16">
        <v>27</v>
      </c>
    </row>
    <row r="1329" spans="1:6" x14ac:dyDescent="0.25">
      <c r="A1329" s="16" t="s">
        <v>8219</v>
      </c>
      <c r="B1329" s="16">
        <v>82</v>
      </c>
      <c r="E1329" s="16" t="s">
        <v>8221</v>
      </c>
      <c r="F1329" s="16">
        <v>27</v>
      </c>
    </row>
    <row r="1330" spans="1:6" x14ac:dyDescent="0.25">
      <c r="A1330" s="16" t="s">
        <v>8219</v>
      </c>
      <c r="B1330" s="16">
        <v>82</v>
      </c>
      <c r="E1330" s="16" t="s">
        <v>8221</v>
      </c>
      <c r="F1330" s="16">
        <v>27</v>
      </c>
    </row>
    <row r="1331" spans="1:6" x14ac:dyDescent="0.25">
      <c r="A1331" s="16" t="s">
        <v>8219</v>
      </c>
      <c r="B1331" s="16">
        <v>82</v>
      </c>
      <c r="E1331" s="16" t="s">
        <v>8221</v>
      </c>
      <c r="F1331" s="16">
        <v>27</v>
      </c>
    </row>
    <row r="1332" spans="1:6" x14ac:dyDescent="0.25">
      <c r="A1332" s="16" t="s">
        <v>8219</v>
      </c>
      <c r="B1332" s="16">
        <v>82</v>
      </c>
      <c r="E1332" s="16" t="s">
        <v>8221</v>
      </c>
      <c r="F1332" s="16">
        <v>28</v>
      </c>
    </row>
    <row r="1333" spans="1:6" x14ac:dyDescent="0.25">
      <c r="A1333" s="16" t="s">
        <v>8219</v>
      </c>
      <c r="B1333" s="16">
        <v>82</v>
      </c>
      <c r="E1333" s="16" t="s">
        <v>8221</v>
      </c>
      <c r="F1333" s="16">
        <v>28</v>
      </c>
    </row>
    <row r="1334" spans="1:6" x14ac:dyDescent="0.25">
      <c r="A1334" s="16" t="s">
        <v>8219</v>
      </c>
      <c r="B1334" s="16">
        <v>82</v>
      </c>
      <c r="E1334" s="16" t="s">
        <v>8221</v>
      </c>
      <c r="F1334" s="16">
        <v>28</v>
      </c>
    </row>
    <row r="1335" spans="1:6" x14ac:dyDescent="0.25">
      <c r="A1335" s="16" t="s">
        <v>8219</v>
      </c>
      <c r="B1335" s="16">
        <v>82</v>
      </c>
      <c r="E1335" s="16" t="s">
        <v>8221</v>
      </c>
      <c r="F1335" s="16">
        <v>28</v>
      </c>
    </row>
    <row r="1336" spans="1:6" x14ac:dyDescent="0.25">
      <c r="A1336" s="16" t="s">
        <v>8219</v>
      </c>
      <c r="B1336" s="16">
        <v>83</v>
      </c>
      <c r="E1336" s="16" t="s">
        <v>8221</v>
      </c>
      <c r="F1336" s="16">
        <v>28</v>
      </c>
    </row>
    <row r="1337" spans="1:6" x14ac:dyDescent="0.25">
      <c r="A1337" s="16" t="s">
        <v>8219</v>
      </c>
      <c r="B1337" s="16">
        <v>83</v>
      </c>
      <c r="E1337" s="16" t="s">
        <v>8221</v>
      </c>
      <c r="F1337" s="16">
        <v>28</v>
      </c>
    </row>
    <row r="1338" spans="1:6" x14ac:dyDescent="0.25">
      <c r="A1338" s="16" t="s">
        <v>8219</v>
      </c>
      <c r="B1338" s="16">
        <v>83</v>
      </c>
      <c r="E1338" s="16" t="s">
        <v>8221</v>
      </c>
      <c r="F1338" s="16">
        <v>28</v>
      </c>
    </row>
    <row r="1339" spans="1:6" x14ac:dyDescent="0.25">
      <c r="A1339" s="16" t="s">
        <v>8219</v>
      </c>
      <c r="B1339" s="16">
        <v>83</v>
      </c>
      <c r="E1339" s="16" t="s">
        <v>8221</v>
      </c>
      <c r="F1339" s="16">
        <v>28</v>
      </c>
    </row>
    <row r="1340" spans="1:6" x14ac:dyDescent="0.25">
      <c r="A1340" s="16" t="s">
        <v>8219</v>
      </c>
      <c r="B1340" s="16">
        <v>83</v>
      </c>
      <c r="E1340" s="16" t="s">
        <v>8221</v>
      </c>
      <c r="F1340" s="16">
        <v>29</v>
      </c>
    </row>
    <row r="1341" spans="1:6" x14ac:dyDescent="0.25">
      <c r="A1341" s="16" t="s">
        <v>8219</v>
      </c>
      <c r="B1341" s="16">
        <v>83</v>
      </c>
      <c r="E1341" s="16" t="s">
        <v>8221</v>
      </c>
      <c r="F1341" s="16">
        <v>29</v>
      </c>
    </row>
    <row r="1342" spans="1:6" x14ac:dyDescent="0.25">
      <c r="A1342" s="16" t="s">
        <v>8219</v>
      </c>
      <c r="B1342" s="16">
        <v>83</v>
      </c>
      <c r="E1342" s="16" t="s">
        <v>8221</v>
      </c>
      <c r="F1342" s="16">
        <v>29</v>
      </c>
    </row>
    <row r="1343" spans="1:6" x14ac:dyDescent="0.25">
      <c r="A1343" s="16" t="s">
        <v>8219</v>
      </c>
      <c r="B1343" s="16">
        <v>83</v>
      </c>
      <c r="E1343" s="16" t="s">
        <v>8221</v>
      </c>
      <c r="F1343" s="16">
        <v>29</v>
      </c>
    </row>
    <row r="1344" spans="1:6" x14ac:dyDescent="0.25">
      <c r="A1344" s="16" t="s">
        <v>8219</v>
      </c>
      <c r="B1344" s="16">
        <v>84</v>
      </c>
      <c r="E1344" s="16" t="s">
        <v>8221</v>
      </c>
      <c r="F1344" s="16">
        <v>29</v>
      </c>
    </row>
    <row r="1345" spans="1:6" x14ac:dyDescent="0.25">
      <c r="A1345" s="16" t="s">
        <v>8219</v>
      </c>
      <c r="B1345" s="16">
        <v>84</v>
      </c>
      <c r="E1345" s="16" t="s">
        <v>8221</v>
      </c>
      <c r="F1345" s="16">
        <v>29</v>
      </c>
    </row>
    <row r="1346" spans="1:6" x14ac:dyDescent="0.25">
      <c r="A1346" s="16" t="s">
        <v>8219</v>
      </c>
      <c r="B1346" s="16">
        <v>84</v>
      </c>
      <c r="E1346" s="16" t="s">
        <v>8221</v>
      </c>
      <c r="F1346" s="16">
        <v>29</v>
      </c>
    </row>
    <row r="1347" spans="1:6" x14ac:dyDescent="0.25">
      <c r="A1347" s="16" t="s">
        <v>8219</v>
      </c>
      <c r="B1347" s="16">
        <v>84</v>
      </c>
      <c r="E1347" s="16" t="s">
        <v>8221</v>
      </c>
      <c r="F1347" s="16">
        <v>29</v>
      </c>
    </row>
    <row r="1348" spans="1:6" x14ac:dyDescent="0.25">
      <c r="A1348" s="16" t="s">
        <v>8219</v>
      </c>
      <c r="B1348" s="16">
        <v>84</v>
      </c>
      <c r="E1348" s="16" t="s">
        <v>8221</v>
      </c>
      <c r="F1348" s="16">
        <v>29</v>
      </c>
    </row>
    <row r="1349" spans="1:6" x14ac:dyDescent="0.25">
      <c r="A1349" s="16" t="s">
        <v>8219</v>
      </c>
      <c r="B1349" s="16">
        <v>84</v>
      </c>
      <c r="E1349" s="16" t="s">
        <v>8221</v>
      </c>
      <c r="F1349" s="16">
        <v>30</v>
      </c>
    </row>
    <row r="1350" spans="1:6" x14ac:dyDescent="0.25">
      <c r="A1350" s="16" t="s">
        <v>8219</v>
      </c>
      <c r="B1350" s="16">
        <v>85</v>
      </c>
      <c r="E1350" s="16" t="s">
        <v>8221</v>
      </c>
      <c r="F1350" s="16">
        <v>30</v>
      </c>
    </row>
    <row r="1351" spans="1:6" x14ac:dyDescent="0.25">
      <c r="A1351" s="16" t="s">
        <v>8219</v>
      </c>
      <c r="B1351" s="16">
        <v>85</v>
      </c>
      <c r="E1351" s="16" t="s">
        <v>8221</v>
      </c>
      <c r="F1351" s="16">
        <v>30</v>
      </c>
    </row>
    <row r="1352" spans="1:6" x14ac:dyDescent="0.25">
      <c r="A1352" s="16" t="s">
        <v>8219</v>
      </c>
      <c r="B1352" s="16">
        <v>85</v>
      </c>
      <c r="E1352" s="16" t="s">
        <v>8221</v>
      </c>
      <c r="F1352" s="16">
        <v>30</v>
      </c>
    </row>
    <row r="1353" spans="1:6" x14ac:dyDescent="0.25">
      <c r="A1353" s="16" t="s">
        <v>8219</v>
      </c>
      <c r="B1353" s="16">
        <v>85</v>
      </c>
      <c r="E1353" s="16" t="s">
        <v>8221</v>
      </c>
      <c r="F1353" s="16">
        <v>30</v>
      </c>
    </row>
    <row r="1354" spans="1:6" x14ac:dyDescent="0.25">
      <c r="A1354" s="16" t="s">
        <v>8219</v>
      </c>
      <c r="B1354" s="16">
        <v>86</v>
      </c>
      <c r="E1354" s="16" t="s">
        <v>8221</v>
      </c>
      <c r="F1354" s="16">
        <v>30</v>
      </c>
    </row>
    <row r="1355" spans="1:6" x14ac:dyDescent="0.25">
      <c r="A1355" s="16" t="s">
        <v>8219</v>
      </c>
      <c r="B1355" s="16">
        <v>86</v>
      </c>
      <c r="E1355" s="16" t="s">
        <v>8221</v>
      </c>
      <c r="F1355" s="16">
        <v>30</v>
      </c>
    </row>
    <row r="1356" spans="1:6" x14ac:dyDescent="0.25">
      <c r="A1356" s="16" t="s">
        <v>8219</v>
      </c>
      <c r="B1356" s="16">
        <v>86</v>
      </c>
      <c r="E1356" s="16" t="s">
        <v>8221</v>
      </c>
      <c r="F1356" s="16">
        <v>31</v>
      </c>
    </row>
    <row r="1357" spans="1:6" x14ac:dyDescent="0.25">
      <c r="A1357" s="16" t="s">
        <v>8219</v>
      </c>
      <c r="B1357" s="16">
        <v>86</v>
      </c>
      <c r="E1357" s="16" t="s">
        <v>8221</v>
      </c>
      <c r="F1357" s="16">
        <v>31</v>
      </c>
    </row>
    <row r="1358" spans="1:6" x14ac:dyDescent="0.25">
      <c r="A1358" s="16" t="s">
        <v>8219</v>
      </c>
      <c r="B1358" s="16">
        <v>86</v>
      </c>
      <c r="E1358" s="16" t="s">
        <v>8221</v>
      </c>
      <c r="F1358" s="16">
        <v>31</v>
      </c>
    </row>
    <row r="1359" spans="1:6" x14ac:dyDescent="0.25">
      <c r="A1359" s="16" t="s">
        <v>8219</v>
      </c>
      <c r="B1359" s="16">
        <v>86</v>
      </c>
      <c r="E1359" s="16" t="s">
        <v>8221</v>
      </c>
      <c r="F1359" s="16">
        <v>31</v>
      </c>
    </row>
    <row r="1360" spans="1:6" x14ac:dyDescent="0.25">
      <c r="A1360" s="16" t="s">
        <v>8219</v>
      </c>
      <c r="B1360" s="16">
        <v>87</v>
      </c>
      <c r="E1360" s="16" t="s">
        <v>8221</v>
      </c>
      <c r="F1360" s="16">
        <v>31</v>
      </c>
    </row>
    <row r="1361" spans="1:6" x14ac:dyDescent="0.25">
      <c r="A1361" s="16" t="s">
        <v>8219</v>
      </c>
      <c r="B1361" s="16">
        <v>87</v>
      </c>
      <c r="E1361" s="16" t="s">
        <v>8221</v>
      </c>
      <c r="F1361" s="16">
        <v>31</v>
      </c>
    </row>
    <row r="1362" spans="1:6" x14ac:dyDescent="0.25">
      <c r="A1362" s="16" t="s">
        <v>8219</v>
      </c>
      <c r="B1362" s="16">
        <v>87</v>
      </c>
      <c r="E1362" s="16" t="s">
        <v>8221</v>
      </c>
      <c r="F1362" s="16">
        <v>31</v>
      </c>
    </row>
    <row r="1363" spans="1:6" x14ac:dyDescent="0.25">
      <c r="A1363" s="16" t="s">
        <v>8219</v>
      </c>
      <c r="B1363" s="16">
        <v>87</v>
      </c>
      <c r="E1363" s="16" t="s">
        <v>8221</v>
      </c>
      <c r="F1363" s="16">
        <v>32</v>
      </c>
    </row>
    <row r="1364" spans="1:6" x14ac:dyDescent="0.25">
      <c r="A1364" s="16" t="s">
        <v>8219</v>
      </c>
      <c r="B1364" s="16">
        <v>87</v>
      </c>
      <c r="E1364" s="16" t="s">
        <v>8221</v>
      </c>
      <c r="F1364" s="16">
        <v>32</v>
      </c>
    </row>
    <row r="1365" spans="1:6" x14ac:dyDescent="0.25">
      <c r="A1365" s="16" t="s">
        <v>8219</v>
      </c>
      <c r="B1365" s="16">
        <v>87</v>
      </c>
      <c r="E1365" s="16" t="s">
        <v>8221</v>
      </c>
      <c r="F1365" s="16">
        <v>32</v>
      </c>
    </row>
    <row r="1366" spans="1:6" x14ac:dyDescent="0.25">
      <c r="A1366" s="16" t="s">
        <v>8219</v>
      </c>
      <c r="B1366" s="16">
        <v>87</v>
      </c>
      <c r="E1366" s="16" t="s">
        <v>8221</v>
      </c>
      <c r="F1366" s="16">
        <v>33</v>
      </c>
    </row>
    <row r="1367" spans="1:6" x14ac:dyDescent="0.25">
      <c r="A1367" s="16" t="s">
        <v>8219</v>
      </c>
      <c r="B1367" s="16">
        <v>87</v>
      </c>
      <c r="E1367" s="16" t="s">
        <v>8221</v>
      </c>
      <c r="F1367" s="16">
        <v>33</v>
      </c>
    </row>
    <row r="1368" spans="1:6" x14ac:dyDescent="0.25">
      <c r="A1368" s="16" t="s">
        <v>8219</v>
      </c>
      <c r="B1368" s="16">
        <v>87</v>
      </c>
      <c r="E1368" s="16" t="s">
        <v>8221</v>
      </c>
      <c r="F1368" s="16">
        <v>33</v>
      </c>
    </row>
    <row r="1369" spans="1:6" x14ac:dyDescent="0.25">
      <c r="A1369" s="16" t="s">
        <v>8219</v>
      </c>
      <c r="B1369" s="16">
        <v>88</v>
      </c>
      <c r="E1369" s="16" t="s">
        <v>8221</v>
      </c>
      <c r="F1369" s="16">
        <v>33</v>
      </c>
    </row>
    <row r="1370" spans="1:6" x14ac:dyDescent="0.25">
      <c r="A1370" s="16" t="s">
        <v>8219</v>
      </c>
      <c r="B1370" s="16">
        <v>88</v>
      </c>
      <c r="E1370" s="16" t="s">
        <v>8221</v>
      </c>
      <c r="F1370" s="16">
        <v>33</v>
      </c>
    </row>
    <row r="1371" spans="1:6" x14ac:dyDescent="0.25">
      <c r="A1371" s="16" t="s">
        <v>8219</v>
      </c>
      <c r="B1371" s="16">
        <v>88</v>
      </c>
      <c r="E1371" s="16" t="s">
        <v>8221</v>
      </c>
      <c r="F1371" s="16">
        <v>33</v>
      </c>
    </row>
    <row r="1372" spans="1:6" x14ac:dyDescent="0.25">
      <c r="A1372" s="16" t="s">
        <v>8219</v>
      </c>
      <c r="B1372" s="16">
        <v>88</v>
      </c>
      <c r="E1372" s="16" t="s">
        <v>8221</v>
      </c>
      <c r="F1372" s="16">
        <v>33</v>
      </c>
    </row>
    <row r="1373" spans="1:6" x14ac:dyDescent="0.25">
      <c r="A1373" s="16" t="s">
        <v>8219</v>
      </c>
      <c r="B1373" s="16">
        <v>88</v>
      </c>
      <c r="E1373" s="16" t="s">
        <v>8221</v>
      </c>
      <c r="F1373" s="16">
        <v>34</v>
      </c>
    </row>
    <row r="1374" spans="1:6" x14ac:dyDescent="0.25">
      <c r="A1374" s="16" t="s">
        <v>8219</v>
      </c>
      <c r="B1374" s="16">
        <v>88</v>
      </c>
      <c r="E1374" s="16" t="s">
        <v>8221</v>
      </c>
      <c r="F1374" s="16">
        <v>34</v>
      </c>
    </row>
    <row r="1375" spans="1:6" x14ac:dyDescent="0.25">
      <c r="A1375" s="16" t="s">
        <v>8219</v>
      </c>
      <c r="B1375" s="16">
        <v>89</v>
      </c>
      <c r="E1375" s="16" t="s">
        <v>8221</v>
      </c>
      <c r="F1375" s="16">
        <v>34</v>
      </c>
    </row>
    <row r="1376" spans="1:6" x14ac:dyDescent="0.25">
      <c r="A1376" s="16" t="s">
        <v>8219</v>
      </c>
      <c r="B1376" s="16">
        <v>89</v>
      </c>
      <c r="E1376" s="16" t="s">
        <v>8221</v>
      </c>
      <c r="F1376" s="16">
        <v>34</v>
      </c>
    </row>
    <row r="1377" spans="1:6" x14ac:dyDescent="0.25">
      <c r="A1377" s="16" t="s">
        <v>8219</v>
      </c>
      <c r="B1377" s="16">
        <v>89</v>
      </c>
      <c r="E1377" s="16" t="s">
        <v>8221</v>
      </c>
      <c r="F1377" s="16">
        <v>34</v>
      </c>
    </row>
    <row r="1378" spans="1:6" x14ac:dyDescent="0.25">
      <c r="A1378" s="16" t="s">
        <v>8219</v>
      </c>
      <c r="B1378" s="16">
        <v>89</v>
      </c>
      <c r="E1378" s="16" t="s">
        <v>8221</v>
      </c>
      <c r="F1378" s="16">
        <v>35</v>
      </c>
    </row>
    <row r="1379" spans="1:6" x14ac:dyDescent="0.25">
      <c r="A1379" s="16" t="s">
        <v>8219</v>
      </c>
      <c r="B1379" s="16">
        <v>89</v>
      </c>
      <c r="E1379" s="16" t="s">
        <v>8221</v>
      </c>
      <c r="F1379" s="16">
        <v>36</v>
      </c>
    </row>
    <row r="1380" spans="1:6" x14ac:dyDescent="0.25">
      <c r="A1380" s="16" t="s">
        <v>8219</v>
      </c>
      <c r="B1380" s="16">
        <v>89</v>
      </c>
      <c r="E1380" s="16" t="s">
        <v>8221</v>
      </c>
      <c r="F1380" s="16">
        <v>36</v>
      </c>
    </row>
    <row r="1381" spans="1:6" x14ac:dyDescent="0.25">
      <c r="A1381" s="16" t="s">
        <v>8219</v>
      </c>
      <c r="B1381" s="16">
        <v>89</v>
      </c>
      <c r="E1381" s="16" t="s">
        <v>8221</v>
      </c>
      <c r="F1381" s="16">
        <v>36</v>
      </c>
    </row>
    <row r="1382" spans="1:6" x14ac:dyDescent="0.25">
      <c r="A1382" s="16" t="s">
        <v>8219</v>
      </c>
      <c r="B1382" s="16">
        <v>89</v>
      </c>
      <c r="E1382" s="16" t="s">
        <v>8221</v>
      </c>
      <c r="F1382" s="16">
        <v>36</v>
      </c>
    </row>
    <row r="1383" spans="1:6" x14ac:dyDescent="0.25">
      <c r="A1383" s="16" t="s">
        <v>8219</v>
      </c>
      <c r="B1383" s="16">
        <v>89</v>
      </c>
      <c r="E1383" s="16" t="s">
        <v>8221</v>
      </c>
      <c r="F1383" s="16">
        <v>36</v>
      </c>
    </row>
    <row r="1384" spans="1:6" x14ac:dyDescent="0.25">
      <c r="A1384" s="16" t="s">
        <v>8219</v>
      </c>
      <c r="B1384" s="16">
        <v>89</v>
      </c>
      <c r="E1384" s="16" t="s">
        <v>8221</v>
      </c>
      <c r="F1384" s="16">
        <v>37</v>
      </c>
    </row>
    <row r="1385" spans="1:6" x14ac:dyDescent="0.25">
      <c r="A1385" s="16" t="s">
        <v>8219</v>
      </c>
      <c r="B1385" s="16">
        <v>89</v>
      </c>
      <c r="E1385" s="16" t="s">
        <v>8221</v>
      </c>
      <c r="F1385" s="16">
        <v>37</v>
      </c>
    </row>
    <row r="1386" spans="1:6" x14ac:dyDescent="0.25">
      <c r="A1386" s="16" t="s">
        <v>8219</v>
      </c>
      <c r="B1386" s="16">
        <v>90</v>
      </c>
      <c r="E1386" s="16" t="s">
        <v>8221</v>
      </c>
      <c r="F1386" s="16">
        <v>37</v>
      </c>
    </row>
    <row r="1387" spans="1:6" x14ac:dyDescent="0.25">
      <c r="A1387" s="16" t="s">
        <v>8219</v>
      </c>
      <c r="B1387" s="16">
        <v>90</v>
      </c>
      <c r="E1387" s="16" t="s">
        <v>8221</v>
      </c>
      <c r="F1387" s="16">
        <v>37</v>
      </c>
    </row>
    <row r="1388" spans="1:6" x14ac:dyDescent="0.25">
      <c r="A1388" s="16" t="s">
        <v>8219</v>
      </c>
      <c r="B1388" s="16">
        <v>90</v>
      </c>
      <c r="E1388" s="16" t="s">
        <v>8221</v>
      </c>
      <c r="F1388" s="16">
        <v>37</v>
      </c>
    </row>
    <row r="1389" spans="1:6" x14ac:dyDescent="0.25">
      <c r="A1389" s="16" t="s">
        <v>8219</v>
      </c>
      <c r="B1389" s="16">
        <v>90</v>
      </c>
      <c r="E1389" s="16" t="s">
        <v>8221</v>
      </c>
      <c r="F1389" s="16">
        <v>37</v>
      </c>
    </row>
    <row r="1390" spans="1:6" x14ac:dyDescent="0.25">
      <c r="A1390" s="16" t="s">
        <v>8219</v>
      </c>
      <c r="B1390" s="16">
        <v>90</v>
      </c>
      <c r="E1390" s="16" t="s">
        <v>8221</v>
      </c>
      <c r="F1390" s="16">
        <v>37</v>
      </c>
    </row>
    <row r="1391" spans="1:6" x14ac:dyDescent="0.25">
      <c r="A1391" s="16" t="s">
        <v>8219</v>
      </c>
      <c r="B1391" s="16">
        <v>90</v>
      </c>
      <c r="E1391" s="16" t="s">
        <v>8221</v>
      </c>
      <c r="F1391" s="16">
        <v>37</v>
      </c>
    </row>
    <row r="1392" spans="1:6" x14ac:dyDescent="0.25">
      <c r="A1392" s="16" t="s">
        <v>8219</v>
      </c>
      <c r="B1392" s="16">
        <v>90</v>
      </c>
      <c r="E1392" s="16" t="s">
        <v>8221</v>
      </c>
      <c r="F1392" s="16">
        <v>38</v>
      </c>
    </row>
    <row r="1393" spans="1:6" x14ac:dyDescent="0.25">
      <c r="A1393" s="16" t="s">
        <v>8219</v>
      </c>
      <c r="B1393" s="16">
        <v>90</v>
      </c>
      <c r="E1393" s="16" t="s">
        <v>8221</v>
      </c>
      <c r="F1393" s="16">
        <v>38</v>
      </c>
    </row>
    <row r="1394" spans="1:6" x14ac:dyDescent="0.25">
      <c r="A1394" s="16" t="s">
        <v>8219</v>
      </c>
      <c r="B1394" s="16">
        <v>90</v>
      </c>
      <c r="E1394" s="16" t="s">
        <v>8221</v>
      </c>
      <c r="F1394" s="16">
        <v>38</v>
      </c>
    </row>
    <row r="1395" spans="1:6" x14ac:dyDescent="0.25">
      <c r="A1395" s="16" t="s">
        <v>8219</v>
      </c>
      <c r="B1395" s="16">
        <v>91</v>
      </c>
      <c r="E1395" s="16" t="s">
        <v>8221</v>
      </c>
      <c r="F1395" s="16">
        <v>38</v>
      </c>
    </row>
    <row r="1396" spans="1:6" x14ac:dyDescent="0.25">
      <c r="A1396" s="16" t="s">
        <v>8219</v>
      </c>
      <c r="B1396" s="16">
        <v>91</v>
      </c>
      <c r="E1396" s="16" t="s">
        <v>8221</v>
      </c>
      <c r="F1396" s="16">
        <v>38</v>
      </c>
    </row>
    <row r="1397" spans="1:6" x14ac:dyDescent="0.25">
      <c r="A1397" s="16" t="s">
        <v>8219</v>
      </c>
      <c r="B1397" s="16">
        <v>91</v>
      </c>
      <c r="E1397" s="16" t="s">
        <v>8221</v>
      </c>
      <c r="F1397" s="16">
        <v>39</v>
      </c>
    </row>
    <row r="1398" spans="1:6" x14ac:dyDescent="0.25">
      <c r="A1398" s="16" t="s">
        <v>8219</v>
      </c>
      <c r="B1398" s="16">
        <v>91</v>
      </c>
      <c r="E1398" s="16" t="s">
        <v>8221</v>
      </c>
      <c r="F1398" s="16">
        <v>39</v>
      </c>
    </row>
    <row r="1399" spans="1:6" x14ac:dyDescent="0.25">
      <c r="A1399" s="16" t="s">
        <v>8219</v>
      </c>
      <c r="B1399" s="16">
        <v>91</v>
      </c>
      <c r="E1399" s="16" t="s">
        <v>8221</v>
      </c>
      <c r="F1399" s="16">
        <v>39</v>
      </c>
    </row>
    <row r="1400" spans="1:6" x14ac:dyDescent="0.25">
      <c r="A1400" s="16" t="s">
        <v>8219</v>
      </c>
      <c r="B1400" s="16">
        <v>92</v>
      </c>
      <c r="E1400" s="16" t="s">
        <v>8221</v>
      </c>
      <c r="F1400" s="16">
        <v>39</v>
      </c>
    </row>
    <row r="1401" spans="1:6" x14ac:dyDescent="0.25">
      <c r="A1401" s="16" t="s">
        <v>8219</v>
      </c>
      <c r="B1401" s="16">
        <v>92</v>
      </c>
      <c r="E1401" s="16" t="s">
        <v>8221</v>
      </c>
      <c r="F1401" s="16">
        <v>39</v>
      </c>
    </row>
    <row r="1402" spans="1:6" x14ac:dyDescent="0.25">
      <c r="A1402" s="16" t="s">
        <v>8219</v>
      </c>
      <c r="B1402" s="16">
        <v>92</v>
      </c>
      <c r="E1402" s="16" t="s">
        <v>8221</v>
      </c>
      <c r="F1402" s="16">
        <v>39</v>
      </c>
    </row>
    <row r="1403" spans="1:6" x14ac:dyDescent="0.25">
      <c r="A1403" s="16" t="s">
        <v>8219</v>
      </c>
      <c r="B1403" s="16">
        <v>93</v>
      </c>
      <c r="E1403" s="16" t="s">
        <v>8221</v>
      </c>
      <c r="F1403" s="16">
        <v>40</v>
      </c>
    </row>
    <row r="1404" spans="1:6" x14ac:dyDescent="0.25">
      <c r="A1404" s="16" t="s">
        <v>8219</v>
      </c>
      <c r="B1404" s="16">
        <v>93</v>
      </c>
      <c r="E1404" s="16" t="s">
        <v>8221</v>
      </c>
      <c r="F1404" s="16">
        <v>40</v>
      </c>
    </row>
    <row r="1405" spans="1:6" x14ac:dyDescent="0.25">
      <c r="A1405" s="16" t="s">
        <v>8219</v>
      </c>
      <c r="B1405" s="16">
        <v>93</v>
      </c>
      <c r="E1405" s="16" t="s">
        <v>8221</v>
      </c>
      <c r="F1405" s="16">
        <v>40</v>
      </c>
    </row>
    <row r="1406" spans="1:6" x14ac:dyDescent="0.25">
      <c r="A1406" s="16" t="s">
        <v>8219</v>
      </c>
      <c r="B1406" s="16">
        <v>93</v>
      </c>
      <c r="E1406" s="16" t="s">
        <v>8221</v>
      </c>
      <c r="F1406" s="16">
        <v>41</v>
      </c>
    </row>
    <row r="1407" spans="1:6" x14ac:dyDescent="0.25">
      <c r="A1407" s="16" t="s">
        <v>8219</v>
      </c>
      <c r="B1407" s="16">
        <v>93</v>
      </c>
      <c r="E1407" s="16" t="s">
        <v>8221</v>
      </c>
      <c r="F1407" s="16">
        <v>41</v>
      </c>
    </row>
    <row r="1408" spans="1:6" x14ac:dyDescent="0.25">
      <c r="A1408" s="16" t="s">
        <v>8219</v>
      </c>
      <c r="B1408" s="16">
        <v>93</v>
      </c>
      <c r="E1408" s="16" t="s">
        <v>8221</v>
      </c>
      <c r="F1408" s="16">
        <v>41</v>
      </c>
    </row>
    <row r="1409" spans="1:6" x14ac:dyDescent="0.25">
      <c r="A1409" s="16" t="s">
        <v>8219</v>
      </c>
      <c r="B1409" s="16">
        <v>94</v>
      </c>
      <c r="E1409" s="16" t="s">
        <v>8221</v>
      </c>
      <c r="F1409" s="16">
        <v>42</v>
      </c>
    </row>
    <row r="1410" spans="1:6" x14ac:dyDescent="0.25">
      <c r="A1410" s="16" t="s">
        <v>8219</v>
      </c>
      <c r="B1410" s="16">
        <v>94</v>
      </c>
      <c r="E1410" s="16" t="s">
        <v>8221</v>
      </c>
      <c r="F1410" s="16">
        <v>42</v>
      </c>
    </row>
    <row r="1411" spans="1:6" x14ac:dyDescent="0.25">
      <c r="A1411" s="16" t="s">
        <v>8219</v>
      </c>
      <c r="B1411" s="16">
        <v>94</v>
      </c>
      <c r="E1411" s="16" t="s">
        <v>8221</v>
      </c>
      <c r="F1411" s="16">
        <v>43</v>
      </c>
    </row>
    <row r="1412" spans="1:6" x14ac:dyDescent="0.25">
      <c r="A1412" s="16" t="s">
        <v>8219</v>
      </c>
      <c r="B1412" s="16">
        <v>94</v>
      </c>
      <c r="E1412" s="16" t="s">
        <v>8221</v>
      </c>
      <c r="F1412" s="16">
        <v>44</v>
      </c>
    </row>
    <row r="1413" spans="1:6" x14ac:dyDescent="0.25">
      <c r="A1413" s="16" t="s">
        <v>8219</v>
      </c>
      <c r="B1413" s="16">
        <v>94</v>
      </c>
      <c r="E1413" s="16" t="s">
        <v>8221</v>
      </c>
      <c r="F1413" s="16">
        <v>45</v>
      </c>
    </row>
    <row r="1414" spans="1:6" x14ac:dyDescent="0.25">
      <c r="A1414" s="16" t="s">
        <v>8219</v>
      </c>
      <c r="B1414" s="16">
        <v>94</v>
      </c>
      <c r="E1414" s="16" t="s">
        <v>8221</v>
      </c>
      <c r="F1414" s="16">
        <v>45</v>
      </c>
    </row>
    <row r="1415" spans="1:6" x14ac:dyDescent="0.25">
      <c r="A1415" s="16" t="s">
        <v>8219</v>
      </c>
      <c r="B1415" s="16">
        <v>94</v>
      </c>
      <c r="E1415" s="16" t="s">
        <v>8221</v>
      </c>
      <c r="F1415" s="16">
        <v>45</v>
      </c>
    </row>
    <row r="1416" spans="1:6" x14ac:dyDescent="0.25">
      <c r="A1416" s="16" t="s">
        <v>8219</v>
      </c>
      <c r="B1416" s="16">
        <v>94</v>
      </c>
      <c r="E1416" s="16" t="s">
        <v>8221</v>
      </c>
      <c r="F1416" s="16">
        <v>46</v>
      </c>
    </row>
    <row r="1417" spans="1:6" x14ac:dyDescent="0.25">
      <c r="A1417" s="16" t="s">
        <v>8219</v>
      </c>
      <c r="B1417" s="16">
        <v>95</v>
      </c>
      <c r="E1417" s="16" t="s">
        <v>8221</v>
      </c>
      <c r="F1417" s="16">
        <v>47</v>
      </c>
    </row>
    <row r="1418" spans="1:6" x14ac:dyDescent="0.25">
      <c r="A1418" s="16" t="s">
        <v>8219</v>
      </c>
      <c r="B1418" s="16">
        <v>95</v>
      </c>
      <c r="E1418" s="16" t="s">
        <v>8221</v>
      </c>
      <c r="F1418" s="16">
        <v>47</v>
      </c>
    </row>
    <row r="1419" spans="1:6" x14ac:dyDescent="0.25">
      <c r="A1419" s="16" t="s">
        <v>8219</v>
      </c>
      <c r="B1419" s="16">
        <v>95</v>
      </c>
      <c r="E1419" s="16" t="s">
        <v>8221</v>
      </c>
      <c r="F1419" s="16">
        <v>48</v>
      </c>
    </row>
    <row r="1420" spans="1:6" x14ac:dyDescent="0.25">
      <c r="A1420" s="16" t="s">
        <v>8219</v>
      </c>
      <c r="B1420" s="16">
        <v>95</v>
      </c>
      <c r="E1420" s="16" t="s">
        <v>8221</v>
      </c>
      <c r="F1420" s="16">
        <v>48</v>
      </c>
    </row>
    <row r="1421" spans="1:6" x14ac:dyDescent="0.25">
      <c r="A1421" s="16" t="s">
        <v>8219</v>
      </c>
      <c r="B1421" s="16">
        <v>95</v>
      </c>
      <c r="E1421" s="16" t="s">
        <v>8221</v>
      </c>
      <c r="F1421" s="16">
        <v>49</v>
      </c>
    </row>
    <row r="1422" spans="1:6" x14ac:dyDescent="0.25">
      <c r="A1422" s="16" t="s">
        <v>8219</v>
      </c>
      <c r="B1422" s="16">
        <v>95</v>
      </c>
      <c r="E1422" s="16" t="s">
        <v>8221</v>
      </c>
      <c r="F1422" s="16">
        <v>49</v>
      </c>
    </row>
    <row r="1423" spans="1:6" x14ac:dyDescent="0.25">
      <c r="A1423" s="16" t="s">
        <v>8219</v>
      </c>
      <c r="B1423" s="16">
        <v>95</v>
      </c>
      <c r="E1423" s="16" t="s">
        <v>8221</v>
      </c>
      <c r="F1423" s="16">
        <v>49</v>
      </c>
    </row>
    <row r="1424" spans="1:6" x14ac:dyDescent="0.25">
      <c r="A1424" s="16" t="s">
        <v>8219</v>
      </c>
      <c r="B1424" s="16">
        <v>96</v>
      </c>
      <c r="E1424" s="16" t="s">
        <v>8221</v>
      </c>
      <c r="F1424" s="16">
        <v>50</v>
      </c>
    </row>
    <row r="1425" spans="1:6" x14ac:dyDescent="0.25">
      <c r="A1425" s="16" t="s">
        <v>8219</v>
      </c>
      <c r="B1425" s="16">
        <v>96</v>
      </c>
      <c r="E1425" s="16" t="s">
        <v>8221</v>
      </c>
      <c r="F1425" s="16">
        <v>50</v>
      </c>
    </row>
    <row r="1426" spans="1:6" x14ac:dyDescent="0.25">
      <c r="A1426" s="16" t="s">
        <v>8219</v>
      </c>
      <c r="B1426" s="16">
        <v>96</v>
      </c>
      <c r="E1426" s="16" t="s">
        <v>8221</v>
      </c>
      <c r="F1426" s="16">
        <v>52</v>
      </c>
    </row>
    <row r="1427" spans="1:6" x14ac:dyDescent="0.25">
      <c r="A1427" s="16" t="s">
        <v>8219</v>
      </c>
      <c r="B1427" s="16">
        <v>96</v>
      </c>
      <c r="E1427" s="16" t="s">
        <v>8221</v>
      </c>
      <c r="F1427" s="16">
        <v>52</v>
      </c>
    </row>
    <row r="1428" spans="1:6" x14ac:dyDescent="0.25">
      <c r="A1428" s="16" t="s">
        <v>8219</v>
      </c>
      <c r="B1428" s="16">
        <v>96</v>
      </c>
      <c r="E1428" s="16" t="s">
        <v>8221</v>
      </c>
      <c r="F1428" s="16">
        <v>52</v>
      </c>
    </row>
    <row r="1429" spans="1:6" x14ac:dyDescent="0.25">
      <c r="A1429" s="16" t="s">
        <v>8219</v>
      </c>
      <c r="B1429" s="16">
        <v>96</v>
      </c>
      <c r="E1429" s="16" t="s">
        <v>8221</v>
      </c>
      <c r="F1429" s="16">
        <v>53</v>
      </c>
    </row>
    <row r="1430" spans="1:6" x14ac:dyDescent="0.25">
      <c r="A1430" s="16" t="s">
        <v>8219</v>
      </c>
      <c r="B1430" s="16">
        <v>96</v>
      </c>
      <c r="E1430" s="16" t="s">
        <v>8221</v>
      </c>
      <c r="F1430" s="16">
        <v>53</v>
      </c>
    </row>
    <row r="1431" spans="1:6" x14ac:dyDescent="0.25">
      <c r="A1431" s="16" t="s">
        <v>8219</v>
      </c>
      <c r="B1431" s="16">
        <v>96</v>
      </c>
      <c r="E1431" s="16" t="s">
        <v>8221</v>
      </c>
      <c r="F1431" s="16">
        <v>55</v>
      </c>
    </row>
    <row r="1432" spans="1:6" x14ac:dyDescent="0.25">
      <c r="A1432" s="16" t="s">
        <v>8219</v>
      </c>
      <c r="B1432" s="16">
        <v>96</v>
      </c>
      <c r="E1432" s="16" t="s">
        <v>8221</v>
      </c>
      <c r="F1432" s="16">
        <v>55</v>
      </c>
    </row>
    <row r="1433" spans="1:6" x14ac:dyDescent="0.25">
      <c r="A1433" s="16" t="s">
        <v>8219</v>
      </c>
      <c r="B1433" s="16">
        <v>96</v>
      </c>
      <c r="E1433" s="16" t="s">
        <v>8221</v>
      </c>
      <c r="F1433" s="16">
        <v>56</v>
      </c>
    </row>
    <row r="1434" spans="1:6" x14ac:dyDescent="0.25">
      <c r="A1434" s="16" t="s">
        <v>8219</v>
      </c>
      <c r="B1434" s="16">
        <v>97</v>
      </c>
      <c r="E1434" s="16" t="s">
        <v>8221</v>
      </c>
      <c r="F1434" s="16">
        <v>57</v>
      </c>
    </row>
    <row r="1435" spans="1:6" x14ac:dyDescent="0.25">
      <c r="A1435" s="16" t="s">
        <v>8219</v>
      </c>
      <c r="B1435" s="16">
        <v>97</v>
      </c>
      <c r="E1435" s="16" t="s">
        <v>8221</v>
      </c>
      <c r="F1435" s="16">
        <v>57</v>
      </c>
    </row>
    <row r="1436" spans="1:6" x14ac:dyDescent="0.25">
      <c r="A1436" s="16" t="s">
        <v>8219</v>
      </c>
      <c r="B1436" s="16">
        <v>97</v>
      </c>
      <c r="E1436" s="16" t="s">
        <v>8221</v>
      </c>
      <c r="F1436" s="16">
        <v>59</v>
      </c>
    </row>
    <row r="1437" spans="1:6" x14ac:dyDescent="0.25">
      <c r="A1437" s="16" t="s">
        <v>8219</v>
      </c>
      <c r="B1437" s="16">
        <v>97</v>
      </c>
      <c r="E1437" s="16" t="s">
        <v>8221</v>
      </c>
      <c r="F1437" s="16">
        <v>60</v>
      </c>
    </row>
    <row r="1438" spans="1:6" x14ac:dyDescent="0.25">
      <c r="A1438" s="16" t="s">
        <v>8219</v>
      </c>
      <c r="B1438" s="16">
        <v>97</v>
      </c>
      <c r="E1438" s="16" t="s">
        <v>8221</v>
      </c>
      <c r="F1438" s="16">
        <v>60</v>
      </c>
    </row>
    <row r="1439" spans="1:6" x14ac:dyDescent="0.25">
      <c r="A1439" s="16" t="s">
        <v>8219</v>
      </c>
      <c r="B1439" s="16">
        <v>97</v>
      </c>
      <c r="E1439" s="16" t="s">
        <v>8221</v>
      </c>
      <c r="F1439" s="16">
        <v>66</v>
      </c>
    </row>
    <row r="1440" spans="1:6" x14ac:dyDescent="0.25">
      <c r="A1440" s="16" t="s">
        <v>8219</v>
      </c>
      <c r="B1440" s="16">
        <v>97</v>
      </c>
      <c r="E1440" s="16" t="s">
        <v>8221</v>
      </c>
      <c r="F1440" s="16">
        <v>67</v>
      </c>
    </row>
    <row r="1441" spans="1:6" x14ac:dyDescent="0.25">
      <c r="A1441" s="16" t="s">
        <v>8219</v>
      </c>
      <c r="B1441" s="16">
        <v>98</v>
      </c>
      <c r="E1441" s="16" t="s">
        <v>8221</v>
      </c>
      <c r="F1441" s="16">
        <v>68</v>
      </c>
    </row>
    <row r="1442" spans="1:6" x14ac:dyDescent="0.25">
      <c r="A1442" s="16" t="s">
        <v>8219</v>
      </c>
      <c r="B1442" s="16">
        <v>98</v>
      </c>
      <c r="E1442" s="16" t="s">
        <v>8221</v>
      </c>
      <c r="F1442" s="16">
        <v>70</v>
      </c>
    </row>
    <row r="1443" spans="1:6" x14ac:dyDescent="0.25">
      <c r="A1443" s="16" t="s">
        <v>8219</v>
      </c>
      <c r="B1443" s="16">
        <v>98</v>
      </c>
      <c r="E1443" s="16" t="s">
        <v>8221</v>
      </c>
      <c r="F1443" s="16">
        <v>70</v>
      </c>
    </row>
    <row r="1444" spans="1:6" x14ac:dyDescent="0.25">
      <c r="A1444" s="16" t="s">
        <v>8219</v>
      </c>
      <c r="B1444" s="16">
        <v>98</v>
      </c>
      <c r="E1444" s="16" t="s">
        <v>8221</v>
      </c>
      <c r="F1444" s="16">
        <v>72</v>
      </c>
    </row>
    <row r="1445" spans="1:6" x14ac:dyDescent="0.25">
      <c r="A1445" s="16" t="s">
        <v>8219</v>
      </c>
      <c r="B1445" s="16">
        <v>98</v>
      </c>
      <c r="E1445" s="16" t="s">
        <v>8221</v>
      </c>
      <c r="F1445" s="16">
        <v>72</v>
      </c>
    </row>
    <row r="1446" spans="1:6" x14ac:dyDescent="0.25">
      <c r="A1446" s="16" t="s">
        <v>8219</v>
      </c>
      <c r="B1446" s="16">
        <v>98</v>
      </c>
      <c r="E1446" s="16" t="s">
        <v>8221</v>
      </c>
      <c r="F1446" s="16">
        <v>73</v>
      </c>
    </row>
    <row r="1447" spans="1:6" x14ac:dyDescent="0.25">
      <c r="A1447" s="16" t="s">
        <v>8219</v>
      </c>
      <c r="B1447" s="16">
        <v>99</v>
      </c>
      <c r="E1447" s="16" t="s">
        <v>8221</v>
      </c>
      <c r="F1447" s="16">
        <v>75</v>
      </c>
    </row>
    <row r="1448" spans="1:6" x14ac:dyDescent="0.25">
      <c r="A1448" s="16" t="s">
        <v>8219</v>
      </c>
      <c r="B1448" s="16">
        <v>99</v>
      </c>
      <c r="E1448" s="16" t="s">
        <v>8221</v>
      </c>
      <c r="F1448" s="16">
        <v>76</v>
      </c>
    </row>
    <row r="1449" spans="1:6" x14ac:dyDescent="0.25">
      <c r="A1449" s="16" t="s">
        <v>8219</v>
      </c>
      <c r="B1449" s="16">
        <v>99</v>
      </c>
      <c r="E1449" s="16" t="s">
        <v>8221</v>
      </c>
      <c r="F1449" s="16">
        <v>76</v>
      </c>
    </row>
    <row r="1450" spans="1:6" x14ac:dyDescent="0.25">
      <c r="A1450" s="16" t="s">
        <v>8219</v>
      </c>
      <c r="B1450" s="16">
        <v>99</v>
      </c>
      <c r="E1450" s="16" t="s">
        <v>8221</v>
      </c>
      <c r="F1450" s="16">
        <v>76</v>
      </c>
    </row>
    <row r="1451" spans="1:6" x14ac:dyDescent="0.25">
      <c r="A1451" s="16" t="s">
        <v>8219</v>
      </c>
      <c r="B1451" s="16">
        <v>99</v>
      </c>
      <c r="E1451" s="16" t="s">
        <v>8221</v>
      </c>
      <c r="F1451" s="16">
        <v>79</v>
      </c>
    </row>
    <row r="1452" spans="1:6" x14ac:dyDescent="0.25">
      <c r="A1452" s="16" t="s">
        <v>8219</v>
      </c>
      <c r="B1452" s="16">
        <v>99</v>
      </c>
      <c r="E1452" s="16" t="s">
        <v>8221</v>
      </c>
      <c r="F1452" s="16">
        <v>81</v>
      </c>
    </row>
    <row r="1453" spans="1:6" x14ac:dyDescent="0.25">
      <c r="A1453" s="16" t="s">
        <v>8219</v>
      </c>
      <c r="B1453" s="16">
        <v>99</v>
      </c>
      <c r="E1453" s="16" t="s">
        <v>8221</v>
      </c>
      <c r="F1453" s="16">
        <v>81</v>
      </c>
    </row>
    <row r="1454" spans="1:6" x14ac:dyDescent="0.25">
      <c r="A1454" s="16" t="s">
        <v>8219</v>
      </c>
      <c r="B1454" s="16">
        <v>100</v>
      </c>
      <c r="E1454" s="16" t="s">
        <v>8221</v>
      </c>
      <c r="F1454" s="16">
        <v>83</v>
      </c>
    </row>
    <row r="1455" spans="1:6" x14ac:dyDescent="0.25">
      <c r="A1455" s="16" t="s">
        <v>8219</v>
      </c>
      <c r="B1455" s="16">
        <v>100</v>
      </c>
      <c r="E1455" s="16" t="s">
        <v>8221</v>
      </c>
      <c r="F1455" s="16">
        <v>84</v>
      </c>
    </row>
    <row r="1456" spans="1:6" x14ac:dyDescent="0.25">
      <c r="A1456" s="16" t="s">
        <v>8219</v>
      </c>
      <c r="B1456" s="16">
        <v>100</v>
      </c>
      <c r="E1456" s="16" t="s">
        <v>8221</v>
      </c>
      <c r="F1456" s="16">
        <v>84</v>
      </c>
    </row>
    <row r="1457" spans="1:6" x14ac:dyDescent="0.25">
      <c r="A1457" s="16" t="s">
        <v>8219</v>
      </c>
      <c r="B1457" s="16">
        <v>100</v>
      </c>
      <c r="E1457" s="16" t="s">
        <v>8221</v>
      </c>
      <c r="F1457" s="16">
        <v>84</v>
      </c>
    </row>
    <row r="1458" spans="1:6" x14ac:dyDescent="0.25">
      <c r="A1458" s="16" t="s">
        <v>8219</v>
      </c>
      <c r="B1458" s="16">
        <v>100</v>
      </c>
      <c r="E1458" s="16" t="s">
        <v>8221</v>
      </c>
      <c r="F1458" s="16">
        <v>85</v>
      </c>
    </row>
    <row r="1459" spans="1:6" x14ac:dyDescent="0.25">
      <c r="A1459" s="16" t="s">
        <v>8219</v>
      </c>
      <c r="B1459" s="16">
        <v>100</v>
      </c>
      <c r="E1459" s="16" t="s">
        <v>8221</v>
      </c>
      <c r="F1459" s="16">
        <v>86</v>
      </c>
    </row>
    <row r="1460" spans="1:6" x14ac:dyDescent="0.25">
      <c r="A1460" s="16" t="s">
        <v>8219</v>
      </c>
      <c r="B1460" s="16">
        <v>100</v>
      </c>
      <c r="E1460" s="16" t="s">
        <v>8221</v>
      </c>
      <c r="F1460" s="16">
        <v>89</v>
      </c>
    </row>
    <row r="1461" spans="1:6" x14ac:dyDescent="0.25">
      <c r="A1461" s="16" t="s">
        <v>8219</v>
      </c>
      <c r="B1461" s="16">
        <v>100</v>
      </c>
      <c r="E1461" s="16" t="s">
        <v>8221</v>
      </c>
      <c r="F1461" s="16">
        <v>90</v>
      </c>
    </row>
    <row r="1462" spans="1:6" x14ac:dyDescent="0.25">
      <c r="A1462" s="16" t="s">
        <v>8219</v>
      </c>
      <c r="B1462" s="16">
        <v>101</v>
      </c>
      <c r="E1462" s="16" t="s">
        <v>8221</v>
      </c>
      <c r="F1462" s="16">
        <v>91</v>
      </c>
    </row>
    <row r="1463" spans="1:6" x14ac:dyDescent="0.25">
      <c r="A1463" s="16" t="s">
        <v>8219</v>
      </c>
      <c r="B1463" s="16">
        <v>101</v>
      </c>
      <c r="E1463" s="16" t="s">
        <v>8221</v>
      </c>
      <c r="F1463" s="16">
        <v>92</v>
      </c>
    </row>
    <row r="1464" spans="1:6" x14ac:dyDescent="0.25">
      <c r="A1464" s="16" t="s">
        <v>8219</v>
      </c>
      <c r="B1464" s="16">
        <v>101</v>
      </c>
      <c r="E1464" s="16" t="s">
        <v>8221</v>
      </c>
      <c r="F1464" s="16">
        <v>92</v>
      </c>
    </row>
    <row r="1465" spans="1:6" x14ac:dyDescent="0.25">
      <c r="A1465" s="16" t="s">
        <v>8219</v>
      </c>
      <c r="B1465" s="16">
        <v>101</v>
      </c>
      <c r="E1465" s="16" t="s">
        <v>8221</v>
      </c>
      <c r="F1465" s="16">
        <v>93</v>
      </c>
    </row>
    <row r="1466" spans="1:6" x14ac:dyDescent="0.25">
      <c r="A1466" s="16" t="s">
        <v>8219</v>
      </c>
      <c r="B1466" s="16">
        <v>102</v>
      </c>
      <c r="E1466" s="16" t="s">
        <v>8221</v>
      </c>
      <c r="F1466" s="16">
        <v>94</v>
      </c>
    </row>
    <row r="1467" spans="1:6" x14ac:dyDescent="0.25">
      <c r="A1467" s="16" t="s">
        <v>8219</v>
      </c>
      <c r="B1467" s="16">
        <v>102</v>
      </c>
      <c r="E1467" s="16" t="s">
        <v>8221</v>
      </c>
      <c r="F1467" s="16">
        <v>94</v>
      </c>
    </row>
    <row r="1468" spans="1:6" x14ac:dyDescent="0.25">
      <c r="A1468" s="16" t="s">
        <v>8219</v>
      </c>
      <c r="B1468" s="16">
        <v>102</v>
      </c>
      <c r="E1468" s="16" t="s">
        <v>8221</v>
      </c>
      <c r="F1468" s="16">
        <v>94</v>
      </c>
    </row>
    <row r="1469" spans="1:6" x14ac:dyDescent="0.25">
      <c r="A1469" s="16" t="s">
        <v>8219</v>
      </c>
      <c r="B1469" s="16">
        <v>102</v>
      </c>
      <c r="E1469" s="16" t="s">
        <v>8221</v>
      </c>
      <c r="F1469" s="16">
        <v>95</v>
      </c>
    </row>
    <row r="1470" spans="1:6" x14ac:dyDescent="0.25">
      <c r="A1470" s="16" t="s">
        <v>8219</v>
      </c>
      <c r="B1470" s="16">
        <v>102</v>
      </c>
      <c r="E1470" s="16" t="s">
        <v>8221</v>
      </c>
      <c r="F1470" s="16">
        <v>96</v>
      </c>
    </row>
    <row r="1471" spans="1:6" x14ac:dyDescent="0.25">
      <c r="A1471" s="16" t="s">
        <v>8219</v>
      </c>
      <c r="B1471" s="16">
        <v>103</v>
      </c>
      <c r="E1471" s="16" t="s">
        <v>8221</v>
      </c>
      <c r="F1471" s="16">
        <v>96</v>
      </c>
    </row>
    <row r="1472" spans="1:6" x14ac:dyDescent="0.25">
      <c r="A1472" s="16" t="s">
        <v>8219</v>
      </c>
      <c r="B1472" s="16">
        <v>103</v>
      </c>
      <c r="E1472" s="16" t="s">
        <v>8221</v>
      </c>
      <c r="F1472" s="16">
        <v>96</v>
      </c>
    </row>
    <row r="1473" spans="1:6" x14ac:dyDescent="0.25">
      <c r="A1473" s="16" t="s">
        <v>8219</v>
      </c>
      <c r="B1473" s="16">
        <v>103</v>
      </c>
      <c r="E1473" s="16" t="s">
        <v>8221</v>
      </c>
      <c r="F1473" s="16">
        <v>96</v>
      </c>
    </row>
    <row r="1474" spans="1:6" x14ac:dyDescent="0.25">
      <c r="A1474" s="16" t="s">
        <v>8219</v>
      </c>
      <c r="B1474" s="16">
        <v>103</v>
      </c>
      <c r="E1474" s="16" t="s">
        <v>8221</v>
      </c>
      <c r="F1474" s="16">
        <v>98</v>
      </c>
    </row>
    <row r="1475" spans="1:6" x14ac:dyDescent="0.25">
      <c r="A1475" s="16" t="s">
        <v>8219</v>
      </c>
      <c r="B1475" s="16">
        <v>103</v>
      </c>
      <c r="E1475" s="16" t="s">
        <v>8221</v>
      </c>
      <c r="F1475" s="16">
        <v>99</v>
      </c>
    </row>
    <row r="1476" spans="1:6" x14ac:dyDescent="0.25">
      <c r="A1476" s="16" t="s">
        <v>8219</v>
      </c>
      <c r="B1476" s="16">
        <v>103</v>
      </c>
      <c r="E1476" s="16" t="s">
        <v>8221</v>
      </c>
      <c r="F1476" s="16">
        <v>99</v>
      </c>
    </row>
    <row r="1477" spans="1:6" x14ac:dyDescent="0.25">
      <c r="A1477" s="16" t="s">
        <v>8219</v>
      </c>
      <c r="B1477" s="16">
        <v>104</v>
      </c>
      <c r="E1477" s="16" t="s">
        <v>8221</v>
      </c>
      <c r="F1477" s="16">
        <v>100</v>
      </c>
    </row>
    <row r="1478" spans="1:6" x14ac:dyDescent="0.25">
      <c r="A1478" s="16" t="s">
        <v>8219</v>
      </c>
      <c r="B1478" s="16">
        <v>104</v>
      </c>
      <c r="E1478" s="16" t="s">
        <v>8221</v>
      </c>
      <c r="F1478" s="16">
        <v>103</v>
      </c>
    </row>
    <row r="1479" spans="1:6" x14ac:dyDescent="0.25">
      <c r="A1479" s="16" t="s">
        <v>8219</v>
      </c>
      <c r="B1479" s="16">
        <v>104</v>
      </c>
      <c r="E1479" s="16" t="s">
        <v>8221</v>
      </c>
      <c r="F1479" s="16">
        <v>105</v>
      </c>
    </row>
    <row r="1480" spans="1:6" x14ac:dyDescent="0.25">
      <c r="A1480" s="16" t="s">
        <v>8219</v>
      </c>
      <c r="B1480" s="16">
        <v>104</v>
      </c>
      <c r="E1480" s="16" t="s">
        <v>8221</v>
      </c>
      <c r="F1480" s="16">
        <v>108</v>
      </c>
    </row>
    <row r="1481" spans="1:6" x14ac:dyDescent="0.25">
      <c r="A1481" s="16" t="s">
        <v>8219</v>
      </c>
      <c r="B1481" s="16">
        <v>104</v>
      </c>
      <c r="E1481" s="16" t="s">
        <v>8221</v>
      </c>
      <c r="F1481" s="16">
        <v>110</v>
      </c>
    </row>
    <row r="1482" spans="1:6" x14ac:dyDescent="0.25">
      <c r="A1482" s="16" t="s">
        <v>8219</v>
      </c>
      <c r="B1482" s="16">
        <v>104</v>
      </c>
      <c r="E1482" s="16" t="s">
        <v>8221</v>
      </c>
      <c r="F1482" s="16">
        <v>113</v>
      </c>
    </row>
    <row r="1483" spans="1:6" x14ac:dyDescent="0.25">
      <c r="A1483" s="16" t="s">
        <v>8219</v>
      </c>
      <c r="B1483" s="16">
        <v>104</v>
      </c>
      <c r="E1483" s="16" t="s">
        <v>8221</v>
      </c>
      <c r="F1483" s="16">
        <v>114</v>
      </c>
    </row>
    <row r="1484" spans="1:6" x14ac:dyDescent="0.25">
      <c r="A1484" s="16" t="s">
        <v>8219</v>
      </c>
      <c r="B1484" s="16">
        <v>104</v>
      </c>
      <c r="E1484" s="16" t="s">
        <v>8221</v>
      </c>
      <c r="F1484" s="16">
        <v>114</v>
      </c>
    </row>
    <row r="1485" spans="1:6" x14ac:dyDescent="0.25">
      <c r="A1485" s="16" t="s">
        <v>8219</v>
      </c>
      <c r="B1485" s="16">
        <v>104</v>
      </c>
      <c r="E1485" s="16" t="s">
        <v>8221</v>
      </c>
      <c r="F1485" s="16">
        <v>117</v>
      </c>
    </row>
    <row r="1486" spans="1:6" x14ac:dyDescent="0.25">
      <c r="A1486" s="16" t="s">
        <v>8219</v>
      </c>
      <c r="B1486" s="16">
        <v>104</v>
      </c>
      <c r="E1486" s="16" t="s">
        <v>8221</v>
      </c>
      <c r="F1486" s="16">
        <v>118</v>
      </c>
    </row>
    <row r="1487" spans="1:6" x14ac:dyDescent="0.25">
      <c r="A1487" s="16" t="s">
        <v>8219</v>
      </c>
      <c r="B1487" s="16">
        <v>104</v>
      </c>
      <c r="E1487" s="16" t="s">
        <v>8221</v>
      </c>
      <c r="F1487" s="16">
        <v>121</v>
      </c>
    </row>
    <row r="1488" spans="1:6" x14ac:dyDescent="0.25">
      <c r="A1488" s="16" t="s">
        <v>8219</v>
      </c>
      <c r="B1488" s="16">
        <v>104</v>
      </c>
      <c r="E1488" s="16" t="s">
        <v>8221</v>
      </c>
      <c r="F1488" s="16">
        <v>122</v>
      </c>
    </row>
    <row r="1489" spans="1:6" x14ac:dyDescent="0.25">
      <c r="A1489" s="16" t="s">
        <v>8219</v>
      </c>
      <c r="B1489" s="16">
        <v>104</v>
      </c>
      <c r="E1489" s="16" t="s">
        <v>8221</v>
      </c>
      <c r="F1489" s="16">
        <v>123</v>
      </c>
    </row>
    <row r="1490" spans="1:6" x14ac:dyDescent="0.25">
      <c r="A1490" s="16" t="s">
        <v>8219</v>
      </c>
      <c r="B1490" s="16">
        <v>104</v>
      </c>
      <c r="E1490" s="16" t="s">
        <v>8221</v>
      </c>
      <c r="F1490" s="16">
        <v>123</v>
      </c>
    </row>
    <row r="1491" spans="1:6" x14ac:dyDescent="0.25">
      <c r="A1491" s="16" t="s">
        <v>8219</v>
      </c>
      <c r="B1491" s="16">
        <v>105</v>
      </c>
      <c r="E1491" s="16" t="s">
        <v>8221</v>
      </c>
      <c r="F1491" s="16">
        <v>124</v>
      </c>
    </row>
    <row r="1492" spans="1:6" x14ac:dyDescent="0.25">
      <c r="A1492" s="16" t="s">
        <v>8219</v>
      </c>
      <c r="B1492" s="16">
        <v>105</v>
      </c>
      <c r="E1492" s="16" t="s">
        <v>8221</v>
      </c>
      <c r="F1492" s="16">
        <v>124</v>
      </c>
    </row>
    <row r="1493" spans="1:6" x14ac:dyDescent="0.25">
      <c r="A1493" s="16" t="s">
        <v>8219</v>
      </c>
      <c r="B1493" s="16">
        <v>105</v>
      </c>
      <c r="E1493" s="16" t="s">
        <v>8221</v>
      </c>
      <c r="F1493" s="16">
        <v>125</v>
      </c>
    </row>
    <row r="1494" spans="1:6" x14ac:dyDescent="0.25">
      <c r="A1494" s="16" t="s">
        <v>8219</v>
      </c>
      <c r="B1494" s="16">
        <v>105</v>
      </c>
      <c r="E1494" s="16" t="s">
        <v>8221</v>
      </c>
      <c r="F1494" s="16">
        <v>129</v>
      </c>
    </row>
    <row r="1495" spans="1:6" x14ac:dyDescent="0.25">
      <c r="A1495" s="16" t="s">
        <v>8219</v>
      </c>
      <c r="B1495" s="16">
        <v>105</v>
      </c>
      <c r="E1495" s="16" t="s">
        <v>8221</v>
      </c>
      <c r="F1495" s="16">
        <v>135</v>
      </c>
    </row>
    <row r="1496" spans="1:6" x14ac:dyDescent="0.25">
      <c r="A1496" s="16" t="s">
        <v>8219</v>
      </c>
      <c r="B1496" s="16">
        <v>106</v>
      </c>
      <c r="E1496" s="16" t="s">
        <v>8221</v>
      </c>
      <c r="F1496" s="16">
        <v>139</v>
      </c>
    </row>
    <row r="1497" spans="1:6" x14ac:dyDescent="0.25">
      <c r="A1497" s="16" t="s">
        <v>8219</v>
      </c>
      <c r="B1497" s="16">
        <v>107</v>
      </c>
      <c r="E1497" s="16" t="s">
        <v>8221</v>
      </c>
      <c r="F1497" s="16">
        <v>140</v>
      </c>
    </row>
    <row r="1498" spans="1:6" x14ac:dyDescent="0.25">
      <c r="A1498" s="16" t="s">
        <v>8219</v>
      </c>
      <c r="B1498" s="16">
        <v>107</v>
      </c>
      <c r="E1498" s="16" t="s">
        <v>8221</v>
      </c>
      <c r="F1498" s="16">
        <v>140</v>
      </c>
    </row>
    <row r="1499" spans="1:6" x14ac:dyDescent="0.25">
      <c r="A1499" s="16" t="s">
        <v>8219</v>
      </c>
      <c r="B1499" s="16">
        <v>107</v>
      </c>
      <c r="E1499" s="16" t="s">
        <v>8221</v>
      </c>
      <c r="F1499" s="16">
        <v>140</v>
      </c>
    </row>
    <row r="1500" spans="1:6" x14ac:dyDescent="0.25">
      <c r="A1500" s="16" t="s">
        <v>8219</v>
      </c>
      <c r="B1500" s="16">
        <v>107</v>
      </c>
      <c r="E1500" s="16" t="s">
        <v>8221</v>
      </c>
      <c r="F1500" s="16">
        <v>147</v>
      </c>
    </row>
    <row r="1501" spans="1:6" x14ac:dyDescent="0.25">
      <c r="A1501" s="16" t="s">
        <v>8219</v>
      </c>
      <c r="B1501" s="16">
        <v>107</v>
      </c>
      <c r="E1501" s="16" t="s">
        <v>8221</v>
      </c>
      <c r="F1501" s="16">
        <v>147</v>
      </c>
    </row>
    <row r="1502" spans="1:6" x14ac:dyDescent="0.25">
      <c r="A1502" s="16" t="s">
        <v>8219</v>
      </c>
      <c r="B1502" s="16">
        <v>107</v>
      </c>
      <c r="E1502" s="16" t="s">
        <v>8221</v>
      </c>
      <c r="F1502" s="16">
        <v>148</v>
      </c>
    </row>
    <row r="1503" spans="1:6" x14ac:dyDescent="0.25">
      <c r="A1503" s="16" t="s">
        <v>8219</v>
      </c>
      <c r="B1503" s="16">
        <v>107</v>
      </c>
      <c r="E1503" s="16" t="s">
        <v>8221</v>
      </c>
      <c r="F1503" s="16">
        <v>152</v>
      </c>
    </row>
    <row r="1504" spans="1:6" x14ac:dyDescent="0.25">
      <c r="A1504" s="16" t="s">
        <v>8219</v>
      </c>
      <c r="B1504" s="16">
        <v>108</v>
      </c>
      <c r="E1504" s="16" t="s">
        <v>8221</v>
      </c>
      <c r="F1504" s="16">
        <v>167</v>
      </c>
    </row>
    <row r="1505" spans="1:6" x14ac:dyDescent="0.25">
      <c r="A1505" s="16" t="s">
        <v>8219</v>
      </c>
      <c r="B1505" s="16">
        <v>108</v>
      </c>
      <c r="E1505" s="16" t="s">
        <v>8221</v>
      </c>
      <c r="F1505" s="16">
        <v>170</v>
      </c>
    </row>
    <row r="1506" spans="1:6" x14ac:dyDescent="0.25">
      <c r="A1506" s="16" t="s">
        <v>8219</v>
      </c>
      <c r="B1506" s="16">
        <v>108</v>
      </c>
      <c r="E1506" s="16" t="s">
        <v>8221</v>
      </c>
      <c r="F1506" s="16">
        <v>171</v>
      </c>
    </row>
    <row r="1507" spans="1:6" x14ac:dyDescent="0.25">
      <c r="A1507" s="16" t="s">
        <v>8219</v>
      </c>
      <c r="B1507" s="16">
        <v>108</v>
      </c>
      <c r="E1507" s="16" t="s">
        <v>8221</v>
      </c>
      <c r="F1507" s="16">
        <v>171</v>
      </c>
    </row>
    <row r="1508" spans="1:6" x14ac:dyDescent="0.25">
      <c r="A1508" s="16" t="s">
        <v>8219</v>
      </c>
      <c r="B1508" s="16">
        <v>108</v>
      </c>
      <c r="E1508" s="16" t="s">
        <v>8221</v>
      </c>
      <c r="F1508" s="16">
        <v>179</v>
      </c>
    </row>
    <row r="1509" spans="1:6" x14ac:dyDescent="0.25">
      <c r="A1509" s="16" t="s">
        <v>8219</v>
      </c>
      <c r="B1509" s="16">
        <v>108</v>
      </c>
      <c r="E1509" s="16" t="s">
        <v>8221</v>
      </c>
      <c r="F1509" s="16">
        <v>185</v>
      </c>
    </row>
    <row r="1510" spans="1:6" x14ac:dyDescent="0.25">
      <c r="A1510" s="16" t="s">
        <v>8219</v>
      </c>
      <c r="B1510" s="16">
        <v>108</v>
      </c>
      <c r="E1510" s="16" t="s">
        <v>8221</v>
      </c>
      <c r="F1510" s="16">
        <v>188</v>
      </c>
    </row>
    <row r="1511" spans="1:6" x14ac:dyDescent="0.25">
      <c r="A1511" s="16" t="s">
        <v>8219</v>
      </c>
      <c r="B1511" s="16">
        <v>108</v>
      </c>
      <c r="E1511" s="16" t="s">
        <v>8221</v>
      </c>
      <c r="F1511" s="16">
        <v>196</v>
      </c>
    </row>
    <row r="1512" spans="1:6" x14ac:dyDescent="0.25">
      <c r="A1512" s="16" t="s">
        <v>8219</v>
      </c>
      <c r="B1512" s="16">
        <v>108</v>
      </c>
      <c r="E1512" s="16" t="s">
        <v>8221</v>
      </c>
      <c r="F1512" s="16">
        <v>196</v>
      </c>
    </row>
    <row r="1513" spans="1:6" x14ac:dyDescent="0.25">
      <c r="A1513" s="16" t="s">
        <v>8219</v>
      </c>
      <c r="B1513" s="16">
        <v>108</v>
      </c>
      <c r="E1513" s="16" t="s">
        <v>8221</v>
      </c>
      <c r="F1513" s="16">
        <v>197</v>
      </c>
    </row>
    <row r="1514" spans="1:6" x14ac:dyDescent="0.25">
      <c r="A1514" s="16" t="s">
        <v>8219</v>
      </c>
      <c r="B1514" s="16">
        <v>108</v>
      </c>
      <c r="E1514" s="16" t="s">
        <v>8221</v>
      </c>
      <c r="F1514" s="16">
        <v>201</v>
      </c>
    </row>
    <row r="1515" spans="1:6" x14ac:dyDescent="0.25">
      <c r="A1515" s="16" t="s">
        <v>8219</v>
      </c>
      <c r="B1515" s="16">
        <v>109</v>
      </c>
      <c r="E1515" s="16" t="s">
        <v>8221</v>
      </c>
      <c r="F1515" s="16">
        <v>202</v>
      </c>
    </row>
    <row r="1516" spans="1:6" x14ac:dyDescent="0.25">
      <c r="A1516" s="16" t="s">
        <v>8219</v>
      </c>
      <c r="B1516" s="16">
        <v>109</v>
      </c>
      <c r="E1516" s="16" t="s">
        <v>8221</v>
      </c>
      <c r="F1516" s="16">
        <v>215</v>
      </c>
    </row>
    <row r="1517" spans="1:6" x14ac:dyDescent="0.25">
      <c r="A1517" s="16" t="s">
        <v>8219</v>
      </c>
      <c r="B1517" s="16">
        <v>109</v>
      </c>
      <c r="E1517" s="16" t="s">
        <v>8221</v>
      </c>
      <c r="F1517" s="16">
        <v>229</v>
      </c>
    </row>
    <row r="1518" spans="1:6" x14ac:dyDescent="0.25">
      <c r="A1518" s="16" t="s">
        <v>8219</v>
      </c>
      <c r="B1518" s="16">
        <v>110</v>
      </c>
      <c r="E1518" s="16" t="s">
        <v>8221</v>
      </c>
      <c r="F1518" s="16">
        <v>236</v>
      </c>
    </row>
    <row r="1519" spans="1:6" x14ac:dyDescent="0.25">
      <c r="A1519" s="16" t="s">
        <v>8219</v>
      </c>
      <c r="B1519" s="16">
        <v>110</v>
      </c>
      <c r="E1519" s="16" t="s">
        <v>8221</v>
      </c>
      <c r="F1519" s="16">
        <v>285</v>
      </c>
    </row>
    <row r="1520" spans="1:6" x14ac:dyDescent="0.25">
      <c r="A1520" s="16" t="s">
        <v>8219</v>
      </c>
      <c r="B1520" s="16">
        <v>110</v>
      </c>
      <c r="E1520" s="16" t="s">
        <v>8221</v>
      </c>
      <c r="F1520" s="16">
        <v>296</v>
      </c>
    </row>
    <row r="1521" spans="1:6" x14ac:dyDescent="0.25">
      <c r="A1521" s="16" t="s">
        <v>8219</v>
      </c>
      <c r="B1521" s="16">
        <v>110</v>
      </c>
      <c r="E1521" s="16" t="s">
        <v>8221</v>
      </c>
      <c r="F1521" s="16">
        <v>310</v>
      </c>
    </row>
    <row r="1522" spans="1:6" x14ac:dyDescent="0.25">
      <c r="A1522" s="16" t="s">
        <v>8219</v>
      </c>
      <c r="B1522" s="16">
        <v>111</v>
      </c>
      <c r="E1522" s="16" t="s">
        <v>8221</v>
      </c>
      <c r="F1522" s="16">
        <v>311</v>
      </c>
    </row>
    <row r="1523" spans="1:6" x14ac:dyDescent="0.25">
      <c r="A1523" s="16" t="s">
        <v>8219</v>
      </c>
      <c r="B1523" s="16">
        <v>111</v>
      </c>
      <c r="E1523" s="16" t="s">
        <v>8221</v>
      </c>
      <c r="F1523" s="16">
        <v>312</v>
      </c>
    </row>
    <row r="1524" spans="1:6" x14ac:dyDescent="0.25">
      <c r="A1524" s="16" t="s">
        <v>8219</v>
      </c>
      <c r="B1524" s="16">
        <v>111</v>
      </c>
      <c r="E1524" s="16" t="s">
        <v>8221</v>
      </c>
      <c r="F1524" s="16">
        <v>336</v>
      </c>
    </row>
    <row r="1525" spans="1:6" x14ac:dyDescent="0.25">
      <c r="A1525" s="16" t="s">
        <v>8219</v>
      </c>
      <c r="B1525" s="16">
        <v>111</v>
      </c>
      <c r="E1525" s="16" t="s">
        <v>8221</v>
      </c>
      <c r="F1525" s="16">
        <v>338</v>
      </c>
    </row>
    <row r="1526" spans="1:6" x14ac:dyDescent="0.25">
      <c r="A1526" s="16" t="s">
        <v>8219</v>
      </c>
      <c r="B1526" s="16">
        <v>111</v>
      </c>
      <c r="E1526" s="16" t="s">
        <v>8221</v>
      </c>
      <c r="F1526" s="16">
        <v>369</v>
      </c>
    </row>
    <row r="1527" spans="1:6" x14ac:dyDescent="0.25">
      <c r="A1527" s="16" t="s">
        <v>8219</v>
      </c>
      <c r="B1527" s="16">
        <v>111</v>
      </c>
      <c r="E1527" s="16" t="s">
        <v>8221</v>
      </c>
      <c r="F1527" s="16">
        <v>456</v>
      </c>
    </row>
    <row r="1528" spans="1:6" x14ac:dyDescent="0.25">
      <c r="A1528" s="16" t="s">
        <v>8219</v>
      </c>
      <c r="B1528" s="16">
        <v>111</v>
      </c>
      <c r="E1528" s="16" t="s">
        <v>8221</v>
      </c>
      <c r="F1528" s="16">
        <v>534</v>
      </c>
    </row>
    <row r="1529" spans="1:6" x14ac:dyDescent="0.25">
      <c r="A1529" s="16" t="s">
        <v>8219</v>
      </c>
      <c r="B1529" s="16">
        <v>112</v>
      </c>
      <c r="E1529" s="16" t="s">
        <v>8221</v>
      </c>
      <c r="F1529" s="16">
        <v>890</v>
      </c>
    </row>
    <row r="1530" spans="1:6" x14ac:dyDescent="0.25">
      <c r="A1530" s="16" t="s">
        <v>8219</v>
      </c>
      <c r="B1530" s="16">
        <v>112</v>
      </c>
      <c r="E1530" s="16" t="s">
        <v>8221</v>
      </c>
      <c r="F1530" s="16">
        <v>975</v>
      </c>
    </row>
    <row r="1531" spans="1:6" x14ac:dyDescent="0.25">
      <c r="A1531" s="16" t="s">
        <v>8219</v>
      </c>
      <c r="B1531" s="16">
        <v>112</v>
      </c>
      <c r="E1531" s="17" t="s">
        <v>8221</v>
      </c>
      <c r="F1531" s="17">
        <v>1293</v>
      </c>
    </row>
    <row r="1532" spans="1:6" x14ac:dyDescent="0.25">
      <c r="A1532" s="16" t="s">
        <v>8219</v>
      </c>
      <c r="B1532" s="16">
        <v>112</v>
      </c>
    </row>
    <row r="1533" spans="1:6" x14ac:dyDescent="0.25">
      <c r="A1533" s="16" t="s">
        <v>8219</v>
      </c>
      <c r="B1533" s="16">
        <v>112</v>
      </c>
    </row>
    <row r="1534" spans="1:6" x14ac:dyDescent="0.25">
      <c r="A1534" s="16" t="s">
        <v>8219</v>
      </c>
      <c r="B1534" s="16">
        <v>113</v>
      </c>
    </row>
    <row r="1535" spans="1:6" x14ac:dyDescent="0.25">
      <c r="A1535" s="16" t="s">
        <v>8219</v>
      </c>
      <c r="B1535" s="16">
        <v>113</v>
      </c>
    </row>
    <row r="1536" spans="1:6" x14ac:dyDescent="0.25">
      <c r="A1536" s="16" t="s">
        <v>8219</v>
      </c>
      <c r="B1536" s="16">
        <v>113</v>
      </c>
    </row>
    <row r="1537" spans="1:2" x14ac:dyDescent="0.25">
      <c r="A1537" s="16" t="s">
        <v>8219</v>
      </c>
      <c r="B1537" s="16">
        <v>113</v>
      </c>
    </row>
    <row r="1538" spans="1:2" x14ac:dyDescent="0.25">
      <c r="A1538" s="16" t="s">
        <v>8219</v>
      </c>
      <c r="B1538" s="16">
        <v>113</v>
      </c>
    </row>
    <row r="1539" spans="1:2" x14ac:dyDescent="0.25">
      <c r="A1539" s="16" t="s">
        <v>8219</v>
      </c>
      <c r="B1539" s="16">
        <v>113</v>
      </c>
    </row>
    <row r="1540" spans="1:2" x14ac:dyDescent="0.25">
      <c r="A1540" s="16" t="s">
        <v>8219</v>
      </c>
      <c r="B1540" s="16">
        <v>113</v>
      </c>
    </row>
    <row r="1541" spans="1:2" x14ac:dyDescent="0.25">
      <c r="A1541" s="16" t="s">
        <v>8219</v>
      </c>
      <c r="B1541" s="16">
        <v>113</v>
      </c>
    </row>
    <row r="1542" spans="1:2" x14ac:dyDescent="0.25">
      <c r="A1542" s="16" t="s">
        <v>8219</v>
      </c>
      <c r="B1542" s="16">
        <v>114</v>
      </c>
    </row>
    <row r="1543" spans="1:2" x14ac:dyDescent="0.25">
      <c r="A1543" s="16" t="s">
        <v>8219</v>
      </c>
      <c r="B1543" s="16">
        <v>114</v>
      </c>
    </row>
    <row r="1544" spans="1:2" x14ac:dyDescent="0.25">
      <c r="A1544" s="16" t="s">
        <v>8219</v>
      </c>
      <c r="B1544" s="16">
        <v>114</v>
      </c>
    </row>
    <row r="1545" spans="1:2" x14ac:dyDescent="0.25">
      <c r="A1545" s="16" t="s">
        <v>8219</v>
      </c>
      <c r="B1545" s="16">
        <v>115</v>
      </c>
    </row>
    <row r="1546" spans="1:2" x14ac:dyDescent="0.25">
      <c r="A1546" s="16" t="s">
        <v>8219</v>
      </c>
      <c r="B1546" s="16">
        <v>115</v>
      </c>
    </row>
    <row r="1547" spans="1:2" x14ac:dyDescent="0.25">
      <c r="A1547" s="16" t="s">
        <v>8219</v>
      </c>
      <c r="B1547" s="16">
        <v>115</v>
      </c>
    </row>
    <row r="1548" spans="1:2" x14ac:dyDescent="0.25">
      <c r="A1548" s="16" t="s">
        <v>8219</v>
      </c>
      <c r="B1548" s="16">
        <v>115</v>
      </c>
    </row>
    <row r="1549" spans="1:2" x14ac:dyDescent="0.25">
      <c r="A1549" s="16" t="s">
        <v>8219</v>
      </c>
      <c r="B1549" s="16">
        <v>115</v>
      </c>
    </row>
    <row r="1550" spans="1:2" x14ac:dyDescent="0.25">
      <c r="A1550" s="16" t="s">
        <v>8219</v>
      </c>
      <c r="B1550" s="16">
        <v>115</v>
      </c>
    </row>
    <row r="1551" spans="1:2" x14ac:dyDescent="0.25">
      <c r="A1551" s="16" t="s">
        <v>8219</v>
      </c>
      <c r="B1551" s="16">
        <v>115</v>
      </c>
    </row>
    <row r="1552" spans="1:2" x14ac:dyDescent="0.25">
      <c r="A1552" s="16" t="s">
        <v>8219</v>
      </c>
      <c r="B1552" s="16">
        <v>115</v>
      </c>
    </row>
    <row r="1553" spans="1:2" x14ac:dyDescent="0.25">
      <c r="A1553" s="16" t="s">
        <v>8219</v>
      </c>
      <c r="B1553" s="16">
        <v>115</v>
      </c>
    </row>
    <row r="1554" spans="1:2" x14ac:dyDescent="0.25">
      <c r="A1554" s="16" t="s">
        <v>8219</v>
      </c>
      <c r="B1554" s="16">
        <v>115</v>
      </c>
    </row>
    <row r="1555" spans="1:2" x14ac:dyDescent="0.25">
      <c r="A1555" s="16" t="s">
        <v>8219</v>
      </c>
      <c r="B1555" s="16">
        <v>116</v>
      </c>
    </row>
    <row r="1556" spans="1:2" x14ac:dyDescent="0.25">
      <c r="A1556" s="16" t="s">
        <v>8219</v>
      </c>
      <c r="B1556" s="16">
        <v>116</v>
      </c>
    </row>
    <row r="1557" spans="1:2" x14ac:dyDescent="0.25">
      <c r="A1557" s="16" t="s">
        <v>8219</v>
      </c>
      <c r="B1557" s="16">
        <v>117</v>
      </c>
    </row>
    <row r="1558" spans="1:2" x14ac:dyDescent="0.25">
      <c r="A1558" s="16" t="s">
        <v>8219</v>
      </c>
      <c r="B1558" s="16">
        <v>117</v>
      </c>
    </row>
    <row r="1559" spans="1:2" x14ac:dyDescent="0.25">
      <c r="A1559" s="16" t="s">
        <v>8219</v>
      </c>
      <c r="B1559" s="16">
        <v>117</v>
      </c>
    </row>
    <row r="1560" spans="1:2" x14ac:dyDescent="0.25">
      <c r="A1560" s="16" t="s">
        <v>8219</v>
      </c>
      <c r="B1560" s="16">
        <v>117</v>
      </c>
    </row>
    <row r="1561" spans="1:2" x14ac:dyDescent="0.25">
      <c r="A1561" s="16" t="s">
        <v>8219</v>
      </c>
      <c r="B1561" s="16">
        <v>118</v>
      </c>
    </row>
    <row r="1562" spans="1:2" x14ac:dyDescent="0.25">
      <c r="A1562" s="16" t="s">
        <v>8219</v>
      </c>
      <c r="B1562" s="16">
        <v>118</v>
      </c>
    </row>
    <row r="1563" spans="1:2" x14ac:dyDescent="0.25">
      <c r="A1563" s="16" t="s">
        <v>8219</v>
      </c>
      <c r="B1563" s="16">
        <v>118</v>
      </c>
    </row>
    <row r="1564" spans="1:2" x14ac:dyDescent="0.25">
      <c r="A1564" s="16" t="s">
        <v>8219</v>
      </c>
      <c r="B1564" s="16">
        <v>119</v>
      </c>
    </row>
    <row r="1565" spans="1:2" x14ac:dyDescent="0.25">
      <c r="A1565" s="16" t="s">
        <v>8219</v>
      </c>
      <c r="B1565" s="16">
        <v>119</v>
      </c>
    </row>
    <row r="1566" spans="1:2" x14ac:dyDescent="0.25">
      <c r="A1566" s="16" t="s">
        <v>8219</v>
      </c>
      <c r="B1566" s="16">
        <v>119</v>
      </c>
    </row>
    <row r="1567" spans="1:2" x14ac:dyDescent="0.25">
      <c r="A1567" s="16" t="s">
        <v>8219</v>
      </c>
      <c r="B1567" s="16">
        <v>119</v>
      </c>
    </row>
    <row r="1568" spans="1:2" x14ac:dyDescent="0.25">
      <c r="A1568" s="16" t="s">
        <v>8219</v>
      </c>
      <c r="B1568" s="16">
        <v>119</v>
      </c>
    </row>
    <row r="1569" spans="1:2" x14ac:dyDescent="0.25">
      <c r="A1569" s="16" t="s">
        <v>8219</v>
      </c>
      <c r="B1569" s="16">
        <v>119</v>
      </c>
    </row>
    <row r="1570" spans="1:2" x14ac:dyDescent="0.25">
      <c r="A1570" s="16" t="s">
        <v>8219</v>
      </c>
      <c r="B1570" s="16">
        <v>120</v>
      </c>
    </row>
    <row r="1571" spans="1:2" x14ac:dyDescent="0.25">
      <c r="A1571" s="16" t="s">
        <v>8219</v>
      </c>
      <c r="B1571" s="16">
        <v>120</v>
      </c>
    </row>
    <row r="1572" spans="1:2" x14ac:dyDescent="0.25">
      <c r="A1572" s="16" t="s">
        <v>8219</v>
      </c>
      <c r="B1572" s="16">
        <v>120</v>
      </c>
    </row>
    <row r="1573" spans="1:2" x14ac:dyDescent="0.25">
      <c r="A1573" s="16" t="s">
        <v>8219</v>
      </c>
      <c r="B1573" s="16">
        <v>120</v>
      </c>
    </row>
    <row r="1574" spans="1:2" x14ac:dyDescent="0.25">
      <c r="A1574" s="16" t="s">
        <v>8219</v>
      </c>
      <c r="B1574" s="16">
        <v>120</v>
      </c>
    </row>
    <row r="1575" spans="1:2" x14ac:dyDescent="0.25">
      <c r="A1575" s="16" t="s">
        <v>8219</v>
      </c>
      <c r="B1575" s="16">
        <v>120</v>
      </c>
    </row>
    <row r="1576" spans="1:2" x14ac:dyDescent="0.25">
      <c r="A1576" s="16" t="s">
        <v>8219</v>
      </c>
      <c r="B1576" s="16">
        <v>120</v>
      </c>
    </row>
    <row r="1577" spans="1:2" x14ac:dyDescent="0.25">
      <c r="A1577" s="16" t="s">
        <v>8219</v>
      </c>
      <c r="B1577" s="16">
        <v>120</v>
      </c>
    </row>
    <row r="1578" spans="1:2" x14ac:dyDescent="0.25">
      <c r="A1578" s="16" t="s">
        <v>8219</v>
      </c>
      <c r="B1578" s="16">
        <v>120</v>
      </c>
    </row>
    <row r="1579" spans="1:2" x14ac:dyDescent="0.25">
      <c r="A1579" s="16" t="s">
        <v>8219</v>
      </c>
      <c r="B1579" s="16">
        <v>121</v>
      </c>
    </row>
    <row r="1580" spans="1:2" x14ac:dyDescent="0.25">
      <c r="A1580" s="16" t="s">
        <v>8219</v>
      </c>
      <c r="B1580" s="16">
        <v>121</v>
      </c>
    </row>
    <row r="1581" spans="1:2" x14ac:dyDescent="0.25">
      <c r="A1581" s="16" t="s">
        <v>8219</v>
      </c>
      <c r="B1581" s="16">
        <v>122</v>
      </c>
    </row>
    <row r="1582" spans="1:2" x14ac:dyDescent="0.25">
      <c r="A1582" s="16" t="s">
        <v>8219</v>
      </c>
      <c r="B1582" s="16">
        <v>122</v>
      </c>
    </row>
    <row r="1583" spans="1:2" x14ac:dyDescent="0.25">
      <c r="A1583" s="16" t="s">
        <v>8219</v>
      </c>
      <c r="B1583" s="16">
        <v>122</v>
      </c>
    </row>
    <row r="1584" spans="1:2" x14ac:dyDescent="0.25">
      <c r="A1584" s="16" t="s">
        <v>8219</v>
      </c>
      <c r="B1584" s="16">
        <v>123</v>
      </c>
    </row>
    <row r="1585" spans="1:2" x14ac:dyDescent="0.25">
      <c r="A1585" s="16" t="s">
        <v>8219</v>
      </c>
      <c r="B1585" s="16">
        <v>123</v>
      </c>
    </row>
    <row r="1586" spans="1:2" x14ac:dyDescent="0.25">
      <c r="A1586" s="16" t="s">
        <v>8219</v>
      </c>
      <c r="B1586" s="16">
        <v>123</v>
      </c>
    </row>
    <row r="1587" spans="1:2" x14ac:dyDescent="0.25">
      <c r="A1587" s="16" t="s">
        <v>8219</v>
      </c>
      <c r="B1587" s="16">
        <v>123</v>
      </c>
    </row>
    <row r="1588" spans="1:2" x14ac:dyDescent="0.25">
      <c r="A1588" s="16" t="s">
        <v>8219</v>
      </c>
      <c r="B1588" s="16">
        <v>124</v>
      </c>
    </row>
    <row r="1589" spans="1:2" x14ac:dyDescent="0.25">
      <c r="A1589" s="16" t="s">
        <v>8219</v>
      </c>
      <c r="B1589" s="16">
        <v>125</v>
      </c>
    </row>
    <row r="1590" spans="1:2" x14ac:dyDescent="0.25">
      <c r="A1590" s="16" t="s">
        <v>8219</v>
      </c>
      <c r="B1590" s="16">
        <v>125</v>
      </c>
    </row>
    <row r="1591" spans="1:2" x14ac:dyDescent="0.25">
      <c r="A1591" s="16" t="s">
        <v>8219</v>
      </c>
      <c r="B1591" s="16">
        <v>125</v>
      </c>
    </row>
    <row r="1592" spans="1:2" x14ac:dyDescent="0.25">
      <c r="A1592" s="16" t="s">
        <v>8219</v>
      </c>
      <c r="B1592" s="16">
        <v>126</v>
      </c>
    </row>
    <row r="1593" spans="1:2" x14ac:dyDescent="0.25">
      <c r="A1593" s="16" t="s">
        <v>8219</v>
      </c>
      <c r="B1593" s="16">
        <v>126</v>
      </c>
    </row>
    <row r="1594" spans="1:2" x14ac:dyDescent="0.25">
      <c r="A1594" s="16" t="s">
        <v>8219</v>
      </c>
      <c r="B1594" s="16">
        <v>126</v>
      </c>
    </row>
    <row r="1595" spans="1:2" x14ac:dyDescent="0.25">
      <c r="A1595" s="16" t="s">
        <v>8219</v>
      </c>
      <c r="B1595" s="16">
        <v>127</v>
      </c>
    </row>
    <row r="1596" spans="1:2" x14ac:dyDescent="0.25">
      <c r="A1596" s="16" t="s">
        <v>8219</v>
      </c>
      <c r="B1596" s="16">
        <v>128</v>
      </c>
    </row>
    <row r="1597" spans="1:2" x14ac:dyDescent="0.25">
      <c r="A1597" s="16" t="s">
        <v>8219</v>
      </c>
      <c r="B1597" s="16">
        <v>128</v>
      </c>
    </row>
    <row r="1598" spans="1:2" x14ac:dyDescent="0.25">
      <c r="A1598" s="16" t="s">
        <v>8219</v>
      </c>
      <c r="B1598" s="16">
        <v>128</v>
      </c>
    </row>
    <row r="1599" spans="1:2" x14ac:dyDescent="0.25">
      <c r="A1599" s="16" t="s">
        <v>8219</v>
      </c>
      <c r="B1599" s="16">
        <v>128</v>
      </c>
    </row>
    <row r="1600" spans="1:2" x14ac:dyDescent="0.25">
      <c r="A1600" s="16" t="s">
        <v>8219</v>
      </c>
      <c r="B1600" s="16">
        <v>128</v>
      </c>
    </row>
    <row r="1601" spans="1:2" x14ac:dyDescent="0.25">
      <c r="A1601" s="16" t="s">
        <v>8219</v>
      </c>
      <c r="B1601" s="16">
        <v>128</v>
      </c>
    </row>
    <row r="1602" spans="1:2" x14ac:dyDescent="0.25">
      <c r="A1602" s="16" t="s">
        <v>8219</v>
      </c>
      <c r="B1602" s="16">
        <v>128</v>
      </c>
    </row>
    <row r="1603" spans="1:2" x14ac:dyDescent="0.25">
      <c r="A1603" s="16" t="s">
        <v>8219</v>
      </c>
      <c r="B1603" s="16">
        <v>129</v>
      </c>
    </row>
    <row r="1604" spans="1:2" x14ac:dyDescent="0.25">
      <c r="A1604" s="16" t="s">
        <v>8219</v>
      </c>
      <c r="B1604" s="16">
        <v>130</v>
      </c>
    </row>
    <row r="1605" spans="1:2" x14ac:dyDescent="0.25">
      <c r="A1605" s="16" t="s">
        <v>8219</v>
      </c>
      <c r="B1605" s="16">
        <v>130</v>
      </c>
    </row>
    <row r="1606" spans="1:2" x14ac:dyDescent="0.25">
      <c r="A1606" s="16" t="s">
        <v>8219</v>
      </c>
      <c r="B1606" s="16">
        <v>130</v>
      </c>
    </row>
    <row r="1607" spans="1:2" x14ac:dyDescent="0.25">
      <c r="A1607" s="16" t="s">
        <v>8219</v>
      </c>
      <c r="B1607" s="16">
        <v>130</v>
      </c>
    </row>
    <row r="1608" spans="1:2" x14ac:dyDescent="0.25">
      <c r="A1608" s="16" t="s">
        <v>8219</v>
      </c>
      <c r="B1608" s="16">
        <v>130</v>
      </c>
    </row>
    <row r="1609" spans="1:2" x14ac:dyDescent="0.25">
      <c r="A1609" s="16" t="s">
        <v>8219</v>
      </c>
      <c r="B1609" s="16">
        <v>131</v>
      </c>
    </row>
    <row r="1610" spans="1:2" x14ac:dyDescent="0.25">
      <c r="A1610" s="16" t="s">
        <v>8219</v>
      </c>
      <c r="B1610" s="16">
        <v>131</v>
      </c>
    </row>
    <row r="1611" spans="1:2" x14ac:dyDescent="0.25">
      <c r="A1611" s="16" t="s">
        <v>8219</v>
      </c>
      <c r="B1611" s="16">
        <v>131</v>
      </c>
    </row>
    <row r="1612" spans="1:2" x14ac:dyDescent="0.25">
      <c r="A1612" s="16" t="s">
        <v>8219</v>
      </c>
      <c r="B1612" s="16">
        <v>131</v>
      </c>
    </row>
    <row r="1613" spans="1:2" x14ac:dyDescent="0.25">
      <c r="A1613" s="16" t="s">
        <v>8219</v>
      </c>
      <c r="B1613" s="16">
        <v>132</v>
      </c>
    </row>
    <row r="1614" spans="1:2" x14ac:dyDescent="0.25">
      <c r="A1614" s="16" t="s">
        <v>8219</v>
      </c>
      <c r="B1614" s="16">
        <v>132</v>
      </c>
    </row>
    <row r="1615" spans="1:2" x14ac:dyDescent="0.25">
      <c r="A1615" s="16" t="s">
        <v>8219</v>
      </c>
      <c r="B1615" s="16">
        <v>133</v>
      </c>
    </row>
    <row r="1616" spans="1:2" x14ac:dyDescent="0.25">
      <c r="A1616" s="16" t="s">
        <v>8219</v>
      </c>
      <c r="B1616" s="16">
        <v>133</v>
      </c>
    </row>
    <row r="1617" spans="1:2" x14ac:dyDescent="0.25">
      <c r="A1617" s="16" t="s">
        <v>8219</v>
      </c>
      <c r="B1617" s="16">
        <v>133</v>
      </c>
    </row>
    <row r="1618" spans="1:2" x14ac:dyDescent="0.25">
      <c r="A1618" s="16" t="s">
        <v>8219</v>
      </c>
      <c r="B1618" s="16">
        <v>133</v>
      </c>
    </row>
    <row r="1619" spans="1:2" x14ac:dyDescent="0.25">
      <c r="A1619" s="16" t="s">
        <v>8219</v>
      </c>
      <c r="B1619" s="16">
        <v>133</v>
      </c>
    </row>
    <row r="1620" spans="1:2" x14ac:dyDescent="0.25">
      <c r="A1620" s="16" t="s">
        <v>8219</v>
      </c>
      <c r="B1620" s="16">
        <v>134</v>
      </c>
    </row>
    <row r="1621" spans="1:2" x14ac:dyDescent="0.25">
      <c r="A1621" s="16" t="s">
        <v>8219</v>
      </c>
      <c r="B1621" s="16">
        <v>134</v>
      </c>
    </row>
    <row r="1622" spans="1:2" x14ac:dyDescent="0.25">
      <c r="A1622" s="16" t="s">
        <v>8219</v>
      </c>
      <c r="B1622" s="16">
        <v>134</v>
      </c>
    </row>
    <row r="1623" spans="1:2" x14ac:dyDescent="0.25">
      <c r="A1623" s="16" t="s">
        <v>8219</v>
      </c>
      <c r="B1623" s="16">
        <v>134</v>
      </c>
    </row>
    <row r="1624" spans="1:2" x14ac:dyDescent="0.25">
      <c r="A1624" s="16" t="s">
        <v>8219</v>
      </c>
      <c r="B1624" s="16">
        <v>134</v>
      </c>
    </row>
    <row r="1625" spans="1:2" x14ac:dyDescent="0.25">
      <c r="A1625" s="16" t="s">
        <v>8219</v>
      </c>
      <c r="B1625" s="16">
        <v>134</v>
      </c>
    </row>
    <row r="1626" spans="1:2" x14ac:dyDescent="0.25">
      <c r="A1626" s="16" t="s">
        <v>8219</v>
      </c>
      <c r="B1626" s="16">
        <v>135</v>
      </c>
    </row>
    <row r="1627" spans="1:2" x14ac:dyDescent="0.25">
      <c r="A1627" s="16" t="s">
        <v>8219</v>
      </c>
      <c r="B1627" s="16">
        <v>136</v>
      </c>
    </row>
    <row r="1628" spans="1:2" x14ac:dyDescent="0.25">
      <c r="A1628" s="16" t="s">
        <v>8219</v>
      </c>
      <c r="B1628" s="16">
        <v>136</v>
      </c>
    </row>
    <row r="1629" spans="1:2" x14ac:dyDescent="0.25">
      <c r="A1629" s="16" t="s">
        <v>8219</v>
      </c>
      <c r="B1629" s="16">
        <v>136</v>
      </c>
    </row>
    <row r="1630" spans="1:2" x14ac:dyDescent="0.25">
      <c r="A1630" s="16" t="s">
        <v>8219</v>
      </c>
      <c r="B1630" s="16">
        <v>137</v>
      </c>
    </row>
    <row r="1631" spans="1:2" x14ac:dyDescent="0.25">
      <c r="A1631" s="16" t="s">
        <v>8219</v>
      </c>
      <c r="B1631" s="16">
        <v>137</v>
      </c>
    </row>
    <row r="1632" spans="1:2" x14ac:dyDescent="0.25">
      <c r="A1632" s="16" t="s">
        <v>8219</v>
      </c>
      <c r="B1632" s="16">
        <v>138</v>
      </c>
    </row>
    <row r="1633" spans="1:2" x14ac:dyDescent="0.25">
      <c r="A1633" s="16" t="s">
        <v>8219</v>
      </c>
      <c r="B1633" s="16">
        <v>139</v>
      </c>
    </row>
    <row r="1634" spans="1:2" x14ac:dyDescent="0.25">
      <c r="A1634" s="16" t="s">
        <v>8219</v>
      </c>
      <c r="B1634" s="16">
        <v>139</v>
      </c>
    </row>
    <row r="1635" spans="1:2" x14ac:dyDescent="0.25">
      <c r="A1635" s="16" t="s">
        <v>8219</v>
      </c>
      <c r="B1635" s="16">
        <v>139</v>
      </c>
    </row>
    <row r="1636" spans="1:2" x14ac:dyDescent="0.25">
      <c r="A1636" s="16" t="s">
        <v>8219</v>
      </c>
      <c r="B1636" s="16">
        <v>140</v>
      </c>
    </row>
    <row r="1637" spans="1:2" x14ac:dyDescent="0.25">
      <c r="A1637" s="16" t="s">
        <v>8219</v>
      </c>
      <c r="B1637" s="16">
        <v>140</v>
      </c>
    </row>
    <row r="1638" spans="1:2" x14ac:dyDescent="0.25">
      <c r="A1638" s="16" t="s">
        <v>8219</v>
      </c>
      <c r="B1638" s="16">
        <v>140</v>
      </c>
    </row>
    <row r="1639" spans="1:2" x14ac:dyDescent="0.25">
      <c r="A1639" s="16" t="s">
        <v>8219</v>
      </c>
      <c r="B1639" s="16">
        <v>140</v>
      </c>
    </row>
    <row r="1640" spans="1:2" x14ac:dyDescent="0.25">
      <c r="A1640" s="16" t="s">
        <v>8219</v>
      </c>
      <c r="B1640" s="16">
        <v>141</v>
      </c>
    </row>
    <row r="1641" spans="1:2" x14ac:dyDescent="0.25">
      <c r="A1641" s="16" t="s">
        <v>8219</v>
      </c>
      <c r="B1641" s="16">
        <v>141</v>
      </c>
    </row>
    <row r="1642" spans="1:2" x14ac:dyDescent="0.25">
      <c r="A1642" s="16" t="s">
        <v>8219</v>
      </c>
      <c r="B1642" s="16">
        <v>141</v>
      </c>
    </row>
    <row r="1643" spans="1:2" x14ac:dyDescent="0.25">
      <c r="A1643" s="16" t="s">
        <v>8219</v>
      </c>
      <c r="B1643" s="16">
        <v>141</v>
      </c>
    </row>
    <row r="1644" spans="1:2" x14ac:dyDescent="0.25">
      <c r="A1644" s="16" t="s">
        <v>8219</v>
      </c>
      <c r="B1644" s="16">
        <v>141</v>
      </c>
    </row>
    <row r="1645" spans="1:2" x14ac:dyDescent="0.25">
      <c r="A1645" s="16" t="s">
        <v>8219</v>
      </c>
      <c r="B1645" s="16">
        <v>141</v>
      </c>
    </row>
    <row r="1646" spans="1:2" x14ac:dyDescent="0.25">
      <c r="A1646" s="16" t="s">
        <v>8219</v>
      </c>
      <c r="B1646" s="16">
        <v>142</v>
      </c>
    </row>
    <row r="1647" spans="1:2" x14ac:dyDescent="0.25">
      <c r="A1647" s="16" t="s">
        <v>8219</v>
      </c>
      <c r="B1647" s="16">
        <v>142</v>
      </c>
    </row>
    <row r="1648" spans="1:2" x14ac:dyDescent="0.25">
      <c r="A1648" s="16" t="s">
        <v>8219</v>
      </c>
      <c r="B1648" s="16">
        <v>143</v>
      </c>
    </row>
    <row r="1649" spans="1:2" x14ac:dyDescent="0.25">
      <c r="A1649" s="16" t="s">
        <v>8219</v>
      </c>
      <c r="B1649" s="16">
        <v>143</v>
      </c>
    </row>
    <row r="1650" spans="1:2" x14ac:dyDescent="0.25">
      <c r="A1650" s="16" t="s">
        <v>8219</v>
      </c>
      <c r="B1650" s="16">
        <v>144</v>
      </c>
    </row>
    <row r="1651" spans="1:2" x14ac:dyDescent="0.25">
      <c r="A1651" s="16" t="s">
        <v>8219</v>
      </c>
      <c r="B1651" s="16">
        <v>144</v>
      </c>
    </row>
    <row r="1652" spans="1:2" x14ac:dyDescent="0.25">
      <c r="A1652" s="16" t="s">
        <v>8219</v>
      </c>
      <c r="B1652" s="16">
        <v>145</v>
      </c>
    </row>
    <row r="1653" spans="1:2" x14ac:dyDescent="0.25">
      <c r="A1653" s="16" t="s">
        <v>8219</v>
      </c>
      <c r="B1653" s="16">
        <v>145</v>
      </c>
    </row>
    <row r="1654" spans="1:2" x14ac:dyDescent="0.25">
      <c r="A1654" s="16" t="s">
        <v>8219</v>
      </c>
      <c r="B1654" s="16">
        <v>145</v>
      </c>
    </row>
    <row r="1655" spans="1:2" x14ac:dyDescent="0.25">
      <c r="A1655" s="16" t="s">
        <v>8219</v>
      </c>
      <c r="B1655" s="16">
        <v>145</v>
      </c>
    </row>
    <row r="1656" spans="1:2" x14ac:dyDescent="0.25">
      <c r="A1656" s="16" t="s">
        <v>8219</v>
      </c>
      <c r="B1656" s="16">
        <v>145</v>
      </c>
    </row>
    <row r="1657" spans="1:2" x14ac:dyDescent="0.25">
      <c r="A1657" s="16" t="s">
        <v>8219</v>
      </c>
      <c r="B1657" s="16">
        <v>145</v>
      </c>
    </row>
    <row r="1658" spans="1:2" x14ac:dyDescent="0.25">
      <c r="A1658" s="16" t="s">
        <v>8219</v>
      </c>
      <c r="B1658" s="16">
        <v>146</v>
      </c>
    </row>
    <row r="1659" spans="1:2" x14ac:dyDescent="0.25">
      <c r="A1659" s="16" t="s">
        <v>8219</v>
      </c>
      <c r="B1659" s="16">
        <v>146</v>
      </c>
    </row>
    <row r="1660" spans="1:2" x14ac:dyDescent="0.25">
      <c r="A1660" s="16" t="s">
        <v>8219</v>
      </c>
      <c r="B1660" s="16">
        <v>146</v>
      </c>
    </row>
    <row r="1661" spans="1:2" x14ac:dyDescent="0.25">
      <c r="A1661" s="16" t="s">
        <v>8219</v>
      </c>
      <c r="B1661" s="16">
        <v>147</v>
      </c>
    </row>
    <row r="1662" spans="1:2" x14ac:dyDescent="0.25">
      <c r="A1662" s="16" t="s">
        <v>8219</v>
      </c>
      <c r="B1662" s="16">
        <v>147</v>
      </c>
    </row>
    <row r="1663" spans="1:2" x14ac:dyDescent="0.25">
      <c r="A1663" s="16" t="s">
        <v>8219</v>
      </c>
      <c r="B1663" s="16">
        <v>147</v>
      </c>
    </row>
    <row r="1664" spans="1:2" x14ac:dyDescent="0.25">
      <c r="A1664" s="16" t="s">
        <v>8219</v>
      </c>
      <c r="B1664" s="16">
        <v>147</v>
      </c>
    </row>
    <row r="1665" spans="1:2" x14ac:dyDescent="0.25">
      <c r="A1665" s="16" t="s">
        <v>8219</v>
      </c>
      <c r="B1665" s="16">
        <v>147</v>
      </c>
    </row>
    <row r="1666" spans="1:2" x14ac:dyDescent="0.25">
      <c r="A1666" s="16" t="s">
        <v>8219</v>
      </c>
      <c r="B1666" s="16">
        <v>147</v>
      </c>
    </row>
    <row r="1667" spans="1:2" x14ac:dyDescent="0.25">
      <c r="A1667" s="16" t="s">
        <v>8219</v>
      </c>
      <c r="B1667" s="16">
        <v>148</v>
      </c>
    </row>
    <row r="1668" spans="1:2" x14ac:dyDescent="0.25">
      <c r="A1668" s="16" t="s">
        <v>8219</v>
      </c>
      <c r="B1668" s="16">
        <v>148</v>
      </c>
    </row>
    <row r="1669" spans="1:2" x14ac:dyDescent="0.25">
      <c r="A1669" s="16" t="s">
        <v>8219</v>
      </c>
      <c r="B1669" s="16">
        <v>149</v>
      </c>
    </row>
    <row r="1670" spans="1:2" x14ac:dyDescent="0.25">
      <c r="A1670" s="16" t="s">
        <v>8219</v>
      </c>
      <c r="B1670" s="16">
        <v>149</v>
      </c>
    </row>
    <row r="1671" spans="1:2" x14ac:dyDescent="0.25">
      <c r="A1671" s="16" t="s">
        <v>8219</v>
      </c>
      <c r="B1671" s="16">
        <v>149</v>
      </c>
    </row>
    <row r="1672" spans="1:2" x14ac:dyDescent="0.25">
      <c r="A1672" s="16" t="s">
        <v>8219</v>
      </c>
      <c r="B1672" s="16">
        <v>149</v>
      </c>
    </row>
    <row r="1673" spans="1:2" x14ac:dyDescent="0.25">
      <c r="A1673" s="16" t="s">
        <v>8219</v>
      </c>
      <c r="B1673" s="16">
        <v>150</v>
      </c>
    </row>
    <row r="1674" spans="1:2" x14ac:dyDescent="0.25">
      <c r="A1674" s="16" t="s">
        <v>8219</v>
      </c>
      <c r="B1674" s="16">
        <v>150</v>
      </c>
    </row>
    <row r="1675" spans="1:2" x14ac:dyDescent="0.25">
      <c r="A1675" s="16" t="s">
        <v>8219</v>
      </c>
      <c r="B1675" s="16">
        <v>150</v>
      </c>
    </row>
    <row r="1676" spans="1:2" x14ac:dyDescent="0.25">
      <c r="A1676" s="16" t="s">
        <v>8219</v>
      </c>
      <c r="B1676" s="16">
        <v>150</v>
      </c>
    </row>
    <row r="1677" spans="1:2" x14ac:dyDescent="0.25">
      <c r="A1677" s="16" t="s">
        <v>8219</v>
      </c>
      <c r="B1677" s="16">
        <v>150</v>
      </c>
    </row>
    <row r="1678" spans="1:2" x14ac:dyDescent="0.25">
      <c r="A1678" s="16" t="s">
        <v>8219</v>
      </c>
      <c r="B1678" s="16">
        <v>151</v>
      </c>
    </row>
    <row r="1679" spans="1:2" x14ac:dyDescent="0.25">
      <c r="A1679" s="16" t="s">
        <v>8219</v>
      </c>
      <c r="B1679" s="16">
        <v>151</v>
      </c>
    </row>
    <row r="1680" spans="1:2" x14ac:dyDescent="0.25">
      <c r="A1680" s="16" t="s">
        <v>8219</v>
      </c>
      <c r="B1680" s="16">
        <v>151</v>
      </c>
    </row>
    <row r="1681" spans="1:2" x14ac:dyDescent="0.25">
      <c r="A1681" s="16" t="s">
        <v>8219</v>
      </c>
      <c r="B1681" s="16">
        <v>152</v>
      </c>
    </row>
    <row r="1682" spans="1:2" x14ac:dyDescent="0.25">
      <c r="A1682" s="16" t="s">
        <v>8219</v>
      </c>
      <c r="B1682" s="16">
        <v>153</v>
      </c>
    </row>
    <row r="1683" spans="1:2" x14ac:dyDescent="0.25">
      <c r="A1683" s="16" t="s">
        <v>8219</v>
      </c>
      <c r="B1683" s="16">
        <v>154</v>
      </c>
    </row>
    <row r="1684" spans="1:2" x14ac:dyDescent="0.25">
      <c r="A1684" s="16" t="s">
        <v>8219</v>
      </c>
      <c r="B1684" s="16">
        <v>156</v>
      </c>
    </row>
    <row r="1685" spans="1:2" x14ac:dyDescent="0.25">
      <c r="A1685" s="16" t="s">
        <v>8219</v>
      </c>
      <c r="B1685" s="16">
        <v>156</v>
      </c>
    </row>
    <row r="1686" spans="1:2" x14ac:dyDescent="0.25">
      <c r="A1686" s="16" t="s">
        <v>8219</v>
      </c>
      <c r="B1686" s="16">
        <v>157</v>
      </c>
    </row>
    <row r="1687" spans="1:2" x14ac:dyDescent="0.25">
      <c r="A1687" s="16" t="s">
        <v>8219</v>
      </c>
      <c r="B1687" s="16">
        <v>157</v>
      </c>
    </row>
    <row r="1688" spans="1:2" x14ac:dyDescent="0.25">
      <c r="A1688" s="16" t="s">
        <v>8219</v>
      </c>
      <c r="B1688" s="16">
        <v>158</v>
      </c>
    </row>
    <row r="1689" spans="1:2" x14ac:dyDescent="0.25">
      <c r="A1689" s="16" t="s">
        <v>8219</v>
      </c>
      <c r="B1689" s="16">
        <v>158</v>
      </c>
    </row>
    <row r="1690" spans="1:2" x14ac:dyDescent="0.25">
      <c r="A1690" s="16" t="s">
        <v>8219</v>
      </c>
      <c r="B1690" s="16">
        <v>158</v>
      </c>
    </row>
    <row r="1691" spans="1:2" x14ac:dyDescent="0.25">
      <c r="A1691" s="16" t="s">
        <v>8219</v>
      </c>
      <c r="B1691" s="16">
        <v>158</v>
      </c>
    </row>
    <row r="1692" spans="1:2" x14ac:dyDescent="0.25">
      <c r="A1692" s="16" t="s">
        <v>8219</v>
      </c>
      <c r="B1692" s="16">
        <v>158</v>
      </c>
    </row>
    <row r="1693" spans="1:2" x14ac:dyDescent="0.25">
      <c r="A1693" s="16" t="s">
        <v>8219</v>
      </c>
      <c r="B1693" s="16">
        <v>158</v>
      </c>
    </row>
    <row r="1694" spans="1:2" x14ac:dyDescent="0.25">
      <c r="A1694" s="16" t="s">
        <v>8219</v>
      </c>
      <c r="B1694" s="16">
        <v>159</v>
      </c>
    </row>
    <row r="1695" spans="1:2" x14ac:dyDescent="0.25">
      <c r="A1695" s="16" t="s">
        <v>8219</v>
      </c>
      <c r="B1695" s="16">
        <v>159</v>
      </c>
    </row>
    <row r="1696" spans="1:2" x14ac:dyDescent="0.25">
      <c r="A1696" s="16" t="s">
        <v>8219</v>
      </c>
      <c r="B1696" s="16">
        <v>159</v>
      </c>
    </row>
    <row r="1697" spans="1:2" x14ac:dyDescent="0.25">
      <c r="A1697" s="16" t="s">
        <v>8219</v>
      </c>
      <c r="B1697" s="16">
        <v>159</v>
      </c>
    </row>
    <row r="1698" spans="1:2" x14ac:dyDescent="0.25">
      <c r="A1698" s="16" t="s">
        <v>8219</v>
      </c>
      <c r="B1698" s="16">
        <v>159</v>
      </c>
    </row>
    <row r="1699" spans="1:2" x14ac:dyDescent="0.25">
      <c r="A1699" s="16" t="s">
        <v>8219</v>
      </c>
      <c r="B1699" s="16">
        <v>159</v>
      </c>
    </row>
    <row r="1700" spans="1:2" x14ac:dyDescent="0.25">
      <c r="A1700" s="16" t="s">
        <v>8219</v>
      </c>
      <c r="B1700" s="16">
        <v>159</v>
      </c>
    </row>
    <row r="1701" spans="1:2" x14ac:dyDescent="0.25">
      <c r="A1701" s="16" t="s">
        <v>8219</v>
      </c>
      <c r="B1701" s="16">
        <v>160</v>
      </c>
    </row>
    <row r="1702" spans="1:2" x14ac:dyDescent="0.25">
      <c r="A1702" s="16" t="s">
        <v>8219</v>
      </c>
      <c r="B1702" s="16">
        <v>160</v>
      </c>
    </row>
    <row r="1703" spans="1:2" x14ac:dyDescent="0.25">
      <c r="A1703" s="16" t="s">
        <v>8219</v>
      </c>
      <c r="B1703" s="16">
        <v>162</v>
      </c>
    </row>
    <row r="1704" spans="1:2" x14ac:dyDescent="0.25">
      <c r="A1704" s="16" t="s">
        <v>8219</v>
      </c>
      <c r="B1704" s="16">
        <v>162</v>
      </c>
    </row>
    <row r="1705" spans="1:2" x14ac:dyDescent="0.25">
      <c r="A1705" s="16" t="s">
        <v>8219</v>
      </c>
      <c r="B1705" s="16">
        <v>163</v>
      </c>
    </row>
    <row r="1706" spans="1:2" x14ac:dyDescent="0.25">
      <c r="A1706" s="16" t="s">
        <v>8219</v>
      </c>
      <c r="B1706" s="16">
        <v>163</v>
      </c>
    </row>
    <row r="1707" spans="1:2" x14ac:dyDescent="0.25">
      <c r="A1707" s="16" t="s">
        <v>8219</v>
      </c>
      <c r="B1707" s="16">
        <v>163</v>
      </c>
    </row>
    <row r="1708" spans="1:2" x14ac:dyDescent="0.25">
      <c r="A1708" s="16" t="s">
        <v>8219</v>
      </c>
      <c r="B1708" s="16">
        <v>163</v>
      </c>
    </row>
    <row r="1709" spans="1:2" x14ac:dyDescent="0.25">
      <c r="A1709" s="16" t="s">
        <v>8219</v>
      </c>
      <c r="B1709" s="16">
        <v>163</v>
      </c>
    </row>
    <row r="1710" spans="1:2" x14ac:dyDescent="0.25">
      <c r="A1710" s="16" t="s">
        <v>8219</v>
      </c>
      <c r="B1710" s="16">
        <v>165</v>
      </c>
    </row>
    <row r="1711" spans="1:2" x14ac:dyDescent="0.25">
      <c r="A1711" s="16" t="s">
        <v>8219</v>
      </c>
      <c r="B1711" s="16">
        <v>165</v>
      </c>
    </row>
    <row r="1712" spans="1:2" x14ac:dyDescent="0.25">
      <c r="A1712" s="16" t="s">
        <v>8219</v>
      </c>
      <c r="B1712" s="16">
        <v>165</v>
      </c>
    </row>
    <row r="1713" spans="1:2" x14ac:dyDescent="0.25">
      <c r="A1713" s="16" t="s">
        <v>8219</v>
      </c>
      <c r="B1713" s="16">
        <v>166</v>
      </c>
    </row>
    <row r="1714" spans="1:2" x14ac:dyDescent="0.25">
      <c r="A1714" s="16" t="s">
        <v>8219</v>
      </c>
      <c r="B1714" s="16">
        <v>167</v>
      </c>
    </row>
    <row r="1715" spans="1:2" x14ac:dyDescent="0.25">
      <c r="A1715" s="16" t="s">
        <v>8219</v>
      </c>
      <c r="B1715" s="16">
        <v>167</v>
      </c>
    </row>
    <row r="1716" spans="1:2" x14ac:dyDescent="0.25">
      <c r="A1716" s="16" t="s">
        <v>8219</v>
      </c>
      <c r="B1716" s="16">
        <v>167</v>
      </c>
    </row>
    <row r="1717" spans="1:2" x14ac:dyDescent="0.25">
      <c r="A1717" s="16" t="s">
        <v>8219</v>
      </c>
      <c r="B1717" s="16">
        <v>167</v>
      </c>
    </row>
    <row r="1718" spans="1:2" x14ac:dyDescent="0.25">
      <c r="A1718" s="16" t="s">
        <v>8219</v>
      </c>
      <c r="B1718" s="16">
        <v>167</v>
      </c>
    </row>
    <row r="1719" spans="1:2" x14ac:dyDescent="0.25">
      <c r="A1719" s="16" t="s">
        <v>8219</v>
      </c>
      <c r="B1719" s="16">
        <v>167</v>
      </c>
    </row>
    <row r="1720" spans="1:2" x14ac:dyDescent="0.25">
      <c r="A1720" s="16" t="s">
        <v>8219</v>
      </c>
      <c r="B1720" s="16">
        <v>167</v>
      </c>
    </row>
    <row r="1721" spans="1:2" x14ac:dyDescent="0.25">
      <c r="A1721" s="16" t="s">
        <v>8219</v>
      </c>
      <c r="B1721" s="16">
        <v>168</v>
      </c>
    </row>
    <row r="1722" spans="1:2" x14ac:dyDescent="0.25">
      <c r="A1722" s="16" t="s">
        <v>8219</v>
      </c>
      <c r="B1722" s="16">
        <v>168</v>
      </c>
    </row>
    <row r="1723" spans="1:2" x14ac:dyDescent="0.25">
      <c r="A1723" s="16" t="s">
        <v>8219</v>
      </c>
      <c r="B1723" s="16">
        <v>168</v>
      </c>
    </row>
    <row r="1724" spans="1:2" x14ac:dyDescent="0.25">
      <c r="A1724" s="16" t="s">
        <v>8219</v>
      </c>
      <c r="B1724" s="16">
        <v>168</v>
      </c>
    </row>
    <row r="1725" spans="1:2" x14ac:dyDescent="0.25">
      <c r="A1725" s="16" t="s">
        <v>8219</v>
      </c>
      <c r="B1725" s="16">
        <v>169</v>
      </c>
    </row>
    <row r="1726" spans="1:2" x14ac:dyDescent="0.25">
      <c r="A1726" s="16" t="s">
        <v>8219</v>
      </c>
      <c r="B1726" s="16">
        <v>169</v>
      </c>
    </row>
    <row r="1727" spans="1:2" x14ac:dyDescent="0.25">
      <c r="A1727" s="16" t="s">
        <v>8219</v>
      </c>
      <c r="B1727" s="16">
        <v>169</v>
      </c>
    </row>
    <row r="1728" spans="1:2" x14ac:dyDescent="0.25">
      <c r="A1728" s="16" t="s">
        <v>8219</v>
      </c>
      <c r="B1728" s="16">
        <v>169</v>
      </c>
    </row>
    <row r="1729" spans="1:2" x14ac:dyDescent="0.25">
      <c r="A1729" s="16" t="s">
        <v>8219</v>
      </c>
      <c r="B1729" s="16">
        <v>169</v>
      </c>
    </row>
    <row r="1730" spans="1:2" x14ac:dyDescent="0.25">
      <c r="A1730" s="16" t="s">
        <v>8219</v>
      </c>
      <c r="B1730" s="16">
        <v>170</v>
      </c>
    </row>
    <row r="1731" spans="1:2" x14ac:dyDescent="0.25">
      <c r="A1731" s="16" t="s">
        <v>8219</v>
      </c>
      <c r="B1731" s="16">
        <v>170</v>
      </c>
    </row>
    <row r="1732" spans="1:2" x14ac:dyDescent="0.25">
      <c r="A1732" s="16" t="s">
        <v>8219</v>
      </c>
      <c r="B1732" s="16">
        <v>170</v>
      </c>
    </row>
    <row r="1733" spans="1:2" x14ac:dyDescent="0.25">
      <c r="A1733" s="16" t="s">
        <v>8219</v>
      </c>
      <c r="B1733" s="16">
        <v>171</v>
      </c>
    </row>
    <row r="1734" spans="1:2" x14ac:dyDescent="0.25">
      <c r="A1734" s="16" t="s">
        <v>8219</v>
      </c>
      <c r="B1734" s="16">
        <v>172</v>
      </c>
    </row>
    <row r="1735" spans="1:2" x14ac:dyDescent="0.25">
      <c r="A1735" s="16" t="s">
        <v>8219</v>
      </c>
      <c r="B1735" s="16">
        <v>173</v>
      </c>
    </row>
    <row r="1736" spans="1:2" x14ac:dyDescent="0.25">
      <c r="A1736" s="16" t="s">
        <v>8219</v>
      </c>
      <c r="B1736" s="16">
        <v>173</v>
      </c>
    </row>
    <row r="1737" spans="1:2" x14ac:dyDescent="0.25">
      <c r="A1737" s="16" t="s">
        <v>8219</v>
      </c>
      <c r="B1737" s="16">
        <v>174</v>
      </c>
    </row>
    <row r="1738" spans="1:2" x14ac:dyDescent="0.25">
      <c r="A1738" s="16" t="s">
        <v>8219</v>
      </c>
      <c r="B1738" s="16">
        <v>174</v>
      </c>
    </row>
    <row r="1739" spans="1:2" x14ac:dyDescent="0.25">
      <c r="A1739" s="16" t="s">
        <v>8219</v>
      </c>
      <c r="B1739" s="16">
        <v>174</v>
      </c>
    </row>
    <row r="1740" spans="1:2" x14ac:dyDescent="0.25">
      <c r="A1740" s="16" t="s">
        <v>8219</v>
      </c>
      <c r="B1740" s="16">
        <v>175</v>
      </c>
    </row>
    <row r="1741" spans="1:2" x14ac:dyDescent="0.25">
      <c r="A1741" s="16" t="s">
        <v>8219</v>
      </c>
      <c r="B1741" s="16">
        <v>175</v>
      </c>
    </row>
    <row r="1742" spans="1:2" x14ac:dyDescent="0.25">
      <c r="A1742" s="16" t="s">
        <v>8219</v>
      </c>
      <c r="B1742" s="16">
        <v>176</v>
      </c>
    </row>
    <row r="1743" spans="1:2" x14ac:dyDescent="0.25">
      <c r="A1743" s="16" t="s">
        <v>8219</v>
      </c>
      <c r="B1743" s="16">
        <v>176</v>
      </c>
    </row>
    <row r="1744" spans="1:2" x14ac:dyDescent="0.25">
      <c r="A1744" s="16" t="s">
        <v>8219</v>
      </c>
      <c r="B1744" s="16">
        <v>176</v>
      </c>
    </row>
    <row r="1745" spans="1:2" x14ac:dyDescent="0.25">
      <c r="A1745" s="16" t="s">
        <v>8219</v>
      </c>
      <c r="B1745" s="16">
        <v>176</v>
      </c>
    </row>
    <row r="1746" spans="1:2" x14ac:dyDescent="0.25">
      <c r="A1746" s="16" t="s">
        <v>8219</v>
      </c>
      <c r="B1746" s="16">
        <v>177</v>
      </c>
    </row>
    <row r="1747" spans="1:2" x14ac:dyDescent="0.25">
      <c r="A1747" s="16" t="s">
        <v>8219</v>
      </c>
      <c r="B1747" s="16">
        <v>178</v>
      </c>
    </row>
    <row r="1748" spans="1:2" x14ac:dyDescent="0.25">
      <c r="A1748" s="16" t="s">
        <v>8219</v>
      </c>
      <c r="B1748" s="16">
        <v>179</v>
      </c>
    </row>
    <row r="1749" spans="1:2" x14ac:dyDescent="0.25">
      <c r="A1749" s="16" t="s">
        <v>8219</v>
      </c>
      <c r="B1749" s="16">
        <v>179</v>
      </c>
    </row>
    <row r="1750" spans="1:2" x14ac:dyDescent="0.25">
      <c r="A1750" s="16" t="s">
        <v>8219</v>
      </c>
      <c r="B1750" s="16">
        <v>179</v>
      </c>
    </row>
    <row r="1751" spans="1:2" x14ac:dyDescent="0.25">
      <c r="A1751" s="16" t="s">
        <v>8219</v>
      </c>
      <c r="B1751" s="16">
        <v>179</v>
      </c>
    </row>
    <row r="1752" spans="1:2" x14ac:dyDescent="0.25">
      <c r="A1752" s="16" t="s">
        <v>8219</v>
      </c>
      <c r="B1752" s="16">
        <v>180</v>
      </c>
    </row>
    <row r="1753" spans="1:2" x14ac:dyDescent="0.25">
      <c r="A1753" s="16" t="s">
        <v>8219</v>
      </c>
      <c r="B1753" s="16">
        <v>180</v>
      </c>
    </row>
    <row r="1754" spans="1:2" x14ac:dyDescent="0.25">
      <c r="A1754" s="16" t="s">
        <v>8219</v>
      </c>
      <c r="B1754" s="16">
        <v>181</v>
      </c>
    </row>
    <row r="1755" spans="1:2" x14ac:dyDescent="0.25">
      <c r="A1755" s="16" t="s">
        <v>8219</v>
      </c>
      <c r="B1755" s="16">
        <v>181</v>
      </c>
    </row>
    <row r="1756" spans="1:2" x14ac:dyDescent="0.25">
      <c r="A1756" s="16" t="s">
        <v>8219</v>
      </c>
      <c r="B1756" s="16">
        <v>181</v>
      </c>
    </row>
    <row r="1757" spans="1:2" x14ac:dyDescent="0.25">
      <c r="A1757" s="16" t="s">
        <v>8219</v>
      </c>
      <c r="B1757" s="16">
        <v>182</v>
      </c>
    </row>
    <row r="1758" spans="1:2" x14ac:dyDescent="0.25">
      <c r="A1758" s="16" t="s">
        <v>8219</v>
      </c>
      <c r="B1758" s="16">
        <v>182</v>
      </c>
    </row>
    <row r="1759" spans="1:2" x14ac:dyDescent="0.25">
      <c r="A1759" s="16" t="s">
        <v>8219</v>
      </c>
      <c r="B1759" s="16">
        <v>182</v>
      </c>
    </row>
    <row r="1760" spans="1:2" x14ac:dyDescent="0.25">
      <c r="A1760" s="16" t="s">
        <v>8219</v>
      </c>
      <c r="B1760" s="16">
        <v>183</v>
      </c>
    </row>
    <row r="1761" spans="1:2" x14ac:dyDescent="0.25">
      <c r="A1761" s="16" t="s">
        <v>8219</v>
      </c>
      <c r="B1761" s="16">
        <v>183</v>
      </c>
    </row>
    <row r="1762" spans="1:2" x14ac:dyDescent="0.25">
      <c r="A1762" s="16" t="s">
        <v>8219</v>
      </c>
      <c r="B1762" s="16">
        <v>183</v>
      </c>
    </row>
    <row r="1763" spans="1:2" x14ac:dyDescent="0.25">
      <c r="A1763" s="16" t="s">
        <v>8219</v>
      </c>
      <c r="B1763" s="16">
        <v>183</v>
      </c>
    </row>
    <row r="1764" spans="1:2" x14ac:dyDescent="0.25">
      <c r="A1764" s="16" t="s">
        <v>8219</v>
      </c>
      <c r="B1764" s="16">
        <v>184</v>
      </c>
    </row>
    <row r="1765" spans="1:2" x14ac:dyDescent="0.25">
      <c r="A1765" s="16" t="s">
        <v>8219</v>
      </c>
      <c r="B1765" s="16">
        <v>184</v>
      </c>
    </row>
    <row r="1766" spans="1:2" x14ac:dyDescent="0.25">
      <c r="A1766" s="16" t="s">
        <v>8219</v>
      </c>
      <c r="B1766" s="16">
        <v>184</v>
      </c>
    </row>
    <row r="1767" spans="1:2" x14ac:dyDescent="0.25">
      <c r="A1767" s="16" t="s">
        <v>8219</v>
      </c>
      <c r="B1767" s="16">
        <v>184</v>
      </c>
    </row>
    <row r="1768" spans="1:2" x14ac:dyDescent="0.25">
      <c r="A1768" s="16" t="s">
        <v>8219</v>
      </c>
      <c r="B1768" s="16">
        <v>185</v>
      </c>
    </row>
    <row r="1769" spans="1:2" x14ac:dyDescent="0.25">
      <c r="A1769" s="16" t="s">
        <v>8219</v>
      </c>
      <c r="B1769" s="16">
        <v>185</v>
      </c>
    </row>
    <row r="1770" spans="1:2" x14ac:dyDescent="0.25">
      <c r="A1770" s="16" t="s">
        <v>8219</v>
      </c>
      <c r="B1770" s="16">
        <v>186</v>
      </c>
    </row>
    <row r="1771" spans="1:2" x14ac:dyDescent="0.25">
      <c r="A1771" s="16" t="s">
        <v>8219</v>
      </c>
      <c r="B1771" s="16">
        <v>186</v>
      </c>
    </row>
    <row r="1772" spans="1:2" x14ac:dyDescent="0.25">
      <c r="A1772" s="16" t="s">
        <v>8219</v>
      </c>
      <c r="B1772" s="16">
        <v>186</v>
      </c>
    </row>
    <row r="1773" spans="1:2" x14ac:dyDescent="0.25">
      <c r="A1773" s="16" t="s">
        <v>8219</v>
      </c>
      <c r="B1773" s="16">
        <v>187</v>
      </c>
    </row>
    <row r="1774" spans="1:2" x14ac:dyDescent="0.25">
      <c r="A1774" s="16" t="s">
        <v>8219</v>
      </c>
      <c r="B1774" s="16">
        <v>188</v>
      </c>
    </row>
    <row r="1775" spans="1:2" x14ac:dyDescent="0.25">
      <c r="A1775" s="16" t="s">
        <v>8219</v>
      </c>
      <c r="B1775" s="16">
        <v>188</v>
      </c>
    </row>
    <row r="1776" spans="1:2" x14ac:dyDescent="0.25">
      <c r="A1776" s="16" t="s">
        <v>8219</v>
      </c>
      <c r="B1776" s="16">
        <v>188</v>
      </c>
    </row>
    <row r="1777" spans="1:2" x14ac:dyDescent="0.25">
      <c r="A1777" s="16" t="s">
        <v>8219</v>
      </c>
      <c r="B1777" s="16">
        <v>189</v>
      </c>
    </row>
    <row r="1778" spans="1:2" x14ac:dyDescent="0.25">
      <c r="A1778" s="16" t="s">
        <v>8219</v>
      </c>
      <c r="B1778" s="16">
        <v>189</v>
      </c>
    </row>
    <row r="1779" spans="1:2" x14ac:dyDescent="0.25">
      <c r="A1779" s="16" t="s">
        <v>8219</v>
      </c>
      <c r="B1779" s="16">
        <v>190</v>
      </c>
    </row>
    <row r="1780" spans="1:2" x14ac:dyDescent="0.25">
      <c r="A1780" s="16" t="s">
        <v>8219</v>
      </c>
      <c r="B1780" s="16">
        <v>190</v>
      </c>
    </row>
    <row r="1781" spans="1:2" x14ac:dyDescent="0.25">
      <c r="A1781" s="16" t="s">
        <v>8219</v>
      </c>
      <c r="B1781" s="16">
        <v>191</v>
      </c>
    </row>
    <row r="1782" spans="1:2" x14ac:dyDescent="0.25">
      <c r="A1782" s="16" t="s">
        <v>8219</v>
      </c>
      <c r="B1782" s="16">
        <v>191</v>
      </c>
    </row>
    <row r="1783" spans="1:2" x14ac:dyDescent="0.25">
      <c r="A1783" s="16" t="s">
        <v>8219</v>
      </c>
      <c r="B1783" s="16">
        <v>191</v>
      </c>
    </row>
    <row r="1784" spans="1:2" x14ac:dyDescent="0.25">
      <c r="A1784" s="16" t="s">
        <v>8219</v>
      </c>
      <c r="B1784" s="16">
        <v>191</v>
      </c>
    </row>
    <row r="1785" spans="1:2" x14ac:dyDescent="0.25">
      <c r="A1785" s="16" t="s">
        <v>8219</v>
      </c>
      <c r="B1785" s="16">
        <v>191</v>
      </c>
    </row>
    <row r="1786" spans="1:2" x14ac:dyDescent="0.25">
      <c r="A1786" s="16" t="s">
        <v>8219</v>
      </c>
      <c r="B1786" s="16">
        <v>193</v>
      </c>
    </row>
    <row r="1787" spans="1:2" x14ac:dyDescent="0.25">
      <c r="A1787" s="16" t="s">
        <v>8219</v>
      </c>
      <c r="B1787" s="16">
        <v>193</v>
      </c>
    </row>
    <row r="1788" spans="1:2" x14ac:dyDescent="0.25">
      <c r="A1788" s="16" t="s">
        <v>8219</v>
      </c>
      <c r="B1788" s="16">
        <v>193</v>
      </c>
    </row>
    <row r="1789" spans="1:2" x14ac:dyDescent="0.25">
      <c r="A1789" s="16" t="s">
        <v>8219</v>
      </c>
      <c r="B1789" s="16">
        <v>194</v>
      </c>
    </row>
    <row r="1790" spans="1:2" x14ac:dyDescent="0.25">
      <c r="A1790" s="16" t="s">
        <v>8219</v>
      </c>
      <c r="B1790" s="16">
        <v>194</v>
      </c>
    </row>
    <row r="1791" spans="1:2" x14ac:dyDescent="0.25">
      <c r="A1791" s="16" t="s">
        <v>8219</v>
      </c>
      <c r="B1791" s="16">
        <v>196</v>
      </c>
    </row>
    <row r="1792" spans="1:2" x14ac:dyDescent="0.25">
      <c r="A1792" s="16" t="s">
        <v>8219</v>
      </c>
      <c r="B1792" s="16">
        <v>196</v>
      </c>
    </row>
    <row r="1793" spans="1:2" x14ac:dyDescent="0.25">
      <c r="A1793" s="16" t="s">
        <v>8219</v>
      </c>
      <c r="B1793" s="16">
        <v>196</v>
      </c>
    </row>
    <row r="1794" spans="1:2" x14ac:dyDescent="0.25">
      <c r="A1794" s="16" t="s">
        <v>8219</v>
      </c>
      <c r="B1794" s="16">
        <v>197</v>
      </c>
    </row>
    <row r="1795" spans="1:2" x14ac:dyDescent="0.25">
      <c r="A1795" s="16" t="s">
        <v>8219</v>
      </c>
      <c r="B1795" s="16">
        <v>197</v>
      </c>
    </row>
    <row r="1796" spans="1:2" x14ac:dyDescent="0.25">
      <c r="A1796" s="16" t="s">
        <v>8219</v>
      </c>
      <c r="B1796" s="16">
        <v>199</v>
      </c>
    </row>
    <row r="1797" spans="1:2" x14ac:dyDescent="0.25">
      <c r="A1797" s="16" t="s">
        <v>8219</v>
      </c>
      <c r="B1797" s="16">
        <v>199</v>
      </c>
    </row>
    <row r="1798" spans="1:2" x14ac:dyDescent="0.25">
      <c r="A1798" s="16" t="s">
        <v>8219</v>
      </c>
      <c r="B1798" s="16">
        <v>199</v>
      </c>
    </row>
    <row r="1799" spans="1:2" x14ac:dyDescent="0.25">
      <c r="A1799" s="16" t="s">
        <v>8219</v>
      </c>
      <c r="B1799" s="16">
        <v>200</v>
      </c>
    </row>
    <row r="1800" spans="1:2" x14ac:dyDescent="0.25">
      <c r="A1800" s="16" t="s">
        <v>8219</v>
      </c>
      <c r="B1800" s="16">
        <v>200</v>
      </c>
    </row>
    <row r="1801" spans="1:2" x14ac:dyDescent="0.25">
      <c r="A1801" s="16" t="s">
        <v>8219</v>
      </c>
      <c r="B1801" s="16">
        <v>202</v>
      </c>
    </row>
    <row r="1802" spans="1:2" x14ac:dyDescent="0.25">
      <c r="A1802" s="16" t="s">
        <v>8219</v>
      </c>
      <c r="B1802" s="16">
        <v>202</v>
      </c>
    </row>
    <row r="1803" spans="1:2" x14ac:dyDescent="0.25">
      <c r="A1803" s="16" t="s">
        <v>8219</v>
      </c>
      <c r="B1803" s="16">
        <v>202</v>
      </c>
    </row>
    <row r="1804" spans="1:2" x14ac:dyDescent="0.25">
      <c r="A1804" s="16" t="s">
        <v>8219</v>
      </c>
      <c r="B1804" s="16">
        <v>202</v>
      </c>
    </row>
    <row r="1805" spans="1:2" x14ac:dyDescent="0.25">
      <c r="A1805" s="16" t="s">
        <v>8219</v>
      </c>
      <c r="B1805" s="16">
        <v>203</v>
      </c>
    </row>
    <row r="1806" spans="1:2" x14ac:dyDescent="0.25">
      <c r="A1806" s="16" t="s">
        <v>8219</v>
      </c>
      <c r="B1806" s="16">
        <v>204</v>
      </c>
    </row>
    <row r="1807" spans="1:2" x14ac:dyDescent="0.25">
      <c r="A1807" s="16" t="s">
        <v>8219</v>
      </c>
      <c r="B1807" s="16">
        <v>204</v>
      </c>
    </row>
    <row r="1808" spans="1:2" x14ac:dyDescent="0.25">
      <c r="A1808" s="16" t="s">
        <v>8219</v>
      </c>
      <c r="B1808" s="16">
        <v>205</v>
      </c>
    </row>
    <row r="1809" spans="1:2" x14ac:dyDescent="0.25">
      <c r="A1809" s="16" t="s">
        <v>8219</v>
      </c>
      <c r="B1809" s="16">
        <v>205</v>
      </c>
    </row>
    <row r="1810" spans="1:2" x14ac:dyDescent="0.25">
      <c r="A1810" s="16" t="s">
        <v>8219</v>
      </c>
      <c r="B1810" s="16">
        <v>205</v>
      </c>
    </row>
    <row r="1811" spans="1:2" x14ac:dyDescent="0.25">
      <c r="A1811" s="16" t="s">
        <v>8219</v>
      </c>
      <c r="B1811" s="16">
        <v>205</v>
      </c>
    </row>
    <row r="1812" spans="1:2" x14ac:dyDescent="0.25">
      <c r="A1812" s="16" t="s">
        <v>8219</v>
      </c>
      <c r="B1812" s="16">
        <v>206</v>
      </c>
    </row>
    <row r="1813" spans="1:2" x14ac:dyDescent="0.25">
      <c r="A1813" s="16" t="s">
        <v>8219</v>
      </c>
      <c r="B1813" s="16">
        <v>206</v>
      </c>
    </row>
    <row r="1814" spans="1:2" x14ac:dyDescent="0.25">
      <c r="A1814" s="16" t="s">
        <v>8219</v>
      </c>
      <c r="B1814" s="16">
        <v>206</v>
      </c>
    </row>
    <row r="1815" spans="1:2" x14ac:dyDescent="0.25">
      <c r="A1815" s="16" t="s">
        <v>8219</v>
      </c>
      <c r="B1815" s="16">
        <v>206</v>
      </c>
    </row>
    <row r="1816" spans="1:2" x14ac:dyDescent="0.25">
      <c r="A1816" s="16" t="s">
        <v>8219</v>
      </c>
      <c r="B1816" s="16">
        <v>206</v>
      </c>
    </row>
    <row r="1817" spans="1:2" x14ac:dyDescent="0.25">
      <c r="A1817" s="16" t="s">
        <v>8219</v>
      </c>
      <c r="B1817" s="16">
        <v>207</v>
      </c>
    </row>
    <row r="1818" spans="1:2" x14ac:dyDescent="0.25">
      <c r="A1818" s="16" t="s">
        <v>8219</v>
      </c>
      <c r="B1818" s="16">
        <v>207</v>
      </c>
    </row>
    <row r="1819" spans="1:2" x14ac:dyDescent="0.25">
      <c r="A1819" s="16" t="s">
        <v>8219</v>
      </c>
      <c r="B1819" s="16">
        <v>208</v>
      </c>
    </row>
    <row r="1820" spans="1:2" x14ac:dyDescent="0.25">
      <c r="A1820" s="16" t="s">
        <v>8219</v>
      </c>
      <c r="B1820" s="16">
        <v>209</v>
      </c>
    </row>
    <row r="1821" spans="1:2" x14ac:dyDescent="0.25">
      <c r="A1821" s="16" t="s">
        <v>8219</v>
      </c>
      <c r="B1821" s="16">
        <v>210</v>
      </c>
    </row>
    <row r="1822" spans="1:2" x14ac:dyDescent="0.25">
      <c r="A1822" s="16" t="s">
        <v>8219</v>
      </c>
      <c r="B1822" s="16">
        <v>211</v>
      </c>
    </row>
    <row r="1823" spans="1:2" x14ac:dyDescent="0.25">
      <c r="A1823" s="16" t="s">
        <v>8219</v>
      </c>
      <c r="B1823" s="16">
        <v>211</v>
      </c>
    </row>
    <row r="1824" spans="1:2" x14ac:dyDescent="0.25">
      <c r="A1824" s="16" t="s">
        <v>8219</v>
      </c>
      <c r="B1824" s="16">
        <v>211</v>
      </c>
    </row>
    <row r="1825" spans="1:2" x14ac:dyDescent="0.25">
      <c r="A1825" s="16" t="s">
        <v>8219</v>
      </c>
      <c r="B1825" s="16">
        <v>213</v>
      </c>
    </row>
    <row r="1826" spans="1:2" x14ac:dyDescent="0.25">
      <c r="A1826" s="16" t="s">
        <v>8219</v>
      </c>
      <c r="B1826" s="16">
        <v>213</v>
      </c>
    </row>
    <row r="1827" spans="1:2" x14ac:dyDescent="0.25">
      <c r="A1827" s="16" t="s">
        <v>8219</v>
      </c>
      <c r="B1827" s="16">
        <v>215</v>
      </c>
    </row>
    <row r="1828" spans="1:2" x14ac:dyDescent="0.25">
      <c r="A1828" s="16" t="s">
        <v>8219</v>
      </c>
      <c r="B1828" s="16">
        <v>216</v>
      </c>
    </row>
    <row r="1829" spans="1:2" x14ac:dyDescent="0.25">
      <c r="A1829" s="16" t="s">
        <v>8219</v>
      </c>
      <c r="B1829" s="16">
        <v>217</v>
      </c>
    </row>
    <row r="1830" spans="1:2" x14ac:dyDescent="0.25">
      <c r="A1830" s="16" t="s">
        <v>8219</v>
      </c>
      <c r="B1830" s="16">
        <v>217</v>
      </c>
    </row>
    <row r="1831" spans="1:2" x14ac:dyDescent="0.25">
      <c r="A1831" s="16" t="s">
        <v>8219</v>
      </c>
      <c r="B1831" s="16">
        <v>218</v>
      </c>
    </row>
    <row r="1832" spans="1:2" x14ac:dyDescent="0.25">
      <c r="A1832" s="16" t="s">
        <v>8219</v>
      </c>
      <c r="B1832" s="16">
        <v>218</v>
      </c>
    </row>
    <row r="1833" spans="1:2" x14ac:dyDescent="0.25">
      <c r="A1833" s="16" t="s">
        <v>8219</v>
      </c>
      <c r="B1833" s="16">
        <v>220</v>
      </c>
    </row>
    <row r="1834" spans="1:2" x14ac:dyDescent="0.25">
      <c r="A1834" s="16" t="s">
        <v>8219</v>
      </c>
      <c r="B1834" s="16">
        <v>221</v>
      </c>
    </row>
    <row r="1835" spans="1:2" x14ac:dyDescent="0.25">
      <c r="A1835" s="16" t="s">
        <v>8219</v>
      </c>
      <c r="B1835" s="16">
        <v>221</v>
      </c>
    </row>
    <row r="1836" spans="1:2" x14ac:dyDescent="0.25">
      <c r="A1836" s="16" t="s">
        <v>8219</v>
      </c>
      <c r="B1836" s="16">
        <v>221</v>
      </c>
    </row>
    <row r="1837" spans="1:2" x14ac:dyDescent="0.25">
      <c r="A1837" s="16" t="s">
        <v>8219</v>
      </c>
      <c r="B1837" s="16">
        <v>222</v>
      </c>
    </row>
    <row r="1838" spans="1:2" x14ac:dyDescent="0.25">
      <c r="A1838" s="16" t="s">
        <v>8219</v>
      </c>
      <c r="B1838" s="16">
        <v>222</v>
      </c>
    </row>
    <row r="1839" spans="1:2" x14ac:dyDescent="0.25">
      <c r="A1839" s="16" t="s">
        <v>8219</v>
      </c>
      <c r="B1839" s="16">
        <v>223</v>
      </c>
    </row>
    <row r="1840" spans="1:2" x14ac:dyDescent="0.25">
      <c r="A1840" s="16" t="s">
        <v>8219</v>
      </c>
      <c r="B1840" s="16">
        <v>224</v>
      </c>
    </row>
    <row r="1841" spans="1:2" x14ac:dyDescent="0.25">
      <c r="A1841" s="16" t="s">
        <v>8219</v>
      </c>
      <c r="B1841" s="16">
        <v>226</v>
      </c>
    </row>
    <row r="1842" spans="1:2" x14ac:dyDescent="0.25">
      <c r="A1842" s="16" t="s">
        <v>8219</v>
      </c>
      <c r="B1842" s="16">
        <v>226</v>
      </c>
    </row>
    <row r="1843" spans="1:2" x14ac:dyDescent="0.25">
      <c r="A1843" s="16" t="s">
        <v>8219</v>
      </c>
      <c r="B1843" s="16">
        <v>226</v>
      </c>
    </row>
    <row r="1844" spans="1:2" x14ac:dyDescent="0.25">
      <c r="A1844" s="16" t="s">
        <v>8219</v>
      </c>
      <c r="B1844" s="16">
        <v>227</v>
      </c>
    </row>
    <row r="1845" spans="1:2" x14ac:dyDescent="0.25">
      <c r="A1845" s="16" t="s">
        <v>8219</v>
      </c>
      <c r="B1845" s="16">
        <v>229</v>
      </c>
    </row>
    <row r="1846" spans="1:2" x14ac:dyDescent="0.25">
      <c r="A1846" s="16" t="s">
        <v>8219</v>
      </c>
      <c r="B1846" s="16">
        <v>229</v>
      </c>
    </row>
    <row r="1847" spans="1:2" x14ac:dyDescent="0.25">
      <c r="A1847" s="16" t="s">
        <v>8219</v>
      </c>
      <c r="B1847" s="16">
        <v>232</v>
      </c>
    </row>
    <row r="1848" spans="1:2" x14ac:dyDescent="0.25">
      <c r="A1848" s="16" t="s">
        <v>8219</v>
      </c>
      <c r="B1848" s="16">
        <v>234</v>
      </c>
    </row>
    <row r="1849" spans="1:2" x14ac:dyDescent="0.25">
      <c r="A1849" s="16" t="s">
        <v>8219</v>
      </c>
      <c r="B1849" s="16">
        <v>234</v>
      </c>
    </row>
    <row r="1850" spans="1:2" x14ac:dyDescent="0.25">
      <c r="A1850" s="16" t="s">
        <v>8219</v>
      </c>
      <c r="B1850" s="16">
        <v>235</v>
      </c>
    </row>
    <row r="1851" spans="1:2" x14ac:dyDescent="0.25">
      <c r="A1851" s="16" t="s">
        <v>8219</v>
      </c>
      <c r="B1851" s="16">
        <v>235</v>
      </c>
    </row>
    <row r="1852" spans="1:2" x14ac:dyDescent="0.25">
      <c r="A1852" s="16" t="s">
        <v>8219</v>
      </c>
      <c r="B1852" s="16">
        <v>236</v>
      </c>
    </row>
    <row r="1853" spans="1:2" x14ac:dyDescent="0.25">
      <c r="A1853" s="16" t="s">
        <v>8219</v>
      </c>
      <c r="B1853" s="16">
        <v>236</v>
      </c>
    </row>
    <row r="1854" spans="1:2" x14ac:dyDescent="0.25">
      <c r="A1854" s="16" t="s">
        <v>8219</v>
      </c>
      <c r="B1854" s="16">
        <v>236</v>
      </c>
    </row>
    <row r="1855" spans="1:2" x14ac:dyDescent="0.25">
      <c r="A1855" s="16" t="s">
        <v>8219</v>
      </c>
      <c r="B1855" s="16">
        <v>237</v>
      </c>
    </row>
    <row r="1856" spans="1:2" x14ac:dyDescent="0.25">
      <c r="A1856" s="16" t="s">
        <v>8219</v>
      </c>
      <c r="B1856" s="16">
        <v>237</v>
      </c>
    </row>
    <row r="1857" spans="1:2" x14ac:dyDescent="0.25">
      <c r="A1857" s="16" t="s">
        <v>8219</v>
      </c>
      <c r="B1857" s="16">
        <v>237</v>
      </c>
    </row>
    <row r="1858" spans="1:2" x14ac:dyDescent="0.25">
      <c r="A1858" s="16" t="s">
        <v>8219</v>
      </c>
      <c r="B1858" s="16">
        <v>238</v>
      </c>
    </row>
    <row r="1859" spans="1:2" x14ac:dyDescent="0.25">
      <c r="A1859" s="16" t="s">
        <v>8219</v>
      </c>
      <c r="B1859" s="16">
        <v>238</v>
      </c>
    </row>
    <row r="1860" spans="1:2" x14ac:dyDescent="0.25">
      <c r="A1860" s="16" t="s">
        <v>8219</v>
      </c>
      <c r="B1860" s="16">
        <v>238</v>
      </c>
    </row>
    <row r="1861" spans="1:2" x14ac:dyDescent="0.25">
      <c r="A1861" s="16" t="s">
        <v>8219</v>
      </c>
      <c r="B1861" s="16">
        <v>238</v>
      </c>
    </row>
    <row r="1862" spans="1:2" x14ac:dyDescent="0.25">
      <c r="A1862" s="16" t="s">
        <v>8219</v>
      </c>
      <c r="B1862" s="16">
        <v>240</v>
      </c>
    </row>
    <row r="1863" spans="1:2" x14ac:dyDescent="0.25">
      <c r="A1863" s="16" t="s">
        <v>8219</v>
      </c>
      <c r="B1863" s="16">
        <v>241</v>
      </c>
    </row>
    <row r="1864" spans="1:2" x14ac:dyDescent="0.25">
      <c r="A1864" s="16" t="s">
        <v>8219</v>
      </c>
      <c r="B1864" s="16">
        <v>241</v>
      </c>
    </row>
    <row r="1865" spans="1:2" x14ac:dyDescent="0.25">
      <c r="A1865" s="16" t="s">
        <v>8219</v>
      </c>
      <c r="B1865" s="16">
        <v>241</v>
      </c>
    </row>
    <row r="1866" spans="1:2" x14ac:dyDescent="0.25">
      <c r="A1866" s="16" t="s">
        <v>8219</v>
      </c>
      <c r="B1866" s="16">
        <v>242</v>
      </c>
    </row>
    <row r="1867" spans="1:2" x14ac:dyDescent="0.25">
      <c r="A1867" s="16" t="s">
        <v>8219</v>
      </c>
      <c r="B1867" s="16">
        <v>244</v>
      </c>
    </row>
    <row r="1868" spans="1:2" x14ac:dyDescent="0.25">
      <c r="A1868" s="16" t="s">
        <v>8219</v>
      </c>
      <c r="B1868" s="16">
        <v>244</v>
      </c>
    </row>
    <row r="1869" spans="1:2" x14ac:dyDescent="0.25">
      <c r="A1869" s="16" t="s">
        <v>8219</v>
      </c>
      <c r="B1869" s="16">
        <v>246</v>
      </c>
    </row>
    <row r="1870" spans="1:2" x14ac:dyDescent="0.25">
      <c r="A1870" s="16" t="s">
        <v>8219</v>
      </c>
      <c r="B1870" s="16">
        <v>246</v>
      </c>
    </row>
    <row r="1871" spans="1:2" x14ac:dyDescent="0.25">
      <c r="A1871" s="16" t="s">
        <v>8219</v>
      </c>
      <c r="B1871" s="16">
        <v>248</v>
      </c>
    </row>
    <row r="1872" spans="1:2" x14ac:dyDescent="0.25">
      <c r="A1872" s="16" t="s">
        <v>8219</v>
      </c>
      <c r="B1872" s="16">
        <v>249</v>
      </c>
    </row>
    <row r="1873" spans="1:2" x14ac:dyDescent="0.25">
      <c r="A1873" s="16" t="s">
        <v>8219</v>
      </c>
      <c r="B1873" s="16">
        <v>249</v>
      </c>
    </row>
    <row r="1874" spans="1:2" x14ac:dyDescent="0.25">
      <c r="A1874" s="16" t="s">
        <v>8219</v>
      </c>
      <c r="B1874" s="16">
        <v>251</v>
      </c>
    </row>
    <row r="1875" spans="1:2" x14ac:dyDescent="0.25">
      <c r="A1875" s="16" t="s">
        <v>8219</v>
      </c>
      <c r="B1875" s="16">
        <v>251</v>
      </c>
    </row>
    <row r="1876" spans="1:2" x14ac:dyDescent="0.25">
      <c r="A1876" s="16" t="s">
        <v>8219</v>
      </c>
      <c r="B1876" s="16">
        <v>251</v>
      </c>
    </row>
    <row r="1877" spans="1:2" x14ac:dyDescent="0.25">
      <c r="A1877" s="16" t="s">
        <v>8219</v>
      </c>
      <c r="B1877" s="16">
        <v>253</v>
      </c>
    </row>
    <row r="1878" spans="1:2" x14ac:dyDescent="0.25">
      <c r="A1878" s="16" t="s">
        <v>8219</v>
      </c>
      <c r="B1878" s="16">
        <v>253</v>
      </c>
    </row>
    <row r="1879" spans="1:2" x14ac:dyDescent="0.25">
      <c r="A1879" s="16" t="s">
        <v>8219</v>
      </c>
      <c r="B1879" s="16">
        <v>253</v>
      </c>
    </row>
    <row r="1880" spans="1:2" x14ac:dyDescent="0.25">
      <c r="A1880" s="16" t="s">
        <v>8219</v>
      </c>
      <c r="B1880" s="16">
        <v>255</v>
      </c>
    </row>
    <row r="1881" spans="1:2" x14ac:dyDescent="0.25">
      <c r="A1881" s="16" t="s">
        <v>8219</v>
      </c>
      <c r="B1881" s="16">
        <v>259</v>
      </c>
    </row>
    <row r="1882" spans="1:2" x14ac:dyDescent="0.25">
      <c r="A1882" s="16" t="s">
        <v>8219</v>
      </c>
      <c r="B1882" s="16">
        <v>263</v>
      </c>
    </row>
    <row r="1883" spans="1:2" x14ac:dyDescent="0.25">
      <c r="A1883" s="16" t="s">
        <v>8219</v>
      </c>
      <c r="B1883" s="16">
        <v>263</v>
      </c>
    </row>
    <row r="1884" spans="1:2" x14ac:dyDescent="0.25">
      <c r="A1884" s="16" t="s">
        <v>8219</v>
      </c>
      <c r="B1884" s="16">
        <v>263</v>
      </c>
    </row>
    <row r="1885" spans="1:2" x14ac:dyDescent="0.25">
      <c r="A1885" s="16" t="s">
        <v>8219</v>
      </c>
      <c r="B1885" s="16">
        <v>263</v>
      </c>
    </row>
    <row r="1886" spans="1:2" x14ac:dyDescent="0.25">
      <c r="A1886" s="16" t="s">
        <v>8219</v>
      </c>
      <c r="B1886" s="16">
        <v>263</v>
      </c>
    </row>
    <row r="1887" spans="1:2" x14ac:dyDescent="0.25">
      <c r="A1887" s="16" t="s">
        <v>8219</v>
      </c>
      <c r="B1887" s="16">
        <v>264</v>
      </c>
    </row>
    <row r="1888" spans="1:2" x14ac:dyDescent="0.25">
      <c r="A1888" s="16" t="s">
        <v>8219</v>
      </c>
      <c r="B1888" s="16">
        <v>265</v>
      </c>
    </row>
    <row r="1889" spans="1:2" x14ac:dyDescent="0.25">
      <c r="A1889" s="16" t="s">
        <v>8219</v>
      </c>
      <c r="B1889" s="16">
        <v>265</v>
      </c>
    </row>
    <row r="1890" spans="1:2" x14ac:dyDescent="0.25">
      <c r="A1890" s="16" t="s">
        <v>8219</v>
      </c>
      <c r="B1890" s="16">
        <v>266</v>
      </c>
    </row>
    <row r="1891" spans="1:2" x14ac:dyDescent="0.25">
      <c r="A1891" s="16" t="s">
        <v>8219</v>
      </c>
      <c r="B1891" s="16">
        <v>266</v>
      </c>
    </row>
    <row r="1892" spans="1:2" x14ac:dyDescent="0.25">
      <c r="A1892" s="16" t="s">
        <v>8219</v>
      </c>
      <c r="B1892" s="16">
        <v>267</v>
      </c>
    </row>
    <row r="1893" spans="1:2" x14ac:dyDescent="0.25">
      <c r="A1893" s="16" t="s">
        <v>8219</v>
      </c>
      <c r="B1893" s="16">
        <v>269</v>
      </c>
    </row>
    <row r="1894" spans="1:2" x14ac:dyDescent="0.25">
      <c r="A1894" s="16" t="s">
        <v>8219</v>
      </c>
      <c r="B1894" s="16">
        <v>269</v>
      </c>
    </row>
    <row r="1895" spans="1:2" x14ac:dyDescent="0.25">
      <c r="A1895" s="16" t="s">
        <v>8219</v>
      </c>
      <c r="B1895" s="16">
        <v>269</v>
      </c>
    </row>
    <row r="1896" spans="1:2" x14ac:dyDescent="0.25">
      <c r="A1896" s="16" t="s">
        <v>8219</v>
      </c>
      <c r="B1896" s="16">
        <v>270</v>
      </c>
    </row>
    <row r="1897" spans="1:2" x14ac:dyDescent="0.25">
      <c r="A1897" s="16" t="s">
        <v>8219</v>
      </c>
      <c r="B1897" s="16">
        <v>271</v>
      </c>
    </row>
    <row r="1898" spans="1:2" x14ac:dyDescent="0.25">
      <c r="A1898" s="16" t="s">
        <v>8219</v>
      </c>
      <c r="B1898" s="16">
        <v>271</v>
      </c>
    </row>
    <row r="1899" spans="1:2" x14ac:dyDescent="0.25">
      <c r="A1899" s="16" t="s">
        <v>8219</v>
      </c>
      <c r="B1899" s="16">
        <v>271</v>
      </c>
    </row>
    <row r="1900" spans="1:2" x14ac:dyDescent="0.25">
      <c r="A1900" s="16" t="s">
        <v>8219</v>
      </c>
      <c r="B1900" s="16">
        <v>271</v>
      </c>
    </row>
    <row r="1901" spans="1:2" x14ac:dyDescent="0.25">
      <c r="A1901" s="16" t="s">
        <v>8219</v>
      </c>
      <c r="B1901" s="16">
        <v>273</v>
      </c>
    </row>
    <row r="1902" spans="1:2" x14ac:dyDescent="0.25">
      <c r="A1902" s="16" t="s">
        <v>8219</v>
      </c>
      <c r="B1902" s="16">
        <v>274</v>
      </c>
    </row>
    <row r="1903" spans="1:2" x14ac:dyDescent="0.25">
      <c r="A1903" s="16" t="s">
        <v>8219</v>
      </c>
      <c r="B1903" s="16">
        <v>274</v>
      </c>
    </row>
    <row r="1904" spans="1:2" x14ac:dyDescent="0.25">
      <c r="A1904" s="16" t="s">
        <v>8219</v>
      </c>
      <c r="B1904" s="16">
        <v>274</v>
      </c>
    </row>
    <row r="1905" spans="1:2" x14ac:dyDescent="0.25">
      <c r="A1905" s="16" t="s">
        <v>8219</v>
      </c>
      <c r="B1905" s="16">
        <v>275</v>
      </c>
    </row>
    <row r="1906" spans="1:2" x14ac:dyDescent="0.25">
      <c r="A1906" s="16" t="s">
        <v>8219</v>
      </c>
      <c r="B1906" s="16">
        <v>276</v>
      </c>
    </row>
    <row r="1907" spans="1:2" x14ac:dyDescent="0.25">
      <c r="A1907" s="16" t="s">
        <v>8219</v>
      </c>
      <c r="B1907" s="16">
        <v>277</v>
      </c>
    </row>
    <row r="1908" spans="1:2" x14ac:dyDescent="0.25">
      <c r="A1908" s="16" t="s">
        <v>8219</v>
      </c>
      <c r="B1908" s="16">
        <v>278</v>
      </c>
    </row>
    <row r="1909" spans="1:2" x14ac:dyDescent="0.25">
      <c r="A1909" s="16" t="s">
        <v>8219</v>
      </c>
      <c r="B1909" s="16">
        <v>279</v>
      </c>
    </row>
    <row r="1910" spans="1:2" x14ac:dyDescent="0.25">
      <c r="A1910" s="16" t="s">
        <v>8219</v>
      </c>
      <c r="B1910" s="16">
        <v>280</v>
      </c>
    </row>
    <row r="1911" spans="1:2" x14ac:dyDescent="0.25">
      <c r="A1911" s="16" t="s">
        <v>8219</v>
      </c>
      <c r="B1911" s="16">
        <v>282</v>
      </c>
    </row>
    <row r="1912" spans="1:2" x14ac:dyDescent="0.25">
      <c r="A1912" s="16" t="s">
        <v>8219</v>
      </c>
      <c r="B1912" s="16">
        <v>283</v>
      </c>
    </row>
    <row r="1913" spans="1:2" x14ac:dyDescent="0.25">
      <c r="A1913" s="16" t="s">
        <v>8219</v>
      </c>
      <c r="B1913" s="16">
        <v>284</v>
      </c>
    </row>
    <row r="1914" spans="1:2" x14ac:dyDescent="0.25">
      <c r="A1914" s="16" t="s">
        <v>8219</v>
      </c>
      <c r="B1914" s="16">
        <v>284</v>
      </c>
    </row>
    <row r="1915" spans="1:2" x14ac:dyDescent="0.25">
      <c r="A1915" s="16" t="s">
        <v>8219</v>
      </c>
      <c r="B1915" s="16">
        <v>284</v>
      </c>
    </row>
    <row r="1916" spans="1:2" x14ac:dyDescent="0.25">
      <c r="A1916" s="16" t="s">
        <v>8219</v>
      </c>
      <c r="B1916" s="16">
        <v>285</v>
      </c>
    </row>
    <row r="1917" spans="1:2" x14ac:dyDescent="0.25">
      <c r="A1917" s="16" t="s">
        <v>8219</v>
      </c>
      <c r="B1917" s="16">
        <v>286</v>
      </c>
    </row>
    <row r="1918" spans="1:2" x14ac:dyDescent="0.25">
      <c r="A1918" s="16" t="s">
        <v>8219</v>
      </c>
      <c r="B1918" s="16">
        <v>286</v>
      </c>
    </row>
    <row r="1919" spans="1:2" x14ac:dyDescent="0.25">
      <c r="A1919" s="16" t="s">
        <v>8219</v>
      </c>
      <c r="B1919" s="16">
        <v>286</v>
      </c>
    </row>
    <row r="1920" spans="1:2" x14ac:dyDescent="0.25">
      <c r="A1920" s="16" t="s">
        <v>8219</v>
      </c>
      <c r="B1920" s="16">
        <v>287</v>
      </c>
    </row>
    <row r="1921" spans="1:2" x14ac:dyDescent="0.25">
      <c r="A1921" s="16" t="s">
        <v>8219</v>
      </c>
      <c r="B1921" s="16">
        <v>288</v>
      </c>
    </row>
    <row r="1922" spans="1:2" x14ac:dyDescent="0.25">
      <c r="A1922" s="16" t="s">
        <v>8219</v>
      </c>
      <c r="B1922" s="16">
        <v>288</v>
      </c>
    </row>
    <row r="1923" spans="1:2" x14ac:dyDescent="0.25">
      <c r="A1923" s="16" t="s">
        <v>8219</v>
      </c>
      <c r="B1923" s="16">
        <v>290</v>
      </c>
    </row>
    <row r="1924" spans="1:2" x14ac:dyDescent="0.25">
      <c r="A1924" s="16" t="s">
        <v>8219</v>
      </c>
      <c r="B1924" s="16">
        <v>290</v>
      </c>
    </row>
    <row r="1925" spans="1:2" x14ac:dyDescent="0.25">
      <c r="A1925" s="16" t="s">
        <v>8219</v>
      </c>
      <c r="B1925" s="16">
        <v>290</v>
      </c>
    </row>
    <row r="1926" spans="1:2" x14ac:dyDescent="0.25">
      <c r="A1926" s="16" t="s">
        <v>8219</v>
      </c>
      <c r="B1926" s="16">
        <v>293</v>
      </c>
    </row>
    <row r="1927" spans="1:2" x14ac:dyDescent="0.25">
      <c r="A1927" s="16" t="s">
        <v>8219</v>
      </c>
      <c r="B1927" s="16">
        <v>294</v>
      </c>
    </row>
    <row r="1928" spans="1:2" x14ac:dyDescent="0.25">
      <c r="A1928" s="16" t="s">
        <v>8219</v>
      </c>
      <c r="B1928" s="16">
        <v>294</v>
      </c>
    </row>
    <row r="1929" spans="1:2" x14ac:dyDescent="0.25">
      <c r="A1929" s="16" t="s">
        <v>8219</v>
      </c>
      <c r="B1929" s="16">
        <v>296</v>
      </c>
    </row>
    <row r="1930" spans="1:2" x14ac:dyDescent="0.25">
      <c r="A1930" s="16" t="s">
        <v>8219</v>
      </c>
      <c r="B1930" s="16">
        <v>298</v>
      </c>
    </row>
    <row r="1931" spans="1:2" x14ac:dyDescent="0.25">
      <c r="A1931" s="16" t="s">
        <v>8219</v>
      </c>
      <c r="B1931" s="16">
        <v>299</v>
      </c>
    </row>
    <row r="1932" spans="1:2" x14ac:dyDescent="0.25">
      <c r="A1932" s="16" t="s">
        <v>8219</v>
      </c>
      <c r="B1932" s="16">
        <v>301</v>
      </c>
    </row>
    <row r="1933" spans="1:2" x14ac:dyDescent="0.25">
      <c r="A1933" s="16" t="s">
        <v>8219</v>
      </c>
      <c r="B1933" s="16">
        <v>302</v>
      </c>
    </row>
    <row r="1934" spans="1:2" x14ac:dyDescent="0.25">
      <c r="A1934" s="16" t="s">
        <v>8219</v>
      </c>
      <c r="B1934" s="16">
        <v>302</v>
      </c>
    </row>
    <row r="1935" spans="1:2" x14ac:dyDescent="0.25">
      <c r="A1935" s="16" t="s">
        <v>8219</v>
      </c>
      <c r="B1935" s="16">
        <v>303</v>
      </c>
    </row>
    <row r="1936" spans="1:2" x14ac:dyDescent="0.25">
      <c r="A1936" s="16" t="s">
        <v>8219</v>
      </c>
      <c r="B1936" s="16">
        <v>303</v>
      </c>
    </row>
    <row r="1937" spans="1:2" x14ac:dyDescent="0.25">
      <c r="A1937" s="16" t="s">
        <v>8219</v>
      </c>
      <c r="B1937" s="16">
        <v>304</v>
      </c>
    </row>
    <row r="1938" spans="1:2" x14ac:dyDescent="0.25">
      <c r="A1938" s="16" t="s">
        <v>8219</v>
      </c>
      <c r="B1938" s="16">
        <v>305</v>
      </c>
    </row>
    <row r="1939" spans="1:2" x14ac:dyDescent="0.25">
      <c r="A1939" s="16" t="s">
        <v>8219</v>
      </c>
      <c r="B1939" s="16">
        <v>305</v>
      </c>
    </row>
    <row r="1940" spans="1:2" x14ac:dyDescent="0.25">
      <c r="A1940" s="16" t="s">
        <v>8219</v>
      </c>
      <c r="B1940" s="16">
        <v>306</v>
      </c>
    </row>
    <row r="1941" spans="1:2" x14ac:dyDescent="0.25">
      <c r="A1941" s="16" t="s">
        <v>8219</v>
      </c>
      <c r="B1941" s="16">
        <v>307</v>
      </c>
    </row>
    <row r="1942" spans="1:2" x14ac:dyDescent="0.25">
      <c r="A1942" s="16" t="s">
        <v>8219</v>
      </c>
      <c r="B1942" s="16">
        <v>308</v>
      </c>
    </row>
    <row r="1943" spans="1:2" x14ac:dyDescent="0.25">
      <c r="A1943" s="16" t="s">
        <v>8219</v>
      </c>
      <c r="B1943" s="16">
        <v>311</v>
      </c>
    </row>
    <row r="1944" spans="1:2" x14ac:dyDescent="0.25">
      <c r="A1944" s="16" t="s">
        <v>8219</v>
      </c>
      <c r="B1944" s="16">
        <v>314</v>
      </c>
    </row>
    <row r="1945" spans="1:2" x14ac:dyDescent="0.25">
      <c r="A1945" s="16" t="s">
        <v>8219</v>
      </c>
      <c r="B1945" s="16">
        <v>314</v>
      </c>
    </row>
    <row r="1946" spans="1:2" x14ac:dyDescent="0.25">
      <c r="A1946" s="16" t="s">
        <v>8219</v>
      </c>
      <c r="B1946" s="16">
        <v>315</v>
      </c>
    </row>
    <row r="1947" spans="1:2" x14ac:dyDescent="0.25">
      <c r="A1947" s="16" t="s">
        <v>8219</v>
      </c>
      <c r="B1947" s="16">
        <v>316</v>
      </c>
    </row>
    <row r="1948" spans="1:2" x14ac:dyDescent="0.25">
      <c r="A1948" s="16" t="s">
        <v>8219</v>
      </c>
      <c r="B1948" s="16">
        <v>320</v>
      </c>
    </row>
    <row r="1949" spans="1:2" x14ac:dyDescent="0.25">
      <c r="A1949" s="16" t="s">
        <v>8219</v>
      </c>
      <c r="B1949" s="16">
        <v>321</v>
      </c>
    </row>
    <row r="1950" spans="1:2" x14ac:dyDescent="0.25">
      <c r="A1950" s="16" t="s">
        <v>8219</v>
      </c>
      <c r="B1950" s="16">
        <v>321</v>
      </c>
    </row>
    <row r="1951" spans="1:2" x14ac:dyDescent="0.25">
      <c r="A1951" s="16" t="s">
        <v>8219</v>
      </c>
      <c r="B1951" s="16">
        <v>321</v>
      </c>
    </row>
    <row r="1952" spans="1:2" x14ac:dyDescent="0.25">
      <c r="A1952" s="16" t="s">
        <v>8219</v>
      </c>
      <c r="B1952" s="16">
        <v>322</v>
      </c>
    </row>
    <row r="1953" spans="1:2" x14ac:dyDescent="0.25">
      <c r="A1953" s="16" t="s">
        <v>8219</v>
      </c>
      <c r="B1953" s="16">
        <v>325</v>
      </c>
    </row>
    <row r="1954" spans="1:2" x14ac:dyDescent="0.25">
      <c r="A1954" s="16" t="s">
        <v>8219</v>
      </c>
      <c r="B1954" s="16">
        <v>325</v>
      </c>
    </row>
    <row r="1955" spans="1:2" x14ac:dyDescent="0.25">
      <c r="A1955" s="16" t="s">
        <v>8219</v>
      </c>
      <c r="B1955" s="16">
        <v>325</v>
      </c>
    </row>
    <row r="1956" spans="1:2" x14ac:dyDescent="0.25">
      <c r="A1956" s="16" t="s">
        <v>8219</v>
      </c>
      <c r="B1956" s="16">
        <v>328</v>
      </c>
    </row>
    <row r="1957" spans="1:2" x14ac:dyDescent="0.25">
      <c r="A1957" s="16" t="s">
        <v>8219</v>
      </c>
      <c r="B1957" s="16">
        <v>329</v>
      </c>
    </row>
    <row r="1958" spans="1:2" x14ac:dyDescent="0.25">
      <c r="A1958" s="16" t="s">
        <v>8219</v>
      </c>
      <c r="B1958" s="16">
        <v>329</v>
      </c>
    </row>
    <row r="1959" spans="1:2" x14ac:dyDescent="0.25">
      <c r="A1959" s="16" t="s">
        <v>8219</v>
      </c>
      <c r="B1959" s="16">
        <v>332</v>
      </c>
    </row>
    <row r="1960" spans="1:2" x14ac:dyDescent="0.25">
      <c r="A1960" s="16" t="s">
        <v>8219</v>
      </c>
      <c r="B1960" s="16">
        <v>335</v>
      </c>
    </row>
    <row r="1961" spans="1:2" x14ac:dyDescent="0.25">
      <c r="A1961" s="16" t="s">
        <v>8219</v>
      </c>
      <c r="B1961" s="16">
        <v>336</v>
      </c>
    </row>
    <row r="1962" spans="1:2" x14ac:dyDescent="0.25">
      <c r="A1962" s="16" t="s">
        <v>8219</v>
      </c>
      <c r="B1962" s="16">
        <v>336</v>
      </c>
    </row>
    <row r="1963" spans="1:2" x14ac:dyDescent="0.25">
      <c r="A1963" s="16" t="s">
        <v>8219</v>
      </c>
      <c r="B1963" s="16">
        <v>337</v>
      </c>
    </row>
    <row r="1964" spans="1:2" x14ac:dyDescent="0.25">
      <c r="A1964" s="16" t="s">
        <v>8219</v>
      </c>
      <c r="B1964" s="16">
        <v>337</v>
      </c>
    </row>
    <row r="1965" spans="1:2" x14ac:dyDescent="0.25">
      <c r="A1965" s="16" t="s">
        <v>8219</v>
      </c>
      <c r="B1965" s="16">
        <v>339</v>
      </c>
    </row>
    <row r="1966" spans="1:2" x14ac:dyDescent="0.25">
      <c r="A1966" s="16" t="s">
        <v>8219</v>
      </c>
      <c r="B1966" s="16">
        <v>340</v>
      </c>
    </row>
    <row r="1967" spans="1:2" x14ac:dyDescent="0.25">
      <c r="A1967" s="16" t="s">
        <v>8219</v>
      </c>
      <c r="B1967" s="16">
        <v>340</v>
      </c>
    </row>
    <row r="1968" spans="1:2" x14ac:dyDescent="0.25">
      <c r="A1968" s="16" t="s">
        <v>8219</v>
      </c>
      <c r="B1968" s="16">
        <v>340</v>
      </c>
    </row>
    <row r="1969" spans="1:2" x14ac:dyDescent="0.25">
      <c r="A1969" s="16" t="s">
        <v>8219</v>
      </c>
      <c r="B1969" s="16">
        <v>342</v>
      </c>
    </row>
    <row r="1970" spans="1:2" x14ac:dyDescent="0.25">
      <c r="A1970" s="16" t="s">
        <v>8219</v>
      </c>
      <c r="B1970" s="16">
        <v>343</v>
      </c>
    </row>
    <row r="1971" spans="1:2" x14ac:dyDescent="0.25">
      <c r="A1971" s="16" t="s">
        <v>8219</v>
      </c>
      <c r="B1971" s="16">
        <v>345</v>
      </c>
    </row>
    <row r="1972" spans="1:2" x14ac:dyDescent="0.25">
      <c r="A1972" s="16" t="s">
        <v>8219</v>
      </c>
      <c r="B1972" s="16">
        <v>348</v>
      </c>
    </row>
    <row r="1973" spans="1:2" x14ac:dyDescent="0.25">
      <c r="A1973" s="16" t="s">
        <v>8219</v>
      </c>
      <c r="B1973" s="16">
        <v>350</v>
      </c>
    </row>
    <row r="1974" spans="1:2" x14ac:dyDescent="0.25">
      <c r="A1974" s="16" t="s">
        <v>8219</v>
      </c>
      <c r="B1974" s="16">
        <v>351</v>
      </c>
    </row>
    <row r="1975" spans="1:2" x14ac:dyDescent="0.25">
      <c r="A1975" s="16" t="s">
        <v>8219</v>
      </c>
      <c r="B1975" s="16">
        <v>352</v>
      </c>
    </row>
    <row r="1976" spans="1:2" x14ac:dyDescent="0.25">
      <c r="A1976" s="16" t="s">
        <v>8219</v>
      </c>
      <c r="B1976" s="16">
        <v>353</v>
      </c>
    </row>
    <row r="1977" spans="1:2" x14ac:dyDescent="0.25">
      <c r="A1977" s="16" t="s">
        <v>8219</v>
      </c>
      <c r="B1977" s="16">
        <v>354</v>
      </c>
    </row>
    <row r="1978" spans="1:2" x14ac:dyDescent="0.25">
      <c r="A1978" s="16" t="s">
        <v>8219</v>
      </c>
      <c r="B1978" s="16">
        <v>354</v>
      </c>
    </row>
    <row r="1979" spans="1:2" x14ac:dyDescent="0.25">
      <c r="A1979" s="16" t="s">
        <v>8219</v>
      </c>
      <c r="B1979" s="16">
        <v>356</v>
      </c>
    </row>
    <row r="1980" spans="1:2" x14ac:dyDescent="0.25">
      <c r="A1980" s="16" t="s">
        <v>8219</v>
      </c>
      <c r="B1980" s="16">
        <v>361</v>
      </c>
    </row>
    <row r="1981" spans="1:2" x14ac:dyDescent="0.25">
      <c r="A1981" s="16" t="s">
        <v>8219</v>
      </c>
      <c r="B1981" s="16">
        <v>364</v>
      </c>
    </row>
    <row r="1982" spans="1:2" x14ac:dyDescent="0.25">
      <c r="A1982" s="16" t="s">
        <v>8219</v>
      </c>
      <c r="B1982" s="16">
        <v>365</v>
      </c>
    </row>
    <row r="1983" spans="1:2" x14ac:dyDescent="0.25">
      <c r="A1983" s="16" t="s">
        <v>8219</v>
      </c>
      <c r="B1983" s="16">
        <v>369</v>
      </c>
    </row>
    <row r="1984" spans="1:2" x14ac:dyDescent="0.25">
      <c r="A1984" s="16" t="s">
        <v>8219</v>
      </c>
      <c r="B1984" s="16">
        <v>369</v>
      </c>
    </row>
    <row r="1985" spans="1:2" x14ac:dyDescent="0.25">
      <c r="A1985" s="16" t="s">
        <v>8219</v>
      </c>
      <c r="B1985" s="16">
        <v>372</v>
      </c>
    </row>
    <row r="1986" spans="1:2" x14ac:dyDescent="0.25">
      <c r="A1986" s="16" t="s">
        <v>8219</v>
      </c>
      <c r="B1986" s="16">
        <v>375</v>
      </c>
    </row>
    <row r="1987" spans="1:2" x14ac:dyDescent="0.25">
      <c r="A1987" s="16" t="s">
        <v>8219</v>
      </c>
      <c r="B1987" s="16">
        <v>375</v>
      </c>
    </row>
    <row r="1988" spans="1:2" x14ac:dyDescent="0.25">
      <c r="A1988" s="16" t="s">
        <v>8219</v>
      </c>
      <c r="B1988" s="16">
        <v>376</v>
      </c>
    </row>
    <row r="1989" spans="1:2" x14ac:dyDescent="0.25">
      <c r="A1989" s="16" t="s">
        <v>8219</v>
      </c>
      <c r="B1989" s="16">
        <v>379</v>
      </c>
    </row>
    <row r="1990" spans="1:2" x14ac:dyDescent="0.25">
      <c r="A1990" s="16" t="s">
        <v>8219</v>
      </c>
      <c r="B1990" s="16">
        <v>379</v>
      </c>
    </row>
    <row r="1991" spans="1:2" x14ac:dyDescent="0.25">
      <c r="A1991" s="16" t="s">
        <v>8219</v>
      </c>
      <c r="B1991" s="16">
        <v>380</v>
      </c>
    </row>
    <row r="1992" spans="1:2" x14ac:dyDescent="0.25">
      <c r="A1992" s="16" t="s">
        <v>8219</v>
      </c>
      <c r="B1992" s="16">
        <v>383</v>
      </c>
    </row>
    <row r="1993" spans="1:2" x14ac:dyDescent="0.25">
      <c r="A1993" s="16" t="s">
        <v>8219</v>
      </c>
      <c r="B1993" s="16">
        <v>385</v>
      </c>
    </row>
    <row r="1994" spans="1:2" x14ac:dyDescent="0.25">
      <c r="A1994" s="16" t="s">
        <v>8219</v>
      </c>
      <c r="B1994" s="16">
        <v>388</v>
      </c>
    </row>
    <row r="1995" spans="1:2" x14ac:dyDescent="0.25">
      <c r="A1995" s="16" t="s">
        <v>8219</v>
      </c>
      <c r="B1995" s="16">
        <v>389</v>
      </c>
    </row>
    <row r="1996" spans="1:2" x14ac:dyDescent="0.25">
      <c r="A1996" s="16" t="s">
        <v>8219</v>
      </c>
      <c r="B1996" s="16">
        <v>391</v>
      </c>
    </row>
    <row r="1997" spans="1:2" x14ac:dyDescent="0.25">
      <c r="A1997" s="16" t="s">
        <v>8219</v>
      </c>
      <c r="B1997" s="16">
        <v>392</v>
      </c>
    </row>
    <row r="1998" spans="1:2" x14ac:dyDescent="0.25">
      <c r="A1998" s="16" t="s">
        <v>8219</v>
      </c>
      <c r="B1998" s="16">
        <v>392</v>
      </c>
    </row>
    <row r="1999" spans="1:2" x14ac:dyDescent="0.25">
      <c r="A1999" s="16" t="s">
        <v>8219</v>
      </c>
      <c r="B1999" s="16">
        <v>392</v>
      </c>
    </row>
    <row r="2000" spans="1:2" x14ac:dyDescent="0.25">
      <c r="A2000" s="16" t="s">
        <v>8219</v>
      </c>
      <c r="B2000" s="16">
        <v>394</v>
      </c>
    </row>
    <row r="2001" spans="1:2" x14ac:dyDescent="0.25">
      <c r="A2001" s="16" t="s">
        <v>8219</v>
      </c>
      <c r="B2001" s="16">
        <v>398</v>
      </c>
    </row>
    <row r="2002" spans="1:2" x14ac:dyDescent="0.25">
      <c r="A2002" s="16" t="s">
        <v>8219</v>
      </c>
      <c r="B2002" s="16">
        <v>398</v>
      </c>
    </row>
    <row r="2003" spans="1:2" x14ac:dyDescent="0.25">
      <c r="A2003" s="16" t="s">
        <v>8219</v>
      </c>
      <c r="B2003" s="16">
        <v>402</v>
      </c>
    </row>
    <row r="2004" spans="1:2" x14ac:dyDescent="0.25">
      <c r="A2004" s="16" t="s">
        <v>8219</v>
      </c>
      <c r="B2004" s="16">
        <v>403</v>
      </c>
    </row>
    <row r="2005" spans="1:2" x14ac:dyDescent="0.25">
      <c r="A2005" s="16" t="s">
        <v>8219</v>
      </c>
      <c r="B2005" s="16">
        <v>404</v>
      </c>
    </row>
    <row r="2006" spans="1:2" x14ac:dyDescent="0.25">
      <c r="A2006" s="16" t="s">
        <v>8219</v>
      </c>
      <c r="B2006" s="16">
        <v>404</v>
      </c>
    </row>
    <row r="2007" spans="1:2" x14ac:dyDescent="0.25">
      <c r="A2007" s="16" t="s">
        <v>8219</v>
      </c>
      <c r="B2007" s="16">
        <v>405</v>
      </c>
    </row>
    <row r="2008" spans="1:2" x14ac:dyDescent="0.25">
      <c r="A2008" s="16" t="s">
        <v>8219</v>
      </c>
      <c r="B2008" s="16">
        <v>405</v>
      </c>
    </row>
    <row r="2009" spans="1:2" x14ac:dyDescent="0.25">
      <c r="A2009" s="16" t="s">
        <v>8219</v>
      </c>
      <c r="B2009" s="16">
        <v>406</v>
      </c>
    </row>
    <row r="2010" spans="1:2" x14ac:dyDescent="0.25">
      <c r="A2010" s="16" t="s">
        <v>8219</v>
      </c>
      <c r="B2010" s="16">
        <v>410</v>
      </c>
    </row>
    <row r="2011" spans="1:2" x14ac:dyDescent="0.25">
      <c r="A2011" s="16" t="s">
        <v>8219</v>
      </c>
      <c r="B2011" s="16">
        <v>413</v>
      </c>
    </row>
    <row r="2012" spans="1:2" x14ac:dyDescent="0.25">
      <c r="A2012" s="16" t="s">
        <v>8219</v>
      </c>
      <c r="B2012" s="16">
        <v>415</v>
      </c>
    </row>
    <row r="2013" spans="1:2" x14ac:dyDescent="0.25">
      <c r="A2013" s="16" t="s">
        <v>8219</v>
      </c>
      <c r="B2013" s="16">
        <v>415</v>
      </c>
    </row>
    <row r="2014" spans="1:2" x14ac:dyDescent="0.25">
      <c r="A2014" s="16" t="s">
        <v>8219</v>
      </c>
      <c r="B2014" s="16">
        <v>424</v>
      </c>
    </row>
    <row r="2015" spans="1:2" x14ac:dyDescent="0.25">
      <c r="A2015" s="16" t="s">
        <v>8219</v>
      </c>
      <c r="B2015" s="16">
        <v>426</v>
      </c>
    </row>
    <row r="2016" spans="1:2" x14ac:dyDescent="0.25">
      <c r="A2016" s="16" t="s">
        <v>8219</v>
      </c>
      <c r="B2016" s="16">
        <v>426</v>
      </c>
    </row>
    <row r="2017" spans="1:2" x14ac:dyDescent="0.25">
      <c r="A2017" s="16" t="s">
        <v>8219</v>
      </c>
      <c r="B2017" s="16">
        <v>429</v>
      </c>
    </row>
    <row r="2018" spans="1:2" x14ac:dyDescent="0.25">
      <c r="A2018" s="16" t="s">
        <v>8219</v>
      </c>
      <c r="B2018" s="16">
        <v>433</v>
      </c>
    </row>
    <row r="2019" spans="1:2" x14ac:dyDescent="0.25">
      <c r="A2019" s="16" t="s">
        <v>8219</v>
      </c>
      <c r="B2019" s="16">
        <v>437</v>
      </c>
    </row>
    <row r="2020" spans="1:2" x14ac:dyDescent="0.25">
      <c r="A2020" s="16" t="s">
        <v>8219</v>
      </c>
      <c r="B2020" s="16">
        <v>438</v>
      </c>
    </row>
    <row r="2021" spans="1:2" x14ac:dyDescent="0.25">
      <c r="A2021" s="16" t="s">
        <v>8219</v>
      </c>
      <c r="B2021" s="16">
        <v>441</v>
      </c>
    </row>
    <row r="2022" spans="1:2" x14ac:dyDescent="0.25">
      <c r="A2022" s="16" t="s">
        <v>8219</v>
      </c>
      <c r="B2022" s="16">
        <v>443</v>
      </c>
    </row>
    <row r="2023" spans="1:2" x14ac:dyDescent="0.25">
      <c r="A2023" s="16" t="s">
        <v>8219</v>
      </c>
      <c r="B2023" s="16">
        <v>445</v>
      </c>
    </row>
    <row r="2024" spans="1:2" x14ac:dyDescent="0.25">
      <c r="A2024" s="16" t="s">
        <v>8219</v>
      </c>
      <c r="B2024" s="16">
        <v>447</v>
      </c>
    </row>
    <row r="2025" spans="1:2" x14ac:dyDescent="0.25">
      <c r="A2025" s="16" t="s">
        <v>8219</v>
      </c>
      <c r="B2025" s="16">
        <v>450</v>
      </c>
    </row>
    <row r="2026" spans="1:2" x14ac:dyDescent="0.25">
      <c r="A2026" s="16" t="s">
        <v>8219</v>
      </c>
      <c r="B2026" s="16">
        <v>452</v>
      </c>
    </row>
    <row r="2027" spans="1:2" x14ac:dyDescent="0.25">
      <c r="A2027" s="16" t="s">
        <v>8219</v>
      </c>
      <c r="B2027" s="16">
        <v>454</v>
      </c>
    </row>
    <row r="2028" spans="1:2" x14ac:dyDescent="0.25">
      <c r="A2028" s="16" t="s">
        <v>8219</v>
      </c>
      <c r="B2028" s="16">
        <v>455</v>
      </c>
    </row>
    <row r="2029" spans="1:2" x14ac:dyDescent="0.25">
      <c r="A2029" s="16" t="s">
        <v>8219</v>
      </c>
      <c r="B2029" s="16">
        <v>456</v>
      </c>
    </row>
    <row r="2030" spans="1:2" x14ac:dyDescent="0.25">
      <c r="A2030" s="16" t="s">
        <v>8219</v>
      </c>
      <c r="B2030" s="16">
        <v>465</v>
      </c>
    </row>
    <row r="2031" spans="1:2" x14ac:dyDescent="0.25">
      <c r="A2031" s="16" t="s">
        <v>8219</v>
      </c>
      <c r="B2031" s="16">
        <v>467</v>
      </c>
    </row>
    <row r="2032" spans="1:2" x14ac:dyDescent="0.25">
      <c r="A2032" s="16" t="s">
        <v>8219</v>
      </c>
      <c r="B2032" s="16">
        <v>470</v>
      </c>
    </row>
    <row r="2033" spans="1:2" x14ac:dyDescent="0.25">
      <c r="A2033" s="16" t="s">
        <v>8219</v>
      </c>
      <c r="B2033" s="16">
        <v>473</v>
      </c>
    </row>
    <row r="2034" spans="1:2" x14ac:dyDescent="0.25">
      <c r="A2034" s="16" t="s">
        <v>8219</v>
      </c>
      <c r="B2034" s="16">
        <v>478</v>
      </c>
    </row>
    <row r="2035" spans="1:2" x14ac:dyDescent="0.25">
      <c r="A2035" s="16" t="s">
        <v>8219</v>
      </c>
      <c r="B2035" s="16">
        <v>479</v>
      </c>
    </row>
    <row r="2036" spans="1:2" x14ac:dyDescent="0.25">
      <c r="A2036" s="16" t="s">
        <v>8219</v>
      </c>
      <c r="B2036" s="16">
        <v>480</v>
      </c>
    </row>
    <row r="2037" spans="1:2" x14ac:dyDescent="0.25">
      <c r="A2037" s="16" t="s">
        <v>8219</v>
      </c>
      <c r="B2037" s="16">
        <v>480</v>
      </c>
    </row>
    <row r="2038" spans="1:2" x14ac:dyDescent="0.25">
      <c r="A2038" s="16" t="s">
        <v>8219</v>
      </c>
      <c r="B2038" s="16">
        <v>489</v>
      </c>
    </row>
    <row r="2039" spans="1:2" x14ac:dyDescent="0.25">
      <c r="A2039" s="16" t="s">
        <v>8219</v>
      </c>
      <c r="B2039" s="16">
        <v>493</v>
      </c>
    </row>
    <row r="2040" spans="1:2" x14ac:dyDescent="0.25">
      <c r="A2040" s="16" t="s">
        <v>8219</v>
      </c>
      <c r="B2040" s="16">
        <v>493</v>
      </c>
    </row>
    <row r="2041" spans="1:2" x14ac:dyDescent="0.25">
      <c r="A2041" s="16" t="s">
        <v>8219</v>
      </c>
      <c r="B2041" s="16">
        <v>498</v>
      </c>
    </row>
    <row r="2042" spans="1:2" x14ac:dyDescent="0.25">
      <c r="A2042" s="16" t="s">
        <v>8219</v>
      </c>
      <c r="B2042" s="16">
        <v>498</v>
      </c>
    </row>
    <row r="2043" spans="1:2" x14ac:dyDescent="0.25">
      <c r="A2043" s="16" t="s">
        <v>8219</v>
      </c>
      <c r="B2043" s="16">
        <v>499</v>
      </c>
    </row>
    <row r="2044" spans="1:2" x14ac:dyDescent="0.25">
      <c r="A2044" s="16" t="s">
        <v>8219</v>
      </c>
      <c r="B2044" s="16">
        <v>508</v>
      </c>
    </row>
    <row r="2045" spans="1:2" x14ac:dyDescent="0.25">
      <c r="A2045" s="16" t="s">
        <v>8219</v>
      </c>
      <c r="B2045" s="16">
        <v>508</v>
      </c>
    </row>
    <row r="2046" spans="1:2" x14ac:dyDescent="0.25">
      <c r="A2046" s="16" t="s">
        <v>8219</v>
      </c>
      <c r="B2046" s="16">
        <v>508</v>
      </c>
    </row>
    <row r="2047" spans="1:2" x14ac:dyDescent="0.25">
      <c r="A2047" s="16" t="s">
        <v>8219</v>
      </c>
      <c r="B2047" s="16">
        <v>510</v>
      </c>
    </row>
    <row r="2048" spans="1:2" x14ac:dyDescent="0.25">
      <c r="A2048" s="16" t="s">
        <v>8219</v>
      </c>
      <c r="B2048" s="16">
        <v>512</v>
      </c>
    </row>
    <row r="2049" spans="1:2" x14ac:dyDescent="0.25">
      <c r="A2049" s="16" t="s">
        <v>8219</v>
      </c>
      <c r="B2049" s="16">
        <v>514</v>
      </c>
    </row>
    <row r="2050" spans="1:2" x14ac:dyDescent="0.25">
      <c r="A2050" s="16" t="s">
        <v>8219</v>
      </c>
      <c r="B2050" s="16">
        <v>524</v>
      </c>
    </row>
    <row r="2051" spans="1:2" x14ac:dyDescent="0.25">
      <c r="A2051" s="16" t="s">
        <v>8219</v>
      </c>
      <c r="B2051" s="16">
        <v>531</v>
      </c>
    </row>
    <row r="2052" spans="1:2" x14ac:dyDescent="0.25">
      <c r="A2052" s="16" t="s">
        <v>8219</v>
      </c>
      <c r="B2052" s="16">
        <v>537</v>
      </c>
    </row>
    <row r="2053" spans="1:2" x14ac:dyDescent="0.25">
      <c r="A2053" s="16" t="s">
        <v>8219</v>
      </c>
      <c r="B2053" s="16">
        <v>537</v>
      </c>
    </row>
    <row r="2054" spans="1:2" x14ac:dyDescent="0.25">
      <c r="A2054" s="16" t="s">
        <v>8219</v>
      </c>
      <c r="B2054" s="16">
        <v>539</v>
      </c>
    </row>
    <row r="2055" spans="1:2" x14ac:dyDescent="0.25">
      <c r="A2055" s="16" t="s">
        <v>8219</v>
      </c>
      <c r="B2055" s="16">
        <v>539</v>
      </c>
    </row>
    <row r="2056" spans="1:2" x14ac:dyDescent="0.25">
      <c r="A2056" s="16" t="s">
        <v>8219</v>
      </c>
      <c r="B2056" s="16">
        <v>541</v>
      </c>
    </row>
    <row r="2057" spans="1:2" x14ac:dyDescent="0.25">
      <c r="A2057" s="16" t="s">
        <v>8219</v>
      </c>
      <c r="B2057" s="16">
        <v>549</v>
      </c>
    </row>
    <row r="2058" spans="1:2" x14ac:dyDescent="0.25">
      <c r="A2058" s="16" t="s">
        <v>8219</v>
      </c>
      <c r="B2058" s="16">
        <v>551</v>
      </c>
    </row>
    <row r="2059" spans="1:2" x14ac:dyDescent="0.25">
      <c r="A2059" s="16" t="s">
        <v>8219</v>
      </c>
      <c r="B2059" s="16">
        <v>554</v>
      </c>
    </row>
    <row r="2060" spans="1:2" x14ac:dyDescent="0.25">
      <c r="A2060" s="16" t="s">
        <v>8219</v>
      </c>
      <c r="B2060" s="16">
        <v>555</v>
      </c>
    </row>
    <row r="2061" spans="1:2" x14ac:dyDescent="0.25">
      <c r="A2061" s="16" t="s">
        <v>8219</v>
      </c>
      <c r="B2061" s="16">
        <v>555</v>
      </c>
    </row>
    <row r="2062" spans="1:2" x14ac:dyDescent="0.25">
      <c r="A2062" s="16" t="s">
        <v>8219</v>
      </c>
      <c r="B2062" s="16">
        <v>557</v>
      </c>
    </row>
    <row r="2063" spans="1:2" x14ac:dyDescent="0.25">
      <c r="A2063" s="16" t="s">
        <v>8219</v>
      </c>
      <c r="B2063" s="16">
        <v>558</v>
      </c>
    </row>
    <row r="2064" spans="1:2" x14ac:dyDescent="0.25">
      <c r="A2064" s="16" t="s">
        <v>8219</v>
      </c>
      <c r="B2064" s="16">
        <v>560</v>
      </c>
    </row>
    <row r="2065" spans="1:2" x14ac:dyDescent="0.25">
      <c r="A2065" s="16" t="s">
        <v>8219</v>
      </c>
      <c r="B2065" s="16">
        <v>562</v>
      </c>
    </row>
    <row r="2066" spans="1:2" x14ac:dyDescent="0.25">
      <c r="A2066" s="16" t="s">
        <v>8219</v>
      </c>
      <c r="B2066" s="16">
        <v>563</v>
      </c>
    </row>
    <row r="2067" spans="1:2" x14ac:dyDescent="0.25">
      <c r="A2067" s="16" t="s">
        <v>8219</v>
      </c>
      <c r="B2067" s="16">
        <v>571</v>
      </c>
    </row>
    <row r="2068" spans="1:2" x14ac:dyDescent="0.25">
      <c r="A2068" s="16" t="s">
        <v>8219</v>
      </c>
      <c r="B2068" s="16">
        <v>574</v>
      </c>
    </row>
    <row r="2069" spans="1:2" x14ac:dyDescent="0.25">
      <c r="A2069" s="16" t="s">
        <v>8219</v>
      </c>
      <c r="B2069" s="16">
        <v>576</v>
      </c>
    </row>
    <row r="2070" spans="1:2" x14ac:dyDescent="0.25">
      <c r="A2070" s="16" t="s">
        <v>8219</v>
      </c>
      <c r="B2070" s="16">
        <v>577</v>
      </c>
    </row>
    <row r="2071" spans="1:2" x14ac:dyDescent="0.25">
      <c r="A2071" s="16" t="s">
        <v>8219</v>
      </c>
      <c r="B2071" s="16">
        <v>600</v>
      </c>
    </row>
    <row r="2072" spans="1:2" x14ac:dyDescent="0.25">
      <c r="A2072" s="16" t="s">
        <v>8219</v>
      </c>
      <c r="B2072" s="16">
        <v>607</v>
      </c>
    </row>
    <row r="2073" spans="1:2" x14ac:dyDescent="0.25">
      <c r="A2073" s="16" t="s">
        <v>8219</v>
      </c>
      <c r="B2073" s="16">
        <v>613</v>
      </c>
    </row>
    <row r="2074" spans="1:2" x14ac:dyDescent="0.25">
      <c r="A2074" s="16" t="s">
        <v>8219</v>
      </c>
      <c r="B2074" s="16">
        <v>614</v>
      </c>
    </row>
    <row r="2075" spans="1:2" x14ac:dyDescent="0.25">
      <c r="A2075" s="16" t="s">
        <v>8219</v>
      </c>
      <c r="B2075" s="16">
        <v>615</v>
      </c>
    </row>
    <row r="2076" spans="1:2" x14ac:dyDescent="0.25">
      <c r="A2076" s="16" t="s">
        <v>8219</v>
      </c>
      <c r="B2076" s="16">
        <v>621</v>
      </c>
    </row>
    <row r="2077" spans="1:2" x14ac:dyDescent="0.25">
      <c r="A2077" s="16" t="s">
        <v>8219</v>
      </c>
      <c r="B2077" s="16">
        <v>623</v>
      </c>
    </row>
    <row r="2078" spans="1:2" x14ac:dyDescent="0.25">
      <c r="A2078" s="16" t="s">
        <v>8219</v>
      </c>
      <c r="B2078" s="16">
        <v>625</v>
      </c>
    </row>
    <row r="2079" spans="1:2" x14ac:dyDescent="0.25">
      <c r="A2079" s="16" t="s">
        <v>8219</v>
      </c>
      <c r="B2079" s="16">
        <v>635</v>
      </c>
    </row>
    <row r="2080" spans="1:2" x14ac:dyDescent="0.25">
      <c r="A2080" s="16" t="s">
        <v>8219</v>
      </c>
      <c r="B2080" s="16">
        <v>644</v>
      </c>
    </row>
    <row r="2081" spans="1:2" x14ac:dyDescent="0.25">
      <c r="A2081" s="16" t="s">
        <v>8219</v>
      </c>
      <c r="B2081" s="16">
        <v>651</v>
      </c>
    </row>
    <row r="2082" spans="1:2" x14ac:dyDescent="0.25">
      <c r="A2082" s="16" t="s">
        <v>8219</v>
      </c>
      <c r="B2082" s="16">
        <v>660</v>
      </c>
    </row>
    <row r="2083" spans="1:2" x14ac:dyDescent="0.25">
      <c r="A2083" s="16" t="s">
        <v>8219</v>
      </c>
      <c r="B2083" s="16">
        <v>665</v>
      </c>
    </row>
    <row r="2084" spans="1:2" x14ac:dyDescent="0.25">
      <c r="A2084" s="16" t="s">
        <v>8219</v>
      </c>
      <c r="B2084" s="16">
        <v>666</v>
      </c>
    </row>
    <row r="2085" spans="1:2" x14ac:dyDescent="0.25">
      <c r="A2085" s="16" t="s">
        <v>8219</v>
      </c>
      <c r="B2085" s="16">
        <v>670</v>
      </c>
    </row>
    <row r="2086" spans="1:2" x14ac:dyDescent="0.25">
      <c r="A2086" s="16" t="s">
        <v>8219</v>
      </c>
      <c r="B2086" s="16">
        <v>676</v>
      </c>
    </row>
    <row r="2087" spans="1:2" x14ac:dyDescent="0.25">
      <c r="A2087" s="16" t="s">
        <v>8219</v>
      </c>
      <c r="B2087" s="16">
        <v>680</v>
      </c>
    </row>
    <row r="2088" spans="1:2" x14ac:dyDescent="0.25">
      <c r="A2088" s="16" t="s">
        <v>8219</v>
      </c>
      <c r="B2088" s="16">
        <v>680</v>
      </c>
    </row>
    <row r="2089" spans="1:2" x14ac:dyDescent="0.25">
      <c r="A2089" s="16" t="s">
        <v>8219</v>
      </c>
      <c r="B2089" s="16">
        <v>682</v>
      </c>
    </row>
    <row r="2090" spans="1:2" x14ac:dyDescent="0.25">
      <c r="A2090" s="16" t="s">
        <v>8219</v>
      </c>
      <c r="B2090" s="16">
        <v>682</v>
      </c>
    </row>
    <row r="2091" spans="1:2" x14ac:dyDescent="0.25">
      <c r="A2091" s="16" t="s">
        <v>8219</v>
      </c>
      <c r="B2091" s="16">
        <v>688</v>
      </c>
    </row>
    <row r="2092" spans="1:2" x14ac:dyDescent="0.25">
      <c r="A2092" s="16" t="s">
        <v>8219</v>
      </c>
      <c r="B2092" s="16">
        <v>701</v>
      </c>
    </row>
    <row r="2093" spans="1:2" x14ac:dyDescent="0.25">
      <c r="A2093" s="16" t="s">
        <v>8219</v>
      </c>
      <c r="B2093" s="16">
        <v>707</v>
      </c>
    </row>
    <row r="2094" spans="1:2" x14ac:dyDescent="0.25">
      <c r="A2094" s="16" t="s">
        <v>8219</v>
      </c>
      <c r="B2094" s="16">
        <v>711</v>
      </c>
    </row>
    <row r="2095" spans="1:2" x14ac:dyDescent="0.25">
      <c r="A2095" s="16" t="s">
        <v>8219</v>
      </c>
      <c r="B2095" s="16">
        <v>714</v>
      </c>
    </row>
    <row r="2096" spans="1:2" x14ac:dyDescent="0.25">
      <c r="A2096" s="16" t="s">
        <v>8219</v>
      </c>
      <c r="B2096" s="16">
        <v>721</v>
      </c>
    </row>
    <row r="2097" spans="1:2" x14ac:dyDescent="0.25">
      <c r="A2097" s="16" t="s">
        <v>8219</v>
      </c>
      <c r="B2097" s="16">
        <v>729</v>
      </c>
    </row>
    <row r="2098" spans="1:2" x14ac:dyDescent="0.25">
      <c r="A2098" s="16" t="s">
        <v>8219</v>
      </c>
      <c r="B2098" s="16">
        <v>736</v>
      </c>
    </row>
    <row r="2099" spans="1:2" x14ac:dyDescent="0.25">
      <c r="A2099" s="16" t="s">
        <v>8219</v>
      </c>
      <c r="B2099" s="16">
        <v>740</v>
      </c>
    </row>
    <row r="2100" spans="1:2" x14ac:dyDescent="0.25">
      <c r="A2100" s="16" t="s">
        <v>8219</v>
      </c>
      <c r="B2100" s="16">
        <v>742</v>
      </c>
    </row>
    <row r="2101" spans="1:2" x14ac:dyDescent="0.25">
      <c r="A2101" s="16" t="s">
        <v>8219</v>
      </c>
      <c r="B2101" s="16">
        <v>760</v>
      </c>
    </row>
    <row r="2102" spans="1:2" x14ac:dyDescent="0.25">
      <c r="A2102" s="16" t="s">
        <v>8219</v>
      </c>
      <c r="B2102" s="16">
        <v>813</v>
      </c>
    </row>
    <row r="2103" spans="1:2" x14ac:dyDescent="0.25">
      <c r="A2103" s="16" t="s">
        <v>8219</v>
      </c>
      <c r="B2103" s="16">
        <v>821</v>
      </c>
    </row>
    <row r="2104" spans="1:2" x14ac:dyDescent="0.25">
      <c r="A2104" s="16" t="s">
        <v>8219</v>
      </c>
      <c r="B2104" s="16">
        <v>827</v>
      </c>
    </row>
    <row r="2105" spans="1:2" x14ac:dyDescent="0.25">
      <c r="A2105" s="16" t="s">
        <v>8219</v>
      </c>
      <c r="B2105" s="16">
        <v>834</v>
      </c>
    </row>
    <row r="2106" spans="1:2" x14ac:dyDescent="0.25">
      <c r="A2106" s="16" t="s">
        <v>8219</v>
      </c>
      <c r="B2106" s="16">
        <v>848</v>
      </c>
    </row>
    <row r="2107" spans="1:2" x14ac:dyDescent="0.25">
      <c r="A2107" s="16" t="s">
        <v>8219</v>
      </c>
      <c r="B2107" s="16">
        <v>859</v>
      </c>
    </row>
    <row r="2108" spans="1:2" x14ac:dyDescent="0.25">
      <c r="A2108" s="16" t="s">
        <v>8219</v>
      </c>
      <c r="B2108" s="16">
        <v>874</v>
      </c>
    </row>
    <row r="2109" spans="1:2" x14ac:dyDescent="0.25">
      <c r="A2109" s="16" t="s">
        <v>8219</v>
      </c>
      <c r="B2109" s="16">
        <v>878</v>
      </c>
    </row>
    <row r="2110" spans="1:2" x14ac:dyDescent="0.25">
      <c r="A2110" s="16" t="s">
        <v>8219</v>
      </c>
      <c r="B2110" s="16">
        <v>885</v>
      </c>
    </row>
    <row r="2111" spans="1:2" x14ac:dyDescent="0.25">
      <c r="A2111" s="16" t="s">
        <v>8219</v>
      </c>
      <c r="B2111" s="16">
        <v>897</v>
      </c>
    </row>
    <row r="2112" spans="1:2" x14ac:dyDescent="0.25">
      <c r="A2112" s="16" t="s">
        <v>8219</v>
      </c>
      <c r="B2112" s="16">
        <v>902</v>
      </c>
    </row>
    <row r="2113" spans="1:2" x14ac:dyDescent="0.25">
      <c r="A2113" s="16" t="s">
        <v>8219</v>
      </c>
      <c r="B2113" s="16">
        <v>916</v>
      </c>
    </row>
    <row r="2114" spans="1:2" x14ac:dyDescent="0.25">
      <c r="A2114" s="16" t="s">
        <v>8219</v>
      </c>
      <c r="B2114" s="16">
        <v>930</v>
      </c>
    </row>
    <row r="2115" spans="1:2" x14ac:dyDescent="0.25">
      <c r="A2115" s="16" t="s">
        <v>8219</v>
      </c>
      <c r="B2115" s="16">
        <v>942</v>
      </c>
    </row>
    <row r="2116" spans="1:2" x14ac:dyDescent="0.25">
      <c r="A2116" s="16" t="s">
        <v>8219</v>
      </c>
      <c r="B2116" s="16">
        <v>943</v>
      </c>
    </row>
    <row r="2117" spans="1:2" x14ac:dyDescent="0.25">
      <c r="A2117" s="16" t="s">
        <v>8219</v>
      </c>
      <c r="B2117" s="16">
        <v>944</v>
      </c>
    </row>
    <row r="2118" spans="1:2" x14ac:dyDescent="0.25">
      <c r="A2118" s="16" t="s">
        <v>8219</v>
      </c>
      <c r="B2118" s="16">
        <v>951</v>
      </c>
    </row>
    <row r="2119" spans="1:2" x14ac:dyDescent="0.25">
      <c r="A2119" s="16" t="s">
        <v>8219</v>
      </c>
      <c r="B2119" s="16">
        <v>963</v>
      </c>
    </row>
    <row r="2120" spans="1:2" x14ac:dyDescent="0.25">
      <c r="A2120" s="16" t="s">
        <v>8219</v>
      </c>
      <c r="B2120" s="16">
        <v>964</v>
      </c>
    </row>
    <row r="2121" spans="1:2" x14ac:dyDescent="0.25">
      <c r="A2121" s="16" t="s">
        <v>8219</v>
      </c>
      <c r="B2121" s="16">
        <v>971</v>
      </c>
    </row>
    <row r="2122" spans="1:2" x14ac:dyDescent="0.25">
      <c r="A2122" s="16" t="s">
        <v>8219</v>
      </c>
      <c r="B2122" s="16">
        <v>983</v>
      </c>
    </row>
    <row r="2123" spans="1:2" x14ac:dyDescent="0.25">
      <c r="A2123" s="16" t="s">
        <v>8219</v>
      </c>
      <c r="B2123" s="16">
        <v>988</v>
      </c>
    </row>
    <row r="2124" spans="1:2" x14ac:dyDescent="0.25">
      <c r="A2124" s="16" t="s">
        <v>8219</v>
      </c>
      <c r="B2124" s="16">
        <v>1013</v>
      </c>
    </row>
    <row r="2125" spans="1:2" x14ac:dyDescent="0.25">
      <c r="A2125" s="16" t="s">
        <v>8219</v>
      </c>
      <c r="B2125" s="16">
        <v>1019</v>
      </c>
    </row>
    <row r="2126" spans="1:2" x14ac:dyDescent="0.25">
      <c r="A2126" s="16" t="s">
        <v>8219</v>
      </c>
      <c r="B2126" s="16">
        <v>1021</v>
      </c>
    </row>
    <row r="2127" spans="1:2" x14ac:dyDescent="0.25">
      <c r="A2127" s="16" t="s">
        <v>8219</v>
      </c>
      <c r="B2127" s="16">
        <v>1049</v>
      </c>
    </row>
    <row r="2128" spans="1:2" x14ac:dyDescent="0.25">
      <c r="A2128" s="16" t="s">
        <v>8219</v>
      </c>
      <c r="B2128" s="16">
        <v>1062</v>
      </c>
    </row>
    <row r="2129" spans="1:2" x14ac:dyDescent="0.25">
      <c r="A2129" s="16" t="s">
        <v>8219</v>
      </c>
      <c r="B2129" s="16">
        <v>1071</v>
      </c>
    </row>
    <row r="2130" spans="1:2" x14ac:dyDescent="0.25">
      <c r="A2130" s="16" t="s">
        <v>8219</v>
      </c>
      <c r="B2130" s="16">
        <v>1088</v>
      </c>
    </row>
    <row r="2131" spans="1:2" x14ac:dyDescent="0.25">
      <c r="A2131" s="16" t="s">
        <v>8219</v>
      </c>
      <c r="B2131" s="16">
        <v>1095</v>
      </c>
    </row>
    <row r="2132" spans="1:2" x14ac:dyDescent="0.25">
      <c r="A2132" s="16" t="s">
        <v>8219</v>
      </c>
      <c r="B2132" s="16">
        <v>1104</v>
      </c>
    </row>
    <row r="2133" spans="1:2" x14ac:dyDescent="0.25">
      <c r="A2133" s="16" t="s">
        <v>8219</v>
      </c>
      <c r="B2133" s="16">
        <v>1107</v>
      </c>
    </row>
    <row r="2134" spans="1:2" x14ac:dyDescent="0.25">
      <c r="A2134" s="16" t="s">
        <v>8219</v>
      </c>
      <c r="B2134" s="16">
        <v>1113</v>
      </c>
    </row>
    <row r="2135" spans="1:2" x14ac:dyDescent="0.25">
      <c r="A2135" s="16" t="s">
        <v>8219</v>
      </c>
      <c r="B2135" s="16">
        <v>1151</v>
      </c>
    </row>
    <row r="2136" spans="1:2" x14ac:dyDescent="0.25">
      <c r="A2136" s="16" t="s">
        <v>8219</v>
      </c>
      <c r="B2136" s="16">
        <v>1204</v>
      </c>
    </row>
    <row r="2137" spans="1:2" x14ac:dyDescent="0.25">
      <c r="A2137" s="16" t="s">
        <v>8219</v>
      </c>
      <c r="B2137" s="16">
        <v>1224</v>
      </c>
    </row>
    <row r="2138" spans="1:2" x14ac:dyDescent="0.25">
      <c r="A2138" s="16" t="s">
        <v>8219</v>
      </c>
      <c r="B2138" s="16">
        <v>1251</v>
      </c>
    </row>
    <row r="2139" spans="1:2" x14ac:dyDescent="0.25">
      <c r="A2139" s="16" t="s">
        <v>8219</v>
      </c>
      <c r="B2139" s="16">
        <v>1260</v>
      </c>
    </row>
    <row r="2140" spans="1:2" x14ac:dyDescent="0.25">
      <c r="A2140" s="16" t="s">
        <v>8219</v>
      </c>
      <c r="B2140" s="16">
        <v>1281</v>
      </c>
    </row>
    <row r="2141" spans="1:2" x14ac:dyDescent="0.25">
      <c r="A2141" s="16" t="s">
        <v>8219</v>
      </c>
      <c r="B2141" s="16">
        <v>1328</v>
      </c>
    </row>
    <row r="2142" spans="1:2" x14ac:dyDescent="0.25">
      <c r="A2142" s="16" t="s">
        <v>8219</v>
      </c>
      <c r="B2142" s="16">
        <v>1356</v>
      </c>
    </row>
    <row r="2143" spans="1:2" x14ac:dyDescent="0.25">
      <c r="A2143" s="16" t="s">
        <v>8219</v>
      </c>
      <c r="B2143" s="16">
        <v>1364</v>
      </c>
    </row>
    <row r="2144" spans="1:2" x14ac:dyDescent="0.25">
      <c r="A2144" s="16" t="s">
        <v>8219</v>
      </c>
      <c r="B2144" s="16">
        <v>1373</v>
      </c>
    </row>
    <row r="2145" spans="1:2" x14ac:dyDescent="0.25">
      <c r="A2145" s="16" t="s">
        <v>8219</v>
      </c>
      <c r="B2145" s="16">
        <v>1375</v>
      </c>
    </row>
    <row r="2146" spans="1:2" x14ac:dyDescent="0.25">
      <c r="A2146" s="16" t="s">
        <v>8219</v>
      </c>
      <c r="B2146" s="16">
        <v>1420</v>
      </c>
    </row>
    <row r="2147" spans="1:2" x14ac:dyDescent="0.25">
      <c r="A2147" s="16" t="s">
        <v>8219</v>
      </c>
      <c r="B2147" s="16">
        <v>1510</v>
      </c>
    </row>
    <row r="2148" spans="1:2" x14ac:dyDescent="0.25">
      <c r="A2148" s="16" t="s">
        <v>8219</v>
      </c>
      <c r="B2148" s="16">
        <v>1513</v>
      </c>
    </row>
    <row r="2149" spans="1:2" x14ac:dyDescent="0.25">
      <c r="A2149" s="16" t="s">
        <v>8219</v>
      </c>
      <c r="B2149" s="16">
        <v>1530</v>
      </c>
    </row>
    <row r="2150" spans="1:2" x14ac:dyDescent="0.25">
      <c r="A2150" s="16" t="s">
        <v>8219</v>
      </c>
      <c r="B2150" s="16">
        <v>1556</v>
      </c>
    </row>
    <row r="2151" spans="1:2" x14ac:dyDescent="0.25">
      <c r="A2151" s="16" t="s">
        <v>8219</v>
      </c>
      <c r="B2151" s="16">
        <v>1596</v>
      </c>
    </row>
    <row r="2152" spans="1:2" x14ac:dyDescent="0.25">
      <c r="A2152" s="16" t="s">
        <v>8219</v>
      </c>
      <c r="B2152" s="16">
        <v>1633</v>
      </c>
    </row>
    <row r="2153" spans="1:2" x14ac:dyDescent="0.25">
      <c r="A2153" s="16" t="s">
        <v>8219</v>
      </c>
      <c r="B2153" s="16">
        <v>1637</v>
      </c>
    </row>
    <row r="2154" spans="1:2" x14ac:dyDescent="0.25">
      <c r="A2154" s="16" t="s">
        <v>8219</v>
      </c>
      <c r="B2154" s="16">
        <v>1670</v>
      </c>
    </row>
    <row r="2155" spans="1:2" x14ac:dyDescent="0.25">
      <c r="A2155" s="16" t="s">
        <v>8219</v>
      </c>
      <c r="B2155" s="16">
        <v>1737</v>
      </c>
    </row>
    <row r="2156" spans="1:2" x14ac:dyDescent="0.25">
      <c r="A2156" s="16" t="s">
        <v>8219</v>
      </c>
      <c r="B2156" s="16">
        <v>1762</v>
      </c>
    </row>
    <row r="2157" spans="1:2" x14ac:dyDescent="0.25">
      <c r="A2157" s="16" t="s">
        <v>8219</v>
      </c>
      <c r="B2157" s="16">
        <v>1780</v>
      </c>
    </row>
    <row r="2158" spans="1:2" x14ac:dyDescent="0.25">
      <c r="A2158" s="16" t="s">
        <v>8219</v>
      </c>
      <c r="B2158" s="16">
        <v>1789</v>
      </c>
    </row>
    <row r="2159" spans="1:2" x14ac:dyDescent="0.25">
      <c r="A2159" s="16" t="s">
        <v>8219</v>
      </c>
      <c r="B2159" s="16">
        <v>1876</v>
      </c>
    </row>
    <row r="2160" spans="1:2" x14ac:dyDescent="0.25">
      <c r="A2160" s="16" t="s">
        <v>8219</v>
      </c>
      <c r="B2160" s="16">
        <v>1887</v>
      </c>
    </row>
    <row r="2161" spans="1:2" x14ac:dyDescent="0.25">
      <c r="A2161" s="16" t="s">
        <v>8219</v>
      </c>
      <c r="B2161" s="16">
        <v>1945</v>
      </c>
    </row>
    <row r="2162" spans="1:2" x14ac:dyDescent="0.25">
      <c r="A2162" s="16" t="s">
        <v>8219</v>
      </c>
      <c r="B2162" s="16">
        <v>1980</v>
      </c>
    </row>
    <row r="2163" spans="1:2" x14ac:dyDescent="0.25">
      <c r="A2163" s="16" t="s">
        <v>8219</v>
      </c>
      <c r="B2163" s="16">
        <v>2035</v>
      </c>
    </row>
    <row r="2164" spans="1:2" x14ac:dyDescent="0.25">
      <c r="A2164" s="16" t="s">
        <v>8219</v>
      </c>
      <c r="B2164" s="16">
        <v>2051</v>
      </c>
    </row>
    <row r="2165" spans="1:2" x14ac:dyDescent="0.25">
      <c r="A2165" s="16" t="s">
        <v>8219</v>
      </c>
      <c r="B2165" s="16">
        <v>2139</v>
      </c>
    </row>
    <row r="2166" spans="1:2" x14ac:dyDescent="0.25">
      <c r="A2166" s="16" t="s">
        <v>8219</v>
      </c>
      <c r="B2166" s="16">
        <v>2165</v>
      </c>
    </row>
    <row r="2167" spans="1:2" x14ac:dyDescent="0.25">
      <c r="A2167" s="16" t="s">
        <v>8219</v>
      </c>
      <c r="B2167" s="16">
        <v>2174</v>
      </c>
    </row>
    <row r="2168" spans="1:2" x14ac:dyDescent="0.25">
      <c r="A2168" s="16" t="s">
        <v>8219</v>
      </c>
      <c r="B2168" s="16">
        <v>2436</v>
      </c>
    </row>
    <row r="2169" spans="1:2" x14ac:dyDescent="0.25">
      <c r="A2169" s="16" t="s">
        <v>8219</v>
      </c>
      <c r="B2169" s="16">
        <v>2478</v>
      </c>
    </row>
    <row r="2170" spans="1:2" x14ac:dyDescent="0.25">
      <c r="A2170" s="16" t="s">
        <v>8219</v>
      </c>
      <c r="B2170" s="16">
        <v>2525</v>
      </c>
    </row>
    <row r="2171" spans="1:2" x14ac:dyDescent="0.25">
      <c r="A2171" s="16" t="s">
        <v>8219</v>
      </c>
      <c r="B2171" s="16">
        <v>2602</v>
      </c>
    </row>
    <row r="2172" spans="1:2" x14ac:dyDescent="0.25">
      <c r="A2172" s="16" t="s">
        <v>8219</v>
      </c>
      <c r="B2172" s="16">
        <v>3238</v>
      </c>
    </row>
    <row r="2173" spans="1:2" x14ac:dyDescent="0.25">
      <c r="A2173" s="16" t="s">
        <v>8219</v>
      </c>
      <c r="B2173" s="16">
        <v>3355</v>
      </c>
    </row>
    <row r="2174" spans="1:2" x14ac:dyDescent="0.25">
      <c r="A2174" s="16" t="s">
        <v>8219</v>
      </c>
      <c r="B2174" s="16">
        <v>3468</v>
      </c>
    </row>
    <row r="2175" spans="1:2" x14ac:dyDescent="0.25">
      <c r="A2175" s="16" t="s">
        <v>8219</v>
      </c>
      <c r="B2175" s="16">
        <v>3562</v>
      </c>
    </row>
    <row r="2176" spans="1:2" x14ac:dyDescent="0.25">
      <c r="A2176" s="16" t="s">
        <v>8219</v>
      </c>
      <c r="B2176" s="16">
        <v>3663</v>
      </c>
    </row>
    <row r="2177" spans="1:2" x14ac:dyDescent="0.25">
      <c r="A2177" s="16" t="s">
        <v>8219</v>
      </c>
      <c r="B2177" s="16">
        <v>3863</v>
      </c>
    </row>
    <row r="2178" spans="1:2" x14ac:dyDescent="0.25">
      <c r="A2178" s="16" t="s">
        <v>8219</v>
      </c>
      <c r="B2178" s="16">
        <v>4245</v>
      </c>
    </row>
    <row r="2179" spans="1:2" x14ac:dyDescent="0.25">
      <c r="A2179" s="16" t="s">
        <v>8219</v>
      </c>
      <c r="B2179" s="16">
        <v>4330</v>
      </c>
    </row>
    <row r="2180" spans="1:2" x14ac:dyDescent="0.25">
      <c r="A2180" s="16" t="s">
        <v>8219</v>
      </c>
      <c r="B2180" s="16">
        <v>4562</v>
      </c>
    </row>
    <row r="2181" spans="1:2" x14ac:dyDescent="0.25">
      <c r="A2181" s="16" t="s">
        <v>8219</v>
      </c>
      <c r="B2181" s="16">
        <v>4883</v>
      </c>
    </row>
    <row r="2182" spans="1:2" x14ac:dyDescent="0.25">
      <c r="A2182" s="16" t="s">
        <v>8219</v>
      </c>
      <c r="B2182" s="16">
        <v>5812</v>
      </c>
    </row>
    <row r="2183" spans="1:2" x14ac:dyDescent="0.25">
      <c r="A2183" s="16" t="s">
        <v>8219</v>
      </c>
      <c r="B2183" s="16">
        <v>8200</v>
      </c>
    </row>
    <row r="2184" spans="1:2" x14ac:dyDescent="0.25">
      <c r="A2184" s="16" t="s">
        <v>8219</v>
      </c>
      <c r="B2184" s="16">
        <v>8359</v>
      </c>
    </row>
    <row r="2185" spans="1:2" x14ac:dyDescent="0.25">
      <c r="A2185" s="16" t="s">
        <v>8219</v>
      </c>
      <c r="B2185" s="16">
        <v>20242</v>
      </c>
    </row>
    <row r="2186" spans="1:2" x14ac:dyDescent="0.25">
      <c r="A2186" s="16" t="s">
        <v>8219</v>
      </c>
      <c r="B2186" s="16">
        <v>26457</v>
      </c>
    </row>
  </sheetData>
  <sortState xmlns:xlrd2="http://schemas.microsoft.com/office/spreadsheetml/2017/richdata2" ref="E2:F1531">
    <sortCondition ref="F2:F1531"/>
  </sortState>
  <conditionalFormatting sqref="A2:A2186">
    <cfRule type="containsText" dxfId="15" priority="13" operator="containsText" text="currently live">
      <formula>NOT(ISERROR(SEARCH("currently live",A2)))</formula>
    </cfRule>
    <cfRule type="containsText" dxfId="14" priority="14" operator="containsText" text="failed">
      <formula>NOT(ISERROR(SEARCH("failed",A2)))</formula>
    </cfRule>
    <cfRule type="containsText" dxfId="13" priority="15" operator="containsText" text="canceled">
      <formula>NOT(ISERROR(SEARCH("canceled",A2)))</formula>
    </cfRule>
    <cfRule type="containsText" dxfId="12" priority="16" operator="containsText" text="successful">
      <formula>NOT(ISERROR(SEARCH("successful",A2)))</formula>
    </cfRule>
  </conditionalFormatting>
  <conditionalFormatting sqref="E2:E1531">
    <cfRule type="containsText" dxfId="11" priority="9" operator="containsText" text="currently live">
      <formula>NOT(ISERROR(SEARCH("currently live",E2)))</formula>
    </cfRule>
    <cfRule type="containsText" dxfId="10" priority="10" operator="containsText" text="failed">
      <formula>NOT(ISERROR(SEARCH("failed",E2)))</formula>
    </cfRule>
    <cfRule type="containsText" dxfId="9" priority="11" operator="containsText" text="canceled">
      <formula>NOT(ISERROR(SEARCH("canceled",E2)))</formula>
    </cfRule>
    <cfRule type="containsText" dxfId="8" priority="12" operator="containsText" text="successful">
      <formula>NOT(ISERROR(SEARCH("successful",E2)))</formula>
    </cfRule>
  </conditionalFormatting>
  <conditionalFormatting sqref="J1">
    <cfRule type="containsText" dxfId="7" priority="5" operator="containsText" text="currently live">
      <formula>NOT(ISERROR(SEARCH("currently live",J1)))</formula>
    </cfRule>
    <cfRule type="containsText" dxfId="6" priority="6" operator="containsText" text="failed">
      <formula>NOT(ISERROR(SEARCH("failed",J1)))</formula>
    </cfRule>
    <cfRule type="containsText" dxfId="5" priority="7" operator="containsText" text="canceled">
      <formula>NOT(ISERROR(SEARCH("canceled",J1)))</formula>
    </cfRule>
    <cfRule type="containsText" dxfId="4" priority="8" operator="containsText" text="successful">
      <formula>NOT(ISERROR(SEARCH("successful",J1)))</formula>
    </cfRule>
  </conditionalFormatting>
  <conditionalFormatting sqref="K1">
    <cfRule type="containsText" dxfId="3" priority="1" operator="containsText" text="currently live">
      <formula>NOT(ISERROR(SEARCH("currently live",K1)))</formula>
    </cfRule>
    <cfRule type="containsText" dxfId="2" priority="2" operator="containsText" text="failed">
      <formula>NOT(ISERROR(SEARCH("failed",K1)))</formula>
    </cfRule>
    <cfRule type="containsText" dxfId="1" priority="3" operator="containsText" text="canceled">
      <formula>NOT(ISERROR(SEARCH("canceled",K1)))</formula>
    </cfRule>
    <cfRule type="containsText" dxfId="0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9" zoomScaleNormal="69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85546875" customWidth="1"/>
    <col min="5" max="5" width="16.42578125" customWidth="1"/>
    <col min="6" max="6" width="14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6.7109375" style="7" bestFit="1" customWidth="1"/>
    <col min="16" max="16" width="28.85546875" bestFit="1" customWidth="1"/>
    <col min="17" max="17" width="41.28515625" bestFit="1" customWidth="1"/>
    <col min="18" max="18" width="39.140625" bestFit="1" customWidth="1"/>
    <col min="19" max="19" width="18.5703125" bestFit="1" customWidth="1"/>
    <col min="20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8365</v>
      </c>
      <c r="R1" s="1" t="s">
        <v>8366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ROUND(SUM((Table1[[#This Row],[pledged]]/Table1[[#This Row],[goal]])*100),0)</f>
        <v>137</v>
      </c>
      <c r="P2" s="8">
        <f>IFERROR(Table1[[#This Row],[pledged]]/Table1[[#This Row],[backers_count]],"0")</f>
        <v>63.917582417582416</v>
      </c>
      <c r="Q2" s="13">
        <f>(((Table1[[#This Row],[deadline]]/60)/60)/24)+DATE(1970,1,1)</f>
        <v>42208.125</v>
      </c>
      <c r="R2" s="13">
        <f>(((Table1[[#This Row],[launched_at]]/60)/60)/24)+DATE(1970,1,1)</f>
        <v>42177.007071759261</v>
      </c>
      <c r="S2" t="s">
        <v>8351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ROUND(SUM((Table1[[#This Row],[pledged]]/Table1[[#This Row],[goal]])*100),0)</f>
        <v>143</v>
      </c>
      <c r="P3" s="8">
        <f>IFERROR(Table1[[#This Row],[pledged]]/Table1[[#This Row],[backers_count]],"0")</f>
        <v>185.48101265822785</v>
      </c>
      <c r="Q3" s="13">
        <f>(((Table1[[#This Row],[deadline]]/60)/60)/24)+DATE(1970,1,1)</f>
        <v>42796.600497685184</v>
      </c>
      <c r="R3" s="13">
        <f>(((Table1[[#This Row],[launched_at]]/60)/60)/24)+DATE(1970,1,1)</f>
        <v>42766.600497685184</v>
      </c>
      <c r="S3" t="s">
        <v>8351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ROUND(SUM((Table1[[#This Row],[pledged]]/Table1[[#This Row],[goal]])*100),0)</f>
        <v>105</v>
      </c>
      <c r="P4" s="8">
        <f>IFERROR(Table1[[#This Row],[pledged]]/Table1[[#This Row],[backers_count]],"0")</f>
        <v>15</v>
      </c>
      <c r="Q4" s="13">
        <f>(((Table1[[#This Row],[deadline]]/60)/60)/24)+DATE(1970,1,1)</f>
        <v>42415.702349537038</v>
      </c>
      <c r="R4" s="13">
        <f>(((Table1[[#This Row],[launched_at]]/60)/60)/24)+DATE(1970,1,1)</f>
        <v>42405.702349537038</v>
      </c>
      <c r="S4" t="s">
        <v>8351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ROUND(SUM((Table1[[#This Row],[pledged]]/Table1[[#This Row],[goal]])*100),0)</f>
        <v>104</v>
      </c>
      <c r="P5" s="8">
        <f>IFERROR(Table1[[#This Row],[pledged]]/Table1[[#This Row],[backers_count]],"0")</f>
        <v>69.266666666666666</v>
      </c>
      <c r="Q5" s="13">
        <f>(((Table1[[#This Row],[deadline]]/60)/60)/24)+DATE(1970,1,1)</f>
        <v>41858.515127314815</v>
      </c>
      <c r="R5" s="13">
        <f>(((Table1[[#This Row],[launched_at]]/60)/60)/24)+DATE(1970,1,1)</f>
        <v>41828.515127314815</v>
      </c>
      <c r="S5" t="s">
        <v>8351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ROUND(SUM((Table1[[#This Row],[pledged]]/Table1[[#This Row],[goal]])*100),0)</f>
        <v>123</v>
      </c>
      <c r="P6" s="8">
        <f>IFERROR(Table1[[#This Row],[pledged]]/Table1[[#This Row],[backers_count]],"0")</f>
        <v>190.55028169014085</v>
      </c>
      <c r="Q6" s="13">
        <f>(((Table1[[#This Row],[deadline]]/60)/60)/24)+DATE(1970,1,1)</f>
        <v>42357.834247685183</v>
      </c>
      <c r="R6" s="13">
        <f>(((Table1[[#This Row],[launched_at]]/60)/60)/24)+DATE(1970,1,1)</f>
        <v>42327.834247685183</v>
      </c>
      <c r="S6" t="s">
        <v>8351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ROUND(SUM((Table1[[#This Row],[pledged]]/Table1[[#This Row],[goal]])*100),0)</f>
        <v>110</v>
      </c>
      <c r="P7" s="8">
        <f>IFERROR(Table1[[#This Row],[pledged]]/Table1[[#This Row],[backers_count]],"0")</f>
        <v>93.40425531914893</v>
      </c>
      <c r="Q7" s="13">
        <f>(((Table1[[#This Row],[deadline]]/60)/60)/24)+DATE(1970,1,1)</f>
        <v>42580.232638888891</v>
      </c>
      <c r="R7" s="13">
        <f>(((Table1[[#This Row],[launched_at]]/60)/60)/24)+DATE(1970,1,1)</f>
        <v>42563.932951388888</v>
      </c>
      <c r="S7" t="s">
        <v>8351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ROUND(SUM((Table1[[#This Row],[pledged]]/Table1[[#This Row],[goal]])*100),0)</f>
        <v>106</v>
      </c>
      <c r="P8" s="8">
        <f>IFERROR(Table1[[#This Row],[pledged]]/Table1[[#This Row],[backers_count]],"0")</f>
        <v>146.87931034482759</v>
      </c>
      <c r="Q8" s="13">
        <f>(((Table1[[#This Row],[deadline]]/60)/60)/24)+DATE(1970,1,1)</f>
        <v>41804.072337962964</v>
      </c>
      <c r="R8" s="13">
        <f>(((Table1[[#This Row],[launched_at]]/60)/60)/24)+DATE(1970,1,1)</f>
        <v>41794.072337962964</v>
      </c>
      <c r="S8" t="s">
        <v>8351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ROUND(SUM((Table1[[#This Row],[pledged]]/Table1[[#This Row],[goal]])*100),0)</f>
        <v>101</v>
      </c>
      <c r="P9" s="8">
        <f>IFERROR(Table1[[#This Row],[pledged]]/Table1[[#This Row],[backers_count]],"0")</f>
        <v>159.82456140350877</v>
      </c>
      <c r="Q9" s="13">
        <f>(((Table1[[#This Row],[deadline]]/60)/60)/24)+DATE(1970,1,1)</f>
        <v>42556.047071759262</v>
      </c>
      <c r="R9" s="13">
        <f>(((Table1[[#This Row],[launched_at]]/60)/60)/24)+DATE(1970,1,1)</f>
        <v>42516.047071759262</v>
      </c>
      <c r="S9" t="s">
        <v>8351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ROUND(SUM((Table1[[#This Row],[pledged]]/Table1[[#This Row],[goal]])*100),0)</f>
        <v>100</v>
      </c>
      <c r="P10" s="8">
        <f>IFERROR(Table1[[#This Row],[pledged]]/Table1[[#This Row],[backers_count]],"0")</f>
        <v>291.79333333333335</v>
      </c>
      <c r="Q10" s="13">
        <f>(((Table1[[#This Row],[deadline]]/60)/60)/24)+DATE(1970,1,1)</f>
        <v>42475.875</v>
      </c>
      <c r="R10" s="13">
        <f>(((Table1[[#This Row],[launched_at]]/60)/60)/24)+DATE(1970,1,1)</f>
        <v>42468.94458333333</v>
      </c>
      <c r="S10" t="s">
        <v>8351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ROUND(SUM((Table1[[#This Row],[pledged]]/Table1[[#This Row],[goal]])*100),0)</f>
        <v>126</v>
      </c>
      <c r="P11" s="8">
        <f>IFERROR(Table1[[#This Row],[pledged]]/Table1[[#This Row],[backers_count]],"0")</f>
        <v>31.499500000000001</v>
      </c>
      <c r="Q11" s="13">
        <f>(((Table1[[#This Row],[deadline]]/60)/60)/24)+DATE(1970,1,1)</f>
        <v>42477.103518518517</v>
      </c>
      <c r="R11" s="13">
        <f>(((Table1[[#This Row],[launched_at]]/60)/60)/24)+DATE(1970,1,1)</f>
        <v>42447.103518518517</v>
      </c>
      <c r="S11" t="s">
        <v>8351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ROUND(SUM((Table1[[#This Row],[pledged]]/Table1[[#This Row],[goal]])*100),0)</f>
        <v>101</v>
      </c>
      <c r="P12" s="8">
        <f>IFERROR(Table1[[#This Row],[pledged]]/Table1[[#This Row],[backers_count]],"0")</f>
        <v>158.68421052631578</v>
      </c>
      <c r="Q12" s="13">
        <f>(((Table1[[#This Row],[deadline]]/60)/60)/24)+DATE(1970,1,1)</f>
        <v>41815.068043981482</v>
      </c>
      <c r="R12" s="13">
        <f>(((Table1[[#This Row],[launched_at]]/60)/60)/24)+DATE(1970,1,1)</f>
        <v>41780.068043981482</v>
      </c>
      <c r="S12" t="s">
        <v>8351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ROUND(SUM((Table1[[#This Row],[pledged]]/Table1[[#This Row],[goal]])*100),0)</f>
        <v>121</v>
      </c>
      <c r="P13" s="8">
        <f>IFERROR(Table1[[#This Row],[pledged]]/Table1[[#This Row],[backers_count]],"0")</f>
        <v>80.333333333333329</v>
      </c>
      <c r="Q13" s="13">
        <f>(((Table1[[#This Row],[deadline]]/60)/60)/24)+DATE(1970,1,1)</f>
        <v>42604.125</v>
      </c>
      <c r="R13" s="13">
        <f>(((Table1[[#This Row],[launched_at]]/60)/60)/24)+DATE(1970,1,1)</f>
        <v>42572.778495370367</v>
      </c>
      <c r="S13" t="s">
        <v>8351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ROUND(SUM((Table1[[#This Row],[pledged]]/Table1[[#This Row],[goal]])*100),0)</f>
        <v>165</v>
      </c>
      <c r="P14" s="8">
        <f>IFERROR(Table1[[#This Row],[pledged]]/Table1[[#This Row],[backers_count]],"0")</f>
        <v>59.961305925030231</v>
      </c>
      <c r="Q14" s="13">
        <f>(((Table1[[#This Row],[deadline]]/60)/60)/24)+DATE(1970,1,1)</f>
        <v>41836.125</v>
      </c>
      <c r="R14" s="13">
        <f>(((Table1[[#This Row],[launched_at]]/60)/60)/24)+DATE(1970,1,1)</f>
        <v>41791.713252314818</v>
      </c>
      <c r="S14" t="s">
        <v>8351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ROUND(SUM((Table1[[#This Row],[pledged]]/Table1[[#This Row],[goal]])*100),0)</f>
        <v>160</v>
      </c>
      <c r="P15" s="8">
        <f>IFERROR(Table1[[#This Row],[pledged]]/Table1[[#This Row],[backers_count]],"0")</f>
        <v>109.78431372549019</v>
      </c>
      <c r="Q15" s="13">
        <f>(((Table1[[#This Row],[deadline]]/60)/60)/24)+DATE(1970,1,1)</f>
        <v>42544.852083333331</v>
      </c>
      <c r="R15" s="13">
        <f>(((Table1[[#This Row],[launched_at]]/60)/60)/24)+DATE(1970,1,1)</f>
        <v>42508.677187499998</v>
      </c>
      <c r="S15" t="s">
        <v>8351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ROUND(SUM((Table1[[#This Row],[pledged]]/Table1[[#This Row],[goal]])*100),0)</f>
        <v>101</v>
      </c>
      <c r="P16" s="8">
        <f>IFERROR(Table1[[#This Row],[pledged]]/Table1[[#This Row],[backers_count]],"0")</f>
        <v>147.70731707317074</v>
      </c>
      <c r="Q16" s="13">
        <f>(((Table1[[#This Row],[deadline]]/60)/60)/24)+DATE(1970,1,1)</f>
        <v>41833.582638888889</v>
      </c>
      <c r="R16" s="13">
        <f>(((Table1[[#This Row],[launched_at]]/60)/60)/24)+DATE(1970,1,1)</f>
        <v>41808.02648148148</v>
      </c>
      <c r="S16" t="s">
        <v>8351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ROUND(SUM((Table1[[#This Row],[pledged]]/Table1[[#This Row],[goal]])*100),0)</f>
        <v>107</v>
      </c>
      <c r="P17" s="8">
        <f>IFERROR(Table1[[#This Row],[pledged]]/Table1[[#This Row],[backers_count]],"0")</f>
        <v>21.755102040816325</v>
      </c>
      <c r="Q17" s="13">
        <f>(((Table1[[#This Row],[deadline]]/60)/60)/24)+DATE(1970,1,1)</f>
        <v>42274.843055555553</v>
      </c>
      <c r="R17" s="13">
        <f>(((Table1[[#This Row],[launched_at]]/60)/60)/24)+DATE(1970,1,1)</f>
        <v>42256.391875000001</v>
      </c>
      <c r="S17" t="s">
        <v>8351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ROUND(SUM((Table1[[#This Row],[pledged]]/Table1[[#This Row],[goal]])*100),0)</f>
        <v>100</v>
      </c>
      <c r="P18" s="8">
        <f>IFERROR(Table1[[#This Row],[pledged]]/Table1[[#This Row],[backers_count]],"0")</f>
        <v>171.84285714285716</v>
      </c>
      <c r="Q18" s="13">
        <f>(((Table1[[#This Row],[deadline]]/60)/60)/24)+DATE(1970,1,1)</f>
        <v>41806.229166666664</v>
      </c>
      <c r="R18" s="13">
        <f>(((Table1[[#This Row],[launched_at]]/60)/60)/24)+DATE(1970,1,1)</f>
        <v>41760.796423611115</v>
      </c>
      <c r="S18" t="s">
        <v>8351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ROUND(SUM((Table1[[#This Row],[pledged]]/Table1[[#This Row],[goal]])*100),0)</f>
        <v>101</v>
      </c>
      <c r="P19" s="8">
        <f>IFERROR(Table1[[#This Row],[pledged]]/Table1[[#This Row],[backers_count]],"0")</f>
        <v>41.944444444444443</v>
      </c>
      <c r="Q19" s="13">
        <f>(((Table1[[#This Row],[deadline]]/60)/60)/24)+DATE(1970,1,1)</f>
        <v>41947.773402777777</v>
      </c>
      <c r="R19" s="13">
        <f>(((Table1[[#This Row],[launched_at]]/60)/60)/24)+DATE(1970,1,1)</f>
        <v>41917.731736111113</v>
      </c>
      <c r="S19" t="s">
        <v>8351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ROUND(SUM((Table1[[#This Row],[pledged]]/Table1[[#This Row],[goal]])*100),0)</f>
        <v>106</v>
      </c>
      <c r="P20" s="8">
        <f>IFERROR(Table1[[#This Row],[pledged]]/Table1[[#This Row],[backers_count]],"0")</f>
        <v>93.264122807017543</v>
      </c>
      <c r="Q20" s="13">
        <f>(((Table1[[#This Row],[deadline]]/60)/60)/24)+DATE(1970,1,1)</f>
        <v>41899.542314814818</v>
      </c>
      <c r="R20" s="13">
        <f>(((Table1[[#This Row],[launched_at]]/60)/60)/24)+DATE(1970,1,1)</f>
        <v>41869.542314814818</v>
      </c>
      <c r="S20" t="s">
        <v>8351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ROUND(SUM((Table1[[#This Row],[pledged]]/Table1[[#This Row],[goal]])*100),0)</f>
        <v>145</v>
      </c>
      <c r="P21" s="8">
        <f>IFERROR(Table1[[#This Row],[pledged]]/Table1[[#This Row],[backers_count]],"0")</f>
        <v>56.136363636363633</v>
      </c>
      <c r="Q21" s="13">
        <f>(((Table1[[#This Row],[deadline]]/60)/60)/24)+DATE(1970,1,1)</f>
        <v>42205.816365740742</v>
      </c>
      <c r="R21" s="13">
        <f>(((Table1[[#This Row],[launched_at]]/60)/60)/24)+DATE(1970,1,1)</f>
        <v>42175.816365740742</v>
      </c>
      <c r="S21" t="s">
        <v>8351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ROUND(SUM((Table1[[#This Row],[pledged]]/Table1[[#This Row],[goal]])*100),0)</f>
        <v>100</v>
      </c>
      <c r="P22" s="8">
        <f>IFERROR(Table1[[#This Row],[pledged]]/Table1[[#This Row],[backers_count]],"0")</f>
        <v>80.16</v>
      </c>
      <c r="Q22" s="13">
        <f>(((Table1[[#This Row],[deadline]]/60)/60)/24)+DATE(1970,1,1)</f>
        <v>42260.758240740746</v>
      </c>
      <c r="R22" s="13">
        <f>(((Table1[[#This Row],[launched_at]]/60)/60)/24)+DATE(1970,1,1)</f>
        <v>42200.758240740746</v>
      </c>
      <c r="S22" t="s">
        <v>8351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ROUND(SUM((Table1[[#This Row],[pledged]]/Table1[[#This Row],[goal]])*100),0)</f>
        <v>109</v>
      </c>
      <c r="P23" s="8">
        <f>IFERROR(Table1[[#This Row],[pledged]]/Table1[[#This Row],[backers_count]],"0")</f>
        <v>199.9009900990099</v>
      </c>
      <c r="Q23" s="13">
        <f>(((Table1[[#This Row],[deadline]]/60)/60)/24)+DATE(1970,1,1)</f>
        <v>41908.627187500002</v>
      </c>
      <c r="R23" s="13">
        <f>(((Table1[[#This Row],[launched_at]]/60)/60)/24)+DATE(1970,1,1)</f>
        <v>41878.627187500002</v>
      </c>
      <c r="S23" t="s">
        <v>8351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ROUND(SUM((Table1[[#This Row],[pledged]]/Table1[[#This Row],[goal]])*100),0)</f>
        <v>117</v>
      </c>
      <c r="P24" s="8">
        <f>IFERROR(Table1[[#This Row],[pledged]]/Table1[[#This Row],[backers_count]],"0")</f>
        <v>51.25</v>
      </c>
      <c r="Q24" s="13">
        <f>(((Table1[[#This Row],[deadline]]/60)/60)/24)+DATE(1970,1,1)</f>
        <v>42005.332638888889</v>
      </c>
      <c r="R24" s="13">
        <f>(((Table1[[#This Row],[launched_at]]/60)/60)/24)+DATE(1970,1,1)</f>
        <v>41989.91134259259</v>
      </c>
      <c r="S24" t="s">
        <v>8351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ROUND(SUM((Table1[[#This Row],[pledged]]/Table1[[#This Row],[goal]])*100),0)</f>
        <v>119</v>
      </c>
      <c r="P25" s="8">
        <f>IFERROR(Table1[[#This Row],[pledged]]/Table1[[#This Row],[backers_count]],"0")</f>
        <v>103.04347826086956</v>
      </c>
      <c r="Q25" s="13">
        <f>(((Table1[[#This Row],[deadline]]/60)/60)/24)+DATE(1970,1,1)</f>
        <v>42124.638888888891</v>
      </c>
      <c r="R25" s="13">
        <f>(((Table1[[#This Row],[launched_at]]/60)/60)/24)+DATE(1970,1,1)</f>
        <v>42097.778946759259</v>
      </c>
      <c r="S25" t="s">
        <v>8351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ROUND(SUM((Table1[[#This Row],[pledged]]/Table1[[#This Row],[goal]])*100),0)</f>
        <v>109</v>
      </c>
      <c r="P26" s="8">
        <f>IFERROR(Table1[[#This Row],[pledged]]/Table1[[#This Row],[backers_count]],"0")</f>
        <v>66.346149825783982</v>
      </c>
      <c r="Q26" s="13">
        <f>(((Table1[[#This Row],[deadline]]/60)/60)/24)+DATE(1970,1,1)</f>
        <v>42262.818750000006</v>
      </c>
      <c r="R26" s="13">
        <f>(((Table1[[#This Row],[launched_at]]/60)/60)/24)+DATE(1970,1,1)</f>
        <v>42229.820173611108</v>
      </c>
      <c r="S26" t="s">
        <v>8351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ROUND(SUM((Table1[[#This Row],[pledged]]/Table1[[#This Row],[goal]])*100),0)</f>
        <v>133</v>
      </c>
      <c r="P27" s="8">
        <f>IFERROR(Table1[[#This Row],[pledged]]/Table1[[#This Row],[backers_count]],"0")</f>
        <v>57.142857142857146</v>
      </c>
      <c r="Q27" s="13">
        <f>(((Table1[[#This Row],[deadline]]/60)/60)/24)+DATE(1970,1,1)</f>
        <v>42378.025011574078</v>
      </c>
      <c r="R27" s="13">
        <f>(((Table1[[#This Row],[launched_at]]/60)/60)/24)+DATE(1970,1,1)</f>
        <v>42318.025011574078</v>
      </c>
      <c r="S27" t="s">
        <v>8351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ROUND(SUM((Table1[[#This Row],[pledged]]/Table1[[#This Row],[goal]])*100),0)</f>
        <v>155</v>
      </c>
      <c r="P28" s="8">
        <f>IFERROR(Table1[[#This Row],[pledged]]/Table1[[#This Row],[backers_count]],"0")</f>
        <v>102.10526315789474</v>
      </c>
      <c r="Q28" s="13">
        <f>(((Table1[[#This Row],[deadline]]/60)/60)/24)+DATE(1970,1,1)</f>
        <v>41868.515555555554</v>
      </c>
      <c r="R28" s="13">
        <f>(((Table1[[#This Row],[launched_at]]/60)/60)/24)+DATE(1970,1,1)</f>
        <v>41828.515555555554</v>
      </c>
      <c r="S28" t="s">
        <v>8351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ROUND(SUM((Table1[[#This Row],[pledged]]/Table1[[#This Row],[goal]])*100),0)</f>
        <v>112</v>
      </c>
      <c r="P29" s="8">
        <f>IFERROR(Table1[[#This Row],[pledged]]/Table1[[#This Row],[backers_count]],"0")</f>
        <v>148.96666666666667</v>
      </c>
      <c r="Q29" s="13">
        <f>(((Table1[[#This Row],[deadline]]/60)/60)/24)+DATE(1970,1,1)</f>
        <v>41959.206400462965</v>
      </c>
      <c r="R29" s="13">
        <f>(((Table1[[#This Row],[launched_at]]/60)/60)/24)+DATE(1970,1,1)</f>
        <v>41929.164733796293</v>
      </c>
      <c r="S29" t="s">
        <v>8351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ROUND(SUM((Table1[[#This Row],[pledged]]/Table1[[#This Row],[goal]])*100),0)</f>
        <v>100</v>
      </c>
      <c r="P30" s="8">
        <f>IFERROR(Table1[[#This Row],[pledged]]/Table1[[#This Row],[backers_count]],"0")</f>
        <v>169.6056338028169</v>
      </c>
      <c r="Q30" s="13">
        <f>(((Table1[[#This Row],[deadline]]/60)/60)/24)+DATE(1970,1,1)</f>
        <v>42354.96393518518</v>
      </c>
      <c r="R30" s="13">
        <f>(((Table1[[#This Row],[launched_at]]/60)/60)/24)+DATE(1970,1,1)</f>
        <v>42324.96393518518</v>
      </c>
      <c r="S30" t="s">
        <v>8351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ROUND(SUM((Table1[[#This Row],[pledged]]/Table1[[#This Row],[goal]])*100),0)</f>
        <v>123</v>
      </c>
      <c r="P31" s="8">
        <f>IFERROR(Table1[[#This Row],[pledged]]/Table1[[#This Row],[backers_count]],"0")</f>
        <v>31.623931623931625</v>
      </c>
      <c r="Q31" s="13">
        <f>(((Table1[[#This Row],[deadline]]/60)/60)/24)+DATE(1970,1,1)</f>
        <v>41842.67324074074</v>
      </c>
      <c r="R31" s="13">
        <f>(((Table1[[#This Row],[launched_at]]/60)/60)/24)+DATE(1970,1,1)</f>
        <v>41812.67324074074</v>
      </c>
      <c r="S31" t="s">
        <v>8351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ROUND(SUM((Table1[[#This Row],[pledged]]/Table1[[#This Row],[goal]])*100),0)</f>
        <v>101</v>
      </c>
      <c r="P32" s="8">
        <f>IFERROR(Table1[[#This Row],[pledged]]/Table1[[#This Row],[backers_count]],"0")</f>
        <v>76.45264150943396</v>
      </c>
      <c r="Q32" s="13">
        <f>(((Table1[[#This Row],[deadline]]/60)/60)/24)+DATE(1970,1,1)</f>
        <v>41872.292997685188</v>
      </c>
      <c r="R32" s="13">
        <f>(((Table1[[#This Row],[launched_at]]/60)/60)/24)+DATE(1970,1,1)</f>
        <v>41842.292997685188</v>
      </c>
      <c r="S32" t="s">
        <v>8351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ROUND(SUM((Table1[[#This Row],[pledged]]/Table1[[#This Row],[goal]])*100),0)</f>
        <v>100</v>
      </c>
      <c r="P33" s="8">
        <f>IFERROR(Table1[[#This Row],[pledged]]/Table1[[#This Row],[backers_count]],"0")</f>
        <v>13</v>
      </c>
      <c r="Q33" s="13">
        <f>(((Table1[[#This Row],[deadline]]/60)/60)/24)+DATE(1970,1,1)</f>
        <v>42394.79206018518</v>
      </c>
      <c r="R33" s="13">
        <f>(((Table1[[#This Row],[launched_at]]/60)/60)/24)+DATE(1970,1,1)</f>
        <v>42376.79206018518</v>
      </c>
      <c r="S33" t="s">
        <v>8351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ROUND(SUM((Table1[[#This Row],[pledged]]/Table1[[#This Row],[goal]])*100),0)</f>
        <v>100</v>
      </c>
      <c r="P34" s="8">
        <f>IFERROR(Table1[[#This Row],[pledged]]/Table1[[#This Row],[backers_count]],"0")</f>
        <v>320.44943820224717</v>
      </c>
      <c r="Q34" s="13">
        <f>(((Table1[[#This Row],[deadline]]/60)/60)/24)+DATE(1970,1,1)</f>
        <v>42503.165972222225</v>
      </c>
      <c r="R34" s="13">
        <f>(((Table1[[#This Row],[launched_at]]/60)/60)/24)+DATE(1970,1,1)</f>
        <v>42461.627511574072</v>
      </c>
      <c r="S34" t="s">
        <v>8351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ROUND(SUM((Table1[[#This Row],[pledged]]/Table1[[#This Row],[goal]])*100),0)</f>
        <v>102</v>
      </c>
      <c r="P35" s="8">
        <f>IFERROR(Table1[[#This Row],[pledged]]/Table1[[#This Row],[backers_count]],"0")</f>
        <v>83.75</v>
      </c>
      <c r="Q35" s="13">
        <f>(((Table1[[#This Row],[deadline]]/60)/60)/24)+DATE(1970,1,1)</f>
        <v>42316.702557870376</v>
      </c>
      <c r="R35" s="13">
        <f>(((Table1[[#This Row],[launched_at]]/60)/60)/24)+DATE(1970,1,1)</f>
        <v>42286.660891203705</v>
      </c>
      <c r="S35" t="s">
        <v>8351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ROUND(SUM((Table1[[#This Row],[pledged]]/Table1[[#This Row],[goal]])*100),0)</f>
        <v>130</v>
      </c>
      <c r="P36" s="8">
        <f>IFERROR(Table1[[#This Row],[pledged]]/Table1[[#This Row],[backers_count]],"0")</f>
        <v>49.882352941176471</v>
      </c>
      <c r="Q36" s="13">
        <f>(((Table1[[#This Row],[deadline]]/60)/60)/24)+DATE(1970,1,1)</f>
        <v>41856.321770833332</v>
      </c>
      <c r="R36" s="13">
        <f>(((Table1[[#This Row],[launched_at]]/60)/60)/24)+DATE(1970,1,1)</f>
        <v>41841.321770833332</v>
      </c>
      <c r="S36" t="s">
        <v>8351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ROUND(SUM((Table1[[#This Row],[pledged]]/Table1[[#This Row],[goal]])*100),0)</f>
        <v>167</v>
      </c>
      <c r="P37" s="8">
        <f>IFERROR(Table1[[#This Row],[pledged]]/Table1[[#This Row],[backers_count]],"0")</f>
        <v>59.464285714285715</v>
      </c>
      <c r="Q37" s="13">
        <f>(((Table1[[#This Row],[deadline]]/60)/60)/24)+DATE(1970,1,1)</f>
        <v>42122</v>
      </c>
      <c r="R37" s="13">
        <f>(((Table1[[#This Row],[launched_at]]/60)/60)/24)+DATE(1970,1,1)</f>
        <v>42098.291828703703</v>
      </c>
      <c r="S37" t="s">
        <v>8351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ROUND(SUM((Table1[[#This Row],[pledged]]/Table1[[#This Row],[goal]])*100),0)</f>
        <v>142</v>
      </c>
      <c r="P38" s="8">
        <f>IFERROR(Table1[[#This Row],[pledged]]/Table1[[#This Row],[backers_count]],"0")</f>
        <v>193.84090909090909</v>
      </c>
      <c r="Q38" s="13">
        <f>(((Table1[[#This Row],[deadline]]/60)/60)/24)+DATE(1970,1,1)</f>
        <v>42098.265335648146</v>
      </c>
      <c r="R38" s="13">
        <f>(((Table1[[#This Row],[launched_at]]/60)/60)/24)+DATE(1970,1,1)</f>
        <v>42068.307002314818</v>
      </c>
      <c r="S38" t="s">
        <v>8351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ROUND(SUM((Table1[[#This Row],[pledged]]/Table1[[#This Row],[goal]])*100),0)</f>
        <v>183</v>
      </c>
      <c r="P39" s="8">
        <f>IFERROR(Table1[[#This Row],[pledged]]/Table1[[#This Row],[backers_count]],"0")</f>
        <v>159.51383399209487</v>
      </c>
      <c r="Q39" s="13">
        <f>(((Table1[[#This Row],[deadline]]/60)/60)/24)+DATE(1970,1,1)</f>
        <v>42062.693043981482</v>
      </c>
      <c r="R39" s="13">
        <f>(((Table1[[#This Row],[launched_at]]/60)/60)/24)+DATE(1970,1,1)</f>
        <v>42032.693043981482</v>
      </c>
      <c r="S39" t="s">
        <v>8351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ROUND(SUM((Table1[[#This Row],[pledged]]/Table1[[#This Row],[goal]])*100),0)</f>
        <v>110</v>
      </c>
      <c r="P40" s="8">
        <f>IFERROR(Table1[[#This Row],[pledged]]/Table1[[#This Row],[backers_count]],"0")</f>
        <v>41.68181818181818</v>
      </c>
      <c r="Q40" s="13">
        <f>(((Table1[[#This Row],[deadline]]/60)/60)/24)+DATE(1970,1,1)</f>
        <v>41405.057222222218</v>
      </c>
      <c r="R40" s="13">
        <f>(((Table1[[#This Row],[launched_at]]/60)/60)/24)+DATE(1970,1,1)</f>
        <v>41375.057222222218</v>
      </c>
      <c r="S40" t="s">
        <v>8351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ROUND(SUM((Table1[[#This Row],[pledged]]/Table1[[#This Row],[goal]])*100),0)</f>
        <v>131</v>
      </c>
      <c r="P41" s="8">
        <f>IFERROR(Table1[[#This Row],[pledged]]/Table1[[#This Row],[backers_count]],"0")</f>
        <v>150.89861751152074</v>
      </c>
      <c r="Q41" s="13">
        <f>(((Table1[[#This Row],[deadline]]/60)/60)/24)+DATE(1970,1,1)</f>
        <v>41784.957638888889</v>
      </c>
      <c r="R41" s="13">
        <f>(((Table1[[#This Row],[launched_at]]/60)/60)/24)+DATE(1970,1,1)</f>
        <v>41754.047083333331</v>
      </c>
      <c r="S41" t="s">
        <v>8351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ROUND(SUM((Table1[[#This Row],[pledged]]/Table1[[#This Row],[goal]])*100),0)</f>
        <v>101</v>
      </c>
      <c r="P42" s="8">
        <f>IFERROR(Table1[[#This Row],[pledged]]/Table1[[#This Row],[backers_count]],"0")</f>
        <v>126.6875</v>
      </c>
      <c r="Q42" s="13">
        <f>(((Table1[[#This Row],[deadline]]/60)/60)/24)+DATE(1970,1,1)</f>
        <v>41809.166666666664</v>
      </c>
      <c r="R42" s="13">
        <f>(((Table1[[#This Row],[launched_at]]/60)/60)/24)+DATE(1970,1,1)</f>
        <v>41789.21398148148</v>
      </c>
      <c r="S42" t="s">
        <v>8351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ROUND(SUM((Table1[[#This Row],[pledged]]/Table1[[#This Row],[goal]])*100),0)</f>
        <v>100</v>
      </c>
      <c r="P43" s="8">
        <f>IFERROR(Table1[[#This Row],[pledged]]/Table1[[#This Row],[backers_count]],"0")</f>
        <v>105.26315789473684</v>
      </c>
      <c r="Q43" s="13">
        <f>(((Table1[[#This Row],[deadline]]/60)/60)/24)+DATE(1970,1,1)</f>
        <v>41917.568912037037</v>
      </c>
      <c r="R43" s="13">
        <f>(((Table1[[#This Row],[launched_at]]/60)/60)/24)+DATE(1970,1,1)</f>
        <v>41887.568912037037</v>
      </c>
      <c r="S43" t="s">
        <v>8351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ROUND(SUM((Table1[[#This Row],[pledged]]/Table1[[#This Row],[goal]])*100),0)</f>
        <v>142</v>
      </c>
      <c r="P44" s="8">
        <f>IFERROR(Table1[[#This Row],[pledged]]/Table1[[#This Row],[backers_count]],"0")</f>
        <v>117.51479289940828</v>
      </c>
      <c r="Q44" s="13">
        <f>(((Table1[[#This Row],[deadline]]/60)/60)/24)+DATE(1970,1,1)</f>
        <v>42001.639189814814</v>
      </c>
      <c r="R44" s="13">
        <f>(((Table1[[#This Row],[launched_at]]/60)/60)/24)+DATE(1970,1,1)</f>
        <v>41971.639189814814</v>
      </c>
      <c r="S44" t="s">
        <v>8351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ROUND(SUM((Table1[[#This Row],[pledged]]/Table1[[#This Row],[goal]])*100),0)</f>
        <v>309</v>
      </c>
      <c r="P45" s="8">
        <f>IFERROR(Table1[[#This Row],[pledged]]/Table1[[#This Row],[backers_count]],"0")</f>
        <v>117.36121673003802</v>
      </c>
      <c r="Q45" s="13">
        <f>(((Table1[[#This Row],[deadline]]/60)/60)/24)+DATE(1970,1,1)</f>
        <v>41833</v>
      </c>
      <c r="R45" s="13">
        <f>(((Table1[[#This Row],[launched_at]]/60)/60)/24)+DATE(1970,1,1)</f>
        <v>41802.790347222224</v>
      </c>
      <c r="S45" t="s">
        <v>8351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ROUND(SUM((Table1[[#This Row],[pledged]]/Table1[[#This Row],[goal]])*100),0)</f>
        <v>100</v>
      </c>
      <c r="P46" s="8">
        <f>IFERROR(Table1[[#This Row],[pledged]]/Table1[[#This Row],[backers_count]],"0")</f>
        <v>133.33333333333334</v>
      </c>
      <c r="Q46" s="13">
        <f>(((Table1[[#This Row],[deadline]]/60)/60)/24)+DATE(1970,1,1)</f>
        <v>41919.098807870374</v>
      </c>
      <c r="R46" s="13">
        <f>(((Table1[[#This Row],[launched_at]]/60)/60)/24)+DATE(1970,1,1)</f>
        <v>41874.098807870374</v>
      </c>
      <c r="S46" t="s">
        <v>8351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ROUND(SUM((Table1[[#This Row],[pledged]]/Table1[[#This Row],[goal]])*100),0)</f>
        <v>120</v>
      </c>
      <c r="P47" s="8">
        <f>IFERROR(Table1[[#This Row],[pledged]]/Table1[[#This Row],[backers_count]],"0")</f>
        <v>98.360655737704917</v>
      </c>
      <c r="Q47" s="13">
        <f>(((Table1[[#This Row],[deadline]]/60)/60)/24)+DATE(1970,1,1)</f>
        <v>42487.623923611114</v>
      </c>
      <c r="R47" s="13">
        <f>(((Table1[[#This Row],[launched_at]]/60)/60)/24)+DATE(1970,1,1)</f>
        <v>42457.623923611114</v>
      </c>
      <c r="S47" t="s">
        <v>8351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ROUND(SUM((Table1[[#This Row],[pledged]]/Table1[[#This Row],[goal]])*100),0)</f>
        <v>104</v>
      </c>
      <c r="P48" s="8">
        <f>IFERROR(Table1[[#This Row],[pledged]]/Table1[[#This Row],[backers_count]],"0")</f>
        <v>194.44444444444446</v>
      </c>
      <c r="Q48" s="13">
        <f>(((Table1[[#This Row],[deadline]]/60)/60)/24)+DATE(1970,1,1)</f>
        <v>42353.964976851858</v>
      </c>
      <c r="R48" s="13">
        <f>(((Table1[[#This Row],[launched_at]]/60)/60)/24)+DATE(1970,1,1)</f>
        <v>42323.964976851858</v>
      </c>
      <c r="S48" t="s">
        <v>8351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ROUND(SUM((Table1[[#This Row],[pledged]]/Table1[[#This Row],[goal]])*100),0)</f>
        <v>108</v>
      </c>
      <c r="P49" s="8">
        <f>IFERROR(Table1[[#This Row],[pledged]]/Table1[[#This Row],[backers_count]],"0")</f>
        <v>76.865000000000009</v>
      </c>
      <c r="Q49" s="13">
        <f>(((Table1[[#This Row],[deadline]]/60)/60)/24)+DATE(1970,1,1)</f>
        <v>41992.861192129625</v>
      </c>
      <c r="R49" s="13">
        <f>(((Table1[[#This Row],[launched_at]]/60)/60)/24)+DATE(1970,1,1)</f>
        <v>41932.819525462961</v>
      </c>
      <c r="S49" t="s">
        <v>8351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ROUND(SUM((Table1[[#This Row],[pledged]]/Table1[[#This Row],[goal]])*100),0)</f>
        <v>108</v>
      </c>
      <c r="P50" s="8">
        <f>IFERROR(Table1[[#This Row],[pledged]]/Table1[[#This Row],[backers_count]],"0")</f>
        <v>56.815789473684212</v>
      </c>
      <c r="Q50" s="13">
        <f>(((Table1[[#This Row],[deadline]]/60)/60)/24)+DATE(1970,1,1)</f>
        <v>42064.5</v>
      </c>
      <c r="R50" s="13">
        <f>(((Table1[[#This Row],[launched_at]]/60)/60)/24)+DATE(1970,1,1)</f>
        <v>42033.516898148147</v>
      </c>
      <c r="S50" t="s">
        <v>8351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ROUND(SUM((Table1[[#This Row],[pledged]]/Table1[[#This Row],[goal]])*100),0)</f>
        <v>100</v>
      </c>
      <c r="P51" s="8">
        <f>IFERROR(Table1[[#This Row],[pledged]]/Table1[[#This Row],[backers_count]],"0")</f>
        <v>137.93103448275863</v>
      </c>
      <c r="Q51" s="13">
        <f>(((Table1[[#This Row],[deadline]]/60)/60)/24)+DATE(1970,1,1)</f>
        <v>42301.176446759258</v>
      </c>
      <c r="R51" s="13">
        <f>(((Table1[[#This Row],[launched_at]]/60)/60)/24)+DATE(1970,1,1)</f>
        <v>42271.176446759258</v>
      </c>
      <c r="S51" t="s">
        <v>8351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ROUND(SUM((Table1[[#This Row],[pledged]]/Table1[[#This Row],[goal]])*100),0)</f>
        <v>100</v>
      </c>
      <c r="P52" s="8">
        <f>IFERROR(Table1[[#This Row],[pledged]]/Table1[[#This Row],[backers_count]],"0")</f>
        <v>27.272727272727273</v>
      </c>
      <c r="Q52" s="13">
        <f>(((Table1[[#This Row],[deadline]]/60)/60)/24)+DATE(1970,1,1)</f>
        <v>42034.708333333328</v>
      </c>
      <c r="R52" s="13">
        <f>(((Table1[[#This Row],[launched_at]]/60)/60)/24)+DATE(1970,1,1)</f>
        <v>41995.752986111111</v>
      </c>
      <c r="S52" t="s">
        <v>8351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ROUND(SUM((Table1[[#This Row],[pledged]]/Table1[[#This Row],[goal]])*100),0)</f>
        <v>128</v>
      </c>
      <c r="P53" s="8">
        <f>IFERROR(Table1[[#This Row],[pledged]]/Table1[[#This Row],[backers_count]],"0")</f>
        <v>118.33613445378151</v>
      </c>
      <c r="Q53" s="13">
        <f>(((Table1[[#This Row],[deadline]]/60)/60)/24)+DATE(1970,1,1)</f>
        <v>42226.928668981483</v>
      </c>
      <c r="R53" s="13">
        <f>(((Table1[[#This Row],[launched_at]]/60)/60)/24)+DATE(1970,1,1)</f>
        <v>42196.928668981483</v>
      </c>
      <c r="S53" t="s">
        <v>8351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ROUND(SUM((Table1[[#This Row],[pledged]]/Table1[[#This Row],[goal]])*100),0)</f>
        <v>116</v>
      </c>
      <c r="P54" s="8">
        <f>IFERROR(Table1[[#This Row],[pledged]]/Table1[[#This Row],[backers_count]],"0")</f>
        <v>223.48076923076923</v>
      </c>
      <c r="Q54" s="13">
        <f>(((Table1[[#This Row],[deadline]]/60)/60)/24)+DATE(1970,1,1)</f>
        <v>41837.701921296299</v>
      </c>
      <c r="R54" s="13">
        <f>(((Table1[[#This Row],[launched_at]]/60)/60)/24)+DATE(1970,1,1)</f>
        <v>41807.701921296299</v>
      </c>
      <c r="S54" t="s">
        <v>8351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ROUND(SUM((Table1[[#This Row],[pledged]]/Table1[[#This Row],[goal]])*100),0)</f>
        <v>110</v>
      </c>
      <c r="P55" s="8">
        <f>IFERROR(Table1[[#This Row],[pledged]]/Table1[[#This Row],[backers_count]],"0")</f>
        <v>28.111111111111111</v>
      </c>
      <c r="Q55" s="13">
        <f>(((Table1[[#This Row],[deadline]]/60)/60)/24)+DATE(1970,1,1)</f>
        <v>41733.916666666664</v>
      </c>
      <c r="R55" s="13">
        <f>(((Table1[[#This Row],[launched_at]]/60)/60)/24)+DATE(1970,1,1)</f>
        <v>41719.549131944441</v>
      </c>
      <c r="S55" t="s">
        <v>8351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ROUND(SUM((Table1[[#This Row],[pledged]]/Table1[[#This Row],[goal]])*100),0)</f>
        <v>101</v>
      </c>
      <c r="P56" s="8">
        <f>IFERROR(Table1[[#This Row],[pledged]]/Table1[[#This Row],[backers_count]],"0")</f>
        <v>194.23076923076923</v>
      </c>
      <c r="Q56" s="13">
        <f>(((Table1[[#This Row],[deadline]]/60)/60)/24)+DATE(1970,1,1)</f>
        <v>42363.713206018518</v>
      </c>
      <c r="R56" s="13">
        <f>(((Table1[[#This Row],[launched_at]]/60)/60)/24)+DATE(1970,1,1)</f>
        <v>42333.713206018518</v>
      </c>
      <c r="S56" t="s">
        <v>8351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ROUND(SUM((Table1[[#This Row],[pledged]]/Table1[[#This Row],[goal]])*100),0)</f>
        <v>129</v>
      </c>
      <c r="P57" s="8">
        <f>IFERROR(Table1[[#This Row],[pledged]]/Table1[[#This Row],[backers_count]],"0")</f>
        <v>128.95348837209303</v>
      </c>
      <c r="Q57" s="13">
        <f>(((Table1[[#This Row],[deadline]]/60)/60)/24)+DATE(1970,1,1)</f>
        <v>42517.968935185185</v>
      </c>
      <c r="R57" s="13">
        <f>(((Table1[[#This Row],[launched_at]]/60)/60)/24)+DATE(1970,1,1)</f>
        <v>42496.968935185185</v>
      </c>
      <c r="S57" t="s">
        <v>8351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ROUND(SUM((Table1[[#This Row],[pledged]]/Table1[[#This Row],[goal]])*100),0)</f>
        <v>107</v>
      </c>
      <c r="P58" s="8">
        <f>IFERROR(Table1[[#This Row],[pledged]]/Table1[[#This Row],[backers_count]],"0")</f>
        <v>49.316091954022987</v>
      </c>
      <c r="Q58" s="13">
        <f>(((Table1[[#This Row],[deadline]]/60)/60)/24)+DATE(1970,1,1)</f>
        <v>42163.666666666672</v>
      </c>
      <c r="R58" s="13">
        <f>(((Table1[[#This Row],[launched_at]]/60)/60)/24)+DATE(1970,1,1)</f>
        <v>42149.548888888887</v>
      </c>
      <c r="S58" t="s">
        <v>8351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ROUND(SUM((Table1[[#This Row],[pledged]]/Table1[[#This Row],[goal]])*100),0)</f>
        <v>102</v>
      </c>
      <c r="P59" s="8">
        <f>IFERROR(Table1[[#This Row],[pledged]]/Table1[[#This Row],[backers_count]],"0")</f>
        <v>221.52173913043478</v>
      </c>
      <c r="Q59" s="13">
        <f>(((Table1[[#This Row],[deadline]]/60)/60)/24)+DATE(1970,1,1)</f>
        <v>42119.83289351852</v>
      </c>
      <c r="R59" s="13">
        <f>(((Table1[[#This Row],[launched_at]]/60)/60)/24)+DATE(1970,1,1)</f>
        <v>42089.83289351852</v>
      </c>
      <c r="S59" t="s">
        <v>8351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ROUND(SUM((Table1[[#This Row],[pledged]]/Table1[[#This Row],[goal]])*100),0)</f>
        <v>103</v>
      </c>
      <c r="P60" s="8">
        <f>IFERROR(Table1[[#This Row],[pledged]]/Table1[[#This Row],[backers_count]],"0")</f>
        <v>137.21333333333334</v>
      </c>
      <c r="Q60" s="13">
        <f>(((Table1[[#This Row],[deadline]]/60)/60)/24)+DATE(1970,1,1)</f>
        <v>41962.786712962959</v>
      </c>
      <c r="R60" s="13">
        <f>(((Table1[[#This Row],[launched_at]]/60)/60)/24)+DATE(1970,1,1)</f>
        <v>41932.745046296295</v>
      </c>
      <c r="S60" t="s">
        <v>8351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ROUND(SUM((Table1[[#This Row],[pledged]]/Table1[[#This Row],[goal]])*100),0)</f>
        <v>100</v>
      </c>
      <c r="P61" s="8">
        <f>IFERROR(Table1[[#This Row],[pledged]]/Table1[[#This Row],[backers_count]],"0")</f>
        <v>606.82242424242418</v>
      </c>
      <c r="Q61" s="13">
        <f>(((Table1[[#This Row],[deadline]]/60)/60)/24)+DATE(1970,1,1)</f>
        <v>42261.875</v>
      </c>
      <c r="R61" s="13">
        <f>(((Table1[[#This Row],[launched_at]]/60)/60)/24)+DATE(1970,1,1)</f>
        <v>42230.23583333334</v>
      </c>
      <c r="S61" t="s">
        <v>8351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ROUND(SUM((Table1[[#This Row],[pledged]]/Table1[[#This Row],[goal]])*100),0)</f>
        <v>103</v>
      </c>
      <c r="P62" s="8">
        <f>IFERROR(Table1[[#This Row],[pledged]]/Table1[[#This Row],[backers_count]],"0")</f>
        <v>43.040092592592593</v>
      </c>
      <c r="Q62" s="13">
        <f>(((Table1[[#This Row],[deadline]]/60)/60)/24)+DATE(1970,1,1)</f>
        <v>41721</v>
      </c>
      <c r="R62" s="13">
        <f>(((Table1[[#This Row],[launched_at]]/60)/60)/24)+DATE(1970,1,1)</f>
        <v>41701.901817129627</v>
      </c>
      <c r="S62" t="s">
        <v>8351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ROUND(SUM((Table1[[#This Row],[pledged]]/Table1[[#This Row],[goal]])*100),0)</f>
        <v>148</v>
      </c>
      <c r="P63" s="8">
        <f>IFERROR(Table1[[#This Row],[pledged]]/Table1[[#This Row],[backers_count]],"0")</f>
        <v>322.39130434782606</v>
      </c>
      <c r="Q63" s="13">
        <f>(((Table1[[#This Row],[deadline]]/60)/60)/24)+DATE(1970,1,1)</f>
        <v>41431.814317129632</v>
      </c>
      <c r="R63" s="13">
        <f>(((Table1[[#This Row],[launched_at]]/60)/60)/24)+DATE(1970,1,1)</f>
        <v>41409.814317129632</v>
      </c>
      <c r="S63" t="s">
        <v>8351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ROUND(SUM((Table1[[#This Row],[pledged]]/Table1[[#This Row],[goal]])*100),0)</f>
        <v>155</v>
      </c>
      <c r="P64" s="8">
        <f>IFERROR(Table1[[#This Row],[pledged]]/Table1[[#This Row],[backers_count]],"0")</f>
        <v>96.708333333333329</v>
      </c>
      <c r="Q64" s="13">
        <f>(((Table1[[#This Row],[deadline]]/60)/60)/24)+DATE(1970,1,1)</f>
        <v>41336.799513888887</v>
      </c>
      <c r="R64" s="13">
        <f>(((Table1[[#This Row],[launched_at]]/60)/60)/24)+DATE(1970,1,1)</f>
        <v>41311.799513888887</v>
      </c>
      <c r="S64" t="s">
        <v>8351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ROUND(SUM((Table1[[#This Row],[pledged]]/Table1[[#This Row],[goal]])*100),0)</f>
        <v>114</v>
      </c>
      <c r="P65" s="8">
        <f>IFERROR(Table1[[#This Row],[pledged]]/Table1[[#This Row],[backers_count]],"0")</f>
        <v>35.474531249999998</v>
      </c>
      <c r="Q65" s="13">
        <f>(((Table1[[#This Row],[deadline]]/60)/60)/24)+DATE(1970,1,1)</f>
        <v>41636.207638888889</v>
      </c>
      <c r="R65" s="13">
        <f>(((Table1[[#This Row],[launched_at]]/60)/60)/24)+DATE(1970,1,1)</f>
        <v>41612.912187499998</v>
      </c>
      <c r="S65" t="s">
        <v>8351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ROUND(SUM((Table1[[#This Row],[pledged]]/Table1[[#This Row],[goal]])*100),0)</f>
        <v>173</v>
      </c>
      <c r="P66" s="8">
        <f>IFERROR(Table1[[#This Row],[pledged]]/Table1[[#This Row],[backers_count]],"0")</f>
        <v>86.666666666666671</v>
      </c>
      <c r="Q66" s="13">
        <f>(((Table1[[#This Row],[deadline]]/60)/60)/24)+DATE(1970,1,1)</f>
        <v>41463.01829861111</v>
      </c>
      <c r="R66" s="13">
        <f>(((Table1[[#This Row],[launched_at]]/60)/60)/24)+DATE(1970,1,1)</f>
        <v>41433.01829861111</v>
      </c>
      <c r="S66" t="s">
        <v>8351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ROUND(SUM((Table1[[#This Row],[pledged]]/Table1[[#This Row],[goal]])*100),0)</f>
        <v>108</v>
      </c>
      <c r="P67" s="8">
        <f>IFERROR(Table1[[#This Row],[pledged]]/Table1[[#This Row],[backers_count]],"0")</f>
        <v>132.05263157894737</v>
      </c>
      <c r="Q67" s="13">
        <f>(((Table1[[#This Row],[deadline]]/60)/60)/24)+DATE(1970,1,1)</f>
        <v>41862.249305555553</v>
      </c>
      <c r="R67" s="13">
        <f>(((Table1[[#This Row],[launched_at]]/60)/60)/24)+DATE(1970,1,1)</f>
        <v>41835.821226851855</v>
      </c>
      <c r="S67" t="s">
        <v>8351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ROUND(SUM((Table1[[#This Row],[pledged]]/Table1[[#This Row],[goal]])*100),0)</f>
        <v>119</v>
      </c>
      <c r="P68" s="8">
        <f>IFERROR(Table1[[#This Row],[pledged]]/Table1[[#This Row],[backers_count]],"0")</f>
        <v>91.230769230769226</v>
      </c>
      <c r="Q68" s="13">
        <f>(((Table1[[#This Row],[deadline]]/60)/60)/24)+DATE(1970,1,1)</f>
        <v>42569.849768518514</v>
      </c>
      <c r="R68" s="13">
        <f>(((Table1[[#This Row],[launched_at]]/60)/60)/24)+DATE(1970,1,1)</f>
        <v>42539.849768518514</v>
      </c>
      <c r="S68" t="s">
        <v>8351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ROUND(SUM((Table1[[#This Row],[pledged]]/Table1[[#This Row],[goal]])*100),0)</f>
        <v>116</v>
      </c>
      <c r="P69" s="8">
        <f>IFERROR(Table1[[#This Row],[pledged]]/Table1[[#This Row],[backers_count]],"0")</f>
        <v>116.25</v>
      </c>
      <c r="Q69" s="13">
        <f>(((Table1[[#This Row],[deadline]]/60)/60)/24)+DATE(1970,1,1)</f>
        <v>41105.583379629628</v>
      </c>
      <c r="R69" s="13">
        <f>(((Table1[[#This Row],[launched_at]]/60)/60)/24)+DATE(1970,1,1)</f>
        <v>41075.583379629628</v>
      </c>
      <c r="S69" t="s">
        <v>8351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ROUND(SUM((Table1[[#This Row],[pledged]]/Table1[[#This Row],[goal]])*100),0)</f>
        <v>127</v>
      </c>
      <c r="P70" s="8">
        <f>IFERROR(Table1[[#This Row],[pledged]]/Table1[[#This Row],[backers_count]],"0")</f>
        <v>21.194444444444443</v>
      </c>
      <c r="Q70" s="13">
        <f>(((Table1[[#This Row],[deadline]]/60)/60)/24)+DATE(1970,1,1)</f>
        <v>41693.569340277776</v>
      </c>
      <c r="R70" s="13">
        <f>(((Table1[[#This Row],[launched_at]]/60)/60)/24)+DATE(1970,1,1)</f>
        <v>41663.569340277776</v>
      </c>
      <c r="S70" t="s">
        <v>8351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ROUND(SUM((Table1[[#This Row],[pledged]]/Table1[[#This Row],[goal]])*100),0)</f>
        <v>111</v>
      </c>
      <c r="P71" s="8">
        <f>IFERROR(Table1[[#This Row],[pledged]]/Table1[[#This Row],[backers_count]],"0")</f>
        <v>62.327134831460668</v>
      </c>
      <c r="Q71" s="13">
        <f>(((Table1[[#This Row],[deadline]]/60)/60)/24)+DATE(1970,1,1)</f>
        <v>40818.290972222225</v>
      </c>
      <c r="R71" s="13">
        <f>(((Table1[[#This Row],[launched_at]]/60)/60)/24)+DATE(1970,1,1)</f>
        <v>40786.187789351854</v>
      </c>
      <c r="S71" t="s">
        <v>8351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ROUND(SUM((Table1[[#This Row],[pledged]]/Table1[[#This Row],[goal]])*100),0)</f>
        <v>127</v>
      </c>
      <c r="P72" s="8">
        <f>IFERROR(Table1[[#This Row],[pledged]]/Table1[[#This Row],[backers_count]],"0")</f>
        <v>37.411764705882355</v>
      </c>
      <c r="Q72" s="13">
        <f>(((Table1[[#This Row],[deadline]]/60)/60)/24)+DATE(1970,1,1)</f>
        <v>40790.896354166667</v>
      </c>
      <c r="R72" s="13">
        <f>(((Table1[[#This Row],[launched_at]]/60)/60)/24)+DATE(1970,1,1)</f>
        <v>40730.896354166667</v>
      </c>
      <c r="S72" t="s">
        <v>8351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ROUND(SUM((Table1[[#This Row],[pledged]]/Table1[[#This Row],[goal]])*100),0)</f>
        <v>124</v>
      </c>
      <c r="P73" s="8">
        <f>IFERROR(Table1[[#This Row],[pledged]]/Table1[[#This Row],[backers_count]],"0")</f>
        <v>69.71875</v>
      </c>
      <c r="Q73" s="13">
        <f>(((Table1[[#This Row],[deadline]]/60)/60)/24)+DATE(1970,1,1)</f>
        <v>41057.271493055552</v>
      </c>
      <c r="R73" s="13">
        <f>(((Table1[[#This Row],[launched_at]]/60)/60)/24)+DATE(1970,1,1)</f>
        <v>40997.271493055552</v>
      </c>
      <c r="S73" t="s">
        <v>8351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ROUND(SUM((Table1[[#This Row],[pledged]]/Table1[[#This Row],[goal]])*100),0)</f>
        <v>108</v>
      </c>
      <c r="P74" s="8">
        <f>IFERROR(Table1[[#This Row],[pledged]]/Table1[[#This Row],[backers_count]],"0")</f>
        <v>58.170731707317074</v>
      </c>
      <c r="Q74" s="13">
        <f>(((Table1[[#This Row],[deadline]]/60)/60)/24)+DATE(1970,1,1)</f>
        <v>41228</v>
      </c>
      <c r="R74" s="13">
        <f>(((Table1[[#This Row],[launched_at]]/60)/60)/24)+DATE(1970,1,1)</f>
        <v>41208.010196759256</v>
      </c>
      <c r="S74" t="s">
        <v>8351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ROUND(SUM((Table1[[#This Row],[pledged]]/Table1[[#This Row],[goal]])*100),0)</f>
        <v>100</v>
      </c>
      <c r="P75" s="8">
        <f>IFERROR(Table1[[#This Row],[pledged]]/Table1[[#This Row],[backers_count]],"0")</f>
        <v>50</v>
      </c>
      <c r="Q75" s="13">
        <f>(((Table1[[#This Row],[deadline]]/60)/60)/24)+DATE(1970,1,1)</f>
        <v>40666.165972222225</v>
      </c>
      <c r="R75" s="13">
        <f>(((Table1[[#This Row],[launched_at]]/60)/60)/24)+DATE(1970,1,1)</f>
        <v>40587.75675925926</v>
      </c>
      <c r="S75" t="s">
        <v>8351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ROUND(SUM((Table1[[#This Row],[pledged]]/Table1[[#This Row],[goal]])*100),0)</f>
        <v>113</v>
      </c>
      <c r="P76" s="8">
        <f>IFERROR(Table1[[#This Row],[pledged]]/Table1[[#This Row],[backers_count]],"0")</f>
        <v>19.471034482758618</v>
      </c>
      <c r="Q76" s="13">
        <f>(((Table1[[#This Row],[deadline]]/60)/60)/24)+DATE(1970,1,1)</f>
        <v>42390.487210648149</v>
      </c>
      <c r="R76" s="13">
        <f>(((Table1[[#This Row],[launched_at]]/60)/60)/24)+DATE(1970,1,1)</f>
        <v>42360.487210648149</v>
      </c>
      <c r="S76" t="s">
        <v>8351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ROUND(SUM((Table1[[#This Row],[pledged]]/Table1[[#This Row],[goal]])*100),0)</f>
        <v>115</v>
      </c>
      <c r="P77" s="8">
        <f>IFERROR(Table1[[#This Row],[pledged]]/Table1[[#This Row],[backers_count]],"0")</f>
        <v>85.957446808510639</v>
      </c>
      <c r="Q77" s="13">
        <f>(((Table1[[#This Row],[deadline]]/60)/60)/24)+DATE(1970,1,1)</f>
        <v>41387.209166666667</v>
      </c>
      <c r="R77" s="13">
        <f>(((Table1[[#This Row],[launched_at]]/60)/60)/24)+DATE(1970,1,1)</f>
        <v>41357.209166666667</v>
      </c>
      <c r="S77" t="s">
        <v>8351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ROUND(SUM((Table1[[#This Row],[pledged]]/Table1[[#This Row],[goal]])*100),0)</f>
        <v>153</v>
      </c>
      <c r="P78" s="8">
        <f>IFERROR(Table1[[#This Row],[pledged]]/Table1[[#This Row],[backers_count]],"0")</f>
        <v>30.666666666666668</v>
      </c>
      <c r="Q78" s="13">
        <f>(((Table1[[#This Row],[deadline]]/60)/60)/24)+DATE(1970,1,1)</f>
        <v>40904.733310185184</v>
      </c>
      <c r="R78" s="13">
        <f>(((Table1[[#This Row],[launched_at]]/60)/60)/24)+DATE(1970,1,1)</f>
        <v>40844.691643518519</v>
      </c>
      <c r="S78" t="s">
        <v>8351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ROUND(SUM((Table1[[#This Row],[pledged]]/Table1[[#This Row],[goal]])*100),0)</f>
        <v>393</v>
      </c>
      <c r="P79" s="8">
        <f>IFERROR(Table1[[#This Row],[pledged]]/Table1[[#This Row],[backers_count]],"0")</f>
        <v>60.384615384615387</v>
      </c>
      <c r="Q79" s="13">
        <f>(((Table1[[#This Row],[deadline]]/60)/60)/24)+DATE(1970,1,1)</f>
        <v>41050.124305555553</v>
      </c>
      <c r="R79" s="13">
        <f>(((Table1[[#This Row],[launched_at]]/60)/60)/24)+DATE(1970,1,1)</f>
        <v>40997.144872685189</v>
      </c>
      <c r="S79" t="s">
        <v>8351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ROUND(SUM((Table1[[#This Row],[pledged]]/Table1[[#This Row],[goal]])*100),0)</f>
        <v>2702</v>
      </c>
      <c r="P80" s="8">
        <f>IFERROR(Table1[[#This Row],[pledged]]/Table1[[#This Row],[backers_count]],"0")</f>
        <v>38.6</v>
      </c>
      <c r="Q80" s="13">
        <f>(((Table1[[#This Row],[deadline]]/60)/60)/24)+DATE(1970,1,1)</f>
        <v>42614.730567129634</v>
      </c>
      <c r="R80" s="13">
        <f>(((Table1[[#This Row],[launched_at]]/60)/60)/24)+DATE(1970,1,1)</f>
        <v>42604.730567129634</v>
      </c>
      <c r="S80" t="s">
        <v>8351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ROUND(SUM((Table1[[#This Row],[pledged]]/Table1[[#This Row],[goal]])*100),0)</f>
        <v>127</v>
      </c>
      <c r="P81" s="8">
        <f>IFERROR(Table1[[#This Row],[pledged]]/Table1[[#This Row],[backers_count]],"0")</f>
        <v>40.268292682926827</v>
      </c>
      <c r="Q81" s="13">
        <f>(((Table1[[#This Row],[deadline]]/60)/60)/24)+DATE(1970,1,1)</f>
        <v>41754.776539351849</v>
      </c>
      <c r="R81" s="13">
        <f>(((Table1[[#This Row],[launched_at]]/60)/60)/24)+DATE(1970,1,1)</f>
        <v>41724.776539351849</v>
      </c>
      <c r="S81" t="s">
        <v>8351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ROUND(SUM((Table1[[#This Row],[pledged]]/Table1[[#This Row],[goal]])*100),0)</f>
        <v>107</v>
      </c>
      <c r="P82" s="8">
        <f>IFERROR(Table1[[#This Row],[pledged]]/Table1[[#This Row],[backers_count]],"0")</f>
        <v>273.82978723404256</v>
      </c>
      <c r="Q82" s="13">
        <f>(((Table1[[#This Row],[deadline]]/60)/60)/24)+DATE(1970,1,1)</f>
        <v>41618.083981481483</v>
      </c>
      <c r="R82" s="13">
        <f>(((Table1[[#This Row],[launched_at]]/60)/60)/24)+DATE(1970,1,1)</f>
        <v>41583.083981481483</v>
      </c>
      <c r="S82" t="s">
        <v>8351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ROUND(SUM((Table1[[#This Row],[pledged]]/Table1[[#This Row],[goal]])*100),0)</f>
        <v>198</v>
      </c>
      <c r="P83" s="8">
        <f>IFERROR(Table1[[#This Row],[pledged]]/Table1[[#This Row],[backers_count]],"0")</f>
        <v>53.035714285714285</v>
      </c>
      <c r="Q83" s="13">
        <f>(((Table1[[#This Row],[deadline]]/60)/60)/24)+DATE(1970,1,1)</f>
        <v>41104.126388888886</v>
      </c>
      <c r="R83" s="13">
        <f>(((Table1[[#This Row],[launched_at]]/60)/60)/24)+DATE(1970,1,1)</f>
        <v>41100.158877314818</v>
      </c>
      <c r="S83" t="s">
        <v>8351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ROUND(SUM((Table1[[#This Row],[pledged]]/Table1[[#This Row],[goal]])*100),0)</f>
        <v>100</v>
      </c>
      <c r="P84" s="8">
        <f>IFERROR(Table1[[#This Row],[pledged]]/Table1[[#This Row],[backers_count]],"0")</f>
        <v>40.005000000000003</v>
      </c>
      <c r="Q84" s="13">
        <f>(((Table1[[#This Row],[deadline]]/60)/60)/24)+DATE(1970,1,1)</f>
        <v>40825.820150462961</v>
      </c>
      <c r="R84" s="13">
        <f>(((Table1[[#This Row],[launched_at]]/60)/60)/24)+DATE(1970,1,1)</f>
        <v>40795.820150462961</v>
      </c>
      <c r="S84" t="s">
        <v>8351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ROUND(SUM((Table1[[#This Row],[pledged]]/Table1[[#This Row],[goal]])*100),0)</f>
        <v>103</v>
      </c>
      <c r="P85" s="8">
        <f>IFERROR(Table1[[#This Row],[pledged]]/Table1[[#This Row],[backers_count]],"0")</f>
        <v>15.76923076923077</v>
      </c>
      <c r="Q85" s="13">
        <f>(((Table1[[#This Row],[deadline]]/60)/60)/24)+DATE(1970,1,1)</f>
        <v>42057.479166666672</v>
      </c>
      <c r="R85" s="13">
        <f>(((Table1[[#This Row],[launched_at]]/60)/60)/24)+DATE(1970,1,1)</f>
        <v>42042.615613425922</v>
      </c>
      <c r="S85" t="s">
        <v>8351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ROUND(SUM((Table1[[#This Row],[pledged]]/Table1[[#This Row],[goal]])*100),0)</f>
        <v>100</v>
      </c>
      <c r="P86" s="8">
        <f>IFERROR(Table1[[#This Row],[pledged]]/Table1[[#This Row],[backers_count]],"0")</f>
        <v>71.428571428571431</v>
      </c>
      <c r="Q86" s="13">
        <f>(((Table1[[#This Row],[deadline]]/60)/60)/24)+DATE(1970,1,1)</f>
        <v>40678.757939814815</v>
      </c>
      <c r="R86" s="13">
        <f>(((Table1[[#This Row],[launched_at]]/60)/60)/24)+DATE(1970,1,1)</f>
        <v>40648.757939814815</v>
      </c>
      <c r="S86" t="s">
        <v>8351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ROUND(SUM((Table1[[#This Row],[pledged]]/Table1[[#This Row],[goal]])*100),0)</f>
        <v>126</v>
      </c>
      <c r="P87" s="8">
        <f>IFERROR(Table1[[#This Row],[pledged]]/Table1[[#This Row],[backers_count]],"0")</f>
        <v>71.714285714285708</v>
      </c>
      <c r="Q87" s="13">
        <f>(((Table1[[#This Row],[deadline]]/60)/60)/24)+DATE(1970,1,1)</f>
        <v>40809.125428240739</v>
      </c>
      <c r="R87" s="13">
        <f>(((Table1[[#This Row],[launched_at]]/60)/60)/24)+DATE(1970,1,1)</f>
        <v>40779.125428240739</v>
      </c>
      <c r="S87" t="s">
        <v>8351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ROUND(SUM((Table1[[#This Row],[pledged]]/Table1[[#This Row],[goal]])*100),0)</f>
        <v>106</v>
      </c>
      <c r="P88" s="8">
        <f>IFERROR(Table1[[#This Row],[pledged]]/Table1[[#This Row],[backers_count]],"0")</f>
        <v>375.76470588235293</v>
      </c>
      <c r="Q88" s="13">
        <f>(((Table1[[#This Row],[deadline]]/60)/60)/24)+DATE(1970,1,1)</f>
        <v>42365.59774305555</v>
      </c>
      <c r="R88" s="13">
        <f>(((Table1[[#This Row],[launched_at]]/60)/60)/24)+DATE(1970,1,1)</f>
        <v>42291.556076388893</v>
      </c>
      <c r="S88" t="s">
        <v>8351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ROUND(SUM((Table1[[#This Row],[pledged]]/Table1[[#This Row],[goal]])*100),0)</f>
        <v>105</v>
      </c>
      <c r="P89" s="8">
        <f>IFERROR(Table1[[#This Row],[pledged]]/Table1[[#This Row],[backers_count]],"0")</f>
        <v>104.6</v>
      </c>
      <c r="Q89" s="13">
        <f>(((Table1[[#This Row],[deadline]]/60)/60)/24)+DATE(1970,1,1)</f>
        <v>40332.070138888892</v>
      </c>
      <c r="R89" s="13">
        <f>(((Table1[[#This Row],[launched_at]]/60)/60)/24)+DATE(1970,1,1)</f>
        <v>40322.53938657407</v>
      </c>
      <c r="S89" t="s">
        <v>8351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ROUND(SUM((Table1[[#This Row],[pledged]]/Table1[[#This Row],[goal]])*100),0)</f>
        <v>103</v>
      </c>
      <c r="P90" s="8">
        <f>IFERROR(Table1[[#This Row],[pledged]]/Table1[[#This Row],[backers_count]],"0")</f>
        <v>60</v>
      </c>
      <c r="Q90" s="13">
        <f>(((Table1[[#This Row],[deadline]]/60)/60)/24)+DATE(1970,1,1)</f>
        <v>41812.65892361111</v>
      </c>
      <c r="R90" s="13">
        <f>(((Table1[[#This Row],[launched_at]]/60)/60)/24)+DATE(1970,1,1)</f>
        <v>41786.65892361111</v>
      </c>
      <c r="S90" t="s">
        <v>8351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ROUND(SUM((Table1[[#This Row],[pledged]]/Table1[[#This Row],[goal]])*100),0)</f>
        <v>115</v>
      </c>
      <c r="P91" s="8">
        <f>IFERROR(Table1[[#This Row],[pledged]]/Table1[[#This Row],[backers_count]],"0")</f>
        <v>123.28571428571429</v>
      </c>
      <c r="Q91" s="13">
        <f>(((Table1[[#This Row],[deadline]]/60)/60)/24)+DATE(1970,1,1)</f>
        <v>41427.752222222225</v>
      </c>
      <c r="R91" s="13">
        <f>(((Table1[[#This Row],[launched_at]]/60)/60)/24)+DATE(1970,1,1)</f>
        <v>41402.752222222225</v>
      </c>
      <c r="S91" t="s">
        <v>8351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ROUND(SUM((Table1[[#This Row],[pledged]]/Table1[[#This Row],[goal]])*100),0)</f>
        <v>100</v>
      </c>
      <c r="P92" s="8">
        <f>IFERROR(Table1[[#This Row],[pledged]]/Table1[[#This Row],[backers_count]],"0")</f>
        <v>31.375</v>
      </c>
      <c r="Q92" s="13">
        <f>(((Table1[[#This Row],[deadline]]/60)/60)/24)+DATE(1970,1,1)</f>
        <v>40736.297442129631</v>
      </c>
      <c r="R92" s="13">
        <f>(((Table1[[#This Row],[launched_at]]/60)/60)/24)+DATE(1970,1,1)</f>
        <v>40706.297442129631</v>
      </c>
      <c r="S92" t="s">
        <v>8351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ROUND(SUM((Table1[[#This Row],[pledged]]/Table1[[#This Row],[goal]])*100),0)</f>
        <v>120</v>
      </c>
      <c r="P93" s="8">
        <f>IFERROR(Table1[[#This Row],[pledged]]/Table1[[#This Row],[backers_count]],"0")</f>
        <v>78.260869565217391</v>
      </c>
      <c r="Q93" s="13">
        <f>(((Table1[[#This Row],[deadline]]/60)/60)/24)+DATE(1970,1,1)</f>
        <v>40680.402361111112</v>
      </c>
      <c r="R93" s="13">
        <f>(((Table1[[#This Row],[launched_at]]/60)/60)/24)+DATE(1970,1,1)</f>
        <v>40619.402361111112</v>
      </c>
      <c r="S93" t="s">
        <v>8351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ROUND(SUM((Table1[[#This Row],[pledged]]/Table1[[#This Row],[goal]])*100),0)</f>
        <v>105</v>
      </c>
      <c r="P94" s="8">
        <f>IFERROR(Table1[[#This Row],[pledged]]/Table1[[#This Row],[backers_count]],"0")</f>
        <v>122.32558139534883</v>
      </c>
      <c r="Q94" s="13">
        <f>(((Table1[[#This Row],[deadline]]/60)/60)/24)+DATE(1970,1,1)</f>
        <v>42767.333333333328</v>
      </c>
      <c r="R94" s="13">
        <f>(((Table1[[#This Row],[launched_at]]/60)/60)/24)+DATE(1970,1,1)</f>
        <v>42721.198877314819</v>
      </c>
      <c r="S94" t="s">
        <v>8351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ROUND(SUM((Table1[[#This Row],[pledged]]/Table1[[#This Row],[goal]])*100),0)</f>
        <v>111</v>
      </c>
      <c r="P95" s="8">
        <f>IFERROR(Table1[[#This Row],[pledged]]/Table1[[#This Row],[backers_count]],"0")</f>
        <v>73.733333333333334</v>
      </c>
      <c r="Q95" s="13">
        <f>(((Table1[[#This Row],[deadline]]/60)/60)/24)+DATE(1970,1,1)</f>
        <v>41093.875</v>
      </c>
      <c r="R95" s="13">
        <f>(((Table1[[#This Row],[launched_at]]/60)/60)/24)+DATE(1970,1,1)</f>
        <v>41065.858067129629</v>
      </c>
      <c r="S95" t="s">
        <v>8351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ROUND(SUM((Table1[[#This Row],[pledged]]/Table1[[#This Row],[goal]])*100),0)</f>
        <v>104</v>
      </c>
      <c r="P96" s="8">
        <f>IFERROR(Table1[[#This Row],[pledged]]/Table1[[#This Row],[backers_count]],"0")</f>
        <v>21.666666666666668</v>
      </c>
      <c r="Q96" s="13">
        <f>(((Table1[[#This Row],[deadline]]/60)/60)/24)+DATE(1970,1,1)</f>
        <v>41736.717847222222</v>
      </c>
      <c r="R96" s="13">
        <f>(((Table1[[#This Row],[launched_at]]/60)/60)/24)+DATE(1970,1,1)</f>
        <v>41716.717847222222</v>
      </c>
      <c r="S96" t="s">
        <v>8351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ROUND(SUM((Table1[[#This Row],[pledged]]/Table1[[#This Row],[goal]])*100),0)</f>
        <v>131</v>
      </c>
      <c r="P97" s="8">
        <f>IFERROR(Table1[[#This Row],[pledged]]/Table1[[#This Row],[backers_count]],"0")</f>
        <v>21.904761904761905</v>
      </c>
      <c r="Q97" s="13">
        <f>(((Table1[[#This Row],[deadline]]/60)/60)/24)+DATE(1970,1,1)</f>
        <v>40965.005104166667</v>
      </c>
      <c r="R97" s="13">
        <f>(((Table1[[#This Row],[launched_at]]/60)/60)/24)+DATE(1970,1,1)</f>
        <v>40935.005104166667</v>
      </c>
      <c r="S97" t="s">
        <v>8351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ROUND(SUM((Table1[[#This Row],[pledged]]/Table1[[#This Row],[goal]])*100),0)</f>
        <v>115</v>
      </c>
      <c r="P98" s="8">
        <f>IFERROR(Table1[[#This Row],[pledged]]/Table1[[#This Row],[backers_count]],"0")</f>
        <v>50.588235294117645</v>
      </c>
      <c r="Q98" s="13">
        <f>(((Table1[[#This Row],[deadline]]/60)/60)/24)+DATE(1970,1,1)</f>
        <v>40391.125</v>
      </c>
      <c r="R98" s="13">
        <f>(((Table1[[#This Row],[launched_at]]/60)/60)/24)+DATE(1970,1,1)</f>
        <v>40324.662511574075</v>
      </c>
      <c r="S98" t="s">
        <v>8351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ROUND(SUM((Table1[[#This Row],[pledged]]/Table1[[#This Row],[goal]])*100),0)</f>
        <v>106</v>
      </c>
      <c r="P99" s="8">
        <f>IFERROR(Table1[[#This Row],[pledged]]/Table1[[#This Row],[backers_count]],"0")</f>
        <v>53.125</v>
      </c>
      <c r="Q99" s="13">
        <f>(((Table1[[#This Row],[deadline]]/60)/60)/24)+DATE(1970,1,1)</f>
        <v>40736.135208333333</v>
      </c>
      <c r="R99" s="13">
        <f>(((Table1[[#This Row],[launched_at]]/60)/60)/24)+DATE(1970,1,1)</f>
        <v>40706.135208333333</v>
      </c>
      <c r="S99" t="s">
        <v>8351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ROUND(SUM((Table1[[#This Row],[pledged]]/Table1[[#This Row],[goal]])*100),0)</f>
        <v>106</v>
      </c>
      <c r="P100" s="8">
        <f>IFERROR(Table1[[#This Row],[pledged]]/Table1[[#This Row],[backers_count]],"0")</f>
        <v>56.666666666666664</v>
      </c>
      <c r="Q100" s="13">
        <f>(((Table1[[#This Row],[deadline]]/60)/60)/24)+DATE(1970,1,1)</f>
        <v>41250.979166666664</v>
      </c>
      <c r="R100" s="13">
        <f>(((Table1[[#This Row],[launched_at]]/60)/60)/24)+DATE(1970,1,1)</f>
        <v>41214.79483796296</v>
      </c>
      <c r="S100" t="s">
        <v>8351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ROUND(SUM((Table1[[#This Row],[pledged]]/Table1[[#This Row],[goal]])*100),0)</f>
        <v>106</v>
      </c>
      <c r="P101" s="8">
        <f>IFERROR(Table1[[#This Row],[pledged]]/Table1[[#This Row],[backers_count]],"0")</f>
        <v>40.776666666666664</v>
      </c>
      <c r="Q101" s="13">
        <f>(((Table1[[#This Row],[deadline]]/60)/60)/24)+DATE(1970,1,1)</f>
        <v>41661.902766203704</v>
      </c>
      <c r="R101" s="13">
        <f>(((Table1[[#This Row],[launched_at]]/60)/60)/24)+DATE(1970,1,1)</f>
        <v>41631.902766203704</v>
      </c>
      <c r="S101" t="s">
        <v>8351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ROUND(SUM((Table1[[#This Row],[pledged]]/Table1[[#This Row],[goal]])*100),0)</f>
        <v>100</v>
      </c>
      <c r="P102" s="8">
        <f>IFERROR(Table1[[#This Row],[pledged]]/Table1[[#This Row],[backers_count]],"0")</f>
        <v>192.30769230769232</v>
      </c>
      <c r="Q102" s="13">
        <f>(((Table1[[#This Row],[deadline]]/60)/60)/24)+DATE(1970,1,1)</f>
        <v>41217.794976851852</v>
      </c>
      <c r="R102" s="13">
        <f>(((Table1[[#This Row],[launched_at]]/60)/60)/24)+DATE(1970,1,1)</f>
        <v>41197.753310185188</v>
      </c>
      <c r="S102" t="s">
        <v>8351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ROUND(SUM((Table1[[#This Row],[pledged]]/Table1[[#This Row],[goal]])*100),0)</f>
        <v>100</v>
      </c>
      <c r="P103" s="8">
        <f>IFERROR(Table1[[#This Row],[pledged]]/Table1[[#This Row],[backers_count]],"0")</f>
        <v>100</v>
      </c>
      <c r="Q103" s="13">
        <f>(((Table1[[#This Row],[deadline]]/60)/60)/24)+DATE(1970,1,1)</f>
        <v>41298.776736111111</v>
      </c>
      <c r="R103" s="13">
        <f>(((Table1[[#This Row],[launched_at]]/60)/60)/24)+DATE(1970,1,1)</f>
        <v>41274.776736111111</v>
      </c>
      <c r="S103" t="s">
        <v>8351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ROUND(SUM((Table1[[#This Row],[pledged]]/Table1[[#This Row],[goal]])*100),0)</f>
        <v>128</v>
      </c>
      <c r="P104" s="8">
        <f>IFERROR(Table1[[#This Row],[pledged]]/Table1[[#This Row],[backers_count]],"0")</f>
        <v>117.92307692307692</v>
      </c>
      <c r="Q104" s="13">
        <f>(((Table1[[#This Row],[deadline]]/60)/60)/24)+DATE(1970,1,1)</f>
        <v>40535.131168981483</v>
      </c>
      <c r="R104" s="13">
        <f>(((Table1[[#This Row],[launched_at]]/60)/60)/24)+DATE(1970,1,1)</f>
        <v>40505.131168981483</v>
      </c>
      <c r="S104" t="s">
        <v>8351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ROUND(SUM((Table1[[#This Row],[pledged]]/Table1[[#This Row],[goal]])*100),0)</f>
        <v>105</v>
      </c>
      <c r="P105" s="8">
        <f>IFERROR(Table1[[#This Row],[pledged]]/Table1[[#This Row],[backers_count]],"0")</f>
        <v>27.897959183673468</v>
      </c>
      <c r="Q105" s="13">
        <f>(((Table1[[#This Row],[deadline]]/60)/60)/24)+DATE(1970,1,1)</f>
        <v>41705.805902777778</v>
      </c>
      <c r="R105" s="13">
        <f>(((Table1[[#This Row],[launched_at]]/60)/60)/24)+DATE(1970,1,1)</f>
        <v>41682.805902777778</v>
      </c>
      <c r="S105" t="s">
        <v>8351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ROUND(SUM((Table1[[#This Row],[pledged]]/Table1[[#This Row],[goal]])*100),0)</f>
        <v>120</v>
      </c>
      <c r="P106" s="8">
        <f>IFERROR(Table1[[#This Row],[pledged]]/Table1[[#This Row],[backers_count]],"0")</f>
        <v>60</v>
      </c>
      <c r="Q106" s="13">
        <f>(((Table1[[#This Row],[deadline]]/60)/60)/24)+DATE(1970,1,1)</f>
        <v>40636.041666666664</v>
      </c>
      <c r="R106" s="13">
        <f>(((Table1[[#This Row],[launched_at]]/60)/60)/24)+DATE(1970,1,1)</f>
        <v>40612.695208333331</v>
      </c>
      <c r="S106" t="s">
        <v>8351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ROUND(SUM((Table1[[#This Row],[pledged]]/Table1[[#This Row],[goal]])*100),0)</f>
        <v>107</v>
      </c>
      <c r="P107" s="8">
        <f>IFERROR(Table1[[#This Row],[pledged]]/Table1[[#This Row],[backers_count]],"0")</f>
        <v>39.383333333333333</v>
      </c>
      <c r="Q107" s="13">
        <f>(((Table1[[#This Row],[deadline]]/60)/60)/24)+DATE(1970,1,1)</f>
        <v>42504</v>
      </c>
      <c r="R107" s="13">
        <f>(((Table1[[#This Row],[launched_at]]/60)/60)/24)+DATE(1970,1,1)</f>
        <v>42485.724768518514</v>
      </c>
      <c r="S107" t="s">
        <v>8351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ROUND(SUM((Table1[[#This Row],[pledged]]/Table1[[#This Row],[goal]])*100),0)</f>
        <v>101</v>
      </c>
      <c r="P108" s="8">
        <f>IFERROR(Table1[[#This Row],[pledged]]/Table1[[#This Row],[backers_count]],"0")</f>
        <v>186.11111111111111</v>
      </c>
      <c r="Q108" s="13">
        <f>(((Table1[[#This Row],[deadline]]/60)/60)/24)+DATE(1970,1,1)</f>
        <v>41001.776631944449</v>
      </c>
      <c r="R108" s="13">
        <f>(((Table1[[#This Row],[launched_at]]/60)/60)/24)+DATE(1970,1,1)</f>
        <v>40987.776631944449</v>
      </c>
      <c r="S108" t="s">
        <v>8351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ROUND(SUM((Table1[[#This Row],[pledged]]/Table1[[#This Row],[goal]])*100),0)</f>
        <v>102</v>
      </c>
      <c r="P109" s="8">
        <f>IFERROR(Table1[[#This Row],[pledged]]/Table1[[#This Row],[backers_count]],"0")</f>
        <v>111.37681159420291</v>
      </c>
      <c r="Q109" s="13">
        <f>(((Table1[[#This Row],[deadline]]/60)/60)/24)+DATE(1970,1,1)</f>
        <v>40657.982488425929</v>
      </c>
      <c r="R109" s="13">
        <f>(((Table1[[#This Row],[launched_at]]/60)/60)/24)+DATE(1970,1,1)</f>
        <v>40635.982488425929</v>
      </c>
      <c r="S109" t="s">
        <v>8351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ROUND(SUM((Table1[[#This Row],[pledged]]/Table1[[#This Row],[goal]])*100),0)</f>
        <v>247</v>
      </c>
      <c r="P110" s="8">
        <f>IFERROR(Table1[[#This Row],[pledged]]/Table1[[#This Row],[backers_count]],"0")</f>
        <v>78.723404255319153</v>
      </c>
      <c r="Q110" s="13">
        <f>(((Table1[[#This Row],[deadline]]/60)/60)/24)+DATE(1970,1,1)</f>
        <v>41425.613078703704</v>
      </c>
      <c r="R110" s="13">
        <f>(((Table1[[#This Row],[launched_at]]/60)/60)/24)+DATE(1970,1,1)</f>
        <v>41365.613078703704</v>
      </c>
      <c r="S110" t="s">
        <v>8351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ROUND(SUM((Table1[[#This Row],[pledged]]/Table1[[#This Row],[goal]])*100),0)</f>
        <v>220</v>
      </c>
      <c r="P111" s="8">
        <f>IFERROR(Table1[[#This Row],[pledged]]/Table1[[#This Row],[backers_count]],"0")</f>
        <v>46.702127659574465</v>
      </c>
      <c r="Q111" s="13">
        <f>(((Table1[[#This Row],[deadline]]/60)/60)/24)+DATE(1970,1,1)</f>
        <v>40600.025810185187</v>
      </c>
      <c r="R111" s="13">
        <f>(((Table1[[#This Row],[launched_at]]/60)/60)/24)+DATE(1970,1,1)</f>
        <v>40570.025810185187</v>
      </c>
      <c r="S111" t="s">
        <v>8351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ROUND(SUM((Table1[[#This Row],[pledged]]/Table1[[#This Row],[goal]])*100),0)</f>
        <v>131</v>
      </c>
      <c r="P112" s="8">
        <f>IFERROR(Table1[[#This Row],[pledged]]/Table1[[#This Row],[backers_count]],"0")</f>
        <v>65.384615384615387</v>
      </c>
      <c r="Q112" s="13">
        <f>(((Table1[[#This Row],[deadline]]/60)/60)/24)+DATE(1970,1,1)</f>
        <v>41592.249305555553</v>
      </c>
      <c r="R112" s="13">
        <f>(((Table1[[#This Row],[launched_at]]/60)/60)/24)+DATE(1970,1,1)</f>
        <v>41557.949687500004</v>
      </c>
      <c r="S112" t="s">
        <v>8351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ROUND(SUM((Table1[[#This Row],[pledged]]/Table1[[#This Row],[goal]])*100),0)</f>
        <v>155</v>
      </c>
      <c r="P113" s="8">
        <f>IFERROR(Table1[[#This Row],[pledged]]/Table1[[#This Row],[backers_count]],"0")</f>
        <v>102.0754716981132</v>
      </c>
      <c r="Q113" s="13">
        <f>(((Table1[[#This Row],[deadline]]/60)/60)/24)+DATE(1970,1,1)</f>
        <v>42155.333182870367</v>
      </c>
      <c r="R113" s="13">
        <f>(((Table1[[#This Row],[launched_at]]/60)/60)/24)+DATE(1970,1,1)</f>
        <v>42125.333182870367</v>
      </c>
      <c r="S113" t="s">
        <v>8351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ROUND(SUM((Table1[[#This Row],[pledged]]/Table1[[#This Row],[goal]])*100),0)</f>
        <v>104</v>
      </c>
      <c r="P114" s="8">
        <f>IFERROR(Table1[[#This Row],[pledged]]/Table1[[#This Row],[backers_count]],"0")</f>
        <v>64.197530864197532</v>
      </c>
      <c r="Q114" s="13">
        <f>(((Table1[[#This Row],[deadline]]/60)/60)/24)+DATE(1970,1,1)</f>
        <v>41742.083333333336</v>
      </c>
      <c r="R114" s="13">
        <f>(((Table1[[#This Row],[launched_at]]/60)/60)/24)+DATE(1970,1,1)</f>
        <v>41718.043032407404</v>
      </c>
      <c r="S114" t="s">
        <v>8351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ROUND(SUM((Table1[[#This Row],[pledged]]/Table1[[#This Row],[goal]])*100),0)</f>
        <v>141</v>
      </c>
      <c r="P115" s="8">
        <f>IFERROR(Table1[[#This Row],[pledged]]/Table1[[#This Row],[backers_count]],"0")</f>
        <v>90.384615384615387</v>
      </c>
      <c r="Q115" s="13">
        <f>(((Table1[[#This Row],[deadline]]/60)/60)/24)+DATE(1970,1,1)</f>
        <v>40761.625</v>
      </c>
      <c r="R115" s="13">
        <f>(((Table1[[#This Row],[launched_at]]/60)/60)/24)+DATE(1970,1,1)</f>
        <v>40753.758425925924</v>
      </c>
      <c r="S115" t="s">
        <v>8351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ROUND(SUM((Table1[[#This Row],[pledged]]/Table1[[#This Row],[goal]])*100),0)</f>
        <v>103</v>
      </c>
      <c r="P116" s="8">
        <f>IFERROR(Table1[[#This Row],[pledged]]/Table1[[#This Row],[backers_count]],"0")</f>
        <v>88.571428571428569</v>
      </c>
      <c r="Q116" s="13">
        <f>(((Table1[[#This Row],[deadline]]/60)/60)/24)+DATE(1970,1,1)</f>
        <v>40921.27416666667</v>
      </c>
      <c r="R116" s="13">
        <f>(((Table1[[#This Row],[launched_at]]/60)/60)/24)+DATE(1970,1,1)</f>
        <v>40861.27416666667</v>
      </c>
      <c r="S116" t="s">
        <v>8351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ROUND(SUM((Table1[[#This Row],[pledged]]/Table1[[#This Row],[goal]])*100),0)</f>
        <v>140</v>
      </c>
      <c r="P117" s="8">
        <f>IFERROR(Table1[[#This Row],[pledged]]/Table1[[#This Row],[backers_count]],"0")</f>
        <v>28.727272727272727</v>
      </c>
      <c r="Q117" s="13">
        <f>(((Table1[[#This Row],[deadline]]/60)/60)/24)+DATE(1970,1,1)</f>
        <v>40943.738935185182</v>
      </c>
      <c r="R117" s="13">
        <f>(((Table1[[#This Row],[launched_at]]/60)/60)/24)+DATE(1970,1,1)</f>
        <v>40918.738935185182</v>
      </c>
      <c r="S117" t="s">
        <v>8351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ROUND(SUM((Table1[[#This Row],[pledged]]/Table1[[#This Row],[goal]])*100),0)</f>
        <v>114</v>
      </c>
      <c r="P118" s="8">
        <f>IFERROR(Table1[[#This Row],[pledged]]/Table1[[#This Row],[backers_count]],"0")</f>
        <v>69.78947368421052</v>
      </c>
      <c r="Q118" s="13">
        <f>(((Table1[[#This Row],[deadline]]/60)/60)/24)+DATE(1970,1,1)</f>
        <v>40641.455497685187</v>
      </c>
      <c r="R118" s="13">
        <f>(((Table1[[#This Row],[launched_at]]/60)/60)/24)+DATE(1970,1,1)</f>
        <v>40595.497164351851</v>
      </c>
      <c r="S118" t="s">
        <v>8351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ROUND(SUM((Table1[[#This Row],[pledged]]/Table1[[#This Row],[goal]])*100),0)</f>
        <v>100</v>
      </c>
      <c r="P119" s="8">
        <f>IFERROR(Table1[[#This Row],[pledged]]/Table1[[#This Row],[backers_count]],"0")</f>
        <v>167.48962962962963</v>
      </c>
      <c r="Q119" s="13">
        <f>(((Table1[[#This Row],[deadline]]/60)/60)/24)+DATE(1970,1,1)</f>
        <v>40338.791666666664</v>
      </c>
      <c r="R119" s="13">
        <f>(((Table1[[#This Row],[launched_at]]/60)/60)/24)+DATE(1970,1,1)</f>
        <v>40248.834999999999</v>
      </c>
      <c r="S119" t="s">
        <v>8351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ROUND(SUM((Table1[[#This Row],[pledged]]/Table1[[#This Row],[goal]])*100),0)</f>
        <v>113</v>
      </c>
      <c r="P120" s="8">
        <f>IFERROR(Table1[[#This Row],[pledged]]/Table1[[#This Row],[backers_count]],"0")</f>
        <v>144.91230769230768</v>
      </c>
      <c r="Q120" s="13">
        <f>(((Table1[[#This Row],[deadline]]/60)/60)/24)+DATE(1970,1,1)</f>
        <v>40753.053657407407</v>
      </c>
      <c r="R120" s="13">
        <f>(((Table1[[#This Row],[launched_at]]/60)/60)/24)+DATE(1970,1,1)</f>
        <v>40723.053657407407</v>
      </c>
      <c r="S120" t="s">
        <v>8351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ROUND(SUM((Table1[[#This Row],[pledged]]/Table1[[#This Row],[goal]])*100),0)</f>
        <v>105</v>
      </c>
      <c r="P121" s="8">
        <f>IFERROR(Table1[[#This Row],[pledged]]/Table1[[#This Row],[backers_count]],"0")</f>
        <v>91.840540540540545</v>
      </c>
      <c r="Q121" s="13">
        <f>(((Table1[[#This Row],[deadline]]/60)/60)/24)+DATE(1970,1,1)</f>
        <v>40768.958333333336</v>
      </c>
      <c r="R121" s="13">
        <f>(((Table1[[#This Row],[launched_at]]/60)/60)/24)+DATE(1970,1,1)</f>
        <v>40739.069282407407</v>
      </c>
      <c r="S121" t="s">
        <v>8351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ROUND(SUM((Table1[[#This Row],[pledged]]/Table1[[#This Row],[goal]])*100),0)</f>
        <v>0</v>
      </c>
      <c r="P122" s="8">
        <f>IFERROR(Table1[[#This Row],[pledged]]/Table1[[#This Row],[backers_count]],"0")</f>
        <v>10</v>
      </c>
      <c r="Q122" s="13">
        <f>(((Table1[[#This Row],[deadline]]/60)/60)/24)+DATE(1970,1,1)</f>
        <v>42646.049849537041</v>
      </c>
      <c r="R122" s="13">
        <f>(((Table1[[#This Row],[launched_at]]/60)/60)/24)+DATE(1970,1,1)</f>
        <v>42616.049849537041</v>
      </c>
      <c r="S122" t="s">
        <v>8351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ROUND(SUM((Table1[[#This Row],[pledged]]/Table1[[#This Row],[goal]])*100),0)</f>
        <v>0</v>
      </c>
      <c r="P123" s="8">
        <f>IFERROR(Table1[[#This Row],[pledged]]/Table1[[#This Row],[backers_count]],"0")</f>
        <v>1</v>
      </c>
      <c r="Q123" s="13">
        <f>(((Table1[[#This Row],[deadline]]/60)/60)/24)+DATE(1970,1,1)</f>
        <v>42112.427777777775</v>
      </c>
      <c r="R123" s="13">
        <f>(((Table1[[#This Row],[launched_at]]/60)/60)/24)+DATE(1970,1,1)</f>
        <v>42096.704976851848</v>
      </c>
      <c r="S123" t="s">
        <v>8351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ROUND(SUM((Table1[[#This Row],[pledged]]/Table1[[#This Row],[goal]])*100),0)</f>
        <v>0</v>
      </c>
      <c r="P124" s="8" t="str">
        <f>IFERROR(Table1[[#This Row],[pledged]]/Table1[[#This Row],[backers_count]],"0")</f>
        <v>0</v>
      </c>
      <c r="Q124" s="13">
        <f>(((Table1[[#This Row],[deadline]]/60)/60)/24)+DATE(1970,1,1)</f>
        <v>42653.431793981479</v>
      </c>
      <c r="R124" s="13">
        <f>(((Table1[[#This Row],[launched_at]]/60)/60)/24)+DATE(1970,1,1)</f>
        <v>42593.431793981479</v>
      </c>
      <c r="S124" t="s">
        <v>8351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ROUND(SUM((Table1[[#This Row],[pledged]]/Table1[[#This Row],[goal]])*100),0)</f>
        <v>0</v>
      </c>
      <c r="P125" s="8">
        <f>IFERROR(Table1[[#This Row],[pledged]]/Table1[[#This Row],[backers_count]],"0")</f>
        <v>25.166666666666668</v>
      </c>
      <c r="Q125" s="13">
        <f>(((Table1[[#This Row],[deadline]]/60)/60)/24)+DATE(1970,1,1)</f>
        <v>41940.916666666664</v>
      </c>
      <c r="R125" s="13">
        <f>(((Table1[[#This Row],[launched_at]]/60)/60)/24)+DATE(1970,1,1)</f>
        <v>41904.781990740739</v>
      </c>
      <c r="S125" t="s">
        <v>8351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ROUND(SUM((Table1[[#This Row],[pledged]]/Table1[[#This Row],[goal]])*100),0)</f>
        <v>0</v>
      </c>
      <c r="P126" s="8" t="str">
        <f>IFERROR(Table1[[#This Row],[pledged]]/Table1[[#This Row],[backers_count]],"0")</f>
        <v>0</v>
      </c>
      <c r="Q126" s="13">
        <f>(((Table1[[#This Row],[deadline]]/60)/60)/24)+DATE(1970,1,1)</f>
        <v>42139.928726851853</v>
      </c>
      <c r="R126" s="13">
        <f>(((Table1[[#This Row],[launched_at]]/60)/60)/24)+DATE(1970,1,1)</f>
        <v>42114.928726851853</v>
      </c>
      <c r="S126" t="s">
        <v>8351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ROUND(SUM((Table1[[#This Row],[pledged]]/Table1[[#This Row],[goal]])*100),0)</f>
        <v>14</v>
      </c>
      <c r="P127" s="8">
        <f>IFERROR(Table1[[#This Row],[pledged]]/Table1[[#This Row],[backers_count]],"0")</f>
        <v>11.666666666666666</v>
      </c>
      <c r="Q127" s="13">
        <f>(((Table1[[#This Row],[deadline]]/60)/60)/24)+DATE(1970,1,1)</f>
        <v>42769.993981481486</v>
      </c>
      <c r="R127" s="13">
        <f>(((Table1[[#This Row],[launched_at]]/60)/60)/24)+DATE(1970,1,1)</f>
        <v>42709.993981481486</v>
      </c>
      <c r="S127" t="s">
        <v>8351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ROUND(SUM((Table1[[#This Row],[pledged]]/Table1[[#This Row],[goal]])*100),0)</f>
        <v>6</v>
      </c>
      <c r="P128" s="8">
        <f>IFERROR(Table1[[#This Row],[pledged]]/Table1[[#This Row],[backers_count]],"0")</f>
        <v>106.69230769230769</v>
      </c>
      <c r="Q128" s="13">
        <f>(((Table1[[#This Row],[deadline]]/60)/60)/24)+DATE(1970,1,1)</f>
        <v>42166.083333333328</v>
      </c>
      <c r="R128" s="13">
        <f>(((Table1[[#This Row],[launched_at]]/60)/60)/24)+DATE(1970,1,1)</f>
        <v>42135.589548611111</v>
      </c>
      <c r="S128" t="s">
        <v>8351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ROUND(SUM((Table1[[#This Row],[pledged]]/Table1[[#This Row],[goal]])*100),0)</f>
        <v>2</v>
      </c>
      <c r="P129" s="8">
        <f>IFERROR(Table1[[#This Row],[pledged]]/Table1[[#This Row],[backers_count]],"0")</f>
        <v>47.5</v>
      </c>
      <c r="Q129" s="13">
        <f>(((Table1[[#This Row],[deadline]]/60)/60)/24)+DATE(1970,1,1)</f>
        <v>42097.582650462966</v>
      </c>
      <c r="R129" s="13">
        <f>(((Table1[[#This Row],[launched_at]]/60)/60)/24)+DATE(1970,1,1)</f>
        <v>42067.62431712963</v>
      </c>
      <c r="S129" t="s">
        <v>8351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ROUND(SUM((Table1[[#This Row],[pledged]]/Table1[[#This Row],[goal]])*100),0)</f>
        <v>2</v>
      </c>
      <c r="P130" s="8">
        <f>IFERROR(Table1[[#This Row],[pledged]]/Table1[[#This Row],[backers_count]],"0")</f>
        <v>311.16666666666669</v>
      </c>
      <c r="Q130" s="13">
        <f>(((Table1[[#This Row],[deadline]]/60)/60)/24)+DATE(1970,1,1)</f>
        <v>42663.22792824074</v>
      </c>
      <c r="R130" s="13">
        <f>(((Table1[[#This Row],[launched_at]]/60)/60)/24)+DATE(1970,1,1)</f>
        <v>42628.22792824074</v>
      </c>
      <c r="S130" t="s">
        <v>8351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ROUND(SUM((Table1[[#This Row],[pledged]]/Table1[[#This Row],[goal]])*100),0)</f>
        <v>0</v>
      </c>
      <c r="P131" s="8" t="str">
        <f>IFERROR(Table1[[#This Row],[pledged]]/Table1[[#This Row],[backers_count]],"0")</f>
        <v>0</v>
      </c>
      <c r="Q131" s="13">
        <f>(((Table1[[#This Row],[deadline]]/60)/60)/24)+DATE(1970,1,1)</f>
        <v>41942.937303240738</v>
      </c>
      <c r="R131" s="13">
        <f>(((Table1[[#This Row],[launched_at]]/60)/60)/24)+DATE(1970,1,1)</f>
        <v>41882.937303240738</v>
      </c>
      <c r="S131" t="s">
        <v>8351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ROUND(SUM((Table1[[#This Row],[pledged]]/Table1[[#This Row],[goal]])*100),0)</f>
        <v>0</v>
      </c>
      <c r="P132" s="8" t="str">
        <f>IFERROR(Table1[[#This Row],[pledged]]/Table1[[#This Row],[backers_count]],"0")</f>
        <v>0</v>
      </c>
      <c r="Q132" s="13">
        <f>(((Table1[[#This Row],[deadline]]/60)/60)/24)+DATE(1970,1,1)</f>
        <v>41806.844444444447</v>
      </c>
      <c r="R132" s="13">
        <f>(((Table1[[#This Row],[launched_at]]/60)/60)/24)+DATE(1970,1,1)</f>
        <v>41778.915416666663</v>
      </c>
      <c r="S132" t="s">
        <v>8351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ROUND(SUM((Table1[[#This Row],[pledged]]/Table1[[#This Row],[goal]])*100),0)</f>
        <v>0</v>
      </c>
      <c r="P133" s="8" t="str">
        <f>IFERROR(Table1[[#This Row],[pledged]]/Table1[[#This Row],[backers_count]],"0")</f>
        <v>0</v>
      </c>
      <c r="Q133" s="13">
        <f>(((Table1[[#This Row],[deadline]]/60)/60)/24)+DATE(1970,1,1)</f>
        <v>42557</v>
      </c>
      <c r="R133" s="13">
        <f>(((Table1[[#This Row],[launched_at]]/60)/60)/24)+DATE(1970,1,1)</f>
        <v>42541.837511574078</v>
      </c>
      <c r="S133" t="s">
        <v>8351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ROUND(SUM((Table1[[#This Row],[pledged]]/Table1[[#This Row],[goal]])*100),0)</f>
        <v>10</v>
      </c>
      <c r="P134" s="8">
        <f>IFERROR(Table1[[#This Row],[pledged]]/Table1[[#This Row],[backers_count]],"0")</f>
        <v>94.506172839506178</v>
      </c>
      <c r="Q134" s="13">
        <f>(((Table1[[#This Row],[deadline]]/60)/60)/24)+DATE(1970,1,1)</f>
        <v>41950.854247685187</v>
      </c>
      <c r="R134" s="13">
        <f>(((Table1[[#This Row],[launched_at]]/60)/60)/24)+DATE(1970,1,1)</f>
        <v>41905.812581018516</v>
      </c>
      <c r="S134" t="s">
        <v>8351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ROUND(SUM((Table1[[#This Row],[pledged]]/Table1[[#This Row],[goal]])*100),0)</f>
        <v>0</v>
      </c>
      <c r="P135" s="8" t="str">
        <f>IFERROR(Table1[[#This Row],[pledged]]/Table1[[#This Row],[backers_count]],"0")</f>
        <v>0</v>
      </c>
      <c r="Q135" s="13">
        <f>(((Table1[[#This Row],[deadline]]/60)/60)/24)+DATE(1970,1,1)</f>
        <v>42521.729861111111</v>
      </c>
      <c r="R135" s="13">
        <f>(((Table1[[#This Row],[launched_at]]/60)/60)/24)+DATE(1970,1,1)</f>
        <v>42491.80768518518</v>
      </c>
      <c r="S135" t="s">
        <v>8351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ROUND(SUM((Table1[[#This Row],[pledged]]/Table1[[#This Row],[goal]])*100),0)</f>
        <v>0</v>
      </c>
      <c r="P136" s="8" t="str">
        <f>IFERROR(Table1[[#This Row],[pledged]]/Table1[[#This Row],[backers_count]],"0")</f>
        <v>0</v>
      </c>
      <c r="Q136" s="13">
        <f>(((Table1[[#This Row],[deadline]]/60)/60)/24)+DATE(1970,1,1)</f>
        <v>42251.708333333328</v>
      </c>
      <c r="R136" s="13">
        <f>(((Table1[[#This Row],[launched_at]]/60)/60)/24)+DATE(1970,1,1)</f>
        <v>42221.909930555557</v>
      </c>
      <c r="S136" t="s">
        <v>8351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ROUND(SUM((Table1[[#This Row],[pledged]]/Table1[[#This Row],[goal]])*100),0)</f>
        <v>13</v>
      </c>
      <c r="P137" s="8">
        <f>IFERROR(Table1[[#This Row],[pledged]]/Table1[[#This Row],[backers_count]],"0")</f>
        <v>80.599999999999994</v>
      </c>
      <c r="Q137" s="13">
        <f>(((Table1[[#This Row],[deadline]]/60)/60)/24)+DATE(1970,1,1)</f>
        <v>41821.791666666664</v>
      </c>
      <c r="R137" s="13">
        <f>(((Table1[[#This Row],[launched_at]]/60)/60)/24)+DATE(1970,1,1)</f>
        <v>41788.381909722222</v>
      </c>
      <c r="S137" t="s">
        <v>8351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ROUND(SUM((Table1[[#This Row],[pledged]]/Table1[[#This Row],[goal]])*100),0)</f>
        <v>0</v>
      </c>
      <c r="P138" s="8" t="str">
        <f>IFERROR(Table1[[#This Row],[pledged]]/Table1[[#This Row],[backers_count]],"0")</f>
        <v>0</v>
      </c>
      <c r="Q138" s="13">
        <f>(((Table1[[#This Row],[deadline]]/60)/60)/24)+DATE(1970,1,1)</f>
        <v>42140.427777777775</v>
      </c>
      <c r="R138" s="13">
        <f>(((Table1[[#This Row],[launched_at]]/60)/60)/24)+DATE(1970,1,1)</f>
        <v>42096.410115740742</v>
      </c>
      <c r="S138" t="s">
        <v>8351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ROUND(SUM((Table1[[#This Row],[pledged]]/Table1[[#This Row],[goal]])*100),0)</f>
        <v>0</v>
      </c>
      <c r="P139" s="8" t="str">
        <f>IFERROR(Table1[[#This Row],[pledged]]/Table1[[#This Row],[backers_count]],"0")</f>
        <v>0</v>
      </c>
      <c r="Q139" s="13">
        <f>(((Table1[[#This Row],[deadline]]/60)/60)/24)+DATE(1970,1,1)</f>
        <v>42289.573993055557</v>
      </c>
      <c r="R139" s="13">
        <f>(((Table1[[#This Row],[launched_at]]/60)/60)/24)+DATE(1970,1,1)</f>
        <v>42239.573993055557</v>
      </c>
      <c r="S139" t="s">
        <v>8351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ROUND(SUM((Table1[[#This Row],[pledged]]/Table1[[#This Row],[goal]])*100),0)</f>
        <v>3</v>
      </c>
      <c r="P140" s="8">
        <f>IFERROR(Table1[[#This Row],[pledged]]/Table1[[#This Row],[backers_count]],"0")</f>
        <v>81.241379310344826</v>
      </c>
      <c r="Q140" s="13">
        <f>(((Table1[[#This Row],[deadline]]/60)/60)/24)+DATE(1970,1,1)</f>
        <v>42217.207638888889</v>
      </c>
      <c r="R140" s="13">
        <f>(((Table1[[#This Row],[launched_at]]/60)/60)/24)+DATE(1970,1,1)</f>
        <v>42186.257418981477</v>
      </c>
      <c r="S140" t="s">
        <v>8351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ROUND(SUM((Table1[[#This Row],[pledged]]/Table1[[#This Row],[goal]])*100),0)</f>
        <v>100</v>
      </c>
      <c r="P141" s="8">
        <f>IFERROR(Table1[[#This Row],[pledged]]/Table1[[#This Row],[backers_count]],"0")</f>
        <v>500</v>
      </c>
      <c r="Q141" s="13">
        <f>(((Table1[[#This Row],[deadline]]/60)/60)/24)+DATE(1970,1,1)</f>
        <v>42197.920972222222</v>
      </c>
      <c r="R141" s="13">
        <f>(((Table1[[#This Row],[launched_at]]/60)/60)/24)+DATE(1970,1,1)</f>
        <v>42187.920972222222</v>
      </c>
      <c r="S141" t="s">
        <v>8351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ROUND(SUM((Table1[[#This Row],[pledged]]/Table1[[#This Row],[goal]])*100),0)</f>
        <v>0</v>
      </c>
      <c r="P142" s="8" t="str">
        <f>IFERROR(Table1[[#This Row],[pledged]]/Table1[[#This Row],[backers_count]],"0")</f>
        <v>0</v>
      </c>
      <c r="Q142" s="13">
        <f>(((Table1[[#This Row],[deadline]]/60)/60)/24)+DATE(1970,1,1)</f>
        <v>42083.15662037037</v>
      </c>
      <c r="R142" s="13">
        <f>(((Table1[[#This Row],[launched_at]]/60)/60)/24)+DATE(1970,1,1)</f>
        <v>42053.198287037041</v>
      </c>
      <c r="S142" t="s">
        <v>8351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ROUND(SUM((Table1[[#This Row],[pledged]]/Table1[[#This Row],[goal]])*100),0)</f>
        <v>11</v>
      </c>
      <c r="P143" s="8">
        <f>IFERROR(Table1[[#This Row],[pledged]]/Table1[[#This Row],[backers_count]],"0")</f>
        <v>46.178571428571431</v>
      </c>
      <c r="Q143" s="13">
        <f>(((Table1[[#This Row],[deadline]]/60)/60)/24)+DATE(1970,1,1)</f>
        <v>42155.153043981481</v>
      </c>
      <c r="R143" s="13">
        <f>(((Table1[[#This Row],[launched_at]]/60)/60)/24)+DATE(1970,1,1)</f>
        <v>42110.153043981481</v>
      </c>
      <c r="S143" t="s">
        <v>8351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ROUND(SUM((Table1[[#This Row],[pledged]]/Table1[[#This Row],[goal]])*100),0)</f>
        <v>0</v>
      </c>
      <c r="P144" s="8">
        <f>IFERROR(Table1[[#This Row],[pledged]]/Table1[[#This Row],[backers_count]],"0")</f>
        <v>10</v>
      </c>
      <c r="Q144" s="13">
        <f>(((Table1[[#This Row],[deadline]]/60)/60)/24)+DATE(1970,1,1)</f>
        <v>41959.934930555552</v>
      </c>
      <c r="R144" s="13">
        <f>(((Table1[[#This Row],[launched_at]]/60)/60)/24)+DATE(1970,1,1)</f>
        <v>41938.893263888887</v>
      </c>
      <c r="S144" t="s">
        <v>8351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ROUND(SUM((Table1[[#This Row],[pledged]]/Table1[[#This Row],[goal]])*100),0)</f>
        <v>0</v>
      </c>
      <c r="P145" s="8" t="str">
        <f>IFERROR(Table1[[#This Row],[pledged]]/Table1[[#This Row],[backers_count]],"0")</f>
        <v>0</v>
      </c>
      <c r="Q145" s="13">
        <f>(((Table1[[#This Row],[deadline]]/60)/60)/24)+DATE(1970,1,1)</f>
        <v>42616.246527777781</v>
      </c>
      <c r="R145" s="13">
        <f>(((Table1[[#This Row],[launched_at]]/60)/60)/24)+DATE(1970,1,1)</f>
        <v>42559.064143518524</v>
      </c>
      <c r="S145" t="s">
        <v>8351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ROUND(SUM((Table1[[#This Row],[pledged]]/Table1[[#This Row],[goal]])*100),0)</f>
        <v>28</v>
      </c>
      <c r="P146" s="8">
        <f>IFERROR(Table1[[#This Row],[pledged]]/Table1[[#This Row],[backers_count]],"0")</f>
        <v>55.945945945945944</v>
      </c>
      <c r="Q146" s="13">
        <f>(((Table1[[#This Row],[deadline]]/60)/60)/24)+DATE(1970,1,1)</f>
        <v>42107.72074074074</v>
      </c>
      <c r="R146" s="13">
        <f>(((Table1[[#This Row],[launched_at]]/60)/60)/24)+DATE(1970,1,1)</f>
        <v>42047.762407407412</v>
      </c>
      <c r="S146" t="s">
        <v>8351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ROUND(SUM((Table1[[#This Row],[pledged]]/Table1[[#This Row],[goal]])*100),0)</f>
        <v>8</v>
      </c>
      <c r="P147" s="8">
        <f>IFERROR(Table1[[#This Row],[pledged]]/Table1[[#This Row],[backers_count]],"0")</f>
        <v>37.555555555555557</v>
      </c>
      <c r="Q147" s="13">
        <f>(((Table1[[#This Row],[deadline]]/60)/60)/24)+DATE(1970,1,1)</f>
        <v>42227.542268518519</v>
      </c>
      <c r="R147" s="13">
        <f>(((Table1[[#This Row],[launched_at]]/60)/60)/24)+DATE(1970,1,1)</f>
        <v>42200.542268518519</v>
      </c>
      <c r="S147" t="s">
        <v>8351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ROUND(SUM((Table1[[#This Row],[pledged]]/Table1[[#This Row],[goal]])*100),0)</f>
        <v>1</v>
      </c>
      <c r="P148" s="8">
        <f>IFERROR(Table1[[#This Row],[pledged]]/Table1[[#This Row],[backers_count]],"0")</f>
        <v>38.333333333333336</v>
      </c>
      <c r="Q148" s="13">
        <f>(((Table1[[#This Row],[deadline]]/60)/60)/24)+DATE(1970,1,1)</f>
        <v>42753.016180555554</v>
      </c>
      <c r="R148" s="13">
        <f>(((Table1[[#This Row],[launched_at]]/60)/60)/24)+DATE(1970,1,1)</f>
        <v>42693.016180555554</v>
      </c>
      <c r="S148" t="s">
        <v>8351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ROUND(SUM((Table1[[#This Row],[pledged]]/Table1[[#This Row],[goal]])*100),0)</f>
        <v>0</v>
      </c>
      <c r="P149" s="8" t="str">
        <f>IFERROR(Table1[[#This Row],[pledged]]/Table1[[#This Row],[backers_count]],"0")</f>
        <v>0</v>
      </c>
      <c r="Q149" s="13">
        <f>(((Table1[[#This Row],[deadline]]/60)/60)/24)+DATE(1970,1,1)</f>
        <v>42012.762499999997</v>
      </c>
      <c r="R149" s="13">
        <f>(((Table1[[#This Row],[launched_at]]/60)/60)/24)+DATE(1970,1,1)</f>
        <v>41969.767824074079</v>
      </c>
      <c r="S149" t="s">
        <v>8351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ROUND(SUM((Table1[[#This Row],[pledged]]/Table1[[#This Row],[goal]])*100),0)</f>
        <v>0</v>
      </c>
      <c r="P150" s="8">
        <f>IFERROR(Table1[[#This Row],[pledged]]/Table1[[#This Row],[backers_count]],"0")</f>
        <v>20</v>
      </c>
      <c r="Q150" s="13">
        <f>(((Table1[[#This Row],[deadline]]/60)/60)/24)+DATE(1970,1,1)</f>
        <v>42427.281666666662</v>
      </c>
      <c r="R150" s="13">
        <f>(((Table1[[#This Row],[launched_at]]/60)/60)/24)+DATE(1970,1,1)</f>
        <v>42397.281666666662</v>
      </c>
      <c r="S150" t="s">
        <v>8351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ROUND(SUM((Table1[[#This Row],[pledged]]/Table1[[#This Row],[goal]])*100),0)</f>
        <v>1</v>
      </c>
      <c r="P151" s="8">
        <f>IFERROR(Table1[[#This Row],[pledged]]/Table1[[#This Row],[backers_count]],"0")</f>
        <v>15.333333333333334</v>
      </c>
      <c r="Q151" s="13">
        <f>(((Table1[[#This Row],[deadline]]/60)/60)/24)+DATE(1970,1,1)</f>
        <v>41998.333333333328</v>
      </c>
      <c r="R151" s="13">
        <f>(((Table1[[#This Row],[launched_at]]/60)/60)/24)+DATE(1970,1,1)</f>
        <v>41968.172106481477</v>
      </c>
      <c r="S151" t="s">
        <v>8351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ROUND(SUM((Table1[[#This Row],[pledged]]/Table1[[#This Row],[goal]])*100),0)</f>
        <v>23</v>
      </c>
      <c r="P152" s="8">
        <f>IFERROR(Table1[[#This Row],[pledged]]/Table1[[#This Row],[backers_count]],"0")</f>
        <v>449.43283582089555</v>
      </c>
      <c r="Q152" s="13">
        <f>(((Table1[[#This Row],[deadline]]/60)/60)/24)+DATE(1970,1,1)</f>
        <v>42150.161828703705</v>
      </c>
      <c r="R152" s="13">
        <f>(((Table1[[#This Row],[launched_at]]/60)/60)/24)+DATE(1970,1,1)</f>
        <v>42090.161828703705</v>
      </c>
      <c r="S152" t="s">
        <v>8351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ROUND(SUM((Table1[[#This Row],[pledged]]/Table1[[#This Row],[goal]])*100),0)</f>
        <v>0</v>
      </c>
      <c r="P153" s="8">
        <f>IFERROR(Table1[[#This Row],[pledged]]/Table1[[#This Row],[backers_count]],"0")</f>
        <v>28</v>
      </c>
      <c r="Q153" s="13">
        <f>(((Table1[[#This Row],[deadline]]/60)/60)/24)+DATE(1970,1,1)</f>
        <v>42173.550821759258</v>
      </c>
      <c r="R153" s="13">
        <f>(((Table1[[#This Row],[launched_at]]/60)/60)/24)+DATE(1970,1,1)</f>
        <v>42113.550821759258</v>
      </c>
      <c r="S153" t="s">
        <v>8351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ROUND(SUM((Table1[[#This Row],[pledged]]/Table1[[#This Row],[goal]])*100),0)</f>
        <v>0</v>
      </c>
      <c r="P154" s="8">
        <f>IFERROR(Table1[[#This Row],[pledged]]/Table1[[#This Row],[backers_count]],"0")</f>
        <v>15</v>
      </c>
      <c r="Q154" s="13">
        <f>(((Table1[[#This Row],[deadline]]/60)/60)/24)+DATE(1970,1,1)</f>
        <v>41905.077546296299</v>
      </c>
      <c r="R154" s="13">
        <f>(((Table1[[#This Row],[launched_at]]/60)/60)/24)+DATE(1970,1,1)</f>
        <v>41875.077546296299</v>
      </c>
      <c r="S154" t="s">
        <v>8351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ROUND(SUM((Table1[[#This Row],[pledged]]/Table1[[#This Row],[goal]])*100),0)</f>
        <v>1</v>
      </c>
      <c r="P155" s="8">
        <f>IFERROR(Table1[[#This Row],[pledged]]/Table1[[#This Row],[backers_count]],"0")</f>
        <v>35.9</v>
      </c>
      <c r="Q155" s="13">
        <f>(((Table1[[#This Row],[deadline]]/60)/60)/24)+DATE(1970,1,1)</f>
        <v>41975.627824074079</v>
      </c>
      <c r="R155" s="13">
        <f>(((Table1[[#This Row],[launched_at]]/60)/60)/24)+DATE(1970,1,1)</f>
        <v>41933.586157407408</v>
      </c>
      <c r="S155" t="s">
        <v>8351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ROUND(SUM((Table1[[#This Row],[pledged]]/Table1[[#This Row],[goal]])*100),0)</f>
        <v>3</v>
      </c>
      <c r="P156" s="8">
        <f>IFERROR(Table1[[#This Row],[pledged]]/Table1[[#This Row],[backers_count]],"0")</f>
        <v>13.333333333333334</v>
      </c>
      <c r="Q156" s="13">
        <f>(((Table1[[#This Row],[deadline]]/60)/60)/24)+DATE(1970,1,1)</f>
        <v>42158.547395833331</v>
      </c>
      <c r="R156" s="13">
        <f>(((Table1[[#This Row],[launched_at]]/60)/60)/24)+DATE(1970,1,1)</f>
        <v>42115.547395833331</v>
      </c>
      <c r="S156" t="s">
        <v>8351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ROUND(SUM((Table1[[#This Row],[pledged]]/Table1[[#This Row],[goal]])*100),0)</f>
        <v>0</v>
      </c>
      <c r="P157" s="8">
        <f>IFERROR(Table1[[#This Row],[pledged]]/Table1[[#This Row],[backers_count]],"0")</f>
        <v>20.25</v>
      </c>
      <c r="Q157" s="13">
        <f>(((Table1[[#This Row],[deadline]]/60)/60)/24)+DATE(1970,1,1)</f>
        <v>42208.559432870374</v>
      </c>
      <c r="R157" s="13">
        <f>(((Table1[[#This Row],[launched_at]]/60)/60)/24)+DATE(1970,1,1)</f>
        <v>42168.559432870374</v>
      </c>
      <c r="S157" t="s">
        <v>8351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ROUND(SUM((Table1[[#This Row],[pledged]]/Table1[[#This Row],[goal]])*100),0)</f>
        <v>5</v>
      </c>
      <c r="P158" s="8">
        <f>IFERROR(Table1[[#This Row],[pledged]]/Table1[[#This Row],[backers_count]],"0")</f>
        <v>119</v>
      </c>
      <c r="Q158" s="13">
        <f>(((Table1[[#This Row],[deadline]]/60)/60)/24)+DATE(1970,1,1)</f>
        <v>41854.124953703707</v>
      </c>
      <c r="R158" s="13">
        <f>(((Table1[[#This Row],[launched_at]]/60)/60)/24)+DATE(1970,1,1)</f>
        <v>41794.124953703707</v>
      </c>
      <c r="S158" t="s">
        <v>8351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ROUND(SUM((Table1[[#This Row],[pledged]]/Table1[[#This Row],[goal]])*100),0)</f>
        <v>0</v>
      </c>
      <c r="P159" s="8">
        <f>IFERROR(Table1[[#This Row],[pledged]]/Table1[[#This Row],[backers_count]],"0")</f>
        <v>4</v>
      </c>
      <c r="Q159" s="13">
        <f>(((Table1[[#This Row],[deadline]]/60)/60)/24)+DATE(1970,1,1)</f>
        <v>42426.911712962959</v>
      </c>
      <c r="R159" s="13">
        <f>(((Table1[[#This Row],[launched_at]]/60)/60)/24)+DATE(1970,1,1)</f>
        <v>42396.911712962959</v>
      </c>
      <c r="S159" t="s">
        <v>8351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ROUND(SUM((Table1[[#This Row],[pledged]]/Table1[[#This Row],[goal]])*100),0)</f>
        <v>0</v>
      </c>
      <c r="P160" s="8" t="str">
        <f>IFERROR(Table1[[#This Row],[pledged]]/Table1[[#This Row],[backers_count]],"0")</f>
        <v>0</v>
      </c>
      <c r="Q160" s="13">
        <f>(((Table1[[#This Row],[deadline]]/60)/60)/24)+DATE(1970,1,1)</f>
        <v>41934.07671296296</v>
      </c>
      <c r="R160" s="13">
        <f>(((Table1[[#This Row],[launched_at]]/60)/60)/24)+DATE(1970,1,1)</f>
        <v>41904.07671296296</v>
      </c>
      <c r="S160" t="s">
        <v>8351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ROUND(SUM((Table1[[#This Row],[pledged]]/Table1[[#This Row],[goal]])*100),0)</f>
        <v>0</v>
      </c>
      <c r="P161" s="8">
        <f>IFERROR(Table1[[#This Row],[pledged]]/Table1[[#This Row],[backers_count]],"0")</f>
        <v>10</v>
      </c>
      <c r="Q161" s="13">
        <f>(((Table1[[#This Row],[deadline]]/60)/60)/24)+DATE(1970,1,1)</f>
        <v>42554.434548611112</v>
      </c>
      <c r="R161" s="13">
        <f>(((Table1[[#This Row],[launched_at]]/60)/60)/24)+DATE(1970,1,1)</f>
        <v>42514.434548611112</v>
      </c>
      <c r="S161" t="s">
        <v>8351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ROUND(SUM((Table1[[#This Row],[pledged]]/Table1[[#This Row],[goal]])*100),0)</f>
        <v>0</v>
      </c>
      <c r="P162" s="8" t="str">
        <f>IFERROR(Table1[[#This Row],[pledged]]/Table1[[#This Row],[backers_count]],"0")</f>
        <v>0</v>
      </c>
      <c r="Q162" s="13">
        <f>(((Table1[[#This Row],[deadline]]/60)/60)/24)+DATE(1970,1,1)</f>
        <v>42231.913090277783</v>
      </c>
      <c r="R162" s="13">
        <f>(((Table1[[#This Row],[launched_at]]/60)/60)/24)+DATE(1970,1,1)</f>
        <v>42171.913090277783</v>
      </c>
      <c r="S162" t="s">
        <v>8351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ROUND(SUM((Table1[[#This Row],[pledged]]/Table1[[#This Row],[goal]])*100),0)</f>
        <v>0</v>
      </c>
      <c r="P163" s="8">
        <f>IFERROR(Table1[[#This Row],[pledged]]/Table1[[#This Row],[backers_count]],"0")</f>
        <v>5</v>
      </c>
      <c r="Q163" s="13">
        <f>(((Table1[[#This Row],[deadline]]/60)/60)/24)+DATE(1970,1,1)</f>
        <v>41822.687442129631</v>
      </c>
      <c r="R163" s="13">
        <f>(((Table1[[#This Row],[launched_at]]/60)/60)/24)+DATE(1970,1,1)</f>
        <v>41792.687442129631</v>
      </c>
      <c r="S163" t="s">
        <v>8351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ROUND(SUM((Table1[[#This Row],[pledged]]/Table1[[#This Row],[goal]])*100),0)</f>
        <v>16</v>
      </c>
      <c r="P164" s="8">
        <f>IFERROR(Table1[[#This Row],[pledged]]/Table1[[#This Row],[backers_count]],"0")</f>
        <v>43.5</v>
      </c>
      <c r="Q164" s="13">
        <f>(((Table1[[#This Row],[deadline]]/60)/60)/24)+DATE(1970,1,1)</f>
        <v>41867.987500000003</v>
      </c>
      <c r="R164" s="13">
        <f>(((Table1[[#This Row],[launched_at]]/60)/60)/24)+DATE(1970,1,1)</f>
        <v>41835.126805555556</v>
      </c>
      <c r="S164" t="s">
        <v>8351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ROUND(SUM((Table1[[#This Row],[pledged]]/Table1[[#This Row],[goal]])*100),0)</f>
        <v>0</v>
      </c>
      <c r="P165" s="8" t="str">
        <f>IFERROR(Table1[[#This Row],[pledged]]/Table1[[#This Row],[backers_count]],"0")</f>
        <v>0</v>
      </c>
      <c r="Q165" s="13">
        <f>(((Table1[[#This Row],[deadline]]/60)/60)/24)+DATE(1970,1,1)</f>
        <v>42278</v>
      </c>
      <c r="R165" s="13">
        <f>(((Table1[[#This Row],[launched_at]]/60)/60)/24)+DATE(1970,1,1)</f>
        <v>42243.961273148147</v>
      </c>
      <c r="S165" t="s">
        <v>8351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ROUND(SUM((Table1[[#This Row],[pledged]]/Table1[[#This Row],[goal]])*100),0)</f>
        <v>1</v>
      </c>
      <c r="P166" s="8">
        <f>IFERROR(Table1[[#This Row],[pledged]]/Table1[[#This Row],[backers_count]],"0")</f>
        <v>91.428571428571431</v>
      </c>
      <c r="Q166" s="13">
        <f>(((Table1[[#This Row],[deadline]]/60)/60)/24)+DATE(1970,1,1)</f>
        <v>41901.762743055559</v>
      </c>
      <c r="R166" s="13">
        <f>(((Table1[[#This Row],[launched_at]]/60)/60)/24)+DATE(1970,1,1)</f>
        <v>41841.762743055559</v>
      </c>
      <c r="S166" t="s">
        <v>8351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ROUND(SUM((Table1[[#This Row],[pledged]]/Table1[[#This Row],[goal]])*100),0)</f>
        <v>0</v>
      </c>
      <c r="P167" s="8" t="str">
        <f>IFERROR(Table1[[#This Row],[pledged]]/Table1[[#This Row],[backers_count]],"0")</f>
        <v>0</v>
      </c>
      <c r="Q167" s="13">
        <f>(((Table1[[#This Row],[deadline]]/60)/60)/24)+DATE(1970,1,1)</f>
        <v>42381.658842592587</v>
      </c>
      <c r="R167" s="13">
        <f>(((Table1[[#This Row],[launched_at]]/60)/60)/24)+DATE(1970,1,1)</f>
        <v>42351.658842592587</v>
      </c>
      <c r="S167" t="s">
        <v>8351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ROUND(SUM((Table1[[#This Row],[pledged]]/Table1[[#This Row],[goal]])*100),0)</f>
        <v>60</v>
      </c>
      <c r="P168" s="8">
        <f>IFERROR(Table1[[#This Row],[pledged]]/Table1[[#This Row],[backers_count]],"0")</f>
        <v>3000</v>
      </c>
      <c r="Q168" s="13">
        <f>(((Table1[[#This Row],[deadline]]/60)/60)/24)+DATE(1970,1,1)</f>
        <v>42751.075949074075</v>
      </c>
      <c r="R168" s="13">
        <f>(((Table1[[#This Row],[launched_at]]/60)/60)/24)+DATE(1970,1,1)</f>
        <v>42721.075949074075</v>
      </c>
      <c r="S168" t="s">
        <v>8351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ROUND(SUM((Table1[[#This Row],[pledged]]/Table1[[#This Row],[goal]])*100),0)</f>
        <v>0</v>
      </c>
      <c r="P169" s="8">
        <f>IFERROR(Table1[[#This Row],[pledged]]/Table1[[#This Row],[backers_count]],"0")</f>
        <v>5.5</v>
      </c>
      <c r="Q169" s="13">
        <f>(((Table1[[#This Row],[deadline]]/60)/60)/24)+DATE(1970,1,1)</f>
        <v>42220.927488425921</v>
      </c>
      <c r="R169" s="13">
        <f>(((Table1[[#This Row],[launched_at]]/60)/60)/24)+DATE(1970,1,1)</f>
        <v>42160.927488425921</v>
      </c>
      <c r="S169" t="s">
        <v>8351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ROUND(SUM((Table1[[#This Row],[pledged]]/Table1[[#This Row],[goal]])*100),0)</f>
        <v>4</v>
      </c>
      <c r="P170" s="8">
        <f>IFERROR(Table1[[#This Row],[pledged]]/Table1[[#This Row],[backers_count]],"0")</f>
        <v>108.33333333333333</v>
      </c>
      <c r="Q170" s="13">
        <f>(((Table1[[#This Row],[deadline]]/60)/60)/24)+DATE(1970,1,1)</f>
        <v>42082.793634259258</v>
      </c>
      <c r="R170" s="13">
        <f>(((Table1[[#This Row],[launched_at]]/60)/60)/24)+DATE(1970,1,1)</f>
        <v>42052.83530092593</v>
      </c>
      <c r="S170" t="s">
        <v>8351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ROUND(SUM((Table1[[#This Row],[pledged]]/Table1[[#This Row],[goal]])*100),0)</f>
        <v>22</v>
      </c>
      <c r="P171" s="8">
        <f>IFERROR(Table1[[#This Row],[pledged]]/Table1[[#This Row],[backers_count]],"0")</f>
        <v>56</v>
      </c>
      <c r="Q171" s="13">
        <f>(((Table1[[#This Row],[deadline]]/60)/60)/24)+DATE(1970,1,1)</f>
        <v>41930.505312499998</v>
      </c>
      <c r="R171" s="13">
        <f>(((Table1[[#This Row],[launched_at]]/60)/60)/24)+DATE(1970,1,1)</f>
        <v>41900.505312499998</v>
      </c>
      <c r="S171" t="s">
        <v>8351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ROUND(SUM((Table1[[#This Row],[pledged]]/Table1[[#This Row],[goal]])*100),0)</f>
        <v>3</v>
      </c>
      <c r="P172" s="8">
        <f>IFERROR(Table1[[#This Row],[pledged]]/Table1[[#This Row],[backers_count]],"0")</f>
        <v>32.5</v>
      </c>
      <c r="Q172" s="13">
        <f>(((Table1[[#This Row],[deadline]]/60)/60)/24)+DATE(1970,1,1)</f>
        <v>42246.227777777778</v>
      </c>
      <c r="R172" s="13">
        <f>(((Table1[[#This Row],[launched_at]]/60)/60)/24)+DATE(1970,1,1)</f>
        <v>42216.977812500001</v>
      </c>
      <c r="S172" t="s">
        <v>8351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ROUND(SUM((Table1[[#This Row],[pledged]]/Table1[[#This Row],[goal]])*100),0)</f>
        <v>0</v>
      </c>
      <c r="P173" s="8">
        <f>IFERROR(Table1[[#This Row],[pledged]]/Table1[[#This Row],[backers_count]],"0")</f>
        <v>1</v>
      </c>
      <c r="Q173" s="13">
        <f>(((Table1[[#This Row],[deadline]]/60)/60)/24)+DATE(1970,1,1)</f>
        <v>42594.180717592593</v>
      </c>
      <c r="R173" s="13">
        <f>(((Table1[[#This Row],[launched_at]]/60)/60)/24)+DATE(1970,1,1)</f>
        <v>42534.180717592593</v>
      </c>
      <c r="S173" t="s">
        <v>8351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ROUND(SUM((Table1[[#This Row],[pledged]]/Table1[[#This Row],[goal]])*100),0)</f>
        <v>0</v>
      </c>
      <c r="P174" s="8" t="str">
        <f>IFERROR(Table1[[#This Row],[pledged]]/Table1[[#This Row],[backers_count]],"0")</f>
        <v>0</v>
      </c>
      <c r="Q174" s="13">
        <f>(((Table1[[#This Row],[deadline]]/60)/60)/24)+DATE(1970,1,1)</f>
        <v>42082.353275462956</v>
      </c>
      <c r="R174" s="13">
        <f>(((Table1[[#This Row],[launched_at]]/60)/60)/24)+DATE(1970,1,1)</f>
        <v>42047.394942129627</v>
      </c>
      <c r="S174" t="s">
        <v>8351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ROUND(SUM((Table1[[#This Row],[pledged]]/Table1[[#This Row],[goal]])*100),0)</f>
        <v>0</v>
      </c>
      <c r="P175" s="8" t="str">
        <f>IFERROR(Table1[[#This Row],[pledged]]/Table1[[#This Row],[backers_count]],"0")</f>
        <v>0</v>
      </c>
      <c r="Q175" s="13">
        <f>(((Table1[[#This Row],[deadline]]/60)/60)/24)+DATE(1970,1,1)</f>
        <v>42063.573009259257</v>
      </c>
      <c r="R175" s="13">
        <f>(((Table1[[#This Row],[launched_at]]/60)/60)/24)+DATE(1970,1,1)</f>
        <v>42033.573009259257</v>
      </c>
      <c r="S175" t="s">
        <v>8351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ROUND(SUM((Table1[[#This Row],[pledged]]/Table1[[#This Row],[goal]])*100),0)</f>
        <v>0</v>
      </c>
      <c r="P176" s="8" t="str">
        <f>IFERROR(Table1[[#This Row],[pledged]]/Table1[[#This Row],[backers_count]],"0")</f>
        <v>0</v>
      </c>
      <c r="Q176" s="13">
        <f>(((Table1[[#This Row],[deadline]]/60)/60)/24)+DATE(1970,1,1)</f>
        <v>42132.758981481486</v>
      </c>
      <c r="R176" s="13">
        <f>(((Table1[[#This Row],[launched_at]]/60)/60)/24)+DATE(1970,1,1)</f>
        <v>42072.758981481486</v>
      </c>
      <c r="S176" t="s">
        <v>8351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ROUND(SUM((Table1[[#This Row],[pledged]]/Table1[[#This Row],[goal]])*100),0)</f>
        <v>6</v>
      </c>
      <c r="P177" s="8">
        <f>IFERROR(Table1[[#This Row],[pledged]]/Table1[[#This Row],[backers_count]],"0")</f>
        <v>49.884615384615387</v>
      </c>
      <c r="Q177" s="13">
        <f>(((Table1[[#This Row],[deadline]]/60)/60)/24)+DATE(1970,1,1)</f>
        <v>41880.777905092589</v>
      </c>
      <c r="R177" s="13">
        <f>(((Table1[[#This Row],[launched_at]]/60)/60)/24)+DATE(1970,1,1)</f>
        <v>41855.777905092589</v>
      </c>
      <c r="S177" t="s">
        <v>8351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ROUND(SUM((Table1[[#This Row],[pledged]]/Table1[[#This Row],[goal]])*100),0)</f>
        <v>0</v>
      </c>
      <c r="P178" s="8" t="str">
        <f>IFERROR(Table1[[#This Row],[pledged]]/Table1[[#This Row],[backers_count]],"0")</f>
        <v>0</v>
      </c>
      <c r="Q178" s="13">
        <f>(((Table1[[#This Row],[deadline]]/60)/60)/24)+DATE(1970,1,1)</f>
        <v>42221.824062500003</v>
      </c>
      <c r="R178" s="13">
        <f>(((Table1[[#This Row],[launched_at]]/60)/60)/24)+DATE(1970,1,1)</f>
        <v>42191.824062500003</v>
      </c>
      <c r="S178" t="s">
        <v>8351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ROUND(SUM((Table1[[#This Row],[pledged]]/Table1[[#This Row],[goal]])*100),0)</f>
        <v>40</v>
      </c>
      <c r="P179" s="8">
        <f>IFERROR(Table1[[#This Row],[pledged]]/Table1[[#This Row],[backers_count]],"0")</f>
        <v>25.714285714285715</v>
      </c>
      <c r="Q179" s="13">
        <f>(((Table1[[#This Row],[deadline]]/60)/60)/24)+DATE(1970,1,1)</f>
        <v>42087.00608796296</v>
      </c>
      <c r="R179" s="13">
        <f>(((Table1[[#This Row],[launched_at]]/60)/60)/24)+DATE(1970,1,1)</f>
        <v>42070.047754629632</v>
      </c>
      <c r="S179" t="s">
        <v>8351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ROUND(SUM((Table1[[#This Row],[pledged]]/Table1[[#This Row],[goal]])*100),0)</f>
        <v>0</v>
      </c>
      <c r="P180" s="8" t="str">
        <f>IFERROR(Table1[[#This Row],[pledged]]/Table1[[#This Row],[backers_count]],"0")</f>
        <v>0</v>
      </c>
      <c r="Q180" s="13">
        <f>(((Table1[[#This Row],[deadline]]/60)/60)/24)+DATE(1970,1,1)</f>
        <v>42334.997048611112</v>
      </c>
      <c r="R180" s="13">
        <f>(((Table1[[#This Row],[launched_at]]/60)/60)/24)+DATE(1970,1,1)</f>
        <v>42304.955381944441</v>
      </c>
      <c r="S180" t="s">
        <v>8351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ROUND(SUM((Table1[[#This Row],[pledged]]/Table1[[#This Row],[goal]])*100),0)</f>
        <v>20</v>
      </c>
      <c r="P181" s="8">
        <f>IFERROR(Table1[[#This Row],[pledged]]/Table1[[#This Row],[backers_count]],"0")</f>
        <v>100</v>
      </c>
      <c r="Q181" s="13">
        <f>(((Table1[[#This Row],[deadline]]/60)/60)/24)+DATE(1970,1,1)</f>
        <v>42433.080497685187</v>
      </c>
      <c r="R181" s="13">
        <f>(((Table1[[#This Row],[launched_at]]/60)/60)/24)+DATE(1970,1,1)</f>
        <v>42403.080497685187</v>
      </c>
      <c r="S181" t="s">
        <v>8351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ROUND(SUM((Table1[[#This Row],[pledged]]/Table1[[#This Row],[goal]])*100),0)</f>
        <v>33</v>
      </c>
      <c r="P182" s="8">
        <f>IFERROR(Table1[[#This Row],[pledged]]/Table1[[#This Row],[backers_count]],"0")</f>
        <v>30.846153846153847</v>
      </c>
      <c r="Q182" s="13">
        <f>(((Table1[[#This Row],[deadline]]/60)/60)/24)+DATE(1970,1,1)</f>
        <v>42107.791666666672</v>
      </c>
      <c r="R182" s="13">
        <f>(((Table1[[#This Row],[launched_at]]/60)/60)/24)+DATE(1970,1,1)</f>
        <v>42067.991238425922</v>
      </c>
      <c r="S182" t="s">
        <v>8351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ROUND(SUM((Table1[[#This Row],[pledged]]/Table1[[#This Row],[goal]])*100),0)</f>
        <v>21</v>
      </c>
      <c r="P183" s="8">
        <f>IFERROR(Table1[[#This Row],[pledged]]/Table1[[#This Row],[backers_count]],"0")</f>
        <v>180.5</v>
      </c>
      <c r="Q183" s="13">
        <f>(((Table1[[#This Row],[deadline]]/60)/60)/24)+DATE(1970,1,1)</f>
        <v>42177.741840277777</v>
      </c>
      <c r="R183" s="13">
        <f>(((Table1[[#This Row],[launched_at]]/60)/60)/24)+DATE(1970,1,1)</f>
        <v>42147.741840277777</v>
      </c>
      <c r="S183" t="s">
        <v>8351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ROUND(SUM((Table1[[#This Row],[pledged]]/Table1[[#This Row],[goal]])*100),0)</f>
        <v>0</v>
      </c>
      <c r="P184" s="8" t="str">
        <f>IFERROR(Table1[[#This Row],[pledged]]/Table1[[#This Row],[backers_count]],"0")</f>
        <v>0</v>
      </c>
      <c r="Q184" s="13">
        <f>(((Table1[[#This Row],[deadline]]/60)/60)/24)+DATE(1970,1,1)</f>
        <v>42742.011944444443</v>
      </c>
      <c r="R184" s="13">
        <f>(((Table1[[#This Row],[launched_at]]/60)/60)/24)+DATE(1970,1,1)</f>
        <v>42712.011944444443</v>
      </c>
      <c r="S184" t="s">
        <v>8351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ROUND(SUM((Table1[[#This Row],[pledged]]/Table1[[#This Row],[goal]])*100),0)</f>
        <v>36</v>
      </c>
      <c r="P185" s="8">
        <f>IFERROR(Table1[[#This Row],[pledged]]/Table1[[#This Row],[backers_count]],"0")</f>
        <v>373.5</v>
      </c>
      <c r="Q185" s="13">
        <f>(((Table1[[#This Row],[deadline]]/60)/60)/24)+DATE(1970,1,1)</f>
        <v>41969.851967592593</v>
      </c>
      <c r="R185" s="13">
        <f>(((Table1[[#This Row],[launched_at]]/60)/60)/24)+DATE(1970,1,1)</f>
        <v>41939.810300925928</v>
      </c>
      <c r="S185" t="s">
        <v>8351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ROUND(SUM((Table1[[#This Row],[pledged]]/Table1[[#This Row],[goal]])*100),0)</f>
        <v>3</v>
      </c>
      <c r="P186" s="8">
        <f>IFERROR(Table1[[#This Row],[pledged]]/Table1[[#This Row],[backers_count]],"0")</f>
        <v>25.5</v>
      </c>
      <c r="Q186" s="13">
        <f>(((Table1[[#This Row],[deadline]]/60)/60)/24)+DATE(1970,1,1)</f>
        <v>41883.165972222225</v>
      </c>
      <c r="R186" s="13">
        <f>(((Table1[[#This Row],[launched_at]]/60)/60)/24)+DATE(1970,1,1)</f>
        <v>41825.791226851856</v>
      </c>
      <c r="S186" t="s">
        <v>8351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ROUND(SUM((Table1[[#This Row],[pledged]]/Table1[[#This Row],[goal]])*100),0)</f>
        <v>6</v>
      </c>
      <c r="P187" s="8">
        <f>IFERROR(Table1[[#This Row],[pledged]]/Table1[[#This Row],[backers_count]],"0")</f>
        <v>220</v>
      </c>
      <c r="Q187" s="13">
        <f>(((Table1[[#This Row],[deadline]]/60)/60)/24)+DATE(1970,1,1)</f>
        <v>42600.91133101852</v>
      </c>
      <c r="R187" s="13">
        <f>(((Table1[[#This Row],[launched_at]]/60)/60)/24)+DATE(1970,1,1)</f>
        <v>42570.91133101852</v>
      </c>
      <c r="S187" t="s">
        <v>8351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ROUND(SUM((Table1[[#This Row],[pledged]]/Table1[[#This Row],[goal]])*100),0)</f>
        <v>0</v>
      </c>
      <c r="P188" s="8" t="str">
        <f>IFERROR(Table1[[#This Row],[pledged]]/Table1[[#This Row],[backers_count]],"0")</f>
        <v>0</v>
      </c>
      <c r="Q188" s="13">
        <f>(((Table1[[#This Row],[deadline]]/60)/60)/24)+DATE(1970,1,1)</f>
        <v>42797.833333333328</v>
      </c>
      <c r="R188" s="13">
        <f>(((Table1[[#This Row],[launched_at]]/60)/60)/24)+DATE(1970,1,1)</f>
        <v>42767.812893518523</v>
      </c>
      <c r="S188" t="s">
        <v>8351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ROUND(SUM((Table1[[#This Row],[pledged]]/Table1[[#This Row],[goal]])*100),0)</f>
        <v>16</v>
      </c>
      <c r="P189" s="8">
        <f>IFERROR(Table1[[#This Row],[pledged]]/Table1[[#This Row],[backers_count]],"0")</f>
        <v>160</v>
      </c>
      <c r="Q189" s="13">
        <f>(((Table1[[#This Row],[deadline]]/60)/60)/24)+DATE(1970,1,1)</f>
        <v>42206.290972222225</v>
      </c>
      <c r="R189" s="13">
        <f>(((Table1[[#This Row],[launched_at]]/60)/60)/24)+DATE(1970,1,1)</f>
        <v>42182.234456018516</v>
      </c>
      <c r="S189" t="s">
        <v>8351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ROUND(SUM((Table1[[#This Row],[pledged]]/Table1[[#This Row],[goal]])*100),0)</f>
        <v>0</v>
      </c>
      <c r="P190" s="8" t="str">
        <f>IFERROR(Table1[[#This Row],[pledged]]/Table1[[#This Row],[backers_count]],"0")</f>
        <v>0</v>
      </c>
      <c r="Q190" s="13">
        <f>(((Table1[[#This Row],[deadline]]/60)/60)/24)+DATE(1970,1,1)</f>
        <v>41887.18304398148</v>
      </c>
      <c r="R190" s="13">
        <f>(((Table1[[#This Row],[launched_at]]/60)/60)/24)+DATE(1970,1,1)</f>
        <v>41857.18304398148</v>
      </c>
      <c r="S190" t="s">
        <v>8351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ROUND(SUM((Table1[[#This Row],[pledged]]/Table1[[#This Row],[goal]])*100),0)</f>
        <v>0</v>
      </c>
      <c r="P191" s="8">
        <f>IFERROR(Table1[[#This Row],[pledged]]/Table1[[#This Row],[backers_count]],"0")</f>
        <v>69</v>
      </c>
      <c r="Q191" s="13">
        <f>(((Table1[[#This Row],[deadline]]/60)/60)/24)+DATE(1970,1,1)</f>
        <v>42616.690706018519</v>
      </c>
      <c r="R191" s="13">
        <f>(((Table1[[#This Row],[launched_at]]/60)/60)/24)+DATE(1970,1,1)</f>
        <v>42556.690706018519</v>
      </c>
      <c r="S191" t="s">
        <v>8351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ROUND(SUM((Table1[[#This Row],[pledged]]/Table1[[#This Row],[goal]])*100),0)</f>
        <v>0</v>
      </c>
      <c r="P192" s="8">
        <f>IFERROR(Table1[[#This Row],[pledged]]/Table1[[#This Row],[backers_count]],"0")</f>
        <v>50</v>
      </c>
      <c r="Q192" s="13">
        <f>(((Table1[[#This Row],[deadline]]/60)/60)/24)+DATE(1970,1,1)</f>
        <v>42537.650995370372</v>
      </c>
      <c r="R192" s="13">
        <f>(((Table1[[#This Row],[launched_at]]/60)/60)/24)+DATE(1970,1,1)</f>
        <v>42527.650995370372</v>
      </c>
      <c r="S192" t="s">
        <v>8351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ROUND(SUM((Table1[[#This Row],[pledged]]/Table1[[#This Row],[goal]])*100),0)</f>
        <v>5</v>
      </c>
      <c r="P193" s="8">
        <f>IFERROR(Table1[[#This Row],[pledged]]/Table1[[#This Row],[backers_count]],"0")</f>
        <v>83.333333333333329</v>
      </c>
      <c r="Q193" s="13">
        <f>(((Table1[[#This Row],[deadline]]/60)/60)/24)+DATE(1970,1,1)</f>
        <v>42279.441412037035</v>
      </c>
      <c r="R193" s="13">
        <f>(((Table1[[#This Row],[launched_at]]/60)/60)/24)+DATE(1970,1,1)</f>
        <v>42239.441412037035</v>
      </c>
      <c r="S193" t="s">
        <v>8351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ROUND(SUM((Table1[[#This Row],[pledged]]/Table1[[#This Row],[goal]])*100),0)</f>
        <v>0</v>
      </c>
      <c r="P194" s="8">
        <f>IFERROR(Table1[[#This Row],[pledged]]/Table1[[#This Row],[backers_count]],"0")</f>
        <v>5.666666666666667</v>
      </c>
      <c r="Q194" s="13">
        <f>(((Table1[[#This Row],[deadline]]/60)/60)/24)+DATE(1970,1,1)</f>
        <v>41929.792037037041</v>
      </c>
      <c r="R194" s="13">
        <f>(((Table1[[#This Row],[launched_at]]/60)/60)/24)+DATE(1970,1,1)</f>
        <v>41899.792037037041</v>
      </c>
      <c r="S194" t="s">
        <v>8351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ROUND(SUM((Table1[[#This Row],[pledged]]/Table1[[#This Row],[goal]])*100),0)</f>
        <v>0</v>
      </c>
      <c r="P195" s="8" t="str">
        <f>IFERROR(Table1[[#This Row],[pledged]]/Table1[[#This Row],[backers_count]],"0")</f>
        <v>0</v>
      </c>
      <c r="Q195" s="13">
        <f>(((Table1[[#This Row],[deadline]]/60)/60)/24)+DATE(1970,1,1)</f>
        <v>41971.976458333331</v>
      </c>
      <c r="R195" s="13">
        <f>(((Table1[[#This Row],[launched_at]]/60)/60)/24)+DATE(1970,1,1)</f>
        <v>41911.934791666667</v>
      </c>
      <c r="S195" t="s">
        <v>8351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ROUND(SUM((Table1[[#This Row],[pledged]]/Table1[[#This Row],[goal]])*100),0)</f>
        <v>0</v>
      </c>
      <c r="P196" s="8">
        <f>IFERROR(Table1[[#This Row],[pledged]]/Table1[[#This Row],[backers_count]],"0")</f>
        <v>1</v>
      </c>
      <c r="Q196" s="13">
        <f>(((Table1[[#This Row],[deadline]]/60)/60)/24)+DATE(1970,1,1)</f>
        <v>42435.996886574074</v>
      </c>
      <c r="R196" s="13">
        <f>(((Table1[[#This Row],[launched_at]]/60)/60)/24)+DATE(1970,1,1)</f>
        <v>42375.996886574074</v>
      </c>
      <c r="S196" t="s">
        <v>8351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ROUND(SUM((Table1[[#This Row],[pledged]]/Table1[[#This Row],[goal]])*100),0)</f>
        <v>0</v>
      </c>
      <c r="P197" s="8" t="str">
        <f>IFERROR(Table1[[#This Row],[pledged]]/Table1[[#This Row],[backers_count]],"0")</f>
        <v>0</v>
      </c>
      <c r="Q197" s="13">
        <f>(((Table1[[#This Row],[deadline]]/60)/60)/24)+DATE(1970,1,1)</f>
        <v>42195.67050925926</v>
      </c>
      <c r="R197" s="13">
        <f>(((Table1[[#This Row],[launched_at]]/60)/60)/24)+DATE(1970,1,1)</f>
        <v>42135.67050925926</v>
      </c>
      <c r="S197" t="s">
        <v>8351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ROUND(SUM((Table1[[#This Row],[pledged]]/Table1[[#This Row],[goal]])*100),0)</f>
        <v>42</v>
      </c>
      <c r="P198" s="8">
        <f>IFERROR(Table1[[#This Row],[pledged]]/Table1[[#This Row],[backers_count]],"0")</f>
        <v>77.10526315789474</v>
      </c>
      <c r="Q198" s="13">
        <f>(((Table1[[#This Row],[deadline]]/60)/60)/24)+DATE(1970,1,1)</f>
        <v>42287.875</v>
      </c>
      <c r="R198" s="13">
        <f>(((Table1[[#This Row],[launched_at]]/60)/60)/24)+DATE(1970,1,1)</f>
        <v>42259.542800925927</v>
      </c>
      <c r="S198" t="s">
        <v>8351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ROUND(SUM((Table1[[#This Row],[pledged]]/Table1[[#This Row],[goal]])*100),0)</f>
        <v>10</v>
      </c>
      <c r="P199" s="8">
        <f>IFERROR(Table1[[#This Row],[pledged]]/Table1[[#This Row],[backers_count]],"0")</f>
        <v>32.75</v>
      </c>
      <c r="Q199" s="13">
        <f>(((Table1[[#This Row],[deadline]]/60)/60)/24)+DATE(1970,1,1)</f>
        <v>42783.875</v>
      </c>
      <c r="R199" s="13">
        <f>(((Table1[[#This Row],[launched_at]]/60)/60)/24)+DATE(1970,1,1)</f>
        <v>42741.848379629635</v>
      </c>
      <c r="S199" t="s">
        <v>8351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ROUND(SUM((Table1[[#This Row],[pledged]]/Table1[[#This Row],[goal]])*100),0)</f>
        <v>1</v>
      </c>
      <c r="P200" s="8">
        <f>IFERROR(Table1[[#This Row],[pledged]]/Table1[[#This Row],[backers_count]],"0")</f>
        <v>46.5</v>
      </c>
      <c r="Q200" s="13">
        <f>(((Table1[[#This Row],[deadline]]/60)/60)/24)+DATE(1970,1,1)</f>
        <v>41917.383356481485</v>
      </c>
      <c r="R200" s="13">
        <f>(((Table1[[#This Row],[launched_at]]/60)/60)/24)+DATE(1970,1,1)</f>
        <v>41887.383356481485</v>
      </c>
      <c r="S200" t="s">
        <v>8351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ROUND(SUM((Table1[[#This Row],[pledged]]/Table1[[#This Row],[goal]])*100),0)</f>
        <v>0</v>
      </c>
      <c r="P201" s="8" t="str">
        <f>IFERROR(Table1[[#This Row],[pledged]]/Table1[[#This Row],[backers_count]],"0")</f>
        <v>0</v>
      </c>
      <c r="Q201" s="13">
        <f>(((Table1[[#This Row],[deadline]]/60)/60)/24)+DATE(1970,1,1)</f>
        <v>42614.123865740738</v>
      </c>
      <c r="R201" s="13">
        <f>(((Table1[[#This Row],[launched_at]]/60)/60)/24)+DATE(1970,1,1)</f>
        <v>42584.123865740738</v>
      </c>
      <c r="S201" t="s">
        <v>8351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ROUND(SUM((Table1[[#This Row],[pledged]]/Table1[[#This Row],[goal]])*100),0)</f>
        <v>26</v>
      </c>
      <c r="P202" s="8">
        <f>IFERROR(Table1[[#This Row],[pledged]]/Table1[[#This Row],[backers_count]],"0")</f>
        <v>87.308333333333337</v>
      </c>
      <c r="Q202" s="13">
        <f>(((Table1[[#This Row],[deadline]]/60)/60)/24)+DATE(1970,1,1)</f>
        <v>41897.083368055559</v>
      </c>
      <c r="R202" s="13">
        <f>(((Table1[[#This Row],[launched_at]]/60)/60)/24)+DATE(1970,1,1)</f>
        <v>41867.083368055559</v>
      </c>
      <c r="S202" t="s">
        <v>8351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ROUND(SUM((Table1[[#This Row],[pledged]]/Table1[[#This Row],[goal]])*100),0)</f>
        <v>58</v>
      </c>
      <c r="P203" s="8">
        <f>IFERROR(Table1[[#This Row],[pledged]]/Table1[[#This Row],[backers_count]],"0")</f>
        <v>54.285714285714285</v>
      </c>
      <c r="Q203" s="13">
        <f>(((Table1[[#This Row],[deadline]]/60)/60)/24)+DATE(1970,1,1)</f>
        <v>42043.818622685183</v>
      </c>
      <c r="R203" s="13">
        <f>(((Table1[[#This Row],[launched_at]]/60)/60)/24)+DATE(1970,1,1)</f>
        <v>42023.818622685183</v>
      </c>
      <c r="S203" t="s">
        <v>8351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ROUND(SUM((Table1[[#This Row],[pledged]]/Table1[[#This Row],[goal]])*100),0)</f>
        <v>0</v>
      </c>
      <c r="P204" s="8" t="str">
        <f>IFERROR(Table1[[#This Row],[pledged]]/Table1[[#This Row],[backers_count]],"0")</f>
        <v>0</v>
      </c>
      <c r="Q204" s="13">
        <f>(((Table1[[#This Row],[deadline]]/60)/60)/24)+DATE(1970,1,1)</f>
        <v>42285.874305555553</v>
      </c>
      <c r="R204" s="13">
        <f>(((Table1[[#This Row],[launched_at]]/60)/60)/24)+DATE(1970,1,1)</f>
        <v>42255.927824074075</v>
      </c>
      <c r="S204" t="s">
        <v>8351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ROUND(SUM((Table1[[#This Row],[pledged]]/Table1[[#This Row],[goal]])*100),0)</f>
        <v>30</v>
      </c>
      <c r="P205" s="8">
        <f>IFERROR(Table1[[#This Row],[pledged]]/Table1[[#This Row],[backers_count]],"0")</f>
        <v>93.25</v>
      </c>
      <c r="Q205" s="13">
        <f>(((Table1[[#This Row],[deadline]]/60)/60)/24)+DATE(1970,1,1)</f>
        <v>42033.847962962958</v>
      </c>
      <c r="R205" s="13">
        <f>(((Table1[[#This Row],[launched_at]]/60)/60)/24)+DATE(1970,1,1)</f>
        <v>41973.847962962958</v>
      </c>
      <c r="S205" t="s">
        <v>8351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ROUND(SUM((Table1[[#This Row],[pledged]]/Table1[[#This Row],[goal]])*100),0)</f>
        <v>51</v>
      </c>
      <c r="P206" s="8">
        <f>IFERROR(Table1[[#This Row],[pledged]]/Table1[[#This Row],[backers_count]],"0")</f>
        <v>117.68368136117556</v>
      </c>
      <c r="Q206" s="13">
        <f>(((Table1[[#This Row],[deadline]]/60)/60)/24)+DATE(1970,1,1)</f>
        <v>42586.583368055552</v>
      </c>
      <c r="R206" s="13">
        <f>(((Table1[[#This Row],[launched_at]]/60)/60)/24)+DATE(1970,1,1)</f>
        <v>42556.583368055552</v>
      </c>
      <c r="S206" t="s">
        <v>8351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ROUND(SUM((Table1[[#This Row],[pledged]]/Table1[[#This Row],[goal]])*100),0)</f>
        <v>16</v>
      </c>
      <c r="P207" s="8">
        <f>IFERROR(Table1[[#This Row],[pledged]]/Table1[[#This Row],[backers_count]],"0")</f>
        <v>76.470588235294116</v>
      </c>
      <c r="Q207" s="13">
        <f>(((Table1[[#This Row],[deadline]]/60)/60)/24)+DATE(1970,1,1)</f>
        <v>42283.632199074069</v>
      </c>
      <c r="R207" s="13">
        <f>(((Table1[[#This Row],[launched_at]]/60)/60)/24)+DATE(1970,1,1)</f>
        <v>42248.632199074069</v>
      </c>
      <c r="S207" t="s">
        <v>8351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ROUND(SUM((Table1[[#This Row],[pledged]]/Table1[[#This Row],[goal]])*100),0)</f>
        <v>0</v>
      </c>
      <c r="P208" s="8" t="str">
        <f>IFERROR(Table1[[#This Row],[pledged]]/Table1[[#This Row],[backers_count]],"0")</f>
        <v>0</v>
      </c>
      <c r="Q208" s="13">
        <f>(((Table1[[#This Row],[deadline]]/60)/60)/24)+DATE(1970,1,1)</f>
        <v>42588.004432870366</v>
      </c>
      <c r="R208" s="13">
        <f>(((Table1[[#This Row],[launched_at]]/60)/60)/24)+DATE(1970,1,1)</f>
        <v>42567.004432870366</v>
      </c>
      <c r="S208" t="s">
        <v>8351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ROUND(SUM((Table1[[#This Row],[pledged]]/Table1[[#This Row],[goal]])*100),0)</f>
        <v>15</v>
      </c>
      <c r="P209" s="8">
        <f>IFERROR(Table1[[#This Row],[pledged]]/Table1[[#This Row],[backers_count]],"0")</f>
        <v>163.84615384615384</v>
      </c>
      <c r="Q209" s="13">
        <f>(((Table1[[#This Row],[deadline]]/60)/60)/24)+DATE(1970,1,1)</f>
        <v>42008.197199074071</v>
      </c>
      <c r="R209" s="13">
        <f>(((Table1[[#This Row],[launched_at]]/60)/60)/24)+DATE(1970,1,1)</f>
        <v>41978.197199074071</v>
      </c>
      <c r="S209" t="s">
        <v>8351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ROUND(SUM((Table1[[#This Row],[pledged]]/Table1[[#This Row],[goal]])*100),0)</f>
        <v>0</v>
      </c>
      <c r="P210" s="8" t="str">
        <f>IFERROR(Table1[[#This Row],[pledged]]/Table1[[#This Row],[backers_count]],"0")</f>
        <v>0</v>
      </c>
      <c r="Q210" s="13">
        <f>(((Table1[[#This Row],[deadline]]/60)/60)/24)+DATE(1970,1,1)</f>
        <v>41989.369988425926</v>
      </c>
      <c r="R210" s="13">
        <f>(((Table1[[#This Row],[launched_at]]/60)/60)/24)+DATE(1970,1,1)</f>
        <v>41959.369988425926</v>
      </c>
      <c r="S210" t="s">
        <v>8351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ROUND(SUM((Table1[[#This Row],[pledged]]/Table1[[#This Row],[goal]])*100),0)</f>
        <v>0</v>
      </c>
      <c r="P211" s="8" t="str">
        <f>IFERROR(Table1[[#This Row],[pledged]]/Table1[[#This Row],[backers_count]],"0")</f>
        <v>0</v>
      </c>
      <c r="Q211" s="13">
        <f>(((Table1[[#This Row],[deadline]]/60)/60)/24)+DATE(1970,1,1)</f>
        <v>42195.922858796301</v>
      </c>
      <c r="R211" s="13">
        <f>(((Table1[[#This Row],[launched_at]]/60)/60)/24)+DATE(1970,1,1)</f>
        <v>42165.922858796301</v>
      </c>
      <c r="S211" t="s">
        <v>8351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ROUND(SUM((Table1[[#This Row],[pledged]]/Table1[[#This Row],[goal]])*100),0)</f>
        <v>25</v>
      </c>
      <c r="P212" s="8">
        <f>IFERROR(Table1[[#This Row],[pledged]]/Table1[[#This Row],[backers_count]],"0")</f>
        <v>91.818181818181813</v>
      </c>
      <c r="Q212" s="13">
        <f>(((Table1[[#This Row],[deadline]]/60)/60)/24)+DATE(1970,1,1)</f>
        <v>42278.208333333328</v>
      </c>
      <c r="R212" s="13">
        <f>(((Table1[[#This Row],[launched_at]]/60)/60)/24)+DATE(1970,1,1)</f>
        <v>42249.064722222218</v>
      </c>
      <c r="S212" t="s">
        <v>8351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ROUND(SUM((Table1[[#This Row],[pledged]]/Table1[[#This Row],[goal]])*100),0)</f>
        <v>45</v>
      </c>
      <c r="P213" s="8">
        <f>IFERROR(Table1[[#This Row],[pledged]]/Table1[[#This Row],[backers_count]],"0")</f>
        <v>185.83333333333334</v>
      </c>
      <c r="Q213" s="13">
        <f>(((Table1[[#This Row],[deadline]]/60)/60)/24)+DATE(1970,1,1)</f>
        <v>42266.159918981488</v>
      </c>
      <c r="R213" s="13">
        <f>(((Table1[[#This Row],[launched_at]]/60)/60)/24)+DATE(1970,1,1)</f>
        <v>42236.159918981488</v>
      </c>
      <c r="S213" t="s">
        <v>8351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ROUND(SUM((Table1[[#This Row],[pledged]]/Table1[[#This Row],[goal]])*100),0)</f>
        <v>0</v>
      </c>
      <c r="P214" s="8">
        <f>IFERROR(Table1[[#This Row],[pledged]]/Table1[[#This Row],[backers_count]],"0")</f>
        <v>1</v>
      </c>
      <c r="Q214" s="13">
        <f>(((Table1[[#This Row],[deadline]]/60)/60)/24)+DATE(1970,1,1)</f>
        <v>42476.839351851857</v>
      </c>
      <c r="R214" s="13">
        <f>(((Table1[[#This Row],[launched_at]]/60)/60)/24)+DATE(1970,1,1)</f>
        <v>42416.881018518514</v>
      </c>
      <c r="S214" t="s">
        <v>8351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ROUND(SUM((Table1[[#This Row],[pledged]]/Table1[[#This Row],[goal]])*100),0)</f>
        <v>0</v>
      </c>
      <c r="P215" s="8">
        <f>IFERROR(Table1[[#This Row],[pledged]]/Table1[[#This Row],[backers_count]],"0")</f>
        <v>20</v>
      </c>
      <c r="Q215" s="13">
        <f>(((Table1[[#This Row],[deadline]]/60)/60)/24)+DATE(1970,1,1)</f>
        <v>42232.587974537033</v>
      </c>
      <c r="R215" s="13">
        <f>(((Table1[[#This Row],[launched_at]]/60)/60)/24)+DATE(1970,1,1)</f>
        <v>42202.594293981485</v>
      </c>
      <c r="S215" t="s">
        <v>8351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ROUND(SUM((Table1[[#This Row],[pledged]]/Table1[[#This Row],[goal]])*100),0)</f>
        <v>0</v>
      </c>
      <c r="P216" s="8">
        <f>IFERROR(Table1[[#This Row],[pledged]]/Table1[[#This Row],[backers_count]],"0")</f>
        <v>1</v>
      </c>
      <c r="Q216" s="13">
        <f>(((Table1[[#This Row],[deadline]]/60)/60)/24)+DATE(1970,1,1)</f>
        <v>42069.64061342593</v>
      </c>
      <c r="R216" s="13">
        <f>(((Table1[[#This Row],[launched_at]]/60)/60)/24)+DATE(1970,1,1)</f>
        <v>42009.64061342593</v>
      </c>
      <c r="S216" t="s">
        <v>8351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ROUND(SUM((Table1[[#This Row],[pledged]]/Table1[[#This Row],[goal]])*100),0)</f>
        <v>0</v>
      </c>
      <c r="P217" s="8">
        <f>IFERROR(Table1[[#This Row],[pledged]]/Table1[[#This Row],[backers_count]],"0")</f>
        <v>10</v>
      </c>
      <c r="Q217" s="13">
        <f>(((Table1[[#This Row],[deadline]]/60)/60)/24)+DATE(1970,1,1)</f>
        <v>42417.999305555553</v>
      </c>
      <c r="R217" s="13">
        <f>(((Table1[[#This Row],[launched_at]]/60)/60)/24)+DATE(1970,1,1)</f>
        <v>42375.230115740742</v>
      </c>
      <c r="S217" t="s">
        <v>8351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ROUND(SUM((Table1[[#This Row],[pledged]]/Table1[[#This Row],[goal]])*100),0)</f>
        <v>56</v>
      </c>
      <c r="P218" s="8">
        <f>IFERROR(Table1[[#This Row],[pledged]]/Table1[[#This Row],[backers_count]],"0")</f>
        <v>331.53833333333336</v>
      </c>
      <c r="Q218" s="13">
        <f>(((Table1[[#This Row],[deadline]]/60)/60)/24)+DATE(1970,1,1)</f>
        <v>42116.917094907403</v>
      </c>
      <c r="R218" s="13">
        <f>(((Table1[[#This Row],[launched_at]]/60)/60)/24)+DATE(1970,1,1)</f>
        <v>42066.958761574075</v>
      </c>
      <c r="S218" t="s">
        <v>8351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ROUND(SUM((Table1[[#This Row],[pledged]]/Table1[[#This Row],[goal]])*100),0)</f>
        <v>12</v>
      </c>
      <c r="P219" s="8">
        <f>IFERROR(Table1[[#This Row],[pledged]]/Table1[[#This Row],[backers_count]],"0")</f>
        <v>314.28947368421052</v>
      </c>
      <c r="Q219" s="13">
        <f>(((Table1[[#This Row],[deadline]]/60)/60)/24)+DATE(1970,1,1)</f>
        <v>42001.64061342593</v>
      </c>
      <c r="R219" s="13">
        <f>(((Table1[[#This Row],[launched_at]]/60)/60)/24)+DATE(1970,1,1)</f>
        <v>41970.64061342593</v>
      </c>
      <c r="S219" t="s">
        <v>8351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ROUND(SUM((Table1[[#This Row],[pledged]]/Table1[[#This Row],[goal]])*100),0)</f>
        <v>2</v>
      </c>
      <c r="P220" s="8">
        <f>IFERROR(Table1[[#This Row],[pledged]]/Table1[[#This Row],[backers_count]],"0")</f>
        <v>100</v>
      </c>
      <c r="Q220" s="13">
        <f>(((Table1[[#This Row],[deadline]]/60)/60)/24)+DATE(1970,1,1)</f>
        <v>42139.628344907411</v>
      </c>
      <c r="R220" s="13">
        <f>(((Table1[[#This Row],[launched_at]]/60)/60)/24)+DATE(1970,1,1)</f>
        <v>42079.628344907411</v>
      </c>
      <c r="S220" t="s">
        <v>8351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ROUND(SUM((Table1[[#This Row],[pledged]]/Table1[[#This Row],[goal]])*100),0)</f>
        <v>18</v>
      </c>
      <c r="P221" s="8">
        <f>IFERROR(Table1[[#This Row],[pledged]]/Table1[[#This Row],[backers_count]],"0")</f>
        <v>115.98684210526316</v>
      </c>
      <c r="Q221" s="13">
        <f>(((Table1[[#This Row],[deadline]]/60)/60)/24)+DATE(1970,1,1)</f>
        <v>42461.290972222225</v>
      </c>
      <c r="R221" s="13">
        <f>(((Table1[[#This Row],[launched_at]]/60)/60)/24)+DATE(1970,1,1)</f>
        <v>42429.326678240745</v>
      </c>
      <c r="S221" t="s">
        <v>8351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ROUND(SUM((Table1[[#This Row],[pledged]]/Table1[[#This Row],[goal]])*100),0)</f>
        <v>1</v>
      </c>
      <c r="P222" s="8">
        <f>IFERROR(Table1[[#This Row],[pledged]]/Table1[[#This Row],[backers_count]],"0")</f>
        <v>120</v>
      </c>
      <c r="Q222" s="13">
        <f>(((Table1[[#This Row],[deadline]]/60)/60)/24)+DATE(1970,1,1)</f>
        <v>42236.837499999994</v>
      </c>
      <c r="R222" s="13">
        <f>(((Table1[[#This Row],[launched_at]]/60)/60)/24)+DATE(1970,1,1)</f>
        <v>42195.643865740742</v>
      </c>
      <c r="S222" t="s">
        <v>8351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ROUND(SUM((Table1[[#This Row],[pledged]]/Table1[[#This Row],[goal]])*100),0)</f>
        <v>0</v>
      </c>
      <c r="P223" s="8" t="str">
        <f>IFERROR(Table1[[#This Row],[pledged]]/Table1[[#This Row],[backers_count]],"0")</f>
        <v>0</v>
      </c>
      <c r="Q223" s="13">
        <f>(((Table1[[#This Row],[deadline]]/60)/60)/24)+DATE(1970,1,1)</f>
        <v>42091.79587962963</v>
      </c>
      <c r="R223" s="13">
        <f>(((Table1[[#This Row],[launched_at]]/60)/60)/24)+DATE(1970,1,1)</f>
        <v>42031.837546296301</v>
      </c>
      <c r="S223" t="s">
        <v>8351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ROUND(SUM((Table1[[#This Row],[pledged]]/Table1[[#This Row],[goal]])*100),0)</f>
        <v>13</v>
      </c>
      <c r="P224" s="8">
        <f>IFERROR(Table1[[#This Row],[pledged]]/Table1[[#This Row],[backers_count]],"0")</f>
        <v>65</v>
      </c>
      <c r="Q224" s="13">
        <f>(((Table1[[#This Row],[deadline]]/60)/60)/24)+DATE(1970,1,1)</f>
        <v>42090.110416666663</v>
      </c>
      <c r="R224" s="13">
        <f>(((Table1[[#This Row],[launched_at]]/60)/60)/24)+DATE(1970,1,1)</f>
        <v>42031.769884259258</v>
      </c>
      <c r="S224" t="s">
        <v>8351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ROUND(SUM((Table1[[#This Row],[pledged]]/Table1[[#This Row],[goal]])*100),0)</f>
        <v>0</v>
      </c>
      <c r="P225" s="8" t="str">
        <f>IFERROR(Table1[[#This Row],[pledged]]/Table1[[#This Row],[backers_count]],"0")</f>
        <v>0</v>
      </c>
      <c r="Q225" s="13">
        <f>(((Table1[[#This Row],[deadline]]/60)/60)/24)+DATE(1970,1,1)</f>
        <v>42512.045138888891</v>
      </c>
      <c r="R225" s="13">
        <f>(((Table1[[#This Row],[launched_at]]/60)/60)/24)+DATE(1970,1,1)</f>
        <v>42482.048032407409</v>
      </c>
      <c r="S225" t="s">
        <v>8351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ROUND(SUM((Table1[[#This Row],[pledged]]/Table1[[#This Row],[goal]])*100),0)</f>
        <v>0</v>
      </c>
      <c r="P226" s="8" t="str">
        <f>IFERROR(Table1[[#This Row],[pledged]]/Table1[[#This Row],[backers_count]],"0")</f>
        <v>0</v>
      </c>
      <c r="Q226" s="13">
        <f>(((Table1[[#This Row],[deadline]]/60)/60)/24)+DATE(1970,1,1)</f>
        <v>42195.235254629632</v>
      </c>
      <c r="R226" s="13">
        <f>(((Table1[[#This Row],[launched_at]]/60)/60)/24)+DATE(1970,1,1)</f>
        <v>42135.235254629632</v>
      </c>
      <c r="S226" t="s">
        <v>8351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ROUND(SUM((Table1[[#This Row],[pledged]]/Table1[[#This Row],[goal]])*100),0)</f>
        <v>0</v>
      </c>
      <c r="P227" s="8" t="str">
        <f>IFERROR(Table1[[#This Row],[pledged]]/Table1[[#This Row],[backers_count]],"0")</f>
        <v>0</v>
      </c>
      <c r="Q227" s="13">
        <f>(((Table1[[#This Row],[deadline]]/60)/60)/24)+DATE(1970,1,1)</f>
        <v>42468.919606481482</v>
      </c>
      <c r="R227" s="13">
        <f>(((Table1[[#This Row],[launched_at]]/60)/60)/24)+DATE(1970,1,1)</f>
        <v>42438.961273148147</v>
      </c>
      <c r="S227" t="s">
        <v>8351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ROUND(SUM((Table1[[#This Row],[pledged]]/Table1[[#This Row],[goal]])*100),0)</f>
        <v>1</v>
      </c>
      <c r="P228" s="8">
        <f>IFERROR(Table1[[#This Row],[pledged]]/Table1[[#This Row],[backers_count]],"0")</f>
        <v>125</v>
      </c>
      <c r="Q228" s="13">
        <f>(((Table1[[#This Row],[deadline]]/60)/60)/24)+DATE(1970,1,1)</f>
        <v>42155.395138888889</v>
      </c>
      <c r="R228" s="13">
        <f>(((Table1[[#This Row],[launched_at]]/60)/60)/24)+DATE(1970,1,1)</f>
        <v>42106.666018518517</v>
      </c>
      <c r="S228" t="s">
        <v>8351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ROUND(SUM((Table1[[#This Row],[pledged]]/Table1[[#This Row],[goal]])*100),0)</f>
        <v>0</v>
      </c>
      <c r="P229" s="8" t="str">
        <f>IFERROR(Table1[[#This Row],[pledged]]/Table1[[#This Row],[backers_count]],"0")</f>
        <v>0</v>
      </c>
      <c r="Q229" s="13">
        <f>(((Table1[[#This Row],[deadline]]/60)/60)/24)+DATE(1970,1,1)</f>
        <v>42194.893993055557</v>
      </c>
      <c r="R229" s="13">
        <f>(((Table1[[#This Row],[launched_at]]/60)/60)/24)+DATE(1970,1,1)</f>
        <v>42164.893993055557</v>
      </c>
      <c r="S229" t="s">
        <v>8351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ROUND(SUM((Table1[[#This Row],[pledged]]/Table1[[#This Row],[goal]])*100),0)</f>
        <v>0</v>
      </c>
      <c r="P230" s="8" t="str">
        <f>IFERROR(Table1[[#This Row],[pledged]]/Table1[[#This Row],[backers_count]],"0")</f>
        <v>0</v>
      </c>
      <c r="Q230" s="13">
        <f>(((Table1[[#This Row],[deadline]]/60)/60)/24)+DATE(1970,1,1)</f>
        <v>42156.686400462961</v>
      </c>
      <c r="R230" s="13">
        <f>(((Table1[[#This Row],[launched_at]]/60)/60)/24)+DATE(1970,1,1)</f>
        <v>42096.686400462961</v>
      </c>
      <c r="S230" t="s">
        <v>8351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ROUND(SUM((Table1[[#This Row],[pledged]]/Table1[[#This Row],[goal]])*100),0)</f>
        <v>0</v>
      </c>
      <c r="P231" s="8" t="str">
        <f>IFERROR(Table1[[#This Row],[pledged]]/Table1[[#This Row],[backers_count]],"0")</f>
        <v>0</v>
      </c>
      <c r="Q231" s="13">
        <f>(((Table1[[#This Row],[deadline]]/60)/60)/24)+DATE(1970,1,1)</f>
        <v>42413.933993055558</v>
      </c>
      <c r="R231" s="13">
        <f>(((Table1[[#This Row],[launched_at]]/60)/60)/24)+DATE(1970,1,1)</f>
        <v>42383.933993055558</v>
      </c>
      <c r="S231" t="s">
        <v>8351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ROUND(SUM((Table1[[#This Row],[pledged]]/Table1[[#This Row],[goal]])*100),0)</f>
        <v>0</v>
      </c>
      <c r="P232" s="8">
        <f>IFERROR(Table1[[#This Row],[pledged]]/Table1[[#This Row],[backers_count]],"0")</f>
        <v>30</v>
      </c>
      <c r="Q232" s="13">
        <f>(((Table1[[#This Row],[deadline]]/60)/60)/24)+DATE(1970,1,1)</f>
        <v>42159.777210648142</v>
      </c>
      <c r="R232" s="13">
        <f>(((Table1[[#This Row],[launched_at]]/60)/60)/24)+DATE(1970,1,1)</f>
        <v>42129.777210648142</v>
      </c>
      <c r="S232" t="s">
        <v>8351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ROUND(SUM((Table1[[#This Row],[pledged]]/Table1[[#This Row],[goal]])*100),0)</f>
        <v>0</v>
      </c>
      <c r="P233" s="8" t="str">
        <f>IFERROR(Table1[[#This Row],[pledged]]/Table1[[#This Row],[backers_count]],"0")</f>
        <v>0</v>
      </c>
      <c r="Q233" s="13">
        <f>(((Table1[[#This Row],[deadline]]/60)/60)/24)+DATE(1970,1,1)</f>
        <v>42371.958923611113</v>
      </c>
      <c r="R233" s="13">
        <f>(((Table1[[#This Row],[launched_at]]/60)/60)/24)+DATE(1970,1,1)</f>
        <v>42341.958923611113</v>
      </c>
      <c r="S233" t="s">
        <v>8351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ROUND(SUM((Table1[[#This Row],[pledged]]/Table1[[#This Row],[goal]])*100),0)</f>
        <v>3</v>
      </c>
      <c r="P234" s="8">
        <f>IFERROR(Table1[[#This Row],[pledged]]/Table1[[#This Row],[backers_count]],"0")</f>
        <v>15.714285714285714</v>
      </c>
      <c r="Q234" s="13">
        <f>(((Table1[[#This Row],[deadline]]/60)/60)/24)+DATE(1970,1,1)</f>
        <v>42062.82576388889</v>
      </c>
      <c r="R234" s="13">
        <f>(((Table1[[#This Row],[launched_at]]/60)/60)/24)+DATE(1970,1,1)</f>
        <v>42032.82576388889</v>
      </c>
      <c r="S234" t="s">
        <v>8351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ROUND(SUM((Table1[[#This Row],[pledged]]/Table1[[#This Row],[goal]])*100),0)</f>
        <v>0</v>
      </c>
      <c r="P235" s="8" t="str">
        <f>IFERROR(Table1[[#This Row],[pledged]]/Table1[[#This Row],[backers_count]],"0")</f>
        <v>0</v>
      </c>
      <c r="Q235" s="13">
        <f>(((Table1[[#This Row],[deadline]]/60)/60)/24)+DATE(1970,1,1)</f>
        <v>42642.911712962959</v>
      </c>
      <c r="R235" s="13">
        <f>(((Table1[[#This Row],[launched_at]]/60)/60)/24)+DATE(1970,1,1)</f>
        <v>42612.911712962959</v>
      </c>
      <c r="S235" t="s">
        <v>8351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ROUND(SUM((Table1[[#This Row],[pledged]]/Table1[[#This Row],[goal]])*100),0)</f>
        <v>40</v>
      </c>
      <c r="P236" s="8">
        <f>IFERROR(Table1[[#This Row],[pledged]]/Table1[[#This Row],[backers_count]],"0")</f>
        <v>80.2</v>
      </c>
      <c r="Q236" s="13">
        <f>(((Table1[[#This Row],[deadline]]/60)/60)/24)+DATE(1970,1,1)</f>
        <v>42176.035405092596</v>
      </c>
      <c r="R236" s="13">
        <f>(((Table1[[#This Row],[launched_at]]/60)/60)/24)+DATE(1970,1,1)</f>
        <v>42136.035405092596</v>
      </c>
      <c r="S236" t="s">
        <v>8351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ROUND(SUM((Table1[[#This Row],[pledged]]/Table1[[#This Row],[goal]])*100),0)</f>
        <v>0</v>
      </c>
      <c r="P237" s="8" t="str">
        <f>IFERROR(Table1[[#This Row],[pledged]]/Table1[[#This Row],[backers_count]],"0")</f>
        <v>0</v>
      </c>
      <c r="Q237" s="13">
        <f>(((Table1[[#This Row],[deadline]]/60)/60)/24)+DATE(1970,1,1)</f>
        <v>42194.908530092594</v>
      </c>
      <c r="R237" s="13">
        <f>(((Table1[[#This Row],[launched_at]]/60)/60)/24)+DATE(1970,1,1)</f>
        <v>42164.908530092594</v>
      </c>
      <c r="S237" t="s">
        <v>8351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ROUND(SUM((Table1[[#This Row],[pledged]]/Table1[[#This Row],[goal]])*100),0)</f>
        <v>0</v>
      </c>
      <c r="P238" s="8" t="str">
        <f>IFERROR(Table1[[#This Row],[pledged]]/Table1[[#This Row],[backers_count]],"0")</f>
        <v>0</v>
      </c>
      <c r="Q238" s="13">
        <f>(((Table1[[#This Row],[deadline]]/60)/60)/24)+DATE(1970,1,1)</f>
        <v>42374</v>
      </c>
      <c r="R238" s="13">
        <f>(((Table1[[#This Row],[launched_at]]/60)/60)/24)+DATE(1970,1,1)</f>
        <v>42321.08447916666</v>
      </c>
      <c r="S238" t="s">
        <v>8351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ROUND(SUM((Table1[[#This Row],[pledged]]/Table1[[#This Row],[goal]])*100),0)</f>
        <v>0</v>
      </c>
      <c r="P239" s="8">
        <f>IFERROR(Table1[[#This Row],[pledged]]/Table1[[#This Row],[backers_count]],"0")</f>
        <v>50</v>
      </c>
      <c r="Q239" s="13">
        <f>(((Table1[[#This Row],[deadline]]/60)/60)/24)+DATE(1970,1,1)</f>
        <v>42437.577187499999</v>
      </c>
      <c r="R239" s="13">
        <f>(((Table1[[#This Row],[launched_at]]/60)/60)/24)+DATE(1970,1,1)</f>
        <v>42377.577187499999</v>
      </c>
      <c r="S239" t="s">
        <v>8351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ROUND(SUM((Table1[[#This Row],[pledged]]/Table1[[#This Row],[goal]])*100),0)</f>
        <v>0</v>
      </c>
      <c r="P240" s="8" t="str">
        <f>IFERROR(Table1[[#This Row],[pledged]]/Table1[[#This Row],[backers_count]],"0")</f>
        <v>0</v>
      </c>
      <c r="Q240" s="13">
        <f>(((Table1[[#This Row],[deadline]]/60)/60)/24)+DATE(1970,1,1)</f>
        <v>42734.375</v>
      </c>
      <c r="R240" s="13">
        <f>(((Table1[[#This Row],[launched_at]]/60)/60)/24)+DATE(1970,1,1)</f>
        <v>42713.962499999994</v>
      </c>
      <c r="S240" t="s">
        <v>8351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ROUND(SUM((Table1[[#This Row],[pledged]]/Table1[[#This Row],[goal]])*100),0)</f>
        <v>25</v>
      </c>
      <c r="P241" s="8">
        <f>IFERROR(Table1[[#This Row],[pledged]]/Table1[[#This Row],[backers_count]],"0")</f>
        <v>50</v>
      </c>
      <c r="Q241" s="13">
        <f>(((Table1[[#This Row],[deadline]]/60)/60)/24)+DATE(1970,1,1)</f>
        <v>42316.5</v>
      </c>
      <c r="R241" s="13">
        <f>(((Table1[[#This Row],[launched_at]]/60)/60)/24)+DATE(1970,1,1)</f>
        <v>42297.110300925924</v>
      </c>
      <c r="S241" t="s">
        <v>8351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ROUND(SUM((Table1[[#This Row],[pledged]]/Table1[[#This Row],[goal]])*100),0)</f>
        <v>108</v>
      </c>
      <c r="P242" s="8">
        <f>IFERROR(Table1[[#This Row],[pledged]]/Table1[[#This Row],[backers_count]],"0")</f>
        <v>117.84759124087591</v>
      </c>
      <c r="Q242" s="13">
        <f>(((Table1[[#This Row],[deadline]]/60)/60)/24)+DATE(1970,1,1)</f>
        <v>41399.708460648151</v>
      </c>
      <c r="R242" s="13">
        <f>(((Table1[[#This Row],[launched_at]]/60)/60)/24)+DATE(1970,1,1)</f>
        <v>41354.708460648151</v>
      </c>
      <c r="S242" t="s">
        <v>8351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ROUND(SUM((Table1[[#This Row],[pledged]]/Table1[[#This Row],[goal]])*100),0)</f>
        <v>113</v>
      </c>
      <c r="P243" s="8">
        <f>IFERROR(Table1[[#This Row],[pledged]]/Table1[[#This Row],[backers_count]],"0")</f>
        <v>109.04255319148936</v>
      </c>
      <c r="Q243" s="13">
        <f>(((Table1[[#This Row],[deadline]]/60)/60)/24)+DATE(1970,1,1)</f>
        <v>41994.697962962964</v>
      </c>
      <c r="R243" s="13">
        <f>(((Table1[[#This Row],[launched_at]]/60)/60)/24)+DATE(1970,1,1)</f>
        <v>41949.697962962964</v>
      </c>
      <c r="S243" t="s">
        <v>8351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ROUND(SUM((Table1[[#This Row],[pledged]]/Table1[[#This Row],[goal]])*100),0)</f>
        <v>113</v>
      </c>
      <c r="P244" s="8">
        <f>IFERROR(Table1[[#This Row],[pledged]]/Table1[[#This Row],[backers_count]],"0")</f>
        <v>73.019801980198025</v>
      </c>
      <c r="Q244" s="13">
        <f>(((Table1[[#This Row],[deadline]]/60)/60)/24)+DATE(1970,1,1)</f>
        <v>40897.492939814816</v>
      </c>
      <c r="R244" s="13">
        <f>(((Table1[[#This Row],[launched_at]]/60)/60)/24)+DATE(1970,1,1)</f>
        <v>40862.492939814816</v>
      </c>
      <c r="S244" t="s">
        <v>8351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ROUND(SUM((Table1[[#This Row],[pledged]]/Table1[[#This Row],[goal]])*100),0)</f>
        <v>103</v>
      </c>
      <c r="P245" s="8">
        <f>IFERROR(Table1[[#This Row],[pledged]]/Table1[[#This Row],[backers_count]],"0")</f>
        <v>78.195121951219505</v>
      </c>
      <c r="Q245" s="13">
        <f>(((Table1[[#This Row],[deadline]]/60)/60)/24)+DATE(1970,1,1)</f>
        <v>41692.047500000001</v>
      </c>
      <c r="R245" s="13">
        <f>(((Table1[[#This Row],[launched_at]]/60)/60)/24)+DATE(1970,1,1)</f>
        <v>41662.047500000001</v>
      </c>
      <c r="S245" t="s">
        <v>8351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ROUND(SUM((Table1[[#This Row],[pledged]]/Table1[[#This Row],[goal]])*100),0)</f>
        <v>114</v>
      </c>
      <c r="P246" s="8">
        <f>IFERROR(Table1[[#This Row],[pledged]]/Table1[[#This Row],[backers_count]],"0")</f>
        <v>47.398809523809526</v>
      </c>
      <c r="Q246" s="13">
        <f>(((Table1[[#This Row],[deadline]]/60)/60)/24)+DATE(1970,1,1)</f>
        <v>40253.29583333333</v>
      </c>
      <c r="R246" s="13">
        <f>(((Table1[[#This Row],[launched_at]]/60)/60)/24)+DATE(1970,1,1)</f>
        <v>40213.323599537034</v>
      </c>
      <c r="S246" t="s">
        <v>8351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ROUND(SUM((Table1[[#This Row],[pledged]]/Table1[[#This Row],[goal]])*100),0)</f>
        <v>104</v>
      </c>
      <c r="P247" s="8">
        <f>IFERROR(Table1[[#This Row],[pledged]]/Table1[[#This Row],[backers_count]],"0")</f>
        <v>54.020833333333336</v>
      </c>
      <c r="Q247" s="13">
        <f>(((Table1[[#This Row],[deadline]]/60)/60)/24)+DATE(1970,1,1)</f>
        <v>41137.053067129629</v>
      </c>
      <c r="R247" s="13">
        <f>(((Table1[[#This Row],[launched_at]]/60)/60)/24)+DATE(1970,1,1)</f>
        <v>41107.053067129629</v>
      </c>
      <c r="S247" t="s">
        <v>8351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ROUND(SUM((Table1[[#This Row],[pledged]]/Table1[[#This Row],[goal]])*100),0)</f>
        <v>305</v>
      </c>
      <c r="P248" s="8">
        <f>IFERROR(Table1[[#This Row],[pledged]]/Table1[[#This Row],[backers_count]],"0")</f>
        <v>68.488789237668158</v>
      </c>
      <c r="Q248" s="13">
        <f>(((Table1[[#This Row],[deadline]]/60)/60)/24)+DATE(1970,1,1)</f>
        <v>40530.405150462961</v>
      </c>
      <c r="R248" s="13">
        <f>(((Table1[[#This Row],[launched_at]]/60)/60)/24)+DATE(1970,1,1)</f>
        <v>40480.363483796296</v>
      </c>
      <c r="S248" t="s">
        <v>8351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ROUND(SUM((Table1[[#This Row],[pledged]]/Table1[[#This Row],[goal]])*100),0)</f>
        <v>134</v>
      </c>
      <c r="P249" s="8">
        <f>IFERROR(Table1[[#This Row],[pledged]]/Table1[[#This Row],[backers_count]],"0")</f>
        <v>108.14516129032258</v>
      </c>
      <c r="Q249" s="13">
        <f>(((Table1[[#This Row],[deadline]]/60)/60)/24)+DATE(1970,1,1)</f>
        <v>40467.152083333334</v>
      </c>
      <c r="R249" s="13">
        <f>(((Table1[[#This Row],[launched_at]]/60)/60)/24)+DATE(1970,1,1)</f>
        <v>40430.604328703703</v>
      </c>
      <c r="S249" t="s">
        <v>8351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ROUND(SUM((Table1[[#This Row],[pledged]]/Table1[[#This Row],[goal]])*100),0)</f>
        <v>101</v>
      </c>
      <c r="P250" s="8">
        <f>IFERROR(Table1[[#This Row],[pledged]]/Table1[[#This Row],[backers_count]],"0")</f>
        <v>589.95205479452056</v>
      </c>
      <c r="Q250" s="13">
        <f>(((Table1[[#This Row],[deadline]]/60)/60)/24)+DATE(1970,1,1)</f>
        <v>40915.774409722224</v>
      </c>
      <c r="R250" s="13">
        <f>(((Table1[[#This Row],[launched_at]]/60)/60)/24)+DATE(1970,1,1)</f>
        <v>40870.774409722224</v>
      </c>
      <c r="S250" t="s">
        <v>8351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ROUND(SUM((Table1[[#This Row],[pledged]]/Table1[[#This Row],[goal]])*100),0)</f>
        <v>113</v>
      </c>
      <c r="P251" s="8">
        <f>IFERROR(Table1[[#This Row],[pledged]]/Table1[[#This Row],[backers_count]],"0")</f>
        <v>48.051063829787232</v>
      </c>
      <c r="Q251" s="13">
        <f>(((Table1[[#This Row],[deadline]]/60)/60)/24)+DATE(1970,1,1)</f>
        <v>40412.736111111109</v>
      </c>
      <c r="R251" s="13">
        <f>(((Table1[[#This Row],[launched_at]]/60)/60)/24)+DATE(1970,1,1)</f>
        <v>40332.923842592594</v>
      </c>
      <c r="S251" t="s">
        <v>8351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ROUND(SUM((Table1[[#This Row],[pledged]]/Table1[[#This Row],[goal]])*100),0)</f>
        <v>106</v>
      </c>
      <c r="P252" s="8">
        <f>IFERROR(Table1[[#This Row],[pledged]]/Table1[[#This Row],[backers_count]],"0")</f>
        <v>72.482837528604122</v>
      </c>
      <c r="Q252" s="13">
        <f>(((Table1[[#This Row],[deadline]]/60)/60)/24)+DATE(1970,1,1)</f>
        <v>41431.565868055557</v>
      </c>
      <c r="R252" s="13">
        <f>(((Table1[[#This Row],[launched_at]]/60)/60)/24)+DATE(1970,1,1)</f>
        <v>41401.565868055557</v>
      </c>
      <c r="S252" t="s">
        <v>8351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ROUND(SUM((Table1[[#This Row],[pledged]]/Table1[[#This Row],[goal]])*100),0)</f>
        <v>126</v>
      </c>
      <c r="P253" s="8">
        <f>IFERROR(Table1[[#This Row],[pledged]]/Table1[[#This Row],[backers_count]],"0")</f>
        <v>57.077922077922075</v>
      </c>
      <c r="Q253" s="13">
        <f>(((Table1[[#This Row],[deadline]]/60)/60)/24)+DATE(1970,1,1)</f>
        <v>41045.791666666664</v>
      </c>
      <c r="R253" s="13">
        <f>(((Table1[[#This Row],[launched_at]]/60)/60)/24)+DATE(1970,1,1)</f>
        <v>41013.787569444445</v>
      </c>
      <c r="S253" t="s">
        <v>8351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ROUND(SUM((Table1[[#This Row],[pledged]]/Table1[[#This Row],[goal]])*100),0)</f>
        <v>185</v>
      </c>
      <c r="P254" s="8">
        <f>IFERROR(Table1[[#This Row],[pledged]]/Table1[[#This Row],[backers_count]],"0")</f>
        <v>85.444444444444443</v>
      </c>
      <c r="Q254" s="13">
        <f>(((Table1[[#This Row],[deadline]]/60)/60)/24)+DATE(1970,1,1)</f>
        <v>40330.165972222225</v>
      </c>
      <c r="R254" s="13">
        <f>(((Table1[[#This Row],[launched_at]]/60)/60)/24)+DATE(1970,1,1)</f>
        <v>40266.662708333337</v>
      </c>
      <c r="S254" t="s">
        <v>8351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ROUND(SUM((Table1[[#This Row],[pledged]]/Table1[[#This Row],[goal]])*100),0)</f>
        <v>101</v>
      </c>
      <c r="P255" s="8">
        <f>IFERROR(Table1[[#This Row],[pledged]]/Table1[[#This Row],[backers_count]],"0")</f>
        <v>215.85714285714286</v>
      </c>
      <c r="Q255" s="13">
        <f>(((Table1[[#This Row],[deadline]]/60)/60)/24)+DATE(1970,1,1)</f>
        <v>40954.650868055556</v>
      </c>
      <c r="R255" s="13">
        <f>(((Table1[[#This Row],[launched_at]]/60)/60)/24)+DATE(1970,1,1)</f>
        <v>40924.650868055556</v>
      </c>
      <c r="S255" t="s">
        <v>8351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ROUND(SUM((Table1[[#This Row],[pledged]]/Table1[[#This Row],[goal]])*100),0)</f>
        <v>117</v>
      </c>
      <c r="P256" s="8">
        <f>IFERROR(Table1[[#This Row],[pledged]]/Table1[[#This Row],[backers_count]],"0")</f>
        <v>89.38643312101911</v>
      </c>
      <c r="Q256" s="13">
        <f>(((Table1[[#This Row],[deadline]]/60)/60)/24)+DATE(1970,1,1)</f>
        <v>42294.083333333328</v>
      </c>
      <c r="R256" s="13">
        <f>(((Table1[[#This Row],[launched_at]]/60)/60)/24)+DATE(1970,1,1)</f>
        <v>42263.952662037031</v>
      </c>
      <c r="S256" t="s">
        <v>8351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ROUND(SUM((Table1[[#This Row],[pledged]]/Table1[[#This Row],[goal]])*100),0)</f>
        <v>107</v>
      </c>
      <c r="P257" s="8">
        <f>IFERROR(Table1[[#This Row],[pledged]]/Table1[[#This Row],[backers_count]],"0")</f>
        <v>45.418404255319146</v>
      </c>
      <c r="Q257" s="13">
        <f>(((Table1[[#This Row],[deadline]]/60)/60)/24)+DATE(1970,1,1)</f>
        <v>40618.48474537037</v>
      </c>
      <c r="R257" s="13">
        <f>(((Table1[[#This Row],[launched_at]]/60)/60)/24)+DATE(1970,1,1)</f>
        <v>40588.526412037041</v>
      </c>
      <c r="S257" t="s">
        <v>8351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ROUND(SUM((Table1[[#This Row],[pledged]]/Table1[[#This Row],[goal]])*100),0)</f>
        <v>139</v>
      </c>
      <c r="P258" s="8">
        <f>IFERROR(Table1[[#This Row],[pledged]]/Table1[[#This Row],[backers_count]],"0")</f>
        <v>65.756363636363631</v>
      </c>
      <c r="Q258" s="13">
        <f>(((Table1[[#This Row],[deadline]]/60)/60)/24)+DATE(1970,1,1)</f>
        <v>41349.769293981481</v>
      </c>
      <c r="R258" s="13">
        <f>(((Table1[[#This Row],[launched_at]]/60)/60)/24)+DATE(1970,1,1)</f>
        <v>41319.769293981481</v>
      </c>
      <c r="S258" t="s">
        <v>8351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ROUND(SUM((Table1[[#This Row],[pledged]]/Table1[[#This Row],[goal]])*100),0)</f>
        <v>107</v>
      </c>
      <c r="P259" s="8">
        <f>IFERROR(Table1[[#This Row],[pledged]]/Table1[[#This Row],[backers_count]],"0")</f>
        <v>66.70405357142856</v>
      </c>
      <c r="Q259" s="13">
        <f>(((Table1[[#This Row],[deadline]]/60)/60)/24)+DATE(1970,1,1)</f>
        <v>42509.626875000002</v>
      </c>
      <c r="R259" s="13">
        <f>(((Table1[[#This Row],[launched_at]]/60)/60)/24)+DATE(1970,1,1)</f>
        <v>42479.626875000002</v>
      </c>
      <c r="S259" t="s">
        <v>8351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ROUND(SUM((Table1[[#This Row],[pledged]]/Table1[[#This Row],[goal]])*100),0)</f>
        <v>191</v>
      </c>
      <c r="P260" s="8">
        <f>IFERROR(Table1[[#This Row],[pledged]]/Table1[[#This Row],[backers_count]],"0")</f>
        <v>83.345930232558146</v>
      </c>
      <c r="Q260" s="13">
        <f>(((Table1[[#This Row],[deadline]]/60)/60)/24)+DATE(1970,1,1)</f>
        <v>40712.051689814813</v>
      </c>
      <c r="R260" s="13">
        <f>(((Table1[[#This Row],[launched_at]]/60)/60)/24)+DATE(1970,1,1)</f>
        <v>40682.051689814813</v>
      </c>
      <c r="S260" t="s">
        <v>8351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ROUND(SUM((Table1[[#This Row],[pledged]]/Table1[[#This Row],[goal]])*100),0)</f>
        <v>132</v>
      </c>
      <c r="P261" s="8">
        <f>IFERROR(Table1[[#This Row],[pledged]]/Table1[[#This Row],[backers_count]],"0")</f>
        <v>105.04609341825902</v>
      </c>
      <c r="Q261" s="13">
        <f>(((Table1[[#This Row],[deadline]]/60)/60)/24)+DATE(1970,1,1)</f>
        <v>42102.738067129627</v>
      </c>
      <c r="R261" s="13">
        <f>(((Table1[[#This Row],[launched_at]]/60)/60)/24)+DATE(1970,1,1)</f>
        <v>42072.738067129627</v>
      </c>
      <c r="S261" t="s">
        <v>8351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ROUND(SUM((Table1[[#This Row],[pledged]]/Table1[[#This Row],[goal]])*100),0)</f>
        <v>106</v>
      </c>
      <c r="P262" s="8">
        <f>IFERROR(Table1[[#This Row],[pledged]]/Table1[[#This Row],[backers_count]],"0")</f>
        <v>120.90909090909091</v>
      </c>
      <c r="Q262" s="13">
        <f>(((Table1[[#This Row],[deadline]]/60)/60)/24)+DATE(1970,1,1)</f>
        <v>40376.415972222225</v>
      </c>
      <c r="R262" s="13">
        <f>(((Table1[[#This Row],[launched_at]]/60)/60)/24)+DATE(1970,1,1)</f>
        <v>40330.755543981482</v>
      </c>
      <c r="S262" t="s">
        <v>8351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ROUND(SUM((Table1[[#This Row],[pledged]]/Table1[[#This Row],[goal]])*100),0)</f>
        <v>107</v>
      </c>
      <c r="P263" s="8">
        <f>IFERROR(Table1[[#This Row],[pledged]]/Table1[[#This Row],[backers_count]],"0")</f>
        <v>97.63636363636364</v>
      </c>
      <c r="Q263" s="13">
        <f>(((Table1[[#This Row],[deadline]]/60)/60)/24)+DATE(1970,1,1)</f>
        <v>41067.621527777781</v>
      </c>
      <c r="R263" s="13">
        <f>(((Table1[[#This Row],[launched_at]]/60)/60)/24)+DATE(1970,1,1)</f>
        <v>41017.885462962964</v>
      </c>
      <c r="S263" t="s">
        <v>8351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ROUND(SUM((Table1[[#This Row],[pledged]]/Table1[[#This Row],[goal]])*100),0)</f>
        <v>240</v>
      </c>
      <c r="P264" s="8">
        <f>IFERROR(Table1[[#This Row],[pledged]]/Table1[[#This Row],[backers_count]],"0")</f>
        <v>41.379310344827587</v>
      </c>
      <c r="Q264" s="13">
        <f>(((Table1[[#This Row],[deadline]]/60)/60)/24)+DATE(1970,1,1)</f>
        <v>40600.24800925926</v>
      </c>
      <c r="R264" s="13">
        <f>(((Table1[[#This Row],[launched_at]]/60)/60)/24)+DATE(1970,1,1)</f>
        <v>40555.24800925926</v>
      </c>
      <c r="S264" t="s">
        <v>8351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ROUND(SUM((Table1[[#This Row],[pledged]]/Table1[[#This Row],[goal]])*100),0)</f>
        <v>118</v>
      </c>
      <c r="P265" s="8">
        <f>IFERROR(Table1[[#This Row],[pledged]]/Table1[[#This Row],[backers_count]],"0")</f>
        <v>30.654485981308412</v>
      </c>
      <c r="Q265" s="13">
        <f>(((Table1[[#This Row],[deadline]]/60)/60)/24)+DATE(1970,1,1)</f>
        <v>41179.954791666663</v>
      </c>
      <c r="R265" s="13">
        <f>(((Table1[[#This Row],[launched_at]]/60)/60)/24)+DATE(1970,1,1)</f>
        <v>41149.954791666663</v>
      </c>
      <c r="S265" t="s">
        <v>8351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ROUND(SUM((Table1[[#This Row],[pledged]]/Table1[[#This Row],[goal]])*100),0)</f>
        <v>118</v>
      </c>
      <c r="P266" s="8">
        <f>IFERROR(Table1[[#This Row],[pledged]]/Table1[[#This Row],[backers_count]],"0")</f>
        <v>64.945054945054949</v>
      </c>
      <c r="Q266" s="13">
        <f>(((Table1[[#This Row],[deadline]]/60)/60)/24)+DATE(1970,1,1)</f>
        <v>41040.620312500003</v>
      </c>
      <c r="R266" s="13">
        <f>(((Table1[[#This Row],[launched_at]]/60)/60)/24)+DATE(1970,1,1)</f>
        <v>41010.620312500003</v>
      </c>
      <c r="S266" t="s">
        <v>8351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ROUND(SUM((Table1[[#This Row],[pledged]]/Table1[[#This Row],[goal]])*100),0)</f>
        <v>111</v>
      </c>
      <c r="P267" s="8">
        <f>IFERROR(Table1[[#This Row],[pledged]]/Table1[[#This Row],[backers_count]],"0")</f>
        <v>95.775862068965523</v>
      </c>
      <c r="Q267" s="13">
        <f>(((Table1[[#This Row],[deadline]]/60)/60)/24)+DATE(1970,1,1)</f>
        <v>40308.844444444447</v>
      </c>
      <c r="R267" s="13">
        <f>(((Table1[[#This Row],[launched_at]]/60)/60)/24)+DATE(1970,1,1)</f>
        <v>40267.245717592588</v>
      </c>
      <c r="S267" t="s">
        <v>8351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ROUND(SUM((Table1[[#This Row],[pledged]]/Table1[[#This Row],[goal]])*100),0)</f>
        <v>146</v>
      </c>
      <c r="P268" s="8">
        <f>IFERROR(Table1[[#This Row],[pledged]]/Table1[[#This Row],[backers_count]],"0")</f>
        <v>40.416666666666664</v>
      </c>
      <c r="Q268" s="13">
        <f>(((Table1[[#This Row],[deadline]]/60)/60)/24)+DATE(1970,1,1)</f>
        <v>40291.160416666666</v>
      </c>
      <c r="R268" s="13">
        <f>(((Table1[[#This Row],[launched_at]]/60)/60)/24)+DATE(1970,1,1)</f>
        <v>40205.174849537041</v>
      </c>
      <c r="S268" t="s">
        <v>8351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ROUND(SUM((Table1[[#This Row],[pledged]]/Table1[[#This Row],[goal]])*100),0)</f>
        <v>132</v>
      </c>
      <c r="P269" s="8">
        <f>IFERROR(Table1[[#This Row],[pledged]]/Table1[[#This Row],[backers_count]],"0")</f>
        <v>78.578424242424248</v>
      </c>
      <c r="Q269" s="13">
        <f>(((Table1[[#This Row],[deadline]]/60)/60)/24)+DATE(1970,1,1)</f>
        <v>41815.452534722222</v>
      </c>
      <c r="R269" s="13">
        <f>(((Table1[[#This Row],[launched_at]]/60)/60)/24)+DATE(1970,1,1)</f>
        <v>41785.452534722222</v>
      </c>
      <c r="S269" t="s">
        <v>8351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ROUND(SUM((Table1[[#This Row],[pledged]]/Table1[[#This Row],[goal]])*100),0)</f>
        <v>111</v>
      </c>
      <c r="P270" s="8">
        <f>IFERROR(Table1[[#This Row],[pledged]]/Table1[[#This Row],[backers_count]],"0")</f>
        <v>50.18018018018018</v>
      </c>
      <c r="Q270" s="13">
        <f>(((Table1[[#This Row],[deadline]]/60)/60)/24)+DATE(1970,1,1)</f>
        <v>40854.194189814814</v>
      </c>
      <c r="R270" s="13">
        <f>(((Table1[[#This Row],[launched_at]]/60)/60)/24)+DATE(1970,1,1)</f>
        <v>40809.15252314815</v>
      </c>
      <c r="S270" t="s">
        <v>8351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ROUND(SUM((Table1[[#This Row],[pledged]]/Table1[[#This Row],[goal]])*100),0)</f>
        <v>147</v>
      </c>
      <c r="P271" s="8">
        <f>IFERROR(Table1[[#This Row],[pledged]]/Table1[[#This Row],[backers_count]],"0")</f>
        <v>92.251735588972423</v>
      </c>
      <c r="Q271" s="13">
        <f>(((Table1[[#This Row],[deadline]]/60)/60)/24)+DATE(1970,1,1)</f>
        <v>42788.197013888886</v>
      </c>
      <c r="R271" s="13">
        <f>(((Table1[[#This Row],[launched_at]]/60)/60)/24)+DATE(1970,1,1)</f>
        <v>42758.197013888886</v>
      </c>
      <c r="S271" t="s">
        <v>8351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ROUND(SUM((Table1[[#This Row],[pledged]]/Table1[[#This Row],[goal]])*100),0)</f>
        <v>153</v>
      </c>
      <c r="P272" s="8">
        <f>IFERROR(Table1[[#This Row],[pledged]]/Table1[[#This Row],[backers_count]],"0")</f>
        <v>57.540983606557376</v>
      </c>
      <c r="Q272" s="13">
        <f>(((Table1[[#This Row],[deadline]]/60)/60)/24)+DATE(1970,1,1)</f>
        <v>40688.166666666664</v>
      </c>
      <c r="R272" s="13">
        <f>(((Table1[[#This Row],[launched_at]]/60)/60)/24)+DATE(1970,1,1)</f>
        <v>40637.866550925923</v>
      </c>
      <c r="S272" t="s">
        <v>8351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ROUND(SUM((Table1[[#This Row],[pledged]]/Table1[[#This Row],[goal]])*100),0)</f>
        <v>105</v>
      </c>
      <c r="P273" s="8">
        <f>IFERROR(Table1[[#This Row],[pledged]]/Table1[[#This Row],[backers_count]],"0")</f>
        <v>109.42160278745645</v>
      </c>
      <c r="Q273" s="13">
        <f>(((Table1[[#This Row],[deadline]]/60)/60)/24)+DATE(1970,1,1)</f>
        <v>41641.333333333336</v>
      </c>
      <c r="R273" s="13">
        <f>(((Table1[[#This Row],[launched_at]]/60)/60)/24)+DATE(1970,1,1)</f>
        <v>41612.10024305556</v>
      </c>
      <c r="S273" t="s">
        <v>8351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ROUND(SUM((Table1[[#This Row],[pledged]]/Table1[[#This Row],[goal]])*100),0)</f>
        <v>177</v>
      </c>
      <c r="P274" s="8">
        <f>IFERROR(Table1[[#This Row],[pledged]]/Table1[[#This Row],[backers_count]],"0")</f>
        <v>81.892461538461546</v>
      </c>
      <c r="Q274" s="13">
        <f>(((Table1[[#This Row],[deadline]]/60)/60)/24)+DATE(1970,1,1)</f>
        <v>40296.78402777778</v>
      </c>
      <c r="R274" s="13">
        <f>(((Table1[[#This Row],[launched_at]]/60)/60)/24)+DATE(1970,1,1)</f>
        <v>40235.900358796294</v>
      </c>
      <c r="S274" t="s">
        <v>8351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ROUND(SUM((Table1[[#This Row],[pledged]]/Table1[[#This Row],[goal]])*100),0)</f>
        <v>108</v>
      </c>
      <c r="P275" s="8">
        <f>IFERROR(Table1[[#This Row],[pledged]]/Table1[[#This Row],[backers_count]],"0")</f>
        <v>45.667711864406776</v>
      </c>
      <c r="Q275" s="13">
        <f>(((Table1[[#This Row],[deadline]]/60)/60)/24)+DATE(1970,1,1)</f>
        <v>40727.498449074075</v>
      </c>
      <c r="R275" s="13">
        <f>(((Table1[[#This Row],[launched_at]]/60)/60)/24)+DATE(1970,1,1)</f>
        <v>40697.498449074075</v>
      </c>
      <c r="S275" t="s">
        <v>8351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ROUND(SUM((Table1[[#This Row],[pledged]]/Table1[[#This Row],[goal]])*100),0)</f>
        <v>156</v>
      </c>
      <c r="P276" s="8">
        <f>IFERROR(Table1[[#This Row],[pledged]]/Table1[[#This Row],[backers_count]],"0")</f>
        <v>55.221238938053098</v>
      </c>
      <c r="Q276" s="13">
        <f>(((Table1[[#This Row],[deadline]]/60)/60)/24)+DATE(1970,1,1)</f>
        <v>41004.290972222225</v>
      </c>
      <c r="R276" s="13">
        <f>(((Table1[[#This Row],[launched_at]]/60)/60)/24)+DATE(1970,1,1)</f>
        <v>40969.912372685183</v>
      </c>
      <c r="S276" t="s">
        <v>8351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ROUND(SUM((Table1[[#This Row],[pledged]]/Table1[[#This Row],[goal]])*100),0)</f>
        <v>108</v>
      </c>
      <c r="P277" s="8">
        <f>IFERROR(Table1[[#This Row],[pledged]]/Table1[[#This Row],[backers_count]],"0")</f>
        <v>65.298192771084331</v>
      </c>
      <c r="Q277" s="13">
        <f>(((Table1[[#This Row],[deadline]]/60)/60)/24)+DATE(1970,1,1)</f>
        <v>41223.073680555557</v>
      </c>
      <c r="R277" s="13">
        <f>(((Table1[[#This Row],[launched_at]]/60)/60)/24)+DATE(1970,1,1)</f>
        <v>41193.032013888893</v>
      </c>
      <c r="S277" t="s">
        <v>8351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ROUND(SUM((Table1[[#This Row],[pledged]]/Table1[[#This Row],[goal]])*100),0)</f>
        <v>148</v>
      </c>
      <c r="P278" s="8">
        <f>IFERROR(Table1[[#This Row],[pledged]]/Table1[[#This Row],[backers_count]],"0")</f>
        <v>95.225806451612897</v>
      </c>
      <c r="Q278" s="13">
        <f>(((Table1[[#This Row],[deadline]]/60)/60)/24)+DATE(1970,1,1)</f>
        <v>41027.040208333332</v>
      </c>
      <c r="R278" s="13">
        <f>(((Table1[[#This Row],[launched_at]]/60)/60)/24)+DATE(1970,1,1)</f>
        <v>40967.081874999996</v>
      </c>
      <c r="S278" t="s">
        <v>8351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ROUND(SUM((Table1[[#This Row],[pledged]]/Table1[[#This Row],[goal]])*100),0)</f>
        <v>110</v>
      </c>
      <c r="P279" s="8">
        <f>IFERROR(Table1[[#This Row],[pledged]]/Table1[[#This Row],[backers_count]],"0")</f>
        <v>75.444794952681391</v>
      </c>
      <c r="Q279" s="13">
        <f>(((Table1[[#This Row],[deadline]]/60)/60)/24)+DATE(1970,1,1)</f>
        <v>42147.891423611116</v>
      </c>
      <c r="R279" s="13">
        <f>(((Table1[[#This Row],[launched_at]]/60)/60)/24)+DATE(1970,1,1)</f>
        <v>42117.891423611116</v>
      </c>
      <c r="S279" t="s">
        <v>8351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ROUND(SUM((Table1[[#This Row],[pledged]]/Table1[[#This Row],[goal]])*100),0)</f>
        <v>150</v>
      </c>
      <c r="P280" s="8">
        <f>IFERROR(Table1[[#This Row],[pledged]]/Table1[[#This Row],[backers_count]],"0")</f>
        <v>97.816867469879512</v>
      </c>
      <c r="Q280" s="13">
        <f>(((Table1[[#This Row],[deadline]]/60)/60)/24)+DATE(1970,1,1)</f>
        <v>41194.040960648148</v>
      </c>
      <c r="R280" s="13">
        <f>(((Table1[[#This Row],[launched_at]]/60)/60)/24)+DATE(1970,1,1)</f>
        <v>41164.040960648148</v>
      </c>
      <c r="S280" t="s">
        <v>8351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ROUND(SUM((Table1[[#This Row],[pledged]]/Table1[[#This Row],[goal]])*100),0)</f>
        <v>157</v>
      </c>
      <c r="P281" s="8">
        <f>IFERROR(Table1[[#This Row],[pledged]]/Table1[[#This Row],[backers_count]],"0")</f>
        <v>87.685606557377056</v>
      </c>
      <c r="Q281" s="13">
        <f>(((Table1[[#This Row],[deadline]]/60)/60)/24)+DATE(1970,1,1)</f>
        <v>42793.084027777775</v>
      </c>
      <c r="R281" s="13">
        <f>(((Table1[[#This Row],[launched_at]]/60)/60)/24)+DATE(1970,1,1)</f>
        <v>42759.244166666671</v>
      </c>
      <c r="S281" t="s">
        <v>8351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ROUND(SUM((Table1[[#This Row],[pledged]]/Table1[[#This Row],[goal]])*100),0)</f>
        <v>156</v>
      </c>
      <c r="P282" s="8">
        <f>IFERROR(Table1[[#This Row],[pledged]]/Table1[[#This Row],[backers_count]],"0")</f>
        <v>54.748948106591868</v>
      </c>
      <c r="Q282" s="13">
        <f>(((Table1[[#This Row],[deadline]]/60)/60)/24)+DATE(1970,1,1)</f>
        <v>41789.590682870366</v>
      </c>
      <c r="R282" s="13">
        <f>(((Table1[[#This Row],[launched_at]]/60)/60)/24)+DATE(1970,1,1)</f>
        <v>41744.590682870366</v>
      </c>
      <c r="S282" t="s">
        <v>8351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ROUND(SUM((Table1[[#This Row],[pledged]]/Table1[[#This Row],[goal]])*100),0)</f>
        <v>121</v>
      </c>
      <c r="P283" s="8">
        <f>IFERROR(Table1[[#This Row],[pledged]]/Table1[[#This Row],[backers_count]],"0")</f>
        <v>83.953417721518989</v>
      </c>
      <c r="Q283" s="13">
        <f>(((Table1[[#This Row],[deadline]]/60)/60)/24)+DATE(1970,1,1)</f>
        <v>40035.80972222222</v>
      </c>
      <c r="R283" s="13">
        <f>(((Table1[[#This Row],[launched_at]]/60)/60)/24)+DATE(1970,1,1)</f>
        <v>39950.163344907407</v>
      </c>
      <c r="S283" t="s">
        <v>8351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ROUND(SUM((Table1[[#This Row],[pledged]]/Table1[[#This Row],[goal]])*100),0)</f>
        <v>101</v>
      </c>
      <c r="P284" s="8">
        <f>IFERROR(Table1[[#This Row],[pledged]]/Table1[[#This Row],[backers_count]],"0")</f>
        <v>254.38547486033519</v>
      </c>
      <c r="Q284" s="13">
        <f>(((Table1[[#This Row],[deadline]]/60)/60)/24)+DATE(1970,1,1)</f>
        <v>40231.916666666664</v>
      </c>
      <c r="R284" s="13">
        <f>(((Table1[[#This Row],[launched_at]]/60)/60)/24)+DATE(1970,1,1)</f>
        <v>40194.920046296298</v>
      </c>
      <c r="S284" t="s">
        <v>8351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ROUND(SUM((Table1[[#This Row],[pledged]]/Table1[[#This Row],[goal]])*100),0)</f>
        <v>114</v>
      </c>
      <c r="P285" s="8">
        <f>IFERROR(Table1[[#This Row],[pledged]]/Table1[[#This Row],[backers_count]],"0")</f>
        <v>101.8269801980198</v>
      </c>
      <c r="Q285" s="13">
        <f>(((Table1[[#This Row],[deadline]]/60)/60)/24)+DATE(1970,1,1)</f>
        <v>40695.207638888889</v>
      </c>
      <c r="R285" s="13">
        <f>(((Table1[[#This Row],[launched_at]]/60)/60)/24)+DATE(1970,1,1)</f>
        <v>40675.71</v>
      </c>
      <c r="S285" t="s">
        <v>8351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ROUND(SUM((Table1[[#This Row],[pledged]]/Table1[[#This Row],[goal]])*100),0)</f>
        <v>105</v>
      </c>
      <c r="P286" s="8">
        <f>IFERROR(Table1[[#This Row],[pledged]]/Table1[[#This Row],[backers_count]],"0")</f>
        <v>55.066394736842106</v>
      </c>
      <c r="Q286" s="13">
        <f>(((Table1[[#This Row],[deadline]]/60)/60)/24)+DATE(1970,1,1)</f>
        <v>40929.738194444442</v>
      </c>
      <c r="R286" s="13">
        <f>(((Table1[[#This Row],[launched_at]]/60)/60)/24)+DATE(1970,1,1)</f>
        <v>40904.738194444442</v>
      </c>
      <c r="S286" t="s">
        <v>8351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ROUND(SUM((Table1[[#This Row],[pledged]]/Table1[[#This Row],[goal]])*100),0)</f>
        <v>229</v>
      </c>
      <c r="P287" s="8">
        <f>IFERROR(Table1[[#This Row],[pledged]]/Table1[[#This Row],[backers_count]],"0")</f>
        <v>56.901438721136763</v>
      </c>
      <c r="Q287" s="13">
        <f>(((Table1[[#This Row],[deadline]]/60)/60)/24)+DATE(1970,1,1)</f>
        <v>41536.756111111114</v>
      </c>
      <c r="R287" s="13">
        <f>(((Table1[[#This Row],[launched_at]]/60)/60)/24)+DATE(1970,1,1)</f>
        <v>41506.756111111114</v>
      </c>
      <c r="S287" t="s">
        <v>8351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ROUND(SUM((Table1[[#This Row],[pledged]]/Table1[[#This Row],[goal]])*100),0)</f>
        <v>109</v>
      </c>
      <c r="P288" s="8">
        <f>IFERROR(Table1[[#This Row],[pledged]]/Table1[[#This Row],[backers_count]],"0")</f>
        <v>121.28148148148148</v>
      </c>
      <c r="Q288" s="13">
        <f>(((Table1[[#This Row],[deadline]]/60)/60)/24)+DATE(1970,1,1)</f>
        <v>41358.774583333332</v>
      </c>
      <c r="R288" s="13">
        <f>(((Table1[[#This Row],[launched_at]]/60)/60)/24)+DATE(1970,1,1)</f>
        <v>41313.816249999996</v>
      </c>
      <c r="S288" t="s">
        <v>8351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ROUND(SUM((Table1[[#This Row],[pledged]]/Table1[[#This Row],[goal]])*100),0)</f>
        <v>176</v>
      </c>
      <c r="P289" s="8">
        <f>IFERROR(Table1[[#This Row],[pledged]]/Table1[[#This Row],[backers_count]],"0")</f>
        <v>91.189655172413794</v>
      </c>
      <c r="Q289" s="13">
        <f>(((Table1[[#This Row],[deadline]]/60)/60)/24)+DATE(1970,1,1)</f>
        <v>41215.166666666664</v>
      </c>
      <c r="R289" s="13">
        <f>(((Table1[[#This Row],[launched_at]]/60)/60)/24)+DATE(1970,1,1)</f>
        <v>41184.277986111112</v>
      </c>
      <c r="S289" t="s">
        <v>8351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ROUND(SUM((Table1[[#This Row],[pledged]]/Table1[[#This Row],[goal]])*100),0)</f>
        <v>103</v>
      </c>
      <c r="P290" s="8">
        <f>IFERROR(Table1[[#This Row],[pledged]]/Table1[[#This Row],[backers_count]],"0")</f>
        <v>115.44812080536913</v>
      </c>
      <c r="Q290" s="13">
        <f>(((Table1[[#This Row],[deadline]]/60)/60)/24)+DATE(1970,1,1)</f>
        <v>41086.168900462959</v>
      </c>
      <c r="R290" s="13">
        <f>(((Table1[[#This Row],[launched_at]]/60)/60)/24)+DATE(1970,1,1)</f>
        <v>41051.168900462959</v>
      </c>
      <c r="S290" t="s">
        <v>8351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ROUND(SUM((Table1[[#This Row],[pledged]]/Table1[[#This Row],[goal]])*100),0)</f>
        <v>105</v>
      </c>
      <c r="P291" s="8">
        <f>IFERROR(Table1[[#This Row],[pledged]]/Table1[[#This Row],[backers_count]],"0")</f>
        <v>67.771551724137936</v>
      </c>
      <c r="Q291" s="13">
        <f>(((Table1[[#This Row],[deadline]]/60)/60)/24)+DATE(1970,1,1)</f>
        <v>41580.456412037034</v>
      </c>
      <c r="R291" s="13">
        <f>(((Table1[[#This Row],[launched_at]]/60)/60)/24)+DATE(1970,1,1)</f>
        <v>41550.456412037034</v>
      </c>
      <c r="S291" t="s">
        <v>8351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ROUND(SUM((Table1[[#This Row],[pledged]]/Table1[[#This Row],[goal]])*100),0)</f>
        <v>107</v>
      </c>
      <c r="P292" s="8">
        <f>IFERROR(Table1[[#This Row],[pledged]]/Table1[[#This Row],[backers_count]],"0")</f>
        <v>28.576190476190476</v>
      </c>
      <c r="Q292" s="13">
        <f>(((Table1[[#This Row],[deadline]]/60)/60)/24)+DATE(1970,1,1)</f>
        <v>40576.332638888889</v>
      </c>
      <c r="R292" s="13">
        <f>(((Table1[[#This Row],[launched_at]]/60)/60)/24)+DATE(1970,1,1)</f>
        <v>40526.36917824074</v>
      </c>
      <c r="S292" t="s">
        <v>8351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ROUND(SUM((Table1[[#This Row],[pledged]]/Table1[[#This Row],[goal]])*100),0)</f>
        <v>120</v>
      </c>
      <c r="P293" s="8">
        <f>IFERROR(Table1[[#This Row],[pledged]]/Table1[[#This Row],[backers_count]],"0")</f>
        <v>46.8828125</v>
      </c>
      <c r="Q293" s="13">
        <f>(((Table1[[#This Row],[deadline]]/60)/60)/24)+DATE(1970,1,1)</f>
        <v>41395.000694444447</v>
      </c>
      <c r="R293" s="13">
        <f>(((Table1[[#This Row],[launched_at]]/60)/60)/24)+DATE(1970,1,1)</f>
        <v>41376.769050925926</v>
      </c>
      <c r="S293" t="s">
        <v>8351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ROUND(SUM((Table1[[#This Row],[pledged]]/Table1[[#This Row],[goal]])*100),0)</f>
        <v>102</v>
      </c>
      <c r="P294" s="8">
        <f>IFERROR(Table1[[#This Row],[pledged]]/Table1[[#This Row],[backers_count]],"0")</f>
        <v>154.42231237322514</v>
      </c>
      <c r="Q294" s="13">
        <f>(((Table1[[#This Row],[deadline]]/60)/60)/24)+DATE(1970,1,1)</f>
        <v>40845.165972222225</v>
      </c>
      <c r="R294" s="13">
        <f>(((Table1[[#This Row],[launched_at]]/60)/60)/24)+DATE(1970,1,1)</f>
        <v>40812.803229166668</v>
      </c>
      <c r="S294" t="s">
        <v>8351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ROUND(SUM((Table1[[#This Row],[pledged]]/Table1[[#This Row],[goal]])*100),0)</f>
        <v>101</v>
      </c>
      <c r="P295" s="8">
        <f>IFERROR(Table1[[#This Row],[pledged]]/Table1[[#This Row],[backers_count]],"0")</f>
        <v>201.22137404580153</v>
      </c>
      <c r="Q295" s="13">
        <f>(((Table1[[#This Row],[deadline]]/60)/60)/24)+DATE(1970,1,1)</f>
        <v>41749.667986111112</v>
      </c>
      <c r="R295" s="13">
        <f>(((Table1[[#This Row],[launched_at]]/60)/60)/24)+DATE(1970,1,1)</f>
        <v>41719.667986111112</v>
      </c>
      <c r="S295" t="s">
        <v>8351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ROUND(SUM((Table1[[#This Row],[pledged]]/Table1[[#This Row],[goal]])*100),0)</f>
        <v>100</v>
      </c>
      <c r="P296" s="8">
        <f>IFERROR(Table1[[#This Row],[pledged]]/Table1[[#This Row],[backers_count]],"0")</f>
        <v>100</v>
      </c>
      <c r="Q296" s="13">
        <f>(((Table1[[#This Row],[deadline]]/60)/60)/24)+DATE(1970,1,1)</f>
        <v>40378.666666666664</v>
      </c>
      <c r="R296" s="13">
        <f>(((Table1[[#This Row],[launched_at]]/60)/60)/24)+DATE(1970,1,1)</f>
        <v>40343.084421296298</v>
      </c>
      <c r="S296" t="s">
        <v>8351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ROUND(SUM((Table1[[#This Row],[pledged]]/Table1[[#This Row],[goal]])*100),0)</f>
        <v>133</v>
      </c>
      <c r="P297" s="8">
        <f>IFERROR(Table1[[#This Row],[pledged]]/Table1[[#This Row],[backers_count]],"0")</f>
        <v>100.08204511278196</v>
      </c>
      <c r="Q297" s="13">
        <f>(((Table1[[#This Row],[deadline]]/60)/60)/24)+DATE(1970,1,1)</f>
        <v>41579</v>
      </c>
      <c r="R297" s="13">
        <f>(((Table1[[#This Row],[launched_at]]/60)/60)/24)+DATE(1970,1,1)</f>
        <v>41519.004733796297</v>
      </c>
      <c r="S297" t="s">
        <v>8351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ROUND(SUM((Table1[[#This Row],[pledged]]/Table1[[#This Row],[goal]])*100),0)</f>
        <v>119</v>
      </c>
      <c r="P298" s="8">
        <f>IFERROR(Table1[[#This Row],[pledged]]/Table1[[#This Row],[backers_count]],"0")</f>
        <v>230.08953488372092</v>
      </c>
      <c r="Q298" s="13">
        <f>(((Table1[[#This Row],[deadline]]/60)/60)/24)+DATE(1970,1,1)</f>
        <v>41159.475497685184</v>
      </c>
      <c r="R298" s="13">
        <f>(((Table1[[#This Row],[launched_at]]/60)/60)/24)+DATE(1970,1,1)</f>
        <v>41134.475497685184</v>
      </c>
      <c r="S298" t="s">
        <v>8351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ROUND(SUM((Table1[[#This Row],[pledged]]/Table1[[#This Row],[goal]])*100),0)</f>
        <v>101</v>
      </c>
      <c r="P299" s="8">
        <f>IFERROR(Table1[[#This Row],[pledged]]/Table1[[#This Row],[backers_count]],"0")</f>
        <v>141.74647887323943</v>
      </c>
      <c r="Q299" s="13">
        <f>(((Table1[[#This Row],[deadline]]/60)/60)/24)+DATE(1970,1,1)</f>
        <v>42125.165972222225</v>
      </c>
      <c r="R299" s="13">
        <f>(((Table1[[#This Row],[launched_at]]/60)/60)/24)+DATE(1970,1,1)</f>
        <v>42089.72802083334</v>
      </c>
      <c r="S299" t="s">
        <v>8351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ROUND(SUM((Table1[[#This Row],[pledged]]/Table1[[#This Row],[goal]])*100),0)</f>
        <v>109</v>
      </c>
      <c r="P300" s="8">
        <f>IFERROR(Table1[[#This Row],[pledged]]/Table1[[#This Row],[backers_count]],"0")</f>
        <v>56.344351395730705</v>
      </c>
      <c r="Q300" s="13">
        <f>(((Table1[[#This Row],[deadline]]/60)/60)/24)+DATE(1970,1,1)</f>
        <v>41768.875</v>
      </c>
      <c r="R300" s="13">
        <f>(((Table1[[#This Row],[launched_at]]/60)/60)/24)+DATE(1970,1,1)</f>
        <v>41709.463518518518</v>
      </c>
      <c r="S300" t="s">
        <v>8351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ROUND(SUM((Table1[[#This Row],[pledged]]/Table1[[#This Row],[goal]])*100),0)</f>
        <v>179</v>
      </c>
      <c r="P301" s="8">
        <f>IFERROR(Table1[[#This Row],[pledged]]/Table1[[#This Row],[backers_count]],"0")</f>
        <v>73.341188524590166</v>
      </c>
      <c r="Q301" s="13">
        <f>(((Table1[[#This Row],[deadline]]/60)/60)/24)+DATE(1970,1,1)</f>
        <v>40499.266898148147</v>
      </c>
      <c r="R301" s="13">
        <f>(((Table1[[#This Row],[launched_at]]/60)/60)/24)+DATE(1970,1,1)</f>
        <v>40469.225231481483</v>
      </c>
      <c r="S301" t="s">
        <v>8351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ROUND(SUM((Table1[[#This Row],[pledged]]/Table1[[#This Row],[goal]])*100),0)</f>
        <v>102</v>
      </c>
      <c r="P302" s="8">
        <f>IFERROR(Table1[[#This Row],[pledged]]/Table1[[#This Row],[backers_count]],"0")</f>
        <v>85.337785234899329</v>
      </c>
      <c r="Q302" s="13">
        <f>(((Table1[[#This Row],[deadline]]/60)/60)/24)+DATE(1970,1,1)</f>
        <v>40657.959930555553</v>
      </c>
      <c r="R302" s="13">
        <f>(((Table1[[#This Row],[launched_at]]/60)/60)/24)+DATE(1970,1,1)</f>
        <v>40626.959930555553</v>
      </c>
      <c r="S302" t="s">
        <v>8351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ROUND(SUM((Table1[[#This Row],[pledged]]/Table1[[#This Row],[goal]])*100),0)</f>
        <v>119</v>
      </c>
      <c r="P303" s="8">
        <f>IFERROR(Table1[[#This Row],[pledged]]/Table1[[#This Row],[backers_count]],"0")</f>
        <v>61.496215139442228</v>
      </c>
      <c r="Q303" s="13">
        <f>(((Table1[[#This Row],[deadline]]/60)/60)/24)+DATE(1970,1,1)</f>
        <v>41352.696006944447</v>
      </c>
      <c r="R303" s="13">
        <f>(((Table1[[#This Row],[launched_at]]/60)/60)/24)+DATE(1970,1,1)</f>
        <v>41312.737673611111</v>
      </c>
      <c r="S303" t="s">
        <v>8351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ROUND(SUM((Table1[[#This Row],[pledged]]/Table1[[#This Row],[goal]])*100),0)</f>
        <v>100</v>
      </c>
      <c r="P304" s="8">
        <f>IFERROR(Table1[[#This Row],[pledged]]/Table1[[#This Row],[backers_count]],"0")</f>
        <v>93.018518518518519</v>
      </c>
      <c r="Q304" s="13">
        <f>(((Table1[[#This Row],[deadline]]/60)/60)/24)+DATE(1970,1,1)</f>
        <v>40963.856921296298</v>
      </c>
      <c r="R304" s="13">
        <f>(((Table1[[#This Row],[launched_at]]/60)/60)/24)+DATE(1970,1,1)</f>
        <v>40933.856921296298</v>
      </c>
      <c r="S304" t="s">
        <v>8351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ROUND(SUM((Table1[[#This Row],[pledged]]/Table1[[#This Row],[goal]])*100),0)</f>
        <v>137</v>
      </c>
      <c r="P305" s="8">
        <f>IFERROR(Table1[[#This Row],[pledged]]/Table1[[#This Row],[backers_count]],"0")</f>
        <v>50.292682926829265</v>
      </c>
      <c r="Q305" s="13">
        <f>(((Table1[[#This Row],[deadline]]/60)/60)/24)+DATE(1970,1,1)</f>
        <v>41062.071134259262</v>
      </c>
      <c r="R305" s="13">
        <f>(((Table1[[#This Row],[launched_at]]/60)/60)/24)+DATE(1970,1,1)</f>
        <v>41032.071134259262</v>
      </c>
      <c r="S305" t="s">
        <v>8351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ROUND(SUM((Table1[[#This Row],[pledged]]/Table1[[#This Row],[goal]])*100),0)</f>
        <v>232</v>
      </c>
      <c r="P306" s="8">
        <f>IFERROR(Table1[[#This Row],[pledged]]/Table1[[#This Row],[backers_count]],"0")</f>
        <v>106.43243243243244</v>
      </c>
      <c r="Q306" s="13">
        <f>(((Table1[[#This Row],[deadline]]/60)/60)/24)+DATE(1970,1,1)</f>
        <v>41153.083333333336</v>
      </c>
      <c r="R306" s="13">
        <f>(((Table1[[#This Row],[launched_at]]/60)/60)/24)+DATE(1970,1,1)</f>
        <v>41114.094872685186</v>
      </c>
      <c r="S306" t="s">
        <v>8351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ROUND(SUM((Table1[[#This Row],[pledged]]/Table1[[#This Row],[goal]])*100),0)</f>
        <v>130</v>
      </c>
      <c r="P307" s="8">
        <f>IFERROR(Table1[[#This Row],[pledged]]/Table1[[#This Row],[backers_count]],"0")</f>
        <v>51.719576719576722</v>
      </c>
      <c r="Q307" s="13">
        <f>(((Table1[[#This Row],[deadline]]/60)/60)/24)+DATE(1970,1,1)</f>
        <v>40978.630196759259</v>
      </c>
      <c r="R307" s="13">
        <f>(((Table1[[#This Row],[launched_at]]/60)/60)/24)+DATE(1970,1,1)</f>
        <v>40948.630196759259</v>
      </c>
      <c r="S307" t="s">
        <v>8351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ROUND(SUM((Table1[[#This Row],[pledged]]/Table1[[#This Row],[goal]])*100),0)</f>
        <v>293</v>
      </c>
      <c r="P308" s="8">
        <f>IFERROR(Table1[[#This Row],[pledged]]/Table1[[#This Row],[backers_count]],"0")</f>
        <v>36.612499999999997</v>
      </c>
      <c r="Q308" s="13">
        <f>(((Table1[[#This Row],[deadline]]/60)/60)/24)+DATE(1970,1,1)</f>
        <v>41353.795520833337</v>
      </c>
      <c r="R308" s="13">
        <f>(((Table1[[#This Row],[launched_at]]/60)/60)/24)+DATE(1970,1,1)</f>
        <v>41333.837187500001</v>
      </c>
      <c r="S308" t="s">
        <v>8351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ROUND(SUM((Table1[[#This Row],[pledged]]/Table1[[#This Row],[goal]])*100),0)</f>
        <v>111</v>
      </c>
      <c r="P309" s="8">
        <f>IFERROR(Table1[[#This Row],[pledged]]/Table1[[#This Row],[backers_count]],"0")</f>
        <v>42.517361111111114</v>
      </c>
      <c r="Q309" s="13">
        <f>(((Table1[[#This Row],[deadline]]/60)/60)/24)+DATE(1970,1,1)</f>
        <v>41312.944456018515</v>
      </c>
      <c r="R309" s="13">
        <f>(((Table1[[#This Row],[launched_at]]/60)/60)/24)+DATE(1970,1,1)</f>
        <v>41282.944456018515</v>
      </c>
      <c r="S309" t="s">
        <v>8351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ROUND(SUM((Table1[[#This Row],[pledged]]/Table1[[#This Row],[goal]])*100),0)</f>
        <v>106</v>
      </c>
      <c r="P310" s="8">
        <f>IFERROR(Table1[[#This Row],[pledged]]/Table1[[#This Row],[backers_count]],"0")</f>
        <v>62.712871287128714</v>
      </c>
      <c r="Q310" s="13">
        <f>(((Table1[[#This Row],[deadline]]/60)/60)/24)+DATE(1970,1,1)</f>
        <v>40612.694560185184</v>
      </c>
      <c r="R310" s="13">
        <f>(((Table1[[#This Row],[launched_at]]/60)/60)/24)+DATE(1970,1,1)</f>
        <v>40567.694560185184</v>
      </c>
      <c r="S310" t="s">
        <v>8351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ROUND(SUM((Table1[[#This Row],[pledged]]/Table1[[#This Row],[goal]])*100),0)</f>
        <v>119</v>
      </c>
      <c r="P311" s="8">
        <f>IFERROR(Table1[[#This Row],[pledged]]/Table1[[#This Row],[backers_count]],"0")</f>
        <v>89.957983193277315</v>
      </c>
      <c r="Q311" s="13">
        <f>(((Table1[[#This Row],[deadline]]/60)/60)/24)+DATE(1970,1,1)</f>
        <v>41155.751550925925</v>
      </c>
      <c r="R311" s="13">
        <f>(((Table1[[#This Row],[launched_at]]/60)/60)/24)+DATE(1970,1,1)</f>
        <v>41134.751550925925</v>
      </c>
      <c r="S311" t="s">
        <v>8351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ROUND(SUM((Table1[[#This Row],[pledged]]/Table1[[#This Row],[goal]])*100),0)</f>
        <v>104</v>
      </c>
      <c r="P312" s="8">
        <f>IFERROR(Table1[[#This Row],[pledged]]/Table1[[#This Row],[backers_count]],"0")</f>
        <v>28.924722222222222</v>
      </c>
      <c r="Q312" s="13">
        <f>(((Table1[[#This Row],[deadline]]/60)/60)/24)+DATE(1970,1,1)</f>
        <v>40836.083333333336</v>
      </c>
      <c r="R312" s="13">
        <f>(((Table1[[#This Row],[launched_at]]/60)/60)/24)+DATE(1970,1,1)</f>
        <v>40821.183136574073</v>
      </c>
      <c r="S312" t="s">
        <v>8351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ROUND(SUM((Table1[[#This Row],[pledged]]/Table1[[#This Row],[goal]])*100),0)</f>
        <v>104</v>
      </c>
      <c r="P313" s="8">
        <f>IFERROR(Table1[[#This Row],[pledged]]/Table1[[#This Row],[backers_count]],"0")</f>
        <v>138.8022</v>
      </c>
      <c r="Q313" s="13">
        <f>(((Table1[[#This Row],[deadline]]/60)/60)/24)+DATE(1970,1,1)</f>
        <v>40909.332638888889</v>
      </c>
      <c r="R313" s="13">
        <f>(((Table1[[#This Row],[launched_at]]/60)/60)/24)+DATE(1970,1,1)</f>
        <v>40868.219814814816</v>
      </c>
      <c r="S313" t="s">
        <v>8351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ROUND(SUM((Table1[[#This Row],[pledged]]/Table1[[#This Row],[goal]])*100),0)</f>
        <v>112</v>
      </c>
      <c r="P314" s="8">
        <f>IFERROR(Table1[[#This Row],[pledged]]/Table1[[#This Row],[backers_count]],"0")</f>
        <v>61.301369863013697</v>
      </c>
      <c r="Q314" s="13">
        <f>(((Table1[[#This Row],[deadline]]/60)/60)/24)+DATE(1970,1,1)</f>
        <v>41378.877685185187</v>
      </c>
      <c r="R314" s="13">
        <f>(((Table1[[#This Row],[launched_at]]/60)/60)/24)+DATE(1970,1,1)</f>
        <v>41348.877685185187</v>
      </c>
      <c r="S314" t="s">
        <v>8351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ROUND(SUM((Table1[[#This Row],[pledged]]/Table1[[#This Row],[goal]])*100),0)</f>
        <v>105</v>
      </c>
      <c r="P315" s="8">
        <f>IFERROR(Table1[[#This Row],[pledged]]/Table1[[#This Row],[backers_count]],"0")</f>
        <v>80.202702702702709</v>
      </c>
      <c r="Q315" s="13">
        <f>(((Table1[[#This Row],[deadline]]/60)/60)/24)+DATE(1970,1,1)</f>
        <v>40401.665972222225</v>
      </c>
      <c r="R315" s="13">
        <f>(((Table1[[#This Row],[launched_at]]/60)/60)/24)+DATE(1970,1,1)</f>
        <v>40357.227939814817</v>
      </c>
      <c r="S315" t="s">
        <v>8351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ROUND(SUM((Table1[[#This Row],[pledged]]/Table1[[#This Row],[goal]])*100),0)</f>
        <v>385</v>
      </c>
      <c r="P316" s="8">
        <f>IFERROR(Table1[[#This Row],[pledged]]/Table1[[#This Row],[backers_count]],"0")</f>
        <v>32.095833333333331</v>
      </c>
      <c r="Q316" s="13">
        <f>(((Table1[[#This Row],[deadline]]/60)/60)/24)+DATE(1970,1,1)</f>
        <v>41334.833194444444</v>
      </c>
      <c r="R316" s="13">
        <f>(((Table1[[#This Row],[launched_at]]/60)/60)/24)+DATE(1970,1,1)</f>
        <v>41304.833194444444</v>
      </c>
      <c r="S316" t="s">
        <v>8351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ROUND(SUM((Table1[[#This Row],[pledged]]/Table1[[#This Row],[goal]])*100),0)</f>
        <v>101</v>
      </c>
      <c r="P317" s="8">
        <f>IFERROR(Table1[[#This Row],[pledged]]/Table1[[#This Row],[backers_count]],"0")</f>
        <v>200.88888888888889</v>
      </c>
      <c r="Q317" s="13">
        <f>(((Table1[[#This Row],[deadline]]/60)/60)/24)+DATE(1970,1,1)</f>
        <v>41143.77238425926</v>
      </c>
      <c r="R317" s="13">
        <f>(((Table1[[#This Row],[launched_at]]/60)/60)/24)+DATE(1970,1,1)</f>
        <v>41113.77238425926</v>
      </c>
      <c r="S317" t="s">
        <v>8351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ROUND(SUM((Table1[[#This Row],[pledged]]/Table1[[#This Row],[goal]])*100),0)</f>
        <v>114</v>
      </c>
      <c r="P318" s="8">
        <f>IFERROR(Table1[[#This Row],[pledged]]/Table1[[#This Row],[backers_count]],"0")</f>
        <v>108.01265822784811</v>
      </c>
      <c r="Q318" s="13">
        <f>(((Table1[[#This Row],[deadline]]/60)/60)/24)+DATE(1970,1,1)</f>
        <v>41984.207638888889</v>
      </c>
      <c r="R318" s="13">
        <f>(((Table1[[#This Row],[launched_at]]/60)/60)/24)+DATE(1970,1,1)</f>
        <v>41950.923576388886</v>
      </c>
      <c r="S318" t="s">
        <v>8351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ROUND(SUM((Table1[[#This Row],[pledged]]/Table1[[#This Row],[goal]])*100),0)</f>
        <v>101</v>
      </c>
      <c r="P319" s="8">
        <f>IFERROR(Table1[[#This Row],[pledged]]/Table1[[#This Row],[backers_count]],"0")</f>
        <v>95.699367088607602</v>
      </c>
      <c r="Q319" s="13">
        <f>(((Table1[[#This Row],[deadline]]/60)/60)/24)+DATE(1970,1,1)</f>
        <v>41619.676886574074</v>
      </c>
      <c r="R319" s="13">
        <f>(((Table1[[#This Row],[launched_at]]/60)/60)/24)+DATE(1970,1,1)</f>
        <v>41589.676886574074</v>
      </c>
      <c r="S319" t="s">
        <v>8351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ROUND(SUM((Table1[[#This Row],[pledged]]/Table1[[#This Row],[goal]])*100),0)</f>
        <v>283</v>
      </c>
      <c r="P320" s="8">
        <f>IFERROR(Table1[[#This Row],[pledged]]/Table1[[#This Row],[backers_count]],"0")</f>
        <v>49.880281690140848</v>
      </c>
      <c r="Q320" s="13">
        <f>(((Table1[[#This Row],[deadline]]/60)/60)/24)+DATE(1970,1,1)</f>
        <v>41359.997118055559</v>
      </c>
      <c r="R320" s="13">
        <f>(((Table1[[#This Row],[launched_at]]/60)/60)/24)+DATE(1970,1,1)</f>
        <v>41330.038784722223</v>
      </c>
      <c r="S320" t="s">
        <v>8351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ROUND(SUM((Table1[[#This Row],[pledged]]/Table1[[#This Row],[goal]])*100),0)</f>
        <v>113</v>
      </c>
      <c r="P321" s="8">
        <f>IFERROR(Table1[[#This Row],[pledged]]/Table1[[#This Row],[backers_count]],"0")</f>
        <v>110.47058823529412</v>
      </c>
      <c r="Q321" s="13">
        <f>(((Table1[[#This Row],[deadline]]/60)/60)/24)+DATE(1970,1,1)</f>
        <v>40211.332638888889</v>
      </c>
      <c r="R321" s="13">
        <f>(((Table1[[#This Row],[launched_at]]/60)/60)/24)+DATE(1970,1,1)</f>
        <v>40123.83829861111</v>
      </c>
      <c r="S321" t="s">
        <v>8351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ROUND(SUM((Table1[[#This Row],[pledged]]/Table1[[#This Row],[goal]])*100),0)</f>
        <v>107</v>
      </c>
      <c r="P322" s="8">
        <f>IFERROR(Table1[[#This Row],[pledged]]/Table1[[#This Row],[backers_count]],"0")</f>
        <v>134.91139240506328</v>
      </c>
      <c r="Q322" s="13">
        <f>(((Table1[[#This Row],[deadline]]/60)/60)/24)+DATE(1970,1,1)</f>
        <v>42360.958333333328</v>
      </c>
      <c r="R322" s="13">
        <f>(((Table1[[#This Row],[launched_at]]/60)/60)/24)+DATE(1970,1,1)</f>
        <v>42331.551307870366</v>
      </c>
      <c r="S322" t="s">
        <v>8351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ROUND(SUM((Table1[[#This Row],[pledged]]/Table1[[#This Row],[goal]])*100),0)</f>
        <v>103</v>
      </c>
      <c r="P323" s="8">
        <f>IFERROR(Table1[[#This Row],[pledged]]/Table1[[#This Row],[backers_count]],"0")</f>
        <v>106.62314540059347</v>
      </c>
      <c r="Q323" s="13">
        <f>(((Table1[[#This Row],[deadline]]/60)/60)/24)+DATE(1970,1,1)</f>
        <v>42682.488263888896</v>
      </c>
      <c r="R323" s="13">
        <f>(((Table1[[#This Row],[launched_at]]/60)/60)/24)+DATE(1970,1,1)</f>
        <v>42647.446597222224</v>
      </c>
      <c r="S323" t="s">
        <v>8351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ROUND(SUM((Table1[[#This Row],[pledged]]/Table1[[#This Row],[goal]])*100),0)</f>
        <v>108</v>
      </c>
      <c r="P324" s="8">
        <f>IFERROR(Table1[[#This Row],[pledged]]/Table1[[#This Row],[backers_count]],"0")</f>
        <v>145.04301075268816</v>
      </c>
      <c r="Q324" s="13">
        <f>(((Table1[[#This Row],[deadline]]/60)/60)/24)+DATE(1970,1,1)</f>
        <v>42503.57</v>
      </c>
      <c r="R324" s="13">
        <f>(((Table1[[#This Row],[launched_at]]/60)/60)/24)+DATE(1970,1,1)</f>
        <v>42473.57</v>
      </c>
      <c r="S324" t="s">
        <v>8351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ROUND(SUM((Table1[[#This Row],[pledged]]/Table1[[#This Row],[goal]])*100),0)</f>
        <v>123</v>
      </c>
      <c r="P325" s="8">
        <f>IFERROR(Table1[[#This Row],[pledged]]/Table1[[#This Row],[backers_count]],"0")</f>
        <v>114.58620689655173</v>
      </c>
      <c r="Q325" s="13">
        <f>(((Table1[[#This Row],[deadline]]/60)/60)/24)+DATE(1970,1,1)</f>
        <v>42725.332638888889</v>
      </c>
      <c r="R325" s="13">
        <f>(((Table1[[#This Row],[launched_at]]/60)/60)/24)+DATE(1970,1,1)</f>
        <v>42697.32136574074</v>
      </c>
      <c r="S325" t="s">
        <v>8351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ROUND(SUM((Table1[[#This Row],[pledged]]/Table1[[#This Row],[goal]])*100),0)</f>
        <v>102</v>
      </c>
      <c r="P326" s="8">
        <f>IFERROR(Table1[[#This Row],[pledged]]/Table1[[#This Row],[backers_count]],"0")</f>
        <v>105.3170731707317</v>
      </c>
      <c r="Q326" s="13">
        <f>(((Table1[[#This Row],[deadline]]/60)/60)/24)+DATE(1970,1,1)</f>
        <v>42217.626250000001</v>
      </c>
      <c r="R326" s="13">
        <f>(((Table1[[#This Row],[launched_at]]/60)/60)/24)+DATE(1970,1,1)</f>
        <v>42184.626250000001</v>
      </c>
      <c r="S326" t="s">
        <v>8351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ROUND(SUM((Table1[[#This Row],[pledged]]/Table1[[#This Row],[goal]])*100),0)</f>
        <v>104</v>
      </c>
      <c r="P327" s="8">
        <f>IFERROR(Table1[[#This Row],[pledged]]/Table1[[#This Row],[backers_count]],"0")</f>
        <v>70.921195652173907</v>
      </c>
      <c r="Q327" s="13">
        <f>(((Table1[[#This Row],[deadline]]/60)/60)/24)+DATE(1970,1,1)</f>
        <v>42724.187881944439</v>
      </c>
      <c r="R327" s="13">
        <f>(((Table1[[#This Row],[launched_at]]/60)/60)/24)+DATE(1970,1,1)</f>
        <v>42689.187881944439</v>
      </c>
      <c r="S327" t="s">
        <v>8351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ROUND(SUM((Table1[[#This Row],[pledged]]/Table1[[#This Row],[goal]])*100),0)</f>
        <v>113</v>
      </c>
      <c r="P328" s="8">
        <f>IFERROR(Table1[[#This Row],[pledged]]/Table1[[#This Row],[backers_count]],"0")</f>
        <v>147.17167680278018</v>
      </c>
      <c r="Q328" s="13">
        <f>(((Table1[[#This Row],[deadline]]/60)/60)/24)+DATE(1970,1,1)</f>
        <v>42808.956250000003</v>
      </c>
      <c r="R328" s="13">
        <f>(((Table1[[#This Row],[launched_at]]/60)/60)/24)+DATE(1970,1,1)</f>
        <v>42775.314884259264</v>
      </c>
      <c r="S328" t="s">
        <v>8351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ROUND(SUM((Table1[[#This Row],[pledged]]/Table1[[#This Row],[goal]])*100),0)</f>
        <v>136</v>
      </c>
      <c r="P329" s="8">
        <f>IFERROR(Table1[[#This Row],[pledged]]/Table1[[#This Row],[backers_count]],"0")</f>
        <v>160.47058823529412</v>
      </c>
      <c r="Q329" s="13">
        <f>(((Table1[[#This Row],[deadline]]/60)/60)/24)+DATE(1970,1,1)</f>
        <v>42085.333333333328</v>
      </c>
      <c r="R329" s="13">
        <f>(((Table1[[#This Row],[launched_at]]/60)/60)/24)+DATE(1970,1,1)</f>
        <v>42058.235289351855</v>
      </c>
      <c r="S329" t="s">
        <v>8351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ROUND(SUM((Table1[[#This Row],[pledged]]/Table1[[#This Row],[goal]])*100),0)</f>
        <v>104</v>
      </c>
      <c r="P330" s="8">
        <f>IFERROR(Table1[[#This Row],[pledged]]/Table1[[#This Row],[backers_count]],"0")</f>
        <v>156.04578313253012</v>
      </c>
      <c r="Q330" s="13">
        <f>(((Table1[[#This Row],[deadline]]/60)/60)/24)+DATE(1970,1,1)</f>
        <v>42309.166666666672</v>
      </c>
      <c r="R330" s="13">
        <f>(((Table1[[#This Row],[launched_at]]/60)/60)/24)+DATE(1970,1,1)</f>
        <v>42278.946620370371</v>
      </c>
      <c r="S330" t="s">
        <v>8351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ROUND(SUM((Table1[[#This Row],[pledged]]/Table1[[#This Row],[goal]])*100),0)</f>
        <v>106</v>
      </c>
      <c r="P331" s="8">
        <f>IFERROR(Table1[[#This Row],[pledged]]/Table1[[#This Row],[backers_count]],"0")</f>
        <v>63.17365269461078</v>
      </c>
      <c r="Q331" s="13">
        <f>(((Table1[[#This Row],[deadline]]/60)/60)/24)+DATE(1970,1,1)</f>
        <v>42315.166666666672</v>
      </c>
      <c r="R331" s="13">
        <f>(((Table1[[#This Row],[launched_at]]/60)/60)/24)+DATE(1970,1,1)</f>
        <v>42291.46674768519</v>
      </c>
      <c r="S331" t="s">
        <v>8351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ROUND(SUM((Table1[[#This Row],[pledged]]/Table1[[#This Row],[goal]])*100),0)</f>
        <v>102</v>
      </c>
      <c r="P332" s="8">
        <f>IFERROR(Table1[[#This Row],[pledged]]/Table1[[#This Row],[backers_count]],"0")</f>
        <v>104.82352941176471</v>
      </c>
      <c r="Q332" s="13">
        <f>(((Table1[[#This Row],[deadline]]/60)/60)/24)+DATE(1970,1,1)</f>
        <v>41411.165972222225</v>
      </c>
      <c r="R332" s="13">
        <f>(((Table1[[#This Row],[launched_at]]/60)/60)/24)+DATE(1970,1,1)</f>
        <v>41379.515775462962</v>
      </c>
      <c r="S332" t="s">
        <v>8351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ROUND(SUM((Table1[[#This Row],[pledged]]/Table1[[#This Row],[goal]])*100),0)</f>
        <v>107</v>
      </c>
      <c r="P333" s="8">
        <f>IFERROR(Table1[[#This Row],[pledged]]/Table1[[#This Row],[backers_count]],"0")</f>
        <v>97.356164383561648</v>
      </c>
      <c r="Q333" s="13">
        <f>(((Table1[[#This Row],[deadline]]/60)/60)/24)+DATE(1970,1,1)</f>
        <v>42538.581412037034</v>
      </c>
      <c r="R333" s="13">
        <f>(((Table1[[#This Row],[launched_at]]/60)/60)/24)+DATE(1970,1,1)</f>
        <v>42507.581412037034</v>
      </c>
      <c r="S333" t="s">
        <v>8351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ROUND(SUM((Table1[[#This Row],[pledged]]/Table1[[#This Row],[goal]])*100),0)</f>
        <v>113</v>
      </c>
      <c r="P334" s="8">
        <f>IFERROR(Table1[[#This Row],[pledged]]/Table1[[#This Row],[backers_count]],"0")</f>
        <v>203.63063063063063</v>
      </c>
      <c r="Q334" s="13">
        <f>(((Table1[[#This Row],[deadline]]/60)/60)/24)+DATE(1970,1,1)</f>
        <v>42305.333333333328</v>
      </c>
      <c r="R334" s="13">
        <f>(((Table1[[#This Row],[launched_at]]/60)/60)/24)+DATE(1970,1,1)</f>
        <v>42263.680289351847</v>
      </c>
      <c r="S334" t="s">
        <v>8351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ROUND(SUM((Table1[[#This Row],[pledged]]/Table1[[#This Row],[goal]])*100),0)</f>
        <v>125</v>
      </c>
      <c r="P335" s="8">
        <f>IFERROR(Table1[[#This Row],[pledged]]/Table1[[#This Row],[backers_count]],"0")</f>
        <v>188.31203007518798</v>
      </c>
      <c r="Q335" s="13">
        <f>(((Table1[[#This Row],[deadline]]/60)/60)/24)+DATE(1970,1,1)</f>
        <v>42467.59480324074</v>
      </c>
      <c r="R335" s="13">
        <f>(((Table1[[#This Row],[launched_at]]/60)/60)/24)+DATE(1970,1,1)</f>
        <v>42437.636469907404</v>
      </c>
      <c r="S335" t="s">
        <v>8351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ROUND(SUM((Table1[[#This Row],[pledged]]/Table1[[#This Row],[goal]])*100),0)</f>
        <v>101</v>
      </c>
      <c r="P336" s="8">
        <f>IFERROR(Table1[[#This Row],[pledged]]/Table1[[#This Row],[backers_count]],"0")</f>
        <v>146.65217391304347</v>
      </c>
      <c r="Q336" s="13">
        <f>(((Table1[[#This Row],[deadline]]/60)/60)/24)+DATE(1970,1,1)</f>
        <v>42139.791666666672</v>
      </c>
      <c r="R336" s="13">
        <f>(((Table1[[#This Row],[launched_at]]/60)/60)/24)+DATE(1970,1,1)</f>
        <v>42101.682372685187</v>
      </c>
      <c r="S336" t="s">
        <v>8351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ROUND(SUM((Table1[[#This Row],[pledged]]/Table1[[#This Row],[goal]])*100),0)</f>
        <v>103</v>
      </c>
      <c r="P337" s="8">
        <f>IFERROR(Table1[[#This Row],[pledged]]/Table1[[#This Row],[backers_count]],"0")</f>
        <v>109.1875</v>
      </c>
      <c r="Q337" s="13">
        <f>(((Table1[[#This Row],[deadline]]/60)/60)/24)+DATE(1970,1,1)</f>
        <v>42132.916666666672</v>
      </c>
      <c r="R337" s="13">
        <f>(((Table1[[#This Row],[launched_at]]/60)/60)/24)+DATE(1970,1,1)</f>
        <v>42101.737442129626</v>
      </c>
      <c r="S337" t="s">
        <v>8351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ROUND(SUM((Table1[[#This Row],[pledged]]/Table1[[#This Row],[goal]])*100),0)</f>
        <v>117</v>
      </c>
      <c r="P338" s="8">
        <f>IFERROR(Table1[[#This Row],[pledged]]/Table1[[#This Row],[backers_count]],"0")</f>
        <v>59.249046653144013</v>
      </c>
      <c r="Q338" s="13">
        <f>(((Table1[[#This Row],[deadline]]/60)/60)/24)+DATE(1970,1,1)</f>
        <v>42321.637939814813</v>
      </c>
      <c r="R338" s="13">
        <f>(((Table1[[#This Row],[launched_at]]/60)/60)/24)+DATE(1970,1,1)</f>
        <v>42291.596273148149</v>
      </c>
      <c r="S338" t="s">
        <v>8351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ROUND(SUM((Table1[[#This Row],[pledged]]/Table1[[#This Row],[goal]])*100),0)</f>
        <v>101</v>
      </c>
      <c r="P339" s="8">
        <f>IFERROR(Table1[[#This Row],[pledged]]/Table1[[#This Row],[backers_count]],"0")</f>
        <v>97.904838709677421</v>
      </c>
      <c r="Q339" s="13">
        <f>(((Table1[[#This Row],[deadline]]/60)/60)/24)+DATE(1970,1,1)</f>
        <v>42077.086898148147</v>
      </c>
      <c r="R339" s="13">
        <f>(((Table1[[#This Row],[launched_at]]/60)/60)/24)+DATE(1970,1,1)</f>
        <v>42047.128564814819</v>
      </c>
      <c r="S339" t="s">
        <v>8351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ROUND(SUM((Table1[[#This Row],[pledged]]/Table1[[#This Row],[goal]])*100),0)</f>
        <v>110</v>
      </c>
      <c r="P340" s="8">
        <f>IFERROR(Table1[[#This Row],[pledged]]/Table1[[#This Row],[backers_count]],"0")</f>
        <v>70.000169491525426</v>
      </c>
      <c r="Q340" s="13">
        <f>(((Table1[[#This Row],[deadline]]/60)/60)/24)+DATE(1970,1,1)</f>
        <v>42616.041666666672</v>
      </c>
      <c r="R340" s="13">
        <f>(((Table1[[#This Row],[launched_at]]/60)/60)/24)+DATE(1970,1,1)</f>
        <v>42559.755671296298</v>
      </c>
      <c r="S340" t="s">
        <v>8351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ROUND(SUM((Table1[[#This Row],[pledged]]/Table1[[#This Row],[goal]])*100),0)</f>
        <v>108</v>
      </c>
      <c r="P341" s="8">
        <f>IFERROR(Table1[[#This Row],[pledged]]/Table1[[#This Row],[backers_count]],"0")</f>
        <v>72.865168539325836</v>
      </c>
      <c r="Q341" s="13">
        <f>(((Table1[[#This Row],[deadline]]/60)/60)/24)+DATE(1970,1,1)</f>
        <v>42123.760046296295</v>
      </c>
      <c r="R341" s="13">
        <f>(((Table1[[#This Row],[launched_at]]/60)/60)/24)+DATE(1970,1,1)</f>
        <v>42093.760046296295</v>
      </c>
      <c r="S341" t="s">
        <v>8351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ROUND(SUM((Table1[[#This Row],[pledged]]/Table1[[#This Row],[goal]])*100),0)</f>
        <v>125</v>
      </c>
      <c r="P342" s="8">
        <f>IFERROR(Table1[[#This Row],[pledged]]/Table1[[#This Row],[backers_count]],"0")</f>
        <v>146.34782608695653</v>
      </c>
      <c r="Q342" s="13">
        <f>(((Table1[[#This Row],[deadline]]/60)/60)/24)+DATE(1970,1,1)</f>
        <v>42802.875</v>
      </c>
      <c r="R342" s="13">
        <f>(((Table1[[#This Row],[launched_at]]/60)/60)/24)+DATE(1970,1,1)</f>
        <v>42772.669062500005</v>
      </c>
      <c r="S342" t="s">
        <v>8351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ROUND(SUM((Table1[[#This Row],[pledged]]/Table1[[#This Row],[goal]])*100),0)</f>
        <v>107</v>
      </c>
      <c r="P343" s="8">
        <f>IFERROR(Table1[[#This Row],[pledged]]/Table1[[#This Row],[backers_count]],"0")</f>
        <v>67.909090909090907</v>
      </c>
      <c r="Q343" s="13">
        <f>(((Table1[[#This Row],[deadline]]/60)/60)/24)+DATE(1970,1,1)</f>
        <v>41913.165972222225</v>
      </c>
      <c r="R343" s="13">
        <f>(((Table1[[#This Row],[launched_at]]/60)/60)/24)+DATE(1970,1,1)</f>
        <v>41894.879606481481</v>
      </c>
      <c r="S343" t="s">
        <v>8351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ROUND(SUM((Table1[[#This Row],[pledged]]/Table1[[#This Row],[goal]])*100),0)</f>
        <v>100</v>
      </c>
      <c r="P344" s="8">
        <f>IFERROR(Table1[[#This Row],[pledged]]/Table1[[#This Row],[backers_count]],"0")</f>
        <v>169.85083076923075</v>
      </c>
      <c r="Q344" s="13">
        <f>(((Table1[[#This Row],[deadline]]/60)/60)/24)+DATE(1970,1,1)</f>
        <v>42489.780844907407</v>
      </c>
      <c r="R344" s="13">
        <f>(((Table1[[#This Row],[launched_at]]/60)/60)/24)+DATE(1970,1,1)</f>
        <v>42459.780844907407</v>
      </c>
      <c r="S344" t="s">
        <v>8351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ROUND(SUM((Table1[[#This Row],[pledged]]/Table1[[#This Row],[goal]])*100),0)</f>
        <v>102</v>
      </c>
      <c r="P345" s="8">
        <f>IFERROR(Table1[[#This Row],[pledged]]/Table1[[#This Row],[backers_count]],"0")</f>
        <v>58.413339694656486</v>
      </c>
      <c r="Q345" s="13">
        <f>(((Table1[[#This Row],[deadline]]/60)/60)/24)+DATE(1970,1,1)</f>
        <v>41957.125</v>
      </c>
      <c r="R345" s="13">
        <f>(((Table1[[#This Row],[launched_at]]/60)/60)/24)+DATE(1970,1,1)</f>
        <v>41926.73778935185</v>
      </c>
      <c r="S345" t="s">
        <v>8351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ROUND(SUM((Table1[[#This Row],[pledged]]/Table1[[#This Row],[goal]])*100),0)</f>
        <v>102</v>
      </c>
      <c r="P346" s="8">
        <f>IFERROR(Table1[[#This Row],[pledged]]/Table1[[#This Row],[backers_count]],"0")</f>
        <v>119.99298245614035</v>
      </c>
      <c r="Q346" s="13">
        <f>(((Table1[[#This Row],[deadline]]/60)/60)/24)+DATE(1970,1,1)</f>
        <v>42156.097222222219</v>
      </c>
      <c r="R346" s="13">
        <f>(((Table1[[#This Row],[launched_at]]/60)/60)/24)+DATE(1970,1,1)</f>
        <v>42111.970995370371</v>
      </c>
      <c r="S346" t="s">
        <v>8351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ROUND(SUM((Table1[[#This Row],[pledged]]/Table1[[#This Row],[goal]])*100),0)</f>
        <v>123</v>
      </c>
      <c r="P347" s="8">
        <f>IFERROR(Table1[[#This Row],[pledged]]/Table1[[#This Row],[backers_count]],"0")</f>
        <v>99.860335195530723</v>
      </c>
      <c r="Q347" s="13">
        <f>(((Table1[[#This Row],[deadline]]/60)/60)/24)+DATE(1970,1,1)</f>
        <v>42144.944328703699</v>
      </c>
      <c r="R347" s="13">
        <f>(((Table1[[#This Row],[launched_at]]/60)/60)/24)+DATE(1970,1,1)</f>
        <v>42114.944328703699</v>
      </c>
      <c r="S347" t="s">
        <v>8351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ROUND(SUM((Table1[[#This Row],[pledged]]/Table1[[#This Row],[goal]])*100),0)</f>
        <v>170</v>
      </c>
      <c r="P348" s="8">
        <f>IFERROR(Table1[[#This Row],[pledged]]/Table1[[#This Row],[backers_count]],"0")</f>
        <v>90.579148936170213</v>
      </c>
      <c r="Q348" s="13">
        <f>(((Table1[[#This Row],[deadline]]/60)/60)/24)+DATE(1970,1,1)</f>
        <v>42291.500243055561</v>
      </c>
      <c r="R348" s="13">
        <f>(((Table1[[#This Row],[launched_at]]/60)/60)/24)+DATE(1970,1,1)</f>
        <v>42261.500243055561</v>
      </c>
      <c r="S348" t="s">
        <v>8351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ROUND(SUM((Table1[[#This Row],[pledged]]/Table1[[#This Row],[goal]])*100),0)</f>
        <v>112</v>
      </c>
      <c r="P349" s="8">
        <f>IFERROR(Table1[[#This Row],[pledged]]/Table1[[#This Row],[backers_count]],"0")</f>
        <v>117.77361477572559</v>
      </c>
      <c r="Q349" s="13">
        <f>(((Table1[[#This Row],[deadline]]/60)/60)/24)+DATE(1970,1,1)</f>
        <v>42322.537141203706</v>
      </c>
      <c r="R349" s="13">
        <f>(((Table1[[#This Row],[launched_at]]/60)/60)/24)+DATE(1970,1,1)</f>
        <v>42292.495474537034</v>
      </c>
      <c r="S349" t="s">
        <v>8351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ROUND(SUM((Table1[[#This Row],[pledged]]/Table1[[#This Row],[goal]])*100),0)</f>
        <v>103</v>
      </c>
      <c r="P350" s="8">
        <f>IFERROR(Table1[[#This Row],[pledged]]/Table1[[#This Row],[backers_count]],"0")</f>
        <v>86.554621848739501</v>
      </c>
      <c r="Q350" s="13">
        <f>(((Table1[[#This Row],[deadline]]/60)/60)/24)+DATE(1970,1,1)</f>
        <v>42237.58699074074</v>
      </c>
      <c r="R350" s="13">
        <f>(((Table1[[#This Row],[launched_at]]/60)/60)/24)+DATE(1970,1,1)</f>
        <v>42207.58699074074</v>
      </c>
      <c r="S350" t="s">
        <v>8351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ROUND(SUM((Table1[[#This Row],[pledged]]/Table1[[#This Row],[goal]])*100),0)</f>
        <v>107</v>
      </c>
      <c r="P351" s="8">
        <f>IFERROR(Table1[[#This Row],[pledged]]/Table1[[#This Row],[backers_count]],"0")</f>
        <v>71.899281437125751</v>
      </c>
      <c r="Q351" s="13">
        <f>(((Table1[[#This Row],[deadline]]/60)/60)/24)+DATE(1970,1,1)</f>
        <v>42790.498935185184</v>
      </c>
      <c r="R351" s="13">
        <f>(((Table1[[#This Row],[launched_at]]/60)/60)/24)+DATE(1970,1,1)</f>
        <v>42760.498935185184</v>
      </c>
      <c r="S351" t="s">
        <v>8351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ROUND(SUM((Table1[[#This Row],[pledged]]/Table1[[#This Row],[goal]])*100),0)</f>
        <v>115</v>
      </c>
      <c r="P352" s="8">
        <f>IFERROR(Table1[[#This Row],[pledged]]/Table1[[#This Row],[backers_count]],"0")</f>
        <v>129.81900452488688</v>
      </c>
      <c r="Q352" s="13">
        <f>(((Table1[[#This Row],[deadline]]/60)/60)/24)+DATE(1970,1,1)</f>
        <v>42624.165972222225</v>
      </c>
      <c r="R352" s="13">
        <f>(((Table1[[#This Row],[launched_at]]/60)/60)/24)+DATE(1970,1,1)</f>
        <v>42586.066076388888</v>
      </c>
      <c r="S352" t="s">
        <v>8351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ROUND(SUM((Table1[[#This Row],[pledged]]/Table1[[#This Row],[goal]])*100),0)</f>
        <v>127</v>
      </c>
      <c r="P353" s="8">
        <f>IFERROR(Table1[[#This Row],[pledged]]/Table1[[#This Row],[backers_count]],"0")</f>
        <v>44.912863070539416</v>
      </c>
      <c r="Q353" s="13">
        <f>(((Table1[[#This Row],[deadline]]/60)/60)/24)+DATE(1970,1,1)</f>
        <v>42467.923078703709</v>
      </c>
      <c r="R353" s="13">
        <f>(((Table1[[#This Row],[launched_at]]/60)/60)/24)+DATE(1970,1,1)</f>
        <v>42427.964745370366</v>
      </c>
      <c r="S353" t="s">
        <v>8351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ROUND(SUM((Table1[[#This Row],[pledged]]/Table1[[#This Row],[goal]])*100),0)</f>
        <v>117</v>
      </c>
      <c r="P354" s="8">
        <f>IFERROR(Table1[[#This Row],[pledged]]/Table1[[#This Row],[backers_count]],"0")</f>
        <v>40.755244755244753</v>
      </c>
      <c r="Q354" s="13">
        <f>(((Table1[[#This Row],[deadline]]/60)/60)/24)+DATE(1970,1,1)</f>
        <v>41920.167453703703</v>
      </c>
      <c r="R354" s="13">
        <f>(((Table1[[#This Row],[launched_at]]/60)/60)/24)+DATE(1970,1,1)</f>
        <v>41890.167453703703</v>
      </c>
      <c r="S354" t="s">
        <v>8351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ROUND(SUM((Table1[[#This Row],[pledged]]/Table1[[#This Row],[goal]])*100),0)</f>
        <v>109</v>
      </c>
      <c r="P355" s="8">
        <f>IFERROR(Table1[[#This Row],[pledged]]/Table1[[#This Row],[backers_count]],"0")</f>
        <v>103.52394779771615</v>
      </c>
      <c r="Q355" s="13">
        <f>(((Table1[[#This Row],[deadline]]/60)/60)/24)+DATE(1970,1,1)</f>
        <v>42327.833553240736</v>
      </c>
      <c r="R355" s="13">
        <f>(((Table1[[#This Row],[launched_at]]/60)/60)/24)+DATE(1970,1,1)</f>
        <v>42297.791886574079</v>
      </c>
      <c r="S355" t="s">
        <v>8351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ROUND(SUM((Table1[[#This Row],[pledged]]/Table1[[#This Row],[goal]])*100),0)</f>
        <v>104</v>
      </c>
      <c r="P356" s="8">
        <f>IFERROR(Table1[[#This Row],[pledged]]/Table1[[#This Row],[backers_count]],"0")</f>
        <v>125.44827586206897</v>
      </c>
      <c r="Q356" s="13">
        <f>(((Table1[[#This Row],[deadline]]/60)/60)/24)+DATE(1970,1,1)</f>
        <v>42468.786122685182</v>
      </c>
      <c r="R356" s="13">
        <f>(((Table1[[#This Row],[launched_at]]/60)/60)/24)+DATE(1970,1,1)</f>
        <v>42438.827789351853</v>
      </c>
      <c r="S356" t="s">
        <v>8351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ROUND(SUM((Table1[[#This Row],[pledged]]/Table1[[#This Row],[goal]])*100),0)</f>
        <v>116</v>
      </c>
      <c r="P357" s="8">
        <f>IFERROR(Table1[[#This Row],[pledged]]/Table1[[#This Row],[backers_count]],"0")</f>
        <v>246.60606060606059</v>
      </c>
      <c r="Q357" s="13">
        <f>(((Table1[[#This Row],[deadline]]/60)/60)/24)+DATE(1970,1,1)</f>
        <v>41974.3355787037</v>
      </c>
      <c r="R357" s="13">
        <f>(((Table1[[#This Row],[launched_at]]/60)/60)/24)+DATE(1970,1,1)</f>
        <v>41943.293912037036</v>
      </c>
      <c r="S357" t="s">
        <v>8351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ROUND(SUM((Table1[[#This Row],[pledged]]/Table1[[#This Row],[goal]])*100),0)</f>
        <v>103</v>
      </c>
      <c r="P358" s="8">
        <f>IFERROR(Table1[[#This Row],[pledged]]/Table1[[#This Row],[backers_count]],"0")</f>
        <v>79.401340206185566</v>
      </c>
      <c r="Q358" s="13">
        <f>(((Table1[[#This Row],[deadline]]/60)/60)/24)+DATE(1970,1,1)</f>
        <v>42445.761493055557</v>
      </c>
      <c r="R358" s="13">
        <f>(((Table1[[#This Row],[launched_at]]/60)/60)/24)+DATE(1970,1,1)</f>
        <v>42415.803159722222</v>
      </c>
      <c r="S358" t="s">
        <v>8351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ROUND(SUM((Table1[[#This Row],[pledged]]/Table1[[#This Row],[goal]])*100),0)</f>
        <v>174</v>
      </c>
      <c r="P359" s="8">
        <f>IFERROR(Table1[[#This Row],[pledged]]/Table1[[#This Row],[backers_count]],"0")</f>
        <v>86.138613861386133</v>
      </c>
      <c r="Q359" s="13">
        <f>(((Table1[[#This Row],[deadline]]/60)/60)/24)+DATE(1970,1,1)</f>
        <v>42118.222187499996</v>
      </c>
      <c r="R359" s="13">
        <f>(((Table1[[#This Row],[launched_at]]/60)/60)/24)+DATE(1970,1,1)</f>
        <v>42078.222187499996</v>
      </c>
      <c r="S359" t="s">
        <v>8351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ROUND(SUM((Table1[[#This Row],[pledged]]/Table1[[#This Row],[goal]])*100),0)</f>
        <v>103</v>
      </c>
      <c r="P360" s="8">
        <f>IFERROR(Table1[[#This Row],[pledged]]/Table1[[#This Row],[backers_count]],"0")</f>
        <v>193.04868913857678</v>
      </c>
      <c r="Q360" s="13">
        <f>(((Table1[[#This Row],[deadline]]/60)/60)/24)+DATE(1970,1,1)</f>
        <v>42536.625</v>
      </c>
      <c r="R360" s="13">
        <f>(((Table1[[#This Row],[launched_at]]/60)/60)/24)+DATE(1970,1,1)</f>
        <v>42507.860196759255</v>
      </c>
      <c r="S360" t="s">
        <v>8351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ROUND(SUM((Table1[[#This Row],[pledged]]/Table1[[#This Row],[goal]])*100),0)</f>
        <v>105</v>
      </c>
      <c r="P361" s="8">
        <f>IFERROR(Table1[[#This Row],[pledged]]/Table1[[#This Row],[backers_count]],"0")</f>
        <v>84.023178807947019</v>
      </c>
      <c r="Q361" s="13">
        <f>(((Table1[[#This Row],[deadline]]/60)/60)/24)+DATE(1970,1,1)</f>
        <v>41957.216666666667</v>
      </c>
      <c r="R361" s="13">
        <f>(((Table1[[#This Row],[launched_at]]/60)/60)/24)+DATE(1970,1,1)</f>
        <v>41935.070486111108</v>
      </c>
      <c r="S361" t="s">
        <v>8351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ROUND(SUM((Table1[[#This Row],[pledged]]/Table1[[#This Row],[goal]])*100),0)</f>
        <v>101</v>
      </c>
      <c r="P362" s="8">
        <f>IFERROR(Table1[[#This Row],[pledged]]/Table1[[#This Row],[backers_count]],"0")</f>
        <v>139.82758620689654</v>
      </c>
      <c r="Q362" s="13">
        <f>(((Table1[[#This Row],[deadline]]/60)/60)/24)+DATE(1970,1,1)</f>
        <v>42208.132638888885</v>
      </c>
      <c r="R362" s="13">
        <f>(((Table1[[#This Row],[launched_at]]/60)/60)/24)+DATE(1970,1,1)</f>
        <v>42163.897916666669</v>
      </c>
      <c r="S362" t="s">
        <v>8351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ROUND(SUM((Table1[[#This Row],[pledged]]/Table1[[#This Row],[goal]])*100),0)</f>
        <v>111</v>
      </c>
      <c r="P363" s="8">
        <f>IFERROR(Table1[[#This Row],[pledged]]/Table1[[#This Row],[backers_count]],"0")</f>
        <v>109.82189265536722</v>
      </c>
      <c r="Q363" s="13">
        <f>(((Table1[[#This Row],[deadline]]/60)/60)/24)+DATE(1970,1,1)</f>
        <v>41966.042893518519</v>
      </c>
      <c r="R363" s="13">
        <f>(((Table1[[#This Row],[launched_at]]/60)/60)/24)+DATE(1970,1,1)</f>
        <v>41936.001226851848</v>
      </c>
      <c r="S363" t="s">
        <v>8351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ROUND(SUM((Table1[[#This Row],[pledged]]/Table1[[#This Row],[goal]])*100),0)</f>
        <v>124</v>
      </c>
      <c r="P364" s="8">
        <f>IFERROR(Table1[[#This Row],[pledged]]/Table1[[#This Row],[backers_count]],"0")</f>
        <v>139.53488372093022</v>
      </c>
      <c r="Q364" s="13">
        <f>(((Table1[[#This Row],[deadline]]/60)/60)/24)+DATE(1970,1,1)</f>
        <v>41859</v>
      </c>
      <c r="R364" s="13">
        <f>(((Table1[[#This Row],[launched_at]]/60)/60)/24)+DATE(1970,1,1)</f>
        <v>41837.210543981484</v>
      </c>
      <c r="S364" t="s">
        <v>8351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ROUND(SUM((Table1[[#This Row],[pledged]]/Table1[[#This Row],[goal]])*100),0)</f>
        <v>101</v>
      </c>
      <c r="P365" s="8">
        <f>IFERROR(Table1[[#This Row],[pledged]]/Table1[[#This Row],[backers_count]],"0")</f>
        <v>347.84615384615387</v>
      </c>
      <c r="Q365" s="13">
        <f>(((Table1[[#This Row],[deadline]]/60)/60)/24)+DATE(1970,1,1)</f>
        <v>40300.806944444441</v>
      </c>
      <c r="R365" s="13">
        <f>(((Table1[[#This Row],[launched_at]]/60)/60)/24)+DATE(1970,1,1)</f>
        <v>40255.744629629626</v>
      </c>
      <c r="S365" t="s">
        <v>8351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ROUND(SUM((Table1[[#This Row],[pledged]]/Table1[[#This Row],[goal]])*100),0)</f>
        <v>110</v>
      </c>
      <c r="P366" s="8">
        <f>IFERROR(Table1[[#This Row],[pledged]]/Table1[[#This Row],[backers_count]],"0")</f>
        <v>68.24159292035398</v>
      </c>
      <c r="Q366" s="13">
        <f>(((Table1[[#This Row],[deadline]]/60)/60)/24)+DATE(1970,1,1)</f>
        <v>41811.165972222225</v>
      </c>
      <c r="R366" s="13">
        <f>(((Table1[[#This Row],[launched_at]]/60)/60)/24)+DATE(1970,1,1)</f>
        <v>41780.859629629631</v>
      </c>
      <c r="S366" t="s">
        <v>8351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ROUND(SUM((Table1[[#This Row],[pledged]]/Table1[[#This Row],[goal]])*100),0)</f>
        <v>104</v>
      </c>
      <c r="P367" s="8">
        <f>IFERROR(Table1[[#This Row],[pledged]]/Table1[[#This Row],[backers_count]],"0")</f>
        <v>239.93846153846152</v>
      </c>
      <c r="Q367" s="13">
        <f>(((Table1[[#This Row],[deadline]]/60)/60)/24)+DATE(1970,1,1)</f>
        <v>41698.606469907405</v>
      </c>
      <c r="R367" s="13">
        <f>(((Table1[[#This Row],[launched_at]]/60)/60)/24)+DATE(1970,1,1)</f>
        <v>41668.606469907405</v>
      </c>
      <c r="S367" t="s">
        <v>8351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ROUND(SUM((Table1[[#This Row],[pledged]]/Table1[[#This Row],[goal]])*100),0)</f>
        <v>101</v>
      </c>
      <c r="P368" s="8">
        <f>IFERROR(Table1[[#This Row],[pledged]]/Table1[[#This Row],[backers_count]],"0")</f>
        <v>287.31343283582089</v>
      </c>
      <c r="Q368" s="13">
        <f>(((Table1[[#This Row],[deadline]]/60)/60)/24)+DATE(1970,1,1)</f>
        <v>41049.793032407404</v>
      </c>
      <c r="R368" s="13">
        <f>(((Table1[[#This Row],[launched_at]]/60)/60)/24)+DATE(1970,1,1)</f>
        <v>41019.793032407404</v>
      </c>
      <c r="S368" t="s">
        <v>8351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ROUND(SUM((Table1[[#This Row],[pledged]]/Table1[[#This Row],[goal]])*100),0)</f>
        <v>103</v>
      </c>
      <c r="P369" s="8">
        <f>IFERROR(Table1[[#This Row],[pledged]]/Table1[[#This Row],[backers_count]],"0")</f>
        <v>86.84882352941176</v>
      </c>
      <c r="Q369" s="13">
        <f>(((Table1[[#This Row],[deadline]]/60)/60)/24)+DATE(1970,1,1)</f>
        <v>41395.207638888889</v>
      </c>
      <c r="R369" s="13">
        <f>(((Table1[[#This Row],[launched_at]]/60)/60)/24)+DATE(1970,1,1)</f>
        <v>41355.577291666668</v>
      </c>
      <c r="S369" t="s">
        <v>8351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ROUND(SUM((Table1[[#This Row],[pledged]]/Table1[[#This Row],[goal]])*100),0)</f>
        <v>104</v>
      </c>
      <c r="P370" s="8">
        <f>IFERROR(Table1[[#This Row],[pledged]]/Table1[[#This Row],[backers_count]],"0")</f>
        <v>81.84905660377359</v>
      </c>
      <c r="Q370" s="13">
        <f>(((Table1[[#This Row],[deadline]]/60)/60)/24)+DATE(1970,1,1)</f>
        <v>42078.563912037032</v>
      </c>
      <c r="R370" s="13">
        <f>(((Table1[[#This Row],[launched_at]]/60)/60)/24)+DATE(1970,1,1)</f>
        <v>42043.605578703704</v>
      </c>
      <c r="S370" t="s">
        <v>8351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ROUND(SUM((Table1[[#This Row],[pledged]]/Table1[[#This Row],[goal]])*100),0)</f>
        <v>110</v>
      </c>
      <c r="P371" s="8">
        <f>IFERROR(Table1[[#This Row],[pledged]]/Table1[[#This Row],[backers_count]],"0")</f>
        <v>42.874970059880241</v>
      </c>
      <c r="Q371" s="13">
        <f>(((Table1[[#This Row],[deadline]]/60)/60)/24)+DATE(1970,1,1)</f>
        <v>40923.551724537036</v>
      </c>
      <c r="R371" s="13">
        <f>(((Table1[[#This Row],[launched_at]]/60)/60)/24)+DATE(1970,1,1)</f>
        <v>40893.551724537036</v>
      </c>
      <c r="S371" t="s">
        <v>8351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ROUND(SUM((Table1[[#This Row],[pledged]]/Table1[[#This Row],[goal]])*100),0)</f>
        <v>122</v>
      </c>
      <c r="P372" s="8">
        <f>IFERROR(Table1[[#This Row],[pledged]]/Table1[[#This Row],[backers_count]],"0")</f>
        <v>709.41860465116281</v>
      </c>
      <c r="Q372" s="13">
        <f>(((Table1[[#This Row],[deadline]]/60)/60)/24)+DATE(1970,1,1)</f>
        <v>42741.795138888891</v>
      </c>
      <c r="R372" s="13">
        <f>(((Table1[[#This Row],[launched_at]]/60)/60)/24)+DATE(1970,1,1)</f>
        <v>42711.795138888891</v>
      </c>
      <c r="S372" t="s">
        <v>8351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ROUND(SUM((Table1[[#This Row],[pledged]]/Table1[[#This Row],[goal]])*100),0)</f>
        <v>114</v>
      </c>
      <c r="P373" s="8">
        <f>IFERROR(Table1[[#This Row],[pledged]]/Table1[[#This Row],[backers_count]],"0")</f>
        <v>161.25517890772127</v>
      </c>
      <c r="Q373" s="13">
        <f>(((Table1[[#This Row],[deadline]]/60)/60)/24)+DATE(1970,1,1)</f>
        <v>41306.767812500002</v>
      </c>
      <c r="R373" s="13">
        <f>(((Table1[[#This Row],[launched_at]]/60)/60)/24)+DATE(1970,1,1)</f>
        <v>41261.767812500002</v>
      </c>
      <c r="S373" t="s">
        <v>8351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ROUND(SUM((Table1[[#This Row],[pledged]]/Table1[[#This Row],[goal]])*100),0)</f>
        <v>125</v>
      </c>
      <c r="P374" s="8">
        <f>IFERROR(Table1[[#This Row],[pledged]]/Table1[[#This Row],[backers_count]],"0")</f>
        <v>41.777777777777779</v>
      </c>
      <c r="Q374" s="13">
        <f>(((Table1[[#This Row],[deadline]]/60)/60)/24)+DATE(1970,1,1)</f>
        <v>42465.666666666672</v>
      </c>
      <c r="R374" s="13">
        <f>(((Table1[[#This Row],[launched_at]]/60)/60)/24)+DATE(1970,1,1)</f>
        <v>42425.576898148152</v>
      </c>
      <c r="S374" t="s">
        <v>8351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ROUND(SUM((Table1[[#This Row],[pledged]]/Table1[[#This Row],[goal]])*100),0)</f>
        <v>107</v>
      </c>
      <c r="P375" s="8">
        <f>IFERROR(Table1[[#This Row],[pledged]]/Table1[[#This Row],[backers_count]],"0")</f>
        <v>89.887640449438209</v>
      </c>
      <c r="Q375" s="13">
        <f>(((Table1[[#This Row],[deadline]]/60)/60)/24)+DATE(1970,1,1)</f>
        <v>41108.91201388889</v>
      </c>
      <c r="R375" s="13">
        <f>(((Table1[[#This Row],[launched_at]]/60)/60)/24)+DATE(1970,1,1)</f>
        <v>41078.91201388889</v>
      </c>
      <c r="S375" t="s">
        <v>8351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ROUND(SUM((Table1[[#This Row],[pledged]]/Table1[[#This Row],[goal]])*100),0)</f>
        <v>131</v>
      </c>
      <c r="P376" s="8">
        <f>IFERROR(Table1[[#This Row],[pledged]]/Table1[[#This Row],[backers_count]],"0")</f>
        <v>45.051724137931032</v>
      </c>
      <c r="Q376" s="13">
        <f>(((Table1[[#This Row],[deadline]]/60)/60)/24)+DATE(1970,1,1)</f>
        <v>40802.889247685183</v>
      </c>
      <c r="R376" s="13">
        <f>(((Table1[[#This Row],[launched_at]]/60)/60)/24)+DATE(1970,1,1)</f>
        <v>40757.889247685183</v>
      </c>
      <c r="S376" t="s">
        <v>8351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ROUND(SUM((Table1[[#This Row],[pledged]]/Table1[[#This Row],[goal]])*100),0)</f>
        <v>120</v>
      </c>
      <c r="P377" s="8">
        <f>IFERROR(Table1[[#This Row],[pledged]]/Table1[[#This Row],[backers_count]],"0")</f>
        <v>42.857142857142854</v>
      </c>
      <c r="Q377" s="13">
        <f>(((Table1[[#This Row],[deadline]]/60)/60)/24)+DATE(1970,1,1)</f>
        <v>41699.720833333333</v>
      </c>
      <c r="R377" s="13">
        <f>(((Table1[[#This Row],[launched_at]]/60)/60)/24)+DATE(1970,1,1)</f>
        <v>41657.985081018516</v>
      </c>
      <c r="S377" t="s">
        <v>8351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ROUND(SUM((Table1[[#This Row],[pledged]]/Table1[[#This Row],[goal]])*100),0)</f>
        <v>106</v>
      </c>
      <c r="P378" s="8">
        <f>IFERROR(Table1[[#This Row],[pledged]]/Table1[[#This Row],[backers_count]],"0")</f>
        <v>54.083333333333336</v>
      </c>
      <c r="Q378" s="13">
        <f>(((Table1[[#This Row],[deadline]]/60)/60)/24)+DATE(1970,1,1)</f>
        <v>42607.452731481477</v>
      </c>
      <c r="R378" s="13">
        <f>(((Table1[[#This Row],[launched_at]]/60)/60)/24)+DATE(1970,1,1)</f>
        <v>42576.452731481477</v>
      </c>
      <c r="S378" t="s">
        <v>8351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ROUND(SUM((Table1[[#This Row],[pledged]]/Table1[[#This Row],[goal]])*100),0)</f>
        <v>114</v>
      </c>
      <c r="P379" s="8">
        <f>IFERROR(Table1[[#This Row],[pledged]]/Table1[[#This Row],[backers_count]],"0")</f>
        <v>103.21804511278195</v>
      </c>
      <c r="Q379" s="13">
        <f>(((Table1[[#This Row],[deadline]]/60)/60)/24)+DATE(1970,1,1)</f>
        <v>42322.292361111111</v>
      </c>
      <c r="R379" s="13">
        <f>(((Table1[[#This Row],[launched_at]]/60)/60)/24)+DATE(1970,1,1)</f>
        <v>42292.250787037032</v>
      </c>
      <c r="S379" t="s">
        <v>8351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ROUND(SUM((Table1[[#This Row],[pledged]]/Table1[[#This Row],[goal]])*100),0)</f>
        <v>112</v>
      </c>
      <c r="P380" s="8">
        <f>IFERROR(Table1[[#This Row],[pledged]]/Table1[[#This Row],[backers_count]],"0")</f>
        <v>40.397590361445786</v>
      </c>
      <c r="Q380" s="13">
        <f>(((Table1[[#This Row],[deadline]]/60)/60)/24)+DATE(1970,1,1)</f>
        <v>42394.994444444441</v>
      </c>
      <c r="R380" s="13">
        <f>(((Table1[[#This Row],[launched_at]]/60)/60)/24)+DATE(1970,1,1)</f>
        <v>42370.571851851855</v>
      </c>
      <c r="S380" t="s">
        <v>8351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ROUND(SUM((Table1[[#This Row],[pledged]]/Table1[[#This Row],[goal]])*100),0)</f>
        <v>116</v>
      </c>
      <c r="P381" s="8">
        <f>IFERROR(Table1[[#This Row],[pledged]]/Table1[[#This Row],[backers_count]],"0")</f>
        <v>116.85906040268456</v>
      </c>
      <c r="Q381" s="13">
        <f>(((Table1[[#This Row],[deadline]]/60)/60)/24)+DATE(1970,1,1)</f>
        <v>41032.688333333332</v>
      </c>
      <c r="R381" s="13">
        <f>(((Table1[[#This Row],[launched_at]]/60)/60)/24)+DATE(1970,1,1)</f>
        <v>40987.688333333332</v>
      </c>
      <c r="S381" t="s">
        <v>8351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ROUND(SUM((Table1[[#This Row],[pledged]]/Table1[[#This Row],[goal]])*100),0)</f>
        <v>142</v>
      </c>
      <c r="P382" s="8">
        <f>IFERROR(Table1[[#This Row],[pledged]]/Table1[[#This Row],[backers_count]],"0")</f>
        <v>115.51020408163265</v>
      </c>
      <c r="Q382" s="13">
        <f>(((Table1[[#This Row],[deadline]]/60)/60)/24)+DATE(1970,1,1)</f>
        <v>42392.719814814816</v>
      </c>
      <c r="R382" s="13">
        <f>(((Table1[[#This Row],[launched_at]]/60)/60)/24)+DATE(1970,1,1)</f>
        <v>42367.719814814816</v>
      </c>
      <c r="S382" t="s">
        <v>8351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ROUND(SUM((Table1[[#This Row],[pledged]]/Table1[[#This Row],[goal]])*100),0)</f>
        <v>105</v>
      </c>
      <c r="P383" s="8">
        <f>IFERROR(Table1[[#This Row],[pledged]]/Table1[[#This Row],[backers_count]],"0")</f>
        <v>104.31274900398407</v>
      </c>
      <c r="Q383" s="13">
        <f>(((Table1[[#This Row],[deadline]]/60)/60)/24)+DATE(1970,1,1)</f>
        <v>41120.208333333336</v>
      </c>
      <c r="R383" s="13">
        <f>(((Table1[[#This Row],[launched_at]]/60)/60)/24)+DATE(1970,1,1)</f>
        <v>41085.698113425926</v>
      </c>
      <c r="S383" t="s">
        <v>8351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ROUND(SUM((Table1[[#This Row],[pledged]]/Table1[[#This Row],[goal]])*100),0)</f>
        <v>256</v>
      </c>
      <c r="P384" s="8">
        <f>IFERROR(Table1[[#This Row],[pledged]]/Table1[[#This Row],[backers_count]],"0")</f>
        <v>69.772727272727266</v>
      </c>
      <c r="Q384" s="13">
        <f>(((Table1[[#This Row],[deadline]]/60)/60)/24)+DATE(1970,1,1)</f>
        <v>41158.709490740745</v>
      </c>
      <c r="R384" s="13">
        <f>(((Table1[[#This Row],[launched_at]]/60)/60)/24)+DATE(1970,1,1)</f>
        <v>41144.709490740745</v>
      </c>
      <c r="S384" t="s">
        <v>8351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ROUND(SUM((Table1[[#This Row],[pledged]]/Table1[[#This Row],[goal]])*100),0)</f>
        <v>207</v>
      </c>
      <c r="P385" s="8">
        <f>IFERROR(Table1[[#This Row],[pledged]]/Table1[[#This Row],[backers_count]],"0")</f>
        <v>43.020833333333336</v>
      </c>
      <c r="Q385" s="13">
        <f>(((Table1[[#This Row],[deadline]]/60)/60)/24)+DATE(1970,1,1)</f>
        <v>41778.117581018516</v>
      </c>
      <c r="R385" s="13">
        <f>(((Table1[[#This Row],[launched_at]]/60)/60)/24)+DATE(1970,1,1)</f>
        <v>41755.117581018516</v>
      </c>
      <c r="S385" t="s">
        <v>8351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ROUND(SUM((Table1[[#This Row],[pledged]]/Table1[[#This Row],[goal]])*100),0)</f>
        <v>112</v>
      </c>
      <c r="P386" s="8">
        <f>IFERROR(Table1[[#This Row],[pledged]]/Table1[[#This Row],[backers_count]],"0")</f>
        <v>58.540469973890339</v>
      </c>
      <c r="Q386" s="13">
        <f>(((Table1[[#This Row],[deadline]]/60)/60)/24)+DATE(1970,1,1)</f>
        <v>42010.781793981485</v>
      </c>
      <c r="R386" s="13">
        <f>(((Table1[[#This Row],[launched_at]]/60)/60)/24)+DATE(1970,1,1)</f>
        <v>41980.781793981485</v>
      </c>
      <c r="S386" t="s">
        <v>8351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ROUND(SUM((Table1[[#This Row],[pledged]]/Table1[[#This Row],[goal]])*100),0)</f>
        <v>106</v>
      </c>
      <c r="P387" s="8">
        <f>IFERROR(Table1[[#This Row],[pledged]]/Table1[[#This Row],[backers_count]],"0")</f>
        <v>111.79535864978902</v>
      </c>
      <c r="Q387" s="13">
        <f>(((Table1[[#This Row],[deadline]]/60)/60)/24)+DATE(1970,1,1)</f>
        <v>41964.626168981486</v>
      </c>
      <c r="R387" s="13">
        <f>(((Table1[[#This Row],[launched_at]]/60)/60)/24)+DATE(1970,1,1)</f>
        <v>41934.584502314814</v>
      </c>
      <c r="S387" t="s">
        <v>8351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ROUND(SUM((Table1[[#This Row],[pledged]]/Table1[[#This Row],[goal]])*100),0)</f>
        <v>100</v>
      </c>
      <c r="P388" s="8">
        <f>IFERROR(Table1[[#This Row],[pledged]]/Table1[[#This Row],[backers_count]],"0")</f>
        <v>46.230769230769234</v>
      </c>
      <c r="Q388" s="13">
        <f>(((Table1[[#This Row],[deadline]]/60)/60)/24)+DATE(1970,1,1)</f>
        <v>42226.951284722221</v>
      </c>
      <c r="R388" s="13">
        <f>(((Table1[[#This Row],[launched_at]]/60)/60)/24)+DATE(1970,1,1)</f>
        <v>42211.951284722221</v>
      </c>
      <c r="S388" t="s">
        <v>8351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ROUND(SUM((Table1[[#This Row],[pledged]]/Table1[[#This Row],[goal]])*100),0)</f>
        <v>214</v>
      </c>
      <c r="P389" s="8">
        <f>IFERROR(Table1[[#This Row],[pledged]]/Table1[[#This Row],[backers_count]],"0")</f>
        <v>144.69039145907473</v>
      </c>
      <c r="Q389" s="13">
        <f>(((Table1[[#This Row],[deadline]]/60)/60)/24)+DATE(1970,1,1)</f>
        <v>42231.25</v>
      </c>
      <c r="R389" s="13">
        <f>(((Table1[[#This Row],[launched_at]]/60)/60)/24)+DATE(1970,1,1)</f>
        <v>42200.67659722222</v>
      </c>
      <c r="S389" t="s">
        <v>8351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ROUND(SUM((Table1[[#This Row],[pledged]]/Table1[[#This Row],[goal]])*100),0)</f>
        <v>126</v>
      </c>
      <c r="P390" s="8">
        <f>IFERROR(Table1[[#This Row],[pledged]]/Table1[[#This Row],[backers_count]],"0")</f>
        <v>88.845070422535215</v>
      </c>
      <c r="Q390" s="13">
        <f>(((Table1[[#This Row],[deadline]]/60)/60)/24)+DATE(1970,1,1)</f>
        <v>42579.076157407413</v>
      </c>
      <c r="R390" s="13">
        <f>(((Table1[[#This Row],[launched_at]]/60)/60)/24)+DATE(1970,1,1)</f>
        <v>42549.076157407413</v>
      </c>
      <c r="S390" t="s">
        <v>8351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ROUND(SUM((Table1[[#This Row],[pledged]]/Table1[[#This Row],[goal]])*100),0)</f>
        <v>182</v>
      </c>
      <c r="P391" s="8">
        <f>IFERROR(Table1[[#This Row],[pledged]]/Table1[[#This Row],[backers_count]],"0")</f>
        <v>81.75107284768211</v>
      </c>
      <c r="Q391" s="13">
        <f>(((Table1[[#This Row],[deadline]]/60)/60)/24)+DATE(1970,1,1)</f>
        <v>41705.957638888889</v>
      </c>
      <c r="R391" s="13">
        <f>(((Table1[[#This Row],[launched_at]]/60)/60)/24)+DATE(1970,1,1)</f>
        <v>41674.063078703701</v>
      </c>
      <c r="S391" t="s">
        <v>8351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ROUND(SUM((Table1[[#This Row],[pledged]]/Table1[[#This Row],[goal]])*100),0)</f>
        <v>100</v>
      </c>
      <c r="P392" s="8">
        <f>IFERROR(Table1[[#This Row],[pledged]]/Table1[[#This Row],[backers_count]],"0")</f>
        <v>71.428571428571431</v>
      </c>
      <c r="Q392" s="13">
        <f>(((Table1[[#This Row],[deadline]]/60)/60)/24)+DATE(1970,1,1)</f>
        <v>42132.036712962959</v>
      </c>
      <c r="R392" s="13">
        <f>(((Table1[[#This Row],[launched_at]]/60)/60)/24)+DATE(1970,1,1)</f>
        <v>42112.036712962959</v>
      </c>
      <c r="S392" t="s">
        <v>8351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ROUND(SUM((Table1[[#This Row],[pledged]]/Table1[[#This Row],[goal]])*100),0)</f>
        <v>101</v>
      </c>
      <c r="P393" s="8">
        <f>IFERROR(Table1[[#This Row],[pledged]]/Table1[[#This Row],[backers_count]],"0")</f>
        <v>104.25906735751295</v>
      </c>
      <c r="Q393" s="13">
        <f>(((Table1[[#This Row],[deadline]]/60)/60)/24)+DATE(1970,1,1)</f>
        <v>40895.040972222225</v>
      </c>
      <c r="R393" s="13">
        <f>(((Table1[[#This Row],[launched_at]]/60)/60)/24)+DATE(1970,1,1)</f>
        <v>40865.042256944449</v>
      </c>
      <c r="S393" t="s">
        <v>8351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ROUND(SUM((Table1[[#This Row],[pledged]]/Table1[[#This Row],[goal]])*100),0)</f>
        <v>101</v>
      </c>
      <c r="P394" s="8">
        <f>IFERROR(Table1[[#This Row],[pledged]]/Table1[[#This Row],[backers_count]],"0")</f>
        <v>90.616504854368927</v>
      </c>
      <c r="Q394" s="13">
        <f>(((Table1[[#This Row],[deadline]]/60)/60)/24)+DATE(1970,1,1)</f>
        <v>40794.125</v>
      </c>
      <c r="R394" s="13">
        <f>(((Table1[[#This Row],[launched_at]]/60)/60)/24)+DATE(1970,1,1)</f>
        <v>40763.717256944445</v>
      </c>
      <c r="S394" t="s">
        <v>8351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ROUND(SUM((Table1[[#This Row],[pledged]]/Table1[[#This Row],[goal]])*100),0)</f>
        <v>110</v>
      </c>
      <c r="P395" s="8">
        <f>IFERROR(Table1[[#This Row],[pledged]]/Table1[[#This Row],[backers_count]],"0")</f>
        <v>157.33048433048432</v>
      </c>
      <c r="Q395" s="13">
        <f>(((Table1[[#This Row],[deadline]]/60)/60)/24)+DATE(1970,1,1)</f>
        <v>41557.708935185183</v>
      </c>
      <c r="R395" s="13">
        <f>(((Table1[[#This Row],[launched_at]]/60)/60)/24)+DATE(1970,1,1)</f>
        <v>41526.708935185183</v>
      </c>
      <c r="S395" t="s">
        <v>8351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ROUND(SUM((Table1[[#This Row],[pledged]]/Table1[[#This Row],[goal]])*100),0)</f>
        <v>112</v>
      </c>
      <c r="P396" s="8">
        <f>IFERROR(Table1[[#This Row],[pledged]]/Table1[[#This Row],[backers_count]],"0")</f>
        <v>105.18</v>
      </c>
      <c r="Q396" s="13">
        <f>(((Table1[[#This Row],[deadline]]/60)/60)/24)+DATE(1970,1,1)</f>
        <v>42477.776412037041</v>
      </c>
      <c r="R396" s="13">
        <f>(((Table1[[#This Row],[launched_at]]/60)/60)/24)+DATE(1970,1,1)</f>
        <v>42417.818078703705</v>
      </c>
      <c r="S396" t="s">
        <v>8351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ROUND(SUM((Table1[[#This Row],[pledged]]/Table1[[#This Row],[goal]])*100),0)</f>
        <v>108</v>
      </c>
      <c r="P397" s="8">
        <f>IFERROR(Table1[[#This Row],[pledged]]/Table1[[#This Row],[backers_count]],"0")</f>
        <v>58.719836956521746</v>
      </c>
      <c r="Q397" s="13">
        <f>(((Table1[[#This Row],[deadline]]/60)/60)/24)+DATE(1970,1,1)</f>
        <v>41026.897222222222</v>
      </c>
      <c r="R397" s="13">
        <f>(((Table1[[#This Row],[launched_at]]/60)/60)/24)+DATE(1970,1,1)</f>
        <v>40990.909259259257</v>
      </c>
      <c r="S397" t="s">
        <v>8351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ROUND(SUM((Table1[[#This Row],[pledged]]/Table1[[#This Row],[goal]])*100),0)</f>
        <v>107</v>
      </c>
      <c r="P398" s="8">
        <f>IFERROR(Table1[[#This Row],[pledged]]/Table1[[#This Row],[backers_count]],"0")</f>
        <v>81.632653061224488</v>
      </c>
      <c r="Q398" s="13">
        <f>(((Table1[[#This Row],[deadline]]/60)/60)/24)+DATE(1970,1,1)</f>
        <v>41097.564884259256</v>
      </c>
      <c r="R398" s="13">
        <f>(((Table1[[#This Row],[launched_at]]/60)/60)/24)+DATE(1970,1,1)</f>
        <v>41082.564884259256</v>
      </c>
      <c r="S398" t="s">
        <v>8351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ROUND(SUM((Table1[[#This Row],[pledged]]/Table1[[#This Row],[goal]])*100),0)</f>
        <v>104</v>
      </c>
      <c r="P399" s="8">
        <f>IFERROR(Table1[[#This Row],[pledged]]/Table1[[#This Row],[backers_count]],"0")</f>
        <v>56.460043668122275</v>
      </c>
      <c r="Q399" s="13">
        <f>(((Table1[[#This Row],[deadline]]/60)/60)/24)+DATE(1970,1,1)</f>
        <v>40422.155555555553</v>
      </c>
      <c r="R399" s="13">
        <f>(((Table1[[#This Row],[launched_at]]/60)/60)/24)+DATE(1970,1,1)</f>
        <v>40379.776435185187</v>
      </c>
      <c r="S399" t="s">
        <v>8351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ROUND(SUM((Table1[[#This Row],[pledged]]/Table1[[#This Row],[goal]])*100),0)</f>
        <v>125</v>
      </c>
      <c r="P400" s="8">
        <f>IFERROR(Table1[[#This Row],[pledged]]/Table1[[#This Row],[backers_count]],"0")</f>
        <v>140.1044776119403</v>
      </c>
      <c r="Q400" s="13">
        <f>(((Table1[[#This Row],[deadline]]/60)/60)/24)+DATE(1970,1,1)</f>
        <v>42123.793124999997</v>
      </c>
      <c r="R400" s="13">
        <f>(((Table1[[#This Row],[launched_at]]/60)/60)/24)+DATE(1970,1,1)</f>
        <v>42078.793124999997</v>
      </c>
      <c r="S400" t="s">
        <v>8351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ROUND(SUM((Table1[[#This Row],[pledged]]/Table1[[#This Row],[goal]])*100),0)</f>
        <v>107</v>
      </c>
      <c r="P401" s="8">
        <f>IFERROR(Table1[[#This Row],[pledged]]/Table1[[#This Row],[backers_count]],"0")</f>
        <v>224.85263157894738</v>
      </c>
      <c r="Q401" s="13">
        <f>(((Table1[[#This Row],[deadline]]/60)/60)/24)+DATE(1970,1,1)</f>
        <v>42718.5</v>
      </c>
      <c r="R401" s="13">
        <f>(((Table1[[#This Row],[launched_at]]/60)/60)/24)+DATE(1970,1,1)</f>
        <v>42687.875775462962</v>
      </c>
      <c r="S401" t="s">
        <v>8351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ROUND(SUM((Table1[[#This Row],[pledged]]/Table1[[#This Row],[goal]])*100),0)</f>
        <v>112</v>
      </c>
      <c r="P402" s="8">
        <f>IFERROR(Table1[[#This Row],[pledged]]/Table1[[#This Row],[backers_count]],"0")</f>
        <v>181.13306451612902</v>
      </c>
      <c r="Q402" s="13">
        <f>(((Table1[[#This Row],[deadline]]/60)/60)/24)+DATE(1970,1,1)</f>
        <v>41776.145833333336</v>
      </c>
      <c r="R402" s="13">
        <f>(((Table1[[#This Row],[launched_at]]/60)/60)/24)+DATE(1970,1,1)</f>
        <v>41745.635960648149</v>
      </c>
      <c r="S402" t="s">
        <v>8351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ROUND(SUM((Table1[[#This Row],[pledged]]/Table1[[#This Row],[goal]])*100),0)</f>
        <v>104</v>
      </c>
      <c r="P403" s="8">
        <f>IFERROR(Table1[[#This Row],[pledged]]/Table1[[#This Row],[backers_count]],"0")</f>
        <v>711.04109589041093</v>
      </c>
      <c r="Q403" s="13">
        <f>(((Table1[[#This Row],[deadline]]/60)/60)/24)+DATE(1970,1,1)</f>
        <v>40762.842245370368</v>
      </c>
      <c r="R403" s="13">
        <f>(((Table1[[#This Row],[launched_at]]/60)/60)/24)+DATE(1970,1,1)</f>
        <v>40732.842245370368</v>
      </c>
      <c r="S403" t="s">
        <v>8351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ROUND(SUM((Table1[[#This Row],[pledged]]/Table1[[#This Row],[goal]])*100),0)</f>
        <v>142</v>
      </c>
      <c r="P404" s="8">
        <f>IFERROR(Table1[[#This Row],[pledged]]/Table1[[#This Row],[backers_count]],"0")</f>
        <v>65.883720930232556</v>
      </c>
      <c r="Q404" s="13">
        <f>(((Table1[[#This Row],[deadline]]/60)/60)/24)+DATE(1970,1,1)</f>
        <v>42313.58121527778</v>
      </c>
      <c r="R404" s="13">
        <f>(((Table1[[#This Row],[launched_at]]/60)/60)/24)+DATE(1970,1,1)</f>
        <v>42292.539548611108</v>
      </c>
      <c r="S404" t="s">
        <v>8351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ROUND(SUM((Table1[[#This Row],[pledged]]/Table1[[#This Row],[goal]])*100),0)</f>
        <v>105</v>
      </c>
      <c r="P405" s="8">
        <f>IFERROR(Table1[[#This Row],[pledged]]/Table1[[#This Row],[backers_count]],"0")</f>
        <v>75.185714285714283</v>
      </c>
      <c r="Q405" s="13">
        <f>(((Table1[[#This Row],[deadline]]/60)/60)/24)+DATE(1970,1,1)</f>
        <v>40765.297222222223</v>
      </c>
      <c r="R405" s="13">
        <f>(((Table1[[#This Row],[launched_at]]/60)/60)/24)+DATE(1970,1,1)</f>
        <v>40718.310659722221</v>
      </c>
      <c r="S405" t="s">
        <v>8351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ROUND(SUM((Table1[[#This Row],[pledged]]/Table1[[#This Row],[goal]])*100),0)</f>
        <v>103</v>
      </c>
      <c r="P406" s="8">
        <f>IFERROR(Table1[[#This Row],[pledged]]/Table1[[#This Row],[backers_count]],"0")</f>
        <v>133.14391143911439</v>
      </c>
      <c r="Q406" s="13">
        <f>(((Table1[[#This Row],[deadline]]/60)/60)/24)+DATE(1970,1,1)</f>
        <v>41675.961111111108</v>
      </c>
      <c r="R406" s="13">
        <f>(((Table1[[#This Row],[launched_at]]/60)/60)/24)+DATE(1970,1,1)</f>
        <v>41646.628032407411</v>
      </c>
      <c r="S406" t="s">
        <v>8351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ROUND(SUM((Table1[[#This Row],[pledged]]/Table1[[#This Row],[goal]])*100),0)</f>
        <v>108</v>
      </c>
      <c r="P407" s="8">
        <f>IFERROR(Table1[[#This Row],[pledged]]/Table1[[#This Row],[backers_count]],"0")</f>
        <v>55.2</v>
      </c>
      <c r="Q407" s="13">
        <f>(((Table1[[#This Row],[deadline]]/60)/60)/24)+DATE(1970,1,1)</f>
        <v>41704.08494212963</v>
      </c>
      <c r="R407" s="13">
        <f>(((Table1[[#This Row],[launched_at]]/60)/60)/24)+DATE(1970,1,1)</f>
        <v>41674.08494212963</v>
      </c>
      <c r="S407" t="s">
        <v>8351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ROUND(SUM((Table1[[#This Row],[pledged]]/Table1[[#This Row],[goal]])*100),0)</f>
        <v>108</v>
      </c>
      <c r="P408" s="8">
        <f>IFERROR(Table1[[#This Row],[pledged]]/Table1[[#This Row],[backers_count]],"0")</f>
        <v>86.163714285714292</v>
      </c>
      <c r="Q408" s="13">
        <f>(((Table1[[#This Row],[deadline]]/60)/60)/24)+DATE(1970,1,1)</f>
        <v>40672.249305555553</v>
      </c>
      <c r="R408" s="13">
        <f>(((Table1[[#This Row],[launched_at]]/60)/60)/24)+DATE(1970,1,1)</f>
        <v>40638.162465277775</v>
      </c>
      <c r="S408" t="s">
        <v>8351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ROUND(SUM((Table1[[#This Row],[pledged]]/Table1[[#This Row],[goal]])*100),0)</f>
        <v>102</v>
      </c>
      <c r="P409" s="8">
        <f>IFERROR(Table1[[#This Row],[pledged]]/Table1[[#This Row],[backers_count]],"0")</f>
        <v>92.318181818181813</v>
      </c>
      <c r="Q409" s="13">
        <f>(((Table1[[#This Row],[deadline]]/60)/60)/24)+DATE(1970,1,1)</f>
        <v>40866.912615740745</v>
      </c>
      <c r="R409" s="13">
        <f>(((Table1[[#This Row],[launched_at]]/60)/60)/24)+DATE(1970,1,1)</f>
        <v>40806.870949074073</v>
      </c>
      <c r="S409" t="s">
        <v>8351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ROUND(SUM((Table1[[#This Row],[pledged]]/Table1[[#This Row],[goal]])*100),0)</f>
        <v>101</v>
      </c>
      <c r="P410" s="8">
        <f>IFERROR(Table1[[#This Row],[pledged]]/Table1[[#This Row],[backers_count]],"0")</f>
        <v>160.16473684210527</v>
      </c>
      <c r="Q410" s="13">
        <f>(((Table1[[#This Row],[deadline]]/60)/60)/24)+DATE(1970,1,1)</f>
        <v>41583.777662037035</v>
      </c>
      <c r="R410" s="13">
        <f>(((Table1[[#This Row],[launched_at]]/60)/60)/24)+DATE(1970,1,1)</f>
        <v>41543.735995370371</v>
      </c>
      <c r="S410" t="s">
        <v>8351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ROUND(SUM((Table1[[#This Row],[pledged]]/Table1[[#This Row],[goal]])*100),0)</f>
        <v>137</v>
      </c>
      <c r="P411" s="8">
        <f>IFERROR(Table1[[#This Row],[pledged]]/Table1[[#This Row],[backers_count]],"0")</f>
        <v>45.6</v>
      </c>
      <c r="Q411" s="13">
        <f>(((Table1[[#This Row],[deadline]]/60)/60)/24)+DATE(1970,1,1)</f>
        <v>42573.862777777773</v>
      </c>
      <c r="R411" s="13">
        <f>(((Table1[[#This Row],[launched_at]]/60)/60)/24)+DATE(1970,1,1)</f>
        <v>42543.862777777773</v>
      </c>
      <c r="S411" t="s">
        <v>8351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ROUND(SUM((Table1[[#This Row],[pledged]]/Table1[[#This Row],[goal]])*100),0)</f>
        <v>128</v>
      </c>
      <c r="P412" s="8">
        <f>IFERROR(Table1[[#This Row],[pledged]]/Table1[[#This Row],[backers_count]],"0")</f>
        <v>183.28571428571428</v>
      </c>
      <c r="Q412" s="13">
        <f>(((Table1[[#This Row],[deadline]]/60)/60)/24)+DATE(1970,1,1)</f>
        <v>42173.981446759266</v>
      </c>
      <c r="R412" s="13">
        <f>(((Table1[[#This Row],[launched_at]]/60)/60)/24)+DATE(1970,1,1)</f>
        <v>42113.981446759266</v>
      </c>
      <c r="S412" t="s">
        <v>8351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ROUND(SUM((Table1[[#This Row],[pledged]]/Table1[[#This Row],[goal]])*100),0)</f>
        <v>101</v>
      </c>
      <c r="P413" s="8">
        <f>IFERROR(Table1[[#This Row],[pledged]]/Table1[[#This Row],[backers_count]],"0")</f>
        <v>125.78838174273859</v>
      </c>
      <c r="Q413" s="13">
        <f>(((Table1[[#This Row],[deadline]]/60)/60)/24)+DATE(1970,1,1)</f>
        <v>41630.208333333336</v>
      </c>
      <c r="R413" s="13">
        <f>(((Table1[[#This Row],[launched_at]]/60)/60)/24)+DATE(1970,1,1)</f>
        <v>41598.17597222222</v>
      </c>
      <c r="S413" t="s">
        <v>8351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ROUND(SUM((Table1[[#This Row],[pledged]]/Table1[[#This Row],[goal]])*100),0)</f>
        <v>127</v>
      </c>
      <c r="P414" s="8">
        <f>IFERROR(Table1[[#This Row],[pledged]]/Table1[[#This Row],[backers_count]],"0")</f>
        <v>57.654545454545456</v>
      </c>
      <c r="Q414" s="13">
        <f>(((Table1[[#This Row],[deadline]]/60)/60)/24)+DATE(1970,1,1)</f>
        <v>41115.742800925924</v>
      </c>
      <c r="R414" s="13">
        <f>(((Table1[[#This Row],[launched_at]]/60)/60)/24)+DATE(1970,1,1)</f>
        <v>41099.742800925924</v>
      </c>
      <c r="S414" t="s">
        <v>8351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ROUND(SUM((Table1[[#This Row],[pledged]]/Table1[[#This Row],[goal]])*100),0)</f>
        <v>105</v>
      </c>
      <c r="P415" s="8">
        <f>IFERROR(Table1[[#This Row],[pledged]]/Table1[[#This Row],[backers_count]],"0")</f>
        <v>78.660818713450297</v>
      </c>
      <c r="Q415" s="13">
        <f>(((Table1[[#This Row],[deadline]]/60)/60)/24)+DATE(1970,1,1)</f>
        <v>41109.877442129626</v>
      </c>
      <c r="R415" s="13">
        <f>(((Table1[[#This Row],[launched_at]]/60)/60)/24)+DATE(1970,1,1)</f>
        <v>41079.877442129626</v>
      </c>
      <c r="S415" t="s">
        <v>8351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ROUND(SUM((Table1[[#This Row],[pledged]]/Table1[[#This Row],[goal]])*100),0)</f>
        <v>103</v>
      </c>
      <c r="P416" s="8">
        <f>IFERROR(Table1[[#This Row],[pledged]]/Table1[[#This Row],[backers_count]],"0")</f>
        <v>91.480769230769226</v>
      </c>
      <c r="Q416" s="13">
        <f>(((Table1[[#This Row],[deadline]]/60)/60)/24)+DATE(1970,1,1)</f>
        <v>41559.063252314816</v>
      </c>
      <c r="R416" s="13">
        <f>(((Table1[[#This Row],[launched_at]]/60)/60)/24)+DATE(1970,1,1)</f>
        <v>41529.063252314816</v>
      </c>
      <c r="S416" t="s">
        <v>8351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ROUND(SUM((Table1[[#This Row],[pledged]]/Table1[[#This Row],[goal]])*100),0)</f>
        <v>102</v>
      </c>
      <c r="P417" s="8">
        <f>IFERROR(Table1[[#This Row],[pledged]]/Table1[[#This Row],[backers_count]],"0")</f>
        <v>68.09809523809524</v>
      </c>
      <c r="Q417" s="13">
        <f>(((Table1[[#This Row],[deadline]]/60)/60)/24)+DATE(1970,1,1)</f>
        <v>41929.5</v>
      </c>
      <c r="R417" s="13">
        <f>(((Table1[[#This Row],[launched_at]]/60)/60)/24)+DATE(1970,1,1)</f>
        <v>41904.851875</v>
      </c>
      <c r="S417" t="s">
        <v>8351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ROUND(SUM((Table1[[#This Row],[pledged]]/Table1[[#This Row],[goal]])*100),0)</f>
        <v>120</v>
      </c>
      <c r="P418" s="8">
        <f>IFERROR(Table1[[#This Row],[pledged]]/Table1[[#This Row],[backers_count]],"0")</f>
        <v>48.086800000000004</v>
      </c>
      <c r="Q418" s="13">
        <f>(((Table1[[#This Row],[deadline]]/60)/60)/24)+DATE(1970,1,1)</f>
        <v>41678.396192129629</v>
      </c>
      <c r="R418" s="13">
        <f>(((Table1[[#This Row],[launched_at]]/60)/60)/24)+DATE(1970,1,1)</f>
        <v>41648.396192129629</v>
      </c>
      <c r="S418" t="s">
        <v>8351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ROUND(SUM((Table1[[#This Row],[pledged]]/Table1[[#This Row],[goal]])*100),0)</f>
        <v>100</v>
      </c>
      <c r="P419" s="8">
        <f>IFERROR(Table1[[#This Row],[pledged]]/Table1[[#This Row],[backers_count]],"0")</f>
        <v>202.42307692307693</v>
      </c>
      <c r="Q419" s="13">
        <f>(((Table1[[#This Row],[deadline]]/60)/60)/24)+DATE(1970,1,1)</f>
        <v>41372.189583333333</v>
      </c>
      <c r="R419" s="13">
        <f>(((Table1[[#This Row],[launched_at]]/60)/60)/24)+DATE(1970,1,1)</f>
        <v>41360.970601851855</v>
      </c>
      <c r="S419" t="s">
        <v>8351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ROUND(SUM((Table1[[#This Row],[pledged]]/Table1[[#This Row],[goal]])*100),0)</f>
        <v>101</v>
      </c>
      <c r="P420" s="8">
        <f>IFERROR(Table1[[#This Row],[pledged]]/Table1[[#This Row],[backers_count]],"0")</f>
        <v>216.75</v>
      </c>
      <c r="Q420" s="13">
        <f>(((Table1[[#This Row],[deadline]]/60)/60)/24)+DATE(1970,1,1)</f>
        <v>42208.282372685186</v>
      </c>
      <c r="R420" s="13">
        <f>(((Table1[[#This Row],[launched_at]]/60)/60)/24)+DATE(1970,1,1)</f>
        <v>42178.282372685186</v>
      </c>
      <c r="S420" t="s">
        <v>8351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ROUND(SUM((Table1[[#This Row],[pledged]]/Table1[[#This Row],[goal]])*100),0)</f>
        <v>100</v>
      </c>
      <c r="P421" s="8">
        <f>IFERROR(Table1[[#This Row],[pledged]]/Table1[[#This Row],[backers_count]],"0")</f>
        <v>110.06849315068493</v>
      </c>
      <c r="Q421" s="13">
        <f>(((Table1[[#This Row],[deadline]]/60)/60)/24)+DATE(1970,1,1)</f>
        <v>41454.842442129629</v>
      </c>
      <c r="R421" s="13">
        <f>(((Table1[[#This Row],[launched_at]]/60)/60)/24)+DATE(1970,1,1)</f>
        <v>41394.842442129629</v>
      </c>
      <c r="S421" t="s">
        <v>8351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ROUND(SUM((Table1[[#This Row],[pledged]]/Table1[[#This Row],[goal]])*100),0)</f>
        <v>0</v>
      </c>
      <c r="P422" s="8">
        <f>IFERROR(Table1[[#This Row],[pledged]]/Table1[[#This Row],[backers_count]],"0")</f>
        <v>4.833333333333333</v>
      </c>
      <c r="Q422" s="13">
        <f>(((Table1[[#This Row],[deadline]]/60)/60)/24)+DATE(1970,1,1)</f>
        <v>41712.194803240738</v>
      </c>
      <c r="R422" s="13">
        <f>(((Table1[[#This Row],[launched_at]]/60)/60)/24)+DATE(1970,1,1)</f>
        <v>41682.23646990741</v>
      </c>
      <c r="S422" t="s">
        <v>8351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ROUND(SUM((Table1[[#This Row],[pledged]]/Table1[[#This Row],[goal]])*100),0)</f>
        <v>2</v>
      </c>
      <c r="P423" s="8">
        <f>IFERROR(Table1[[#This Row],[pledged]]/Table1[[#This Row],[backers_count]],"0")</f>
        <v>50.166666666666664</v>
      </c>
      <c r="Q423" s="13">
        <f>(((Table1[[#This Row],[deadline]]/60)/60)/24)+DATE(1970,1,1)</f>
        <v>42237.491388888884</v>
      </c>
      <c r="R423" s="13">
        <f>(((Table1[[#This Row],[launched_at]]/60)/60)/24)+DATE(1970,1,1)</f>
        <v>42177.491388888884</v>
      </c>
      <c r="S423" t="s">
        <v>8351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ROUND(SUM((Table1[[#This Row],[pledged]]/Table1[[#This Row],[goal]])*100),0)</f>
        <v>1</v>
      </c>
      <c r="P424" s="8">
        <f>IFERROR(Table1[[#This Row],[pledged]]/Table1[[#This Row],[backers_count]],"0")</f>
        <v>35.833333333333336</v>
      </c>
      <c r="Q424" s="13">
        <f>(((Table1[[#This Row],[deadline]]/60)/60)/24)+DATE(1970,1,1)</f>
        <v>41893.260381944441</v>
      </c>
      <c r="R424" s="13">
        <f>(((Table1[[#This Row],[launched_at]]/60)/60)/24)+DATE(1970,1,1)</f>
        <v>41863.260381944441</v>
      </c>
      <c r="S424" t="s">
        <v>8351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ROUND(SUM((Table1[[#This Row],[pledged]]/Table1[[#This Row],[goal]])*100),0)</f>
        <v>1</v>
      </c>
      <c r="P425" s="8">
        <f>IFERROR(Table1[[#This Row],[pledged]]/Table1[[#This Row],[backers_count]],"0")</f>
        <v>11.76923076923077</v>
      </c>
      <c r="Q425" s="13">
        <f>(((Table1[[#This Row],[deadline]]/60)/60)/24)+DATE(1970,1,1)</f>
        <v>41430.92627314815</v>
      </c>
      <c r="R425" s="13">
        <f>(((Table1[[#This Row],[launched_at]]/60)/60)/24)+DATE(1970,1,1)</f>
        <v>41400.92627314815</v>
      </c>
      <c r="S425" t="s">
        <v>8351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ROUND(SUM((Table1[[#This Row],[pledged]]/Table1[[#This Row],[goal]])*100),0)</f>
        <v>7</v>
      </c>
      <c r="P426" s="8">
        <f>IFERROR(Table1[[#This Row],[pledged]]/Table1[[#This Row],[backers_count]],"0")</f>
        <v>40.78</v>
      </c>
      <c r="Q426" s="13">
        <f>(((Table1[[#This Row],[deadline]]/60)/60)/24)+DATE(1970,1,1)</f>
        <v>40994.334479166668</v>
      </c>
      <c r="R426" s="13">
        <f>(((Table1[[#This Row],[launched_at]]/60)/60)/24)+DATE(1970,1,1)</f>
        <v>40934.376145833332</v>
      </c>
      <c r="S426" t="s">
        <v>8351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ROUND(SUM((Table1[[#This Row],[pledged]]/Table1[[#This Row],[goal]])*100),0)</f>
        <v>0</v>
      </c>
      <c r="P427" s="8">
        <f>IFERROR(Table1[[#This Row],[pledged]]/Table1[[#This Row],[backers_count]],"0")</f>
        <v>3</v>
      </c>
      <c r="Q427" s="13">
        <f>(((Table1[[#This Row],[deadline]]/60)/60)/24)+DATE(1970,1,1)</f>
        <v>42335.902824074074</v>
      </c>
      <c r="R427" s="13">
        <f>(((Table1[[#This Row],[launched_at]]/60)/60)/24)+DATE(1970,1,1)</f>
        <v>42275.861157407402</v>
      </c>
      <c r="S427" t="s">
        <v>8351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ROUND(SUM((Table1[[#This Row],[pledged]]/Table1[[#This Row],[goal]])*100),0)</f>
        <v>1</v>
      </c>
      <c r="P428" s="8">
        <f>IFERROR(Table1[[#This Row],[pledged]]/Table1[[#This Row],[backers_count]],"0")</f>
        <v>16.625</v>
      </c>
      <c r="Q428" s="13">
        <f>(((Table1[[#This Row],[deadline]]/60)/60)/24)+DATE(1970,1,1)</f>
        <v>42430.711967592593</v>
      </c>
      <c r="R428" s="13">
        <f>(((Table1[[#This Row],[launched_at]]/60)/60)/24)+DATE(1970,1,1)</f>
        <v>42400.711967592593</v>
      </c>
      <c r="S428" t="s">
        <v>8351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ROUND(SUM((Table1[[#This Row],[pledged]]/Table1[[#This Row],[goal]])*100),0)</f>
        <v>0</v>
      </c>
      <c r="P429" s="8" t="str">
        <f>IFERROR(Table1[[#This Row],[pledged]]/Table1[[#This Row],[backers_count]],"0")</f>
        <v>0</v>
      </c>
      <c r="Q429" s="13">
        <f>(((Table1[[#This Row],[deadline]]/60)/60)/24)+DATE(1970,1,1)</f>
        <v>42299.790972222225</v>
      </c>
      <c r="R429" s="13">
        <f>(((Table1[[#This Row],[launched_at]]/60)/60)/24)+DATE(1970,1,1)</f>
        <v>42285.909027777772</v>
      </c>
      <c r="S429" t="s">
        <v>8351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ROUND(SUM((Table1[[#This Row],[pledged]]/Table1[[#This Row],[goal]])*100),0)</f>
        <v>6</v>
      </c>
      <c r="P430" s="8">
        <f>IFERROR(Table1[[#This Row],[pledged]]/Table1[[#This Row],[backers_count]],"0")</f>
        <v>52</v>
      </c>
      <c r="Q430" s="13">
        <f>(((Table1[[#This Row],[deadline]]/60)/60)/24)+DATE(1970,1,1)</f>
        <v>41806.916666666664</v>
      </c>
      <c r="R430" s="13">
        <f>(((Table1[[#This Row],[launched_at]]/60)/60)/24)+DATE(1970,1,1)</f>
        <v>41778.766724537039</v>
      </c>
      <c r="S430" t="s">
        <v>8351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ROUND(SUM((Table1[[#This Row],[pledged]]/Table1[[#This Row],[goal]])*100),0)</f>
        <v>0</v>
      </c>
      <c r="P431" s="8" t="str">
        <f>IFERROR(Table1[[#This Row],[pledged]]/Table1[[#This Row],[backers_count]],"0")</f>
        <v>0</v>
      </c>
      <c r="Q431" s="13">
        <f>(((Table1[[#This Row],[deadline]]/60)/60)/24)+DATE(1970,1,1)</f>
        <v>40144.207638888889</v>
      </c>
      <c r="R431" s="13">
        <f>(((Table1[[#This Row],[launched_at]]/60)/60)/24)+DATE(1970,1,1)</f>
        <v>40070.901412037041</v>
      </c>
      <c r="S431" t="s">
        <v>8351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ROUND(SUM((Table1[[#This Row],[pledged]]/Table1[[#This Row],[goal]])*100),0)</f>
        <v>2</v>
      </c>
      <c r="P432" s="8">
        <f>IFERROR(Table1[[#This Row],[pledged]]/Table1[[#This Row],[backers_count]],"0")</f>
        <v>4.8</v>
      </c>
      <c r="Q432" s="13">
        <f>(((Table1[[#This Row],[deadline]]/60)/60)/24)+DATE(1970,1,1)</f>
        <v>41528.107256944444</v>
      </c>
      <c r="R432" s="13">
        <f>(((Table1[[#This Row],[launched_at]]/60)/60)/24)+DATE(1970,1,1)</f>
        <v>41513.107256944444</v>
      </c>
      <c r="S432" t="s">
        <v>8351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ROUND(SUM((Table1[[#This Row],[pledged]]/Table1[[#This Row],[goal]])*100),0)</f>
        <v>14</v>
      </c>
      <c r="P433" s="8">
        <f>IFERROR(Table1[[#This Row],[pledged]]/Table1[[#This Row],[backers_count]],"0")</f>
        <v>51.875</v>
      </c>
      <c r="Q433" s="13">
        <f>(((Table1[[#This Row],[deadline]]/60)/60)/24)+DATE(1970,1,1)</f>
        <v>42556.871331018512</v>
      </c>
      <c r="R433" s="13">
        <f>(((Table1[[#This Row],[launched_at]]/60)/60)/24)+DATE(1970,1,1)</f>
        <v>42526.871331018512</v>
      </c>
      <c r="S433" t="s">
        <v>8351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ROUND(SUM((Table1[[#This Row],[pledged]]/Table1[[#This Row],[goal]])*100),0)</f>
        <v>10</v>
      </c>
      <c r="P434" s="8">
        <f>IFERROR(Table1[[#This Row],[pledged]]/Table1[[#This Row],[backers_count]],"0")</f>
        <v>71.25</v>
      </c>
      <c r="Q434" s="13">
        <f>(((Table1[[#This Row],[deadline]]/60)/60)/24)+DATE(1970,1,1)</f>
        <v>42298.726631944446</v>
      </c>
      <c r="R434" s="13">
        <f>(((Table1[[#This Row],[launched_at]]/60)/60)/24)+DATE(1970,1,1)</f>
        <v>42238.726631944446</v>
      </c>
      <c r="S434" t="s">
        <v>8351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ROUND(SUM((Table1[[#This Row],[pledged]]/Table1[[#This Row],[goal]])*100),0)</f>
        <v>0</v>
      </c>
      <c r="P435" s="8" t="str">
        <f>IFERROR(Table1[[#This Row],[pledged]]/Table1[[#This Row],[backers_count]],"0")</f>
        <v>0</v>
      </c>
      <c r="Q435" s="13">
        <f>(((Table1[[#This Row],[deadline]]/60)/60)/24)+DATE(1970,1,1)</f>
        <v>42288.629884259266</v>
      </c>
      <c r="R435" s="13">
        <f>(((Table1[[#This Row],[launched_at]]/60)/60)/24)+DATE(1970,1,1)</f>
        <v>42228.629884259266</v>
      </c>
      <c r="S435" t="s">
        <v>8351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ROUND(SUM((Table1[[#This Row],[pledged]]/Table1[[#This Row],[goal]])*100),0)</f>
        <v>5</v>
      </c>
      <c r="P436" s="8">
        <f>IFERROR(Table1[[#This Row],[pledged]]/Table1[[#This Row],[backers_count]],"0")</f>
        <v>62.5</v>
      </c>
      <c r="Q436" s="13">
        <f>(((Table1[[#This Row],[deadline]]/60)/60)/24)+DATE(1970,1,1)</f>
        <v>41609.876180555555</v>
      </c>
      <c r="R436" s="13">
        <f>(((Table1[[#This Row],[launched_at]]/60)/60)/24)+DATE(1970,1,1)</f>
        <v>41576.834513888891</v>
      </c>
      <c r="S436" t="s">
        <v>8351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ROUND(SUM((Table1[[#This Row],[pledged]]/Table1[[#This Row],[goal]])*100),0)</f>
        <v>0</v>
      </c>
      <c r="P437" s="8">
        <f>IFERROR(Table1[[#This Row],[pledged]]/Table1[[#This Row],[backers_count]],"0")</f>
        <v>1</v>
      </c>
      <c r="Q437" s="13">
        <f>(((Table1[[#This Row],[deadline]]/60)/60)/24)+DATE(1970,1,1)</f>
        <v>41530.747453703705</v>
      </c>
      <c r="R437" s="13">
        <f>(((Table1[[#This Row],[launched_at]]/60)/60)/24)+DATE(1970,1,1)</f>
        <v>41500.747453703705</v>
      </c>
      <c r="S437" t="s">
        <v>8351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ROUND(SUM((Table1[[#This Row],[pledged]]/Table1[[#This Row],[goal]])*100),0)</f>
        <v>0</v>
      </c>
      <c r="P438" s="8" t="str">
        <f>IFERROR(Table1[[#This Row],[pledged]]/Table1[[#This Row],[backers_count]],"0")</f>
        <v>0</v>
      </c>
      <c r="Q438" s="13">
        <f>(((Table1[[#This Row],[deadline]]/60)/60)/24)+DATE(1970,1,1)</f>
        <v>41486.36241898148</v>
      </c>
      <c r="R438" s="13">
        <f>(((Table1[[#This Row],[launched_at]]/60)/60)/24)+DATE(1970,1,1)</f>
        <v>41456.36241898148</v>
      </c>
      <c r="S438" t="s">
        <v>8351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ROUND(SUM((Table1[[#This Row],[pledged]]/Table1[[#This Row],[goal]])*100),0)</f>
        <v>0</v>
      </c>
      <c r="P439" s="8" t="str">
        <f>IFERROR(Table1[[#This Row],[pledged]]/Table1[[#This Row],[backers_count]],"0")</f>
        <v>0</v>
      </c>
      <c r="Q439" s="13">
        <f>(((Table1[[#This Row],[deadline]]/60)/60)/24)+DATE(1970,1,1)</f>
        <v>42651.31858796296</v>
      </c>
      <c r="R439" s="13">
        <f>(((Table1[[#This Row],[launched_at]]/60)/60)/24)+DATE(1970,1,1)</f>
        <v>42591.31858796296</v>
      </c>
      <c r="S439" t="s">
        <v>8351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ROUND(SUM((Table1[[#This Row],[pledged]]/Table1[[#This Row],[goal]])*100),0)</f>
        <v>9</v>
      </c>
      <c r="P440" s="8">
        <f>IFERROR(Table1[[#This Row],[pledged]]/Table1[[#This Row],[backers_count]],"0")</f>
        <v>170.54545454545453</v>
      </c>
      <c r="Q440" s="13">
        <f>(((Table1[[#This Row],[deadline]]/60)/60)/24)+DATE(1970,1,1)</f>
        <v>42326.302754629629</v>
      </c>
      <c r="R440" s="13">
        <f>(((Table1[[#This Row],[launched_at]]/60)/60)/24)+DATE(1970,1,1)</f>
        <v>42296.261087962965</v>
      </c>
      <c r="S440" t="s">
        <v>8351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ROUND(SUM((Table1[[#This Row],[pledged]]/Table1[[#This Row],[goal]])*100),0)</f>
        <v>0</v>
      </c>
      <c r="P441" s="8" t="str">
        <f>IFERROR(Table1[[#This Row],[pledged]]/Table1[[#This Row],[backers_count]],"0")</f>
        <v>0</v>
      </c>
      <c r="Q441" s="13">
        <f>(((Table1[[#This Row],[deadline]]/60)/60)/24)+DATE(1970,1,1)</f>
        <v>41929.761782407404</v>
      </c>
      <c r="R441" s="13">
        <f>(((Table1[[#This Row],[launched_at]]/60)/60)/24)+DATE(1970,1,1)</f>
        <v>41919.761782407404</v>
      </c>
      <c r="S441" t="s">
        <v>8351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ROUND(SUM((Table1[[#This Row],[pledged]]/Table1[[#This Row],[goal]])*100),0)</f>
        <v>0</v>
      </c>
      <c r="P442" s="8">
        <f>IFERROR(Table1[[#This Row],[pledged]]/Table1[[#This Row],[backers_count]],"0")</f>
        <v>5</v>
      </c>
      <c r="Q442" s="13">
        <f>(((Table1[[#This Row],[deadline]]/60)/60)/24)+DATE(1970,1,1)</f>
        <v>42453.943900462968</v>
      </c>
      <c r="R442" s="13">
        <f>(((Table1[[#This Row],[launched_at]]/60)/60)/24)+DATE(1970,1,1)</f>
        <v>42423.985567129625</v>
      </c>
      <c r="S442" t="s">
        <v>8351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ROUND(SUM((Table1[[#This Row],[pledged]]/Table1[[#This Row],[goal]])*100),0)</f>
        <v>0</v>
      </c>
      <c r="P443" s="8" t="str">
        <f>IFERROR(Table1[[#This Row],[pledged]]/Table1[[#This Row],[backers_count]],"0")</f>
        <v>0</v>
      </c>
      <c r="Q443" s="13">
        <f>(((Table1[[#This Row],[deadline]]/60)/60)/24)+DATE(1970,1,1)</f>
        <v>41580.793935185182</v>
      </c>
      <c r="R443" s="13">
        <f>(((Table1[[#This Row],[launched_at]]/60)/60)/24)+DATE(1970,1,1)</f>
        <v>41550.793935185182</v>
      </c>
      <c r="S443" t="s">
        <v>8351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ROUND(SUM((Table1[[#This Row],[pledged]]/Table1[[#This Row],[goal]])*100),0)</f>
        <v>39</v>
      </c>
      <c r="P444" s="8">
        <f>IFERROR(Table1[[#This Row],[pledged]]/Table1[[#This Row],[backers_count]],"0")</f>
        <v>393.58823529411762</v>
      </c>
      <c r="Q444" s="13">
        <f>(((Table1[[#This Row],[deadline]]/60)/60)/24)+DATE(1970,1,1)</f>
        <v>42054.888692129629</v>
      </c>
      <c r="R444" s="13">
        <f>(((Table1[[#This Row],[launched_at]]/60)/60)/24)+DATE(1970,1,1)</f>
        <v>42024.888692129629</v>
      </c>
      <c r="S444" t="s">
        <v>8351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ROUND(SUM((Table1[[#This Row],[pledged]]/Table1[[#This Row],[goal]])*100),0)</f>
        <v>0</v>
      </c>
      <c r="P445" s="8">
        <f>IFERROR(Table1[[#This Row],[pledged]]/Table1[[#This Row],[backers_count]],"0")</f>
        <v>5</v>
      </c>
      <c r="Q445" s="13">
        <f>(((Table1[[#This Row],[deadline]]/60)/60)/24)+DATE(1970,1,1)</f>
        <v>41680.015057870369</v>
      </c>
      <c r="R445" s="13">
        <f>(((Table1[[#This Row],[launched_at]]/60)/60)/24)+DATE(1970,1,1)</f>
        <v>41650.015057870369</v>
      </c>
      <c r="S445" t="s">
        <v>8351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ROUND(SUM((Table1[[#This Row],[pledged]]/Table1[[#This Row],[goal]])*100),0)</f>
        <v>5</v>
      </c>
      <c r="P446" s="8">
        <f>IFERROR(Table1[[#This Row],[pledged]]/Table1[[#This Row],[backers_count]],"0")</f>
        <v>50</v>
      </c>
      <c r="Q446" s="13">
        <f>(((Table1[[#This Row],[deadline]]/60)/60)/24)+DATE(1970,1,1)</f>
        <v>40954.906956018516</v>
      </c>
      <c r="R446" s="13">
        <f>(((Table1[[#This Row],[launched_at]]/60)/60)/24)+DATE(1970,1,1)</f>
        <v>40894.906956018516</v>
      </c>
      <c r="S446" t="s">
        <v>8351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ROUND(SUM((Table1[[#This Row],[pledged]]/Table1[[#This Row],[goal]])*100),0)</f>
        <v>0</v>
      </c>
      <c r="P447" s="8">
        <f>IFERROR(Table1[[#This Row],[pledged]]/Table1[[#This Row],[backers_count]],"0")</f>
        <v>1</v>
      </c>
      <c r="Q447" s="13">
        <f>(((Table1[[#This Row],[deadline]]/60)/60)/24)+DATE(1970,1,1)</f>
        <v>42145.335358796292</v>
      </c>
      <c r="R447" s="13">
        <f>(((Table1[[#This Row],[launched_at]]/60)/60)/24)+DATE(1970,1,1)</f>
        <v>42130.335358796292</v>
      </c>
      <c r="S447" t="s">
        <v>8351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ROUND(SUM((Table1[[#This Row],[pledged]]/Table1[[#This Row],[goal]])*100),0)</f>
        <v>7</v>
      </c>
      <c r="P448" s="8">
        <f>IFERROR(Table1[[#This Row],[pledged]]/Table1[[#This Row],[backers_count]],"0")</f>
        <v>47.875</v>
      </c>
      <c r="Q448" s="13">
        <f>(((Table1[[#This Row],[deadline]]/60)/60)/24)+DATE(1970,1,1)</f>
        <v>42067.083564814813</v>
      </c>
      <c r="R448" s="13">
        <f>(((Table1[[#This Row],[launched_at]]/60)/60)/24)+DATE(1970,1,1)</f>
        <v>42037.083564814813</v>
      </c>
      <c r="S448" t="s">
        <v>8351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ROUND(SUM((Table1[[#This Row],[pledged]]/Table1[[#This Row],[goal]])*100),0)</f>
        <v>0</v>
      </c>
      <c r="P449" s="8">
        <f>IFERROR(Table1[[#This Row],[pledged]]/Table1[[#This Row],[backers_count]],"0")</f>
        <v>5</v>
      </c>
      <c r="Q449" s="13">
        <f>(((Table1[[#This Row],[deadline]]/60)/60)/24)+DATE(1970,1,1)</f>
        <v>41356.513460648144</v>
      </c>
      <c r="R449" s="13">
        <f>(((Table1[[#This Row],[launched_at]]/60)/60)/24)+DATE(1970,1,1)</f>
        <v>41331.555127314816</v>
      </c>
      <c r="S449" t="s">
        <v>8351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ROUND(SUM((Table1[[#This Row],[pledged]]/Table1[[#This Row],[goal]])*100),0)</f>
        <v>3</v>
      </c>
      <c r="P450" s="8">
        <f>IFERROR(Table1[[#This Row],[pledged]]/Table1[[#This Row],[backers_count]],"0")</f>
        <v>20.502500000000001</v>
      </c>
      <c r="Q450" s="13">
        <f>(((Table1[[#This Row],[deadline]]/60)/60)/24)+DATE(1970,1,1)</f>
        <v>41773.758043981477</v>
      </c>
      <c r="R450" s="13">
        <f>(((Table1[[#This Row],[launched_at]]/60)/60)/24)+DATE(1970,1,1)</f>
        <v>41753.758043981477</v>
      </c>
      <c r="S450" t="s">
        <v>8351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ROUND(SUM((Table1[[#This Row],[pledged]]/Table1[[#This Row],[goal]])*100),0)</f>
        <v>2</v>
      </c>
      <c r="P451" s="8">
        <f>IFERROR(Table1[[#This Row],[pledged]]/Table1[[#This Row],[backers_count]],"0")</f>
        <v>9</v>
      </c>
      <c r="Q451" s="13">
        <f>(((Table1[[#This Row],[deadline]]/60)/60)/24)+DATE(1970,1,1)</f>
        <v>41564.568113425928</v>
      </c>
      <c r="R451" s="13">
        <f>(((Table1[[#This Row],[launched_at]]/60)/60)/24)+DATE(1970,1,1)</f>
        <v>41534.568113425928</v>
      </c>
      <c r="S451" t="s">
        <v>8351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ROUND(SUM((Table1[[#This Row],[pledged]]/Table1[[#This Row],[goal]])*100),0)</f>
        <v>1</v>
      </c>
      <c r="P452" s="8">
        <f>IFERROR(Table1[[#This Row],[pledged]]/Table1[[#This Row],[backers_count]],"0")</f>
        <v>56.571428571428569</v>
      </c>
      <c r="Q452" s="13">
        <f>(((Table1[[#This Row],[deadline]]/60)/60)/24)+DATE(1970,1,1)</f>
        <v>41684.946759259255</v>
      </c>
      <c r="R452" s="13">
        <f>(((Table1[[#This Row],[launched_at]]/60)/60)/24)+DATE(1970,1,1)</f>
        <v>41654.946759259255</v>
      </c>
      <c r="S452" t="s">
        <v>8351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ROUND(SUM((Table1[[#This Row],[pledged]]/Table1[[#This Row],[goal]])*100),0)</f>
        <v>0</v>
      </c>
      <c r="P453" s="8" t="str">
        <f>IFERROR(Table1[[#This Row],[pledged]]/Table1[[#This Row],[backers_count]],"0")</f>
        <v>0</v>
      </c>
      <c r="Q453" s="13">
        <f>(((Table1[[#This Row],[deadline]]/60)/60)/24)+DATE(1970,1,1)</f>
        <v>41664.715173611112</v>
      </c>
      <c r="R453" s="13">
        <f>(((Table1[[#This Row],[launched_at]]/60)/60)/24)+DATE(1970,1,1)</f>
        <v>41634.715173611112</v>
      </c>
      <c r="S453" t="s">
        <v>8351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ROUND(SUM((Table1[[#This Row],[pledged]]/Table1[[#This Row],[goal]])*100),0)</f>
        <v>64</v>
      </c>
      <c r="P454" s="8">
        <f>IFERROR(Table1[[#This Row],[pledged]]/Table1[[#This Row],[backers_count]],"0")</f>
        <v>40</v>
      </c>
      <c r="Q454" s="13">
        <f>(((Table1[[#This Row],[deadline]]/60)/60)/24)+DATE(1970,1,1)</f>
        <v>42137.703877314809</v>
      </c>
      <c r="R454" s="13">
        <f>(((Table1[[#This Row],[launched_at]]/60)/60)/24)+DATE(1970,1,1)</f>
        <v>42107.703877314809</v>
      </c>
      <c r="S454" t="s">
        <v>8351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ROUND(SUM((Table1[[#This Row],[pledged]]/Table1[[#This Row],[goal]])*100),0)</f>
        <v>0</v>
      </c>
      <c r="P455" s="8">
        <f>IFERROR(Table1[[#This Row],[pledged]]/Table1[[#This Row],[backers_count]],"0")</f>
        <v>13</v>
      </c>
      <c r="Q455" s="13">
        <f>(((Table1[[#This Row],[deadline]]/60)/60)/24)+DATE(1970,1,1)</f>
        <v>42054.824988425928</v>
      </c>
      <c r="R455" s="13">
        <f>(((Table1[[#This Row],[launched_at]]/60)/60)/24)+DATE(1970,1,1)</f>
        <v>42038.824988425928</v>
      </c>
      <c r="S455" t="s">
        <v>8351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ROUND(SUM((Table1[[#This Row],[pledged]]/Table1[[#This Row],[goal]])*100),0)</f>
        <v>1</v>
      </c>
      <c r="P456" s="8">
        <f>IFERROR(Table1[[#This Row],[pledged]]/Table1[[#This Row],[backers_count]],"0")</f>
        <v>16.399999999999999</v>
      </c>
      <c r="Q456" s="13">
        <f>(((Table1[[#This Row],[deadline]]/60)/60)/24)+DATE(1970,1,1)</f>
        <v>41969.551388888889</v>
      </c>
      <c r="R456" s="13">
        <f>(((Table1[[#This Row],[launched_at]]/60)/60)/24)+DATE(1970,1,1)</f>
        <v>41938.717256944445</v>
      </c>
      <c r="S456" t="s">
        <v>8351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ROUND(SUM((Table1[[#This Row],[pledged]]/Table1[[#This Row],[goal]])*100),0)</f>
        <v>0</v>
      </c>
      <c r="P457" s="8">
        <f>IFERROR(Table1[[#This Row],[pledged]]/Table1[[#This Row],[backers_count]],"0")</f>
        <v>22.5</v>
      </c>
      <c r="Q457" s="13">
        <f>(((Table1[[#This Row],[deadline]]/60)/60)/24)+DATE(1970,1,1)</f>
        <v>41016.021527777775</v>
      </c>
      <c r="R457" s="13">
        <f>(((Table1[[#This Row],[launched_at]]/60)/60)/24)+DATE(1970,1,1)</f>
        <v>40971.002569444441</v>
      </c>
      <c r="S457" t="s">
        <v>8351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ROUND(SUM((Table1[[#This Row],[pledged]]/Table1[[#This Row],[goal]])*100),0)</f>
        <v>1</v>
      </c>
      <c r="P458" s="8">
        <f>IFERROR(Table1[[#This Row],[pledged]]/Table1[[#This Row],[backers_count]],"0")</f>
        <v>20.333333333333332</v>
      </c>
      <c r="Q458" s="13">
        <f>(((Table1[[#This Row],[deadline]]/60)/60)/24)+DATE(1970,1,1)</f>
        <v>41569.165972222225</v>
      </c>
      <c r="R458" s="13">
        <f>(((Table1[[#This Row],[launched_at]]/60)/60)/24)+DATE(1970,1,1)</f>
        <v>41547.694456018515</v>
      </c>
      <c r="S458" t="s">
        <v>8351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ROUND(SUM((Table1[[#This Row],[pledged]]/Table1[[#This Row],[goal]])*100),0)</f>
        <v>0</v>
      </c>
      <c r="P459" s="8" t="str">
        <f>IFERROR(Table1[[#This Row],[pledged]]/Table1[[#This Row],[backers_count]],"0")</f>
        <v>0</v>
      </c>
      <c r="Q459" s="13">
        <f>(((Table1[[#This Row],[deadline]]/60)/60)/24)+DATE(1970,1,1)</f>
        <v>41867.767500000002</v>
      </c>
      <c r="R459" s="13">
        <f>(((Table1[[#This Row],[launched_at]]/60)/60)/24)+DATE(1970,1,1)</f>
        <v>41837.767500000002</v>
      </c>
      <c r="S459" t="s">
        <v>8351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ROUND(SUM((Table1[[#This Row],[pledged]]/Table1[[#This Row],[goal]])*100),0)</f>
        <v>8</v>
      </c>
      <c r="P460" s="8">
        <f>IFERROR(Table1[[#This Row],[pledged]]/Table1[[#This Row],[backers_count]],"0")</f>
        <v>16.755102040816325</v>
      </c>
      <c r="Q460" s="13">
        <f>(((Table1[[#This Row],[deadline]]/60)/60)/24)+DATE(1970,1,1)</f>
        <v>41408.69976851852</v>
      </c>
      <c r="R460" s="13">
        <f>(((Table1[[#This Row],[launched_at]]/60)/60)/24)+DATE(1970,1,1)</f>
        <v>41378.69976851852</v>
      </c>
      <c r="S460" t="s">
        <v>8351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ROUND(SUM((Table1[[#This Row],[pledged]]/Table1[[#This Row],[goal]])*100),0)</f>
        <v>0</v>
      </c>
      <c r="P461" s="8">
        <f>IFERROR(Table1[[#This Row],[pledged]]/Table1[[#This Row],[backers_count]],"0")</f>
        <v>25</v>
      </c>
      <c r="Q461" s="13">
        <f>(((Table1[[#This Row],[deadline]]/60)/60)/24)+DATE(1970,1,1)</f>
        <v>40860.682025462964</v>
      </c>
      <c r="R461" s="13">
        <f>(((Table1[[#This Row],[launched_at]]/60)/60)/24)+DATE(1970,1,1)</f>
        <v>40800.6403587963</v>
      </c>
      <c r="S461" t="s">
        <v>8351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ROUND(SUM((Table1[[#This Row],[pledged]]/Table1[[#This Row],[goal]])*100),0)</f>
        <v>0</v>
      </c>
      <c r="P462" s="8">
        <f>IFERROR(Table1[[#This Row],[pledged]]/Table1[[#This Row],[backers_count]],"0")</f>
        <v>12.5</v>
      </c>
      <c r="Q462" s="13">
        <f>(((Table1[[#This Row],[deadline]]/60)/60)/24)+DATE(1970,1,1)</f>
        <v>41791.166666666664</v>
      </c>
      <c r="R462" s="13">
        <f>(((Table1[[#This Row],[launched_at]]/60)/60)/24)+DATE(1970,1,1)</f>
        <v>41759.542534722219</v>
      </c>
      <c r="S462" t="s">
        <v>8351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ROUND(SUM((Table1[[#This Row],[pledged]]/Table1[[#This Row],[goal]])*100),0)</f>
        <v>0</v>
      </c>
      <c r="P463" s="8" t="str">
        <f>IFERROR(Table1[[#This Row],[pledged]]/Table1[[#This Row],[backers_count]],"0")</f>
        <v>0</v>
      </c>
      <c r="Q463" s="13">
        <f>(((Table1[[#This Row],[deadline]]/60)/60)/24)+DATE(1970,1,1)</f>
        <v>41427.84684027778</v>
      </c>
      <c r="R463" s="13">
        <f>(((Table1[[#This Row],[launched_at]]/60)/60)/24)+DATE(1970,1,1)</f>
        <v>41407.84684027778</v>
      </c>
      <c r="S463" t="s">
        <v>8351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ROUND(SUM((Table1[[#This Row],[pledged]]/Table1[[#This Row],[goal]])*100),0)</f>
        <v>0</v>
      </c>
      <c r="P464" s="8" t="str">
        <f>IFERROR(Table1[[#This Row],[pledged]]/Table1[[#This Row],[backers_count]],"0")</f>
        <v>0</v>
      </c>
      <c r="Q464" s="13">
        <f>(((Table1[[#This Row],[deadline]]/60)/60)/24)+DATE(1970,1,1)</f>
        <v>40765.126631944448</v>
      </c>
      <c r="R464" s="13">
        <f>(((Table1[[#This Row],[launched_at]]/60)/60)/24)+DATE(1970,1,1)</f>
        <v>40705.126631944448</v>
      </c>
      <c r="S464" t="s">
        <v>8351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ROUND(SUM((Table1[[#This Row],[pledged]]/Table1[[#This Row],[goal]])*100),0)</f>
        <v>2</v>
      </c>
      <c r="P465" s="8">
        <f>IFERROR(Table1[[#This Row],[pledged]]/Table1[[#This Row],[backers_count]],"0")</f>
        <v>113.63636363636364</v>
      </c>
      <c r="Q465" s="13">
        <f>(((Table1[[#This Row],[deadline]]/60)/60)/24)+DATE(1970,1,1)</f>
        <v>40810.710104166668</v>
      </c>
      <c r="R465" s="13">
        <f>(((Table1[[#This Row],[launched_at]]/60)/60)/24)+DATE(1970,1,1)</f>
        <v>40750.710104166668</v>
      </c>
      <c r="S465" t="s">
        <v>8351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ROUND(SUM((Table1[[#This Row],[pledged]]/Table1[[#This Row],[goal]])*100),0)</f>
        <v>0</v>
      </c>
      <c r="P466" s="8">
        <f>IFERROR(Table1[[#This Row],[pledged]]/Table1[[#This Row],[backers_count]],"0")</f>
        <v>1</v>
      </c>
      <c r="Q466" s="13">
        <f>(((Table1[[#This Row],[deadline]]/60)/60)/24)+DATE(1970,1,1)</f>
        <v>42508.848784722228</v>
      </c>
      <c r="R466" s="13">
        <f>(((Table1[[#This Row],[launched_at]]/60)/60)/24)+DATE(1970,1,1)</f>
        <v>42488.848784722228</v>
      </c>
      <c r="S466" t="s">
        <v>8351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ROUND(SUM((Table1[[#This Row],[pledged]]/Table1[[#This Row],[goal]])*100),0)</f>
        <v>27</v>
      </c>
      <c r="P467" s="8">
        <f>IFERROR(Table1[[#This Row],[pledged]]/Table1[[#This Row],[backers_count]],"0")</f>
        <v>17.25</v>
      </c>
      <c r="Q467" s="13">
        <f>(((Table1[[#This Row],[deadline]]/60)/60)/24)+DATE(1970,1,1)</f>
        <v>41817.120069444441</v>
      </c>
      <c r="R467" s="13">
        <f>(((Table1[[#This Row],[launched_at]]/60)/60)/24)+DATE(1970,1,1)</f>
        <v>41801.120069444441</v>
      </c>
      <c r="S467" t="s">
        <v>8351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ROUND(SUM((Table1[[#This Row],[pledged]]/Table1[[#This Row],[goal]])*100),0)</f>
        <v>1</v>
      </c>
      <c r="P468" s="8">
        <f>IFERROR(Table1[[#This Row],[pledged]]/Table1[[#This Row],[backers_count]],"0")</f>
        <v>15.2</v>
      </c>
      <c r="Q468" s="13">
        <f>(((Table1[[#This Row],[deadline]]/60)/60)/24)+DATE(1970,1,1)</f>
        <v>41159.942870370374</v>
      </c>
      <c r="R468" s="13">
        <f>(((Table1[[#This Row],[launched_at]]/60)/60)/24)+DATE(1970,1,1)</f>
        <v>41129.942870370374</v>
      </c>
      <c r="S468" t="s">
        <v>8351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ROUND(SUM((Table1[[#This Row],[pledged]]/Table1[[#This Row],[goal]])*100),0)</f>
        <v>22</v>
      </c>
      <c r="P469" s="8">
        <f>IFERROR(Table1[[#This Row],[pledged]]/Table1[[#This Row],[backers_count]],"0")</f>
        <v>110.64102564102564</v>
      </c>
      <c r="Q469" s="13">
        <f>(((Table1[[#This Row],[deadline]]/60)/60)/24)+DATE(1970,1,1)</f>
        <v>41180.679791666669</v>
      </c>
      <c r="R469" s="13">
        <f>(((Table1[[#This Row],[launched_at]]/60)/60)/24)+DATE(1970,1,1)</f>
        <v>41135.679791666669</v>
      </c>
      <c r="S469" t="s">
        <v>8351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ROUND(SUM((Table1[[#This Row],[pledged]]/Table1[[#This Row],[goal]])*100),0)</f>
        <v>0</v>
      </c>
      <c r="P470" s="8" t="str">
        <f>IFERROR(Table1[[#This Row],[pledged]]/Table1[[#This Row],[backers_count]],"0")</f>
        <v>0</v>
      </c>
      <c r="Q470" s="13">
        <f>(((Table1[[#This Row],[deadline]]/60)/60)/24)+DATE(1970,1,1)</f>
        <v>41101.160474537035</v>
      </c>
      <c r="R470" s="13">
        <f>(((Table1[[#This Row],[launched_at]]/60)/60)/24)+DATE(1970,1,1)</f>
        <v>41041.167627314811</v>
      </c>
      <c r="S470" t="s">
        <v>8351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ROUND(SUM((Table1[[#This Row],[pledged]]/Table1[[#This Row],[goal]])*100),0)</f>
        <v>0</v>
      </c>
      <c r="P471" s="8" t="str">
        <f>IFERROR(Table1[[#This Row],[pledged]]/Table1[[#This Row],[backers_count]],"0")</f>
        <v>0</v>
      </c>
      <c r="Q471" s="13">
        <f>(((Table1[[#This Row],[deadline]]/60)/60)/24)+DATE(1970,1,1)</f>
        <v>41887.989861111113</v>
      </c>
      <c r="R471" s="13">
        <f>(((Table1[[#This Row],[launched_at]]/60)/60)/24)+DATE(1970,1,1)</f>
        <v>41827.989861111113</v>
      </c>
      <c r="S471" t="s">
        <v>8351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ROUND(SUM((Table1[[#This Row],[pledged]]/Table1[[#This Row],[goal]])*100),0)</f>
        <v>1</v>
      </c>
      <c r="P472" s="8">
        <f>IFERROR(Table1[[#This Row],[pledged]]/Table1[[#This Row],[backers_count]],"0")</f>
        <v>25.5</v>
      </c>
      <c r="Q472" s="13">
        <f>(((Table1[[#This Row],[deadline]]/60)/60)/24)+DATE(1970,1,1)</f>
        <v>41655.166666666664</v>
      </c>
      <c r="R472" s="13">
        <f>(((Table1[[#This Row],[launched_at]]/60)/60)/24)+DATE(1970,1,1)</f>
        <v>41605.167696759258</v>
      </c>
      <c r="S472" t="s">
        <v>8351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ROUND(SUM((Table1[[#This Row],[pledged]]/Table1[[#This Row],[goal]])*100),0)</f>
        <v>12</v>
      </c>
      <c r="P473" s="8">
        <f>IFERROR(Table1[[#This Row],[pledged]]/Table1[[#This Row],[backers_count]],"0")</f>
        <v>38.476470588235294</v>
      </c>
      <c r="Q473" s="13">
        <f>(((Table1[[#This Row],[deadline]]/60)/60)/24)+DATE(1970,1,1)</f>
        <v>41748.680312500001</v>
      </c>
      <c r="R473" s="13">
        <f>(((Table1[[#This Row],[launched_at]]/60)/60)/24)+DATE(1970,1,1)</f>
        <v>41703.721979166665</v>
      </c>
      <c r="S473" t="s">
        <v>8351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ROUND(SUM((Table1[[#This Row],[pledged]]/Table1[[#This Row],[goal]])*100),0)</f>
        <v>18</v>
      </c>
      <c r="P474" s="8">
        <f>IFERROR(Table1[[#This Row],[pledged]]/Table1[[#This Row],[backers_count]],"0")</f>
        <v>28.2</v>
      </c>
      <c r="Q474" s="13">
        <f>(((Table1[[#This Row],[deadline]]/60)/60)/24)+DATE(1970,1,1)</f>
        <v>41874.922662037039</v>
      </c>
      <c r="R474" s="13">
        <f>(((Table1[[#This Row],[launched_at]]/60)/60)/24)+DATE(1970,1,1)</f>
        <v>41844.922662037039</v>
      </c>
      <c r="S474" t="s">
        <v>8351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ROUND(SUM((Table1[[#This Row],[pledged]]/Table1[[#This Row],[goal]])*100),0)</f>
        <v>3</v>
      </c>
      <c r="P475" s="8">
        <f>IFERROR(Table1[[#This Row],[pledged]]/Table1[[#This Row],[backers_count]],"0")</f>
        <v>61.5</v>
      </c>
      <c r="Q475" s="13">
        <f>(((Table1[[#This Row],[deadline]]/60)/60)/24)+DATE(1970,1,1)</f>
        <v>41899.698136574072</v>
      </c>
      <c r="R475" s="13">
        <f>(((Table1[[#This Row],[launched_at]]/60)/60)/24)+DATE(1970,1,1)</f>
        <v>41869.698136574072</v>
      </c>
      <c r="S475" t="s">
        <v>8351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ROUND(SUM((Table1[[#This Row],[pledged]]/Table1[[#This Row],[goal]])*100),0)</f>
        <v>0</v>
      </c>
      <c r="P476" s="8">
        <f>IFERROR(Table1[[#This Row],[pledged]]/Table1[[#This Row],[backers_count]],"0")</f>
        <v>1</v>
      </c>
      <c r="Q476" s="13">
        <f>(((Table1[[#This Row],[deadline]]/60)/60)/24)+DATE(1970,1,1)</f>
        <v>42783.329039351855</v>
      </c>
      <c r="R476" s="13">
        <f>(((Table1[[#This Row],[launched_at]]/60)/60)/24)+DATE(1970,1,1)</f>
        <v>42753.329039351855</v>
      </c>
      <c r="S476" t="s">
        <v>8351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ROUND(SUM((Table1[[#This Row],[pledged]]/Table1[[#This Row],[goal]])*100),0)</f>
        <v>0</v>
      </c>
      <c r="P477" s="8" t="str">
        <f>IFERROR(Table1[[#This Row],[pledged]]/Table1[[#This Row],[backers_count]],"0")</f>
        <v>0</v>
      </c>
      <c r="Q477" s="13">
        <f>(((Table1[[#This Row],[deadline]]/60)/60)/24)+DATE(1970,1,1)</f>
        <v>42130.086145833338</v>
      </c>
      <c r="R477" s="13">
        <f>(((Table1[[#This Row],[launched_at]]/60)/60)/24)+DATE(1970,1,1)</f>
        <v>42100.086145833338</v>
      </c>
      <c r="S477" t="s">
        <v>8351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ROUND(SUM((Table1[[#This Row],[pledged]]/Table1[[#This Row],[goal]])*100),0)</f>
        <v>2</v>
      </c>
      <c r="P478" s="8">
        <f>IFERROR(Table1[[#This Row],[pledged]]/Table1[[#This Row],[backers_count]],"0")</f>
        <v>39.569274193548388</v>
      </c>
      <c r="Q478" s="13">
        <f>(((Table1[[#This Row],[deadline]]/60)/60)/24)+DATE(1970,1,1)</f>
        <v>41793.165972222225</v>
      </c>
      <c r="R478" s="13">
        <f>(((Table1[[#This Row],[launched_at]]/60)/60)/24)+DATE(1970,1,1)</f>
        <v>41757.975011574075</v>
      </c>
      <c r="S478" t="s">
        <v>8351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ROUND(SUM((Table1[[#This Row],[pledged]]/Table1[[#This Row],[goal]])*100),0)</f>
        <v>0</v>
      </c>
      <c r="P479" s="8" t="str">
        <f>IFERROR(Table1[[#This Row],[pledged]]/Table1[[#This Row],[backers_count]],"0")</f>
        <v>0</v>
      </c>
      <c r="Q479" s="13">
        <f>(((Table1[[#This Row],[deadline]]/60)/60)/24)+DATE(1970,1,1)</f>
        <v>41047.83488425926</v>
      </c>
      <c r="R479" s="13">
        <f>(((Table1[[#This Row],[launched_at]]/60)/60)/24)+DATE(1970,1,1)</f>
        <v>40987.83488425926</v>
      </c>
      <c r="S479" t="s">
        <v>8351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ROUND(SUM((Table1[[#This Row],[pledged]]/Table1[[#This Row],[goal]])*100),0)</f>
        <v>0</v>
      </c>
      <c r="P480" s="8" t="str">
        <f>IFERROR(Table1[[#This Row],[pledged]]/Table1[[#This Row],[backers_count]],"0")</f>
        <v>0</v>
      </c>
      <c r="Q480" s="13">
        <f>(((Table1[[#This Row],[deadline]]/60)/60)/24)+DATE(1970,1,1)</f>
        <v>42095.869317129633</v>
      </c>
      <c r="R480" s="13">
        <f>(((Table1[[#This Row],[launched_at]]/60)/60)/24)+DATE(1970,1,1)</f>
        <v>42065.910983796297</v>
      </c>
      <c r="S480" t="s">
        <v>8351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ROUND(SUM((Table1[[#This Row],[pledged]]/Table1[[#This Row],[goal]])*100),0)</f>
        <v>33</v>
      </c>
      <c r="P481" s="8">
        <f>IFERROR(Table1[[#This Row],[pledged]]/Table1[[#This Row],[backers_count]],"0")</f>
        <v>88.8</v>
      </c>
      <c r="Q481" s="13">
        <f>(((Table1[[#This Row],[deadline]]/60)/60)/24)+DATE(1970,1,1)</f>
        <v>41964.449479166666</v>
      </c>
      <c r="R481" s="13">
        <f>(((Table1[[#This Row],[launched_at]]/60)/60)/24)+DATE(1970,1,1)</f>
        <v>41904.407812500001</v>
      </c>
      <c r="S481" t="s">
        <v>8351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ROUND(SUM((Table1[[#This Row],[pledged]]/Table1[[#This Row],[goal]])*100),0)</f>
        <v>19</v>
      </c>
      <c r="P482" s="8">
        <f>IFERROR(Table1[[#This Row],[pledged]]/Table1[[#This Row],[backers_count]],"0")</f>
        <v>55.457142857142856</v>
      </c>
      <c r="Q482" s="13">
        <f>(((Table1[[#This Row],[deadline]]/60)/60)/24)+DATE(1970,1,1)</f>
        <v>41495.500173611108</v>
      </c>
      <c r="R482" s="13">
        <f>(((Table1[[#This Row],[launched_at]]/60)/60)/24)+DATE(1970,1,1)</f>
        <v>41465.500173611108</v>
      </c>
      <c r="S482" t="s">
        <v>8351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ROUND(SUM((Table1[[#This Row],[pledged]]/Table1[[#This Row],[goal]])*100),0)</f>
        <v>6</v>
      </c>
      <c r="P483" s="8">
        <f>IFERROR(Table1[[#This Row],[pledged]]/Table1[[#This Row],[backers_count]],"0")</f>
        <v>87.142857142857139</v>
      </c>
      <c r="Q483" s="13">
        <f>(((Table1[[#This Row],[deadline]]/60)/60)/24)+DATE(1970,1,1)</f>
        <v>41192.672326388885</v>
      </c>
      <c r="R483" s="13">
        <f>(((Table1[[#This Row],[launched_at]]/60)/60)/24)+DATE(1970,1,1)</f>
        <v>41162.672326388885</v>
      </c>
      <c r="S483" t="s">
        <v>8351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ROUND(SUM((Table1[[#This Row],[pledged]]/Table1[[#This Row],[goal]])*100),0)</f>
        <v>0</v>
      </c>
      <c r="P484" s="8">
        <f>IFERROR(Table1[[#This Row],[pledged]]/Table1[[#This Row],[backers_count]],"0")</f>
        <v>10</v>
      </c>
      <c r="Q484" s="13">
        <f>(((Table1[[#This Row],[deadline]]/60)/60)/24)+DATE(1970,1,1)</f>
        <v>42474.606944444444</v>
      </c>
      <c r="R484" s="13">
        <f>(((Table1[[#This Row],[launched_at]]/60)/60)/24)+DATE(1970,1,1)</f>
        <v>42447.896875000006</v>
      </c>
      <c r="S484" t="s">
        <v>8351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ROUND(SUM((Table1[[#This Row],[pledged]]/Table1[[#This Row],[goal]])*100),0)</f>
        <v>50</v>
      </c>
      <c r="P485" s="8">
        <f>IFERROR(Table1[[#This Row],[pledged]]/Table1[[#This Row],[backers_count]],"0")</f>
        <v>51.224489795918366</v>
      </c>
      <c r="Q485" s="13">
        <f>(((Table1[[#This Row],[deadline]]/60)/60)/24)+DATE(1970,1,1)</f>
        <v>41303.197592592594</v>
      </c>
      <c r="R485" s="13">
        <f>(((Table1[[#This Row],[launched_at]]/60)/60)/24)+DATE(1970,1,1)</f>
        <v>41243.197592592594</v>
      </c>
      <c r="S485" t="s">
        <v>8351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ROUND(SUM((Table1[[#This Row],[pledged]]/Table1[[#This Row],[goal]])*100),0)</f>
        <v>0</v>
      </c>
      <c r="P486" s="8">
        <f>IFERROR(Table1[[#This Row],[pledged]]/Table1[[#This Row],[backers_count]],"0")</f>
        <v>13.545454545454545</v>
      </c>
      <c r="Q486" s="13">
        <f>(((Table1[[#This Row],[deadline]]/60)/60)/24)+DATE(1970,1,1)</f>
        <v>42313.981157407412</v>
      </c>
      <c r="R486" s="13">
        <f>(((Table1[[#This Row],[launched_at]]/60)/60)/24)+DATE(1970,1,1)</f>
        <v>42272.93949074074</v>
      </c>
      <c r="S486" t="s">
        <v>8351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ROUND(SUM((Table1[[#This Row],[pledged]]/Table1[[#This Row],[goal]])*100),0)</f>
        <v>22</v>
      </c>
      <c r="P487" s="8">
        <f>IFERROR(Table1[[#This Row],[pledged]]/Table1[[#This Row],[backers_count]],"0")</f>
        <v>66.520080000000007</v>
      </c>
      <c r="Q487" s="13">
        <f>(((Table1[[#This Row],[deadline]]/60)/60)/24)+DATE(1970,1,1)</f>
        <v>41411.50577546296</v>
      </c>
      <c r="R487" s="13">
        <f>(((Table1[[#This Row],[launched_at]]/60)/60)/24)+DATE(1970,1,1)</f>
        <v>41381.50577546296</v>
      </c>
      <c r="S487" t="s">
        <v>8351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ROUND(SUM((Table1[[#This Row],[pledged]]/Table1[[#This Row],[goal]])*100),0)</f>
        <v>0</v>
      </c>
      <c r="P488" s="8">
        <f>IFERROR(Table1[[#This Row],[pledged]]/Table1[[#This Row],[backers_count]],"0")</f>
        <v>50</v>
      </c>
      <c r="Q488" s="13">
        <f>(((Table1[[#This Row],[deadline]]/60)/60)/24)+DATE(1970,1,1)</f>
        <v>41791.94258101852</v>
      </c>
      <c r="R488" s="13">
        <f>(((Table1[[#This Row],[launched_at]]/60)/60)/24)+DATE(1970,1,1)</f>
        <v>41761.94258101852</v>
      </c>
      <c r="S488" t="s">
        <v>8351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ROUND(SUM((Table1[[#This Row],[pledged]]/Table1[[#This Row],[goal]])*100),0)</f>
        <v>0</v>
      </c>
      <c r="P489" s="8" t="str">
        <f>IFERROR(Table1[[#This Row],[pledged]]/Table1[[#This Row],[backers_count]],"0")</f>
        <v>0</v>
      </c>
      <c r="Q489" s="13">
        <f>(((Table1[[#This Row],[deadline]]/60)/60)/24)+DATE(1970,1,1)</f>
        <v>42729.636504629627</v>
      </c>
      <c r="R489" s="13">
        <f>(((Table1[[#This Row],[launched_at]]/60)/60)/24)+DATE(1970,1,1)</f>
        <v>42669.594837962963</v>
      </c>
      <c r="S489" t="s">
        <v>8351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ROUND(SUM((Table1[[#This Row],[pledged]]/Table1[[#This Row],[goal]])*100),0)</f>
        <v>0</v>
      </c>
      <c r="P490" s="8" t="str">
        <f>IFERROR(Table1[[#This Row],[pledged]]/Table1[[#This Row],[backers_count]],"0")</f>
        <v>0</v>
      </c>
      <c r="Q490" s="13">
        <f>(((Table1[[#This Row],[deadline]]/60)/60)/24)+DATE(1970,1,1)</f>
        <v>42744.054398148146</v>
      </c>
      <c r="R490" s="13">
        <f>(((Table1[[#This Row],[launched_at]]/60)/60)/24)+DATE(1970,1,1)</f>
        <v>42714.054398148146</v>
      </c>
      <c r="S490" t="s">
        <v>8351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ROUND(SUM((Table1[[#This Row],[pledged]]/Table1[[#This Row],[goal]])*100),0)</f>
        <v>0</v>
      </c>
      <c r="P491" s="8">
        <f>IFERROR(Table1[[#This Row],[pledged]]/Table1[[#This Row],[backers_count]],"0")</f>
        <v>71.666666666666671</v>
      </c>
      <c r="Q491" s="13">
        <f>(((Table1[[#This Row],[deadline]]/60)/60)/24)+DATE(1970,1,1)</f>
        <v>40913.481249999997</v>
      </c>
      <c r="R491" s="13">
        <f>(((Table1[[#This Row],[launched_at]]/60)/60)/24)+DATE(1970,1,1)</f>
        <v>40882.481666666667</v>
      </c>
      <c r="S491" t="s">
        <v>8351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ROUND(SUM((Table1[[#This Row],[pledged]]/Table1[[#This Row],[goal]])*100),0)</f>
        <v>0</v>
      </c>
      <c r="P492" s="8" t="str">
        <f>IFERROR(Table1[[#This Row],[pledged]]/Table1[[#This Row],[backers_count]],"0")</f>
        <v>0</v>
      </c>
      <c r="Q492" s="13">
        <f>(((Table1[[#This Row],[deadline]]/60)/60)/24)+DATE(1970,1,1)</f>
        <v>41143.968576388892</v>
      </c>
      <c r="R492" s="13">
        <f>(((Table1[[#This Row],[launched_at]]/60)/60)/24)+DATE(1970,1,1)</f>
        <v>41113.968576388892</v>
      </c>
      <c r="S492" t="s">
        <v>8351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ROUND(SUM((Table1[[#This Row],[pledged]]/Table1[[#This Row],[goal]])*100),0)</f>
        <v>0</v>
      </c>
      <c r="P493" s="8" t="str">
        <f>IFERROR(Table1[[#This Row],[pledged]]/Table1[[#This Row],[backers_count]],"0")</f>
        <v>0</v>
      </c>
      <c r="Q493" s="13">
        <f>(((Table1[[#This Row],[deadline]]/60)/60)/24)+DATE(1970,1,1)</f>
        <v>42396.982627314821</v>
      </c>
      <c r="R493" s="13">
        <f>(((Table1[[#This Row],[launched_at]]/60)/60)/24)+DATE(1970,1,1)</f>
        <v>42366.982627314821</v>
      </c>
      <c r="S493" t="s">
        <v>8351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ROUND(SUM((Table1[[#This Row],[pledged]]/Table1[[#This Row],[goal]])*100),0)</f>
        <v>0</v>
      </c>
      <c r="P494" s="8" t="str">
        <f>IFERROR(Table1[[#This Row],[pledged]]/Table1[[#This Row],[backers_count]],"0")</f>
        <v>0</v>
      </c>
      <c r="Q494" s="13">
        <f>(((Table1[[#This Row],[deadline]]/60)/60)/24)+DATE(1970,1,1)</f>
        <v>42656.03506944445</v>
      </c>
      <c r="R494" s="13">
        <f>(((Table1[[#This Row],[launched_at]]/60)/60)/24)+DATE(1970,1,1)</f>
        <v>42596.03506944445</v>
      </c>
      <c r="S494" t="s">
        <v>8351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ROUND(SUM((Table1[[#This Row],[pledged]]/Table1[[#This Row],[goal]])*100),0)</f>
        <v>0</v>
      </c>
      <c r="P495" s="8" t="str">
        <f>IFERROR(Table1[[#This Row],[pledged]]/Table1[[#This Row],[backers_count]],"0")</f>
        <v>0</v>
      </c>
      <c r="Q495" s="13">
        <f>(((Table1[[#This Row],[deadline]]/60)/60)/24)+DATE(1970,1,1)</f>
        <v>42144.726134259254</v>
      </c>
      <c r="R495" s="13">
        <f>(((Table1[[#This Row],[launched_at]]/60)/60)/24)+DATE(1970,1,1)</f>
        <v>42114.726134259254</v>
      </c>
      <c r="S495" t="s">
        <v>8351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ROUND(SUM((Table1[[#This Row],[pledged]]/Table1[[#This Row],[goal]])*100),0)</f>
        <v>0</v>
      </c>
      <c r="P496" s="8">
        <f>IFERROR(Table1[[#This Row],[pledged]]/Table1[[#This Row],[backers_count]],"0")</f>
        <v>10.333333333333334</v>
      </c>
      <c r="Q496" s="13">
        <f>(((Table1[[#This Row],[deadline]]/60)/60)/24)+DATE(1970,1,1)</f>
        <v>41823.125</v>
      </c>
      <c r="R496" s="13">
        <f>(((Table1[[#This Row],[launched_at]]/60)/60)/24)+DATE(1970,1,1)</f>
        <v>41799.830613425926</v>
      </c>
      <c r="S496" t="s">
        <v>8351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ROUND(SUM((Table1[[#This Row],[pledged]]/Table1[[#This Row],[goal]])*100),0)</f>
        <v>0</v>
      </c>
      <c r="P497" s="8" t="str">
        <f>IFERROR(Table1[[#This Row],[pledged]]/Table1[[#This Row],[backers_count]],"0")</f>
        <v>0</v>
      </c>
      <c r="Q497" s="13">
        <f>(((Table1[[#This Row],[deadline]]/60)/60)/24)+DATE(1970,1,1)</f>
        <v>42201.827604166669</v>
      </c>
      <c r="R497" s="13">
        <f>(((Table1[[#This Row],[launched_at]]/60)/60)/24)+DATE(1970,1,1)</f>
        <v>42171.827604166669</v>
      </c>
      <c r="S497" t="s">
        <v>8351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ROUND(SUM((Table1[[#This Row],[pledged]]/Table1[[#This Row],[goal]])*100),0)</f>
        <v>0</v>
      </c>
      <c r="P498" s="8">
        <f>IFERROR(Table1[[#This Row],[pledged]]/Table1[[#This Row],[backers_count]],"0")</f>
        <v>1</v>
      </c>
      <c r="Q498" s="13">
        <f>(((Table1[[#This Row],[deadline]]/60)/60)/24)+DATE(1970,1,1)</f>
        <v>41680.93141203704</v>
      </c>
      <c r="R498" s="13">
        <f>(((Table1[[#This Row],[launched_at]]/60)/60)/24)+DATE(1970,1,1)</f>
        <v>41620.93141203704</v>
      </c>
      <c r="S498" t="s">
        <v>8351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ROUND(SUM((Table1[[#This Row],[pledged]]/Table1[[#This Row],[goal]])*100),0)</f>
        <v>1</v>
      </c>
      <c r="P499" s="8">
        <f>IFERROR(Table1[[#This Row],[pledged]]/Table1[[#This Row],[backers_count]],"0")</f>
        <v>10</v>
      </c>
      <c r="Q499" s="13">
        <f>(((Table1[[#This Row],[deadline]]/60)/60)/24)+DATE(1970,1,1)</f>
        <v>41998.208333333328</v>
      </c>
      <c r="R499" s="13">
        <f>(((Table1[[#This Row],[launched_at]]/60)/60)/24)+DATE(1970,1,1)</f>
        <v>41945.037789351853</v>
      </c>
      <c r="S499" t="s">
        <v>8351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ROUND(SUM((Table1[[#This Row],[pledged]]/Table1[[#This Row],[goal]])*100),0)</f>
        <v>5</v>
      </c>
      <c r="P500" s="8">
        <f>IFERROR(Table1[[#This Row],[pledged]]/Table1[[#This Row],[backers_count]],"0")</f>
        <v>136.09090909090909</v>
      </c>
      <c r="Q500" s="13">
        <f>(((Table1[[#This Row],[deadline]]/60)/60)/24)+DATE(1970,1,1)</f>
        <v>40900.762141203704</v>
      </c>
      <c r="R500" s="13">
        <f>(((Table1[[#This Row],[launched_at]]/60)/60)/24)+DATE(1970,1,1)</f>
        <v>40858.762141203704</v>
      </c>
      <c r="S500" t="s">
        <v>8351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ROUND(SUM((Table1[[#This Row],[pledged]]/Table1[[#This Row],[goal]])*100),0)</f>
        <v>10</v>
      </c>
      <c r="P501" s="8">
        <f>IFERROR(Table1[[#This Row],[pledged]]/Table1[[#This Row],[backers_count]],"0")</f>
        <v>73.461538461538467</v>
      </c>
      <c r="Q501" s="13">
        <f>(((Table1[[#This Row],[deadline]]/60)/60)/24)+DATE(1970,1,1)</f>
        <v>40098.874305555553</v>
      </c>
      <c r="R501" s="13">
        <f>(((Table1[[#This Row],[launched_at]]/60)/60)/24)+DATE(1970,1,1)</f>
        <v>40043.895462962959</v>
      </c>
      <c r="S501" t="s">
        <v>8351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ROUND(SUM((Table1[[#This Row],[pledged]]/Table1[[#This Row],[goal]])*100),0)</f>
        <v>3</v>
      </c>
      <c r="P502" s="8">
        <f>IFERROR(Table1[[#This Row],[pledged]]/Table1[[#This Row],[backers_count]],"0")</f>
        <v>53.75</v>
      </c>
      <c r="Q502" s="13">
        <f>(((Table1[[#This Row],[deadline]]/60)/60)/24)+DATE(1970,1,1)</f>
        <v>40306.927777777775</v>
      </c>
      <c r="R502" s="13">
        <f>(((Table1[[#This Row],[launched_at]]/60)/60)/24)+DATE(1970,1,1)</f>
        <v>40247.886006944449</v>
      </c>
      <c r="S502" t="s">
        <v>8351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ROUND(SUM((Table1[[#This Row],[pledged]]/Table1[[#This Row],[goal]])*100),0)</f>
        <v>0</v>
      </c>
      <c r="P503" s="8" t="str">
        <f>IFERROR(Table1[[#This Row],[pledged]]/Table1[[#This Row],[backers_count]],"0")</f>
        <v>0</v>
      </c>
      <c r="Q503" s="13">
        <f>(((Table1[[#This Row],[deadline]]/60)/60)/24)+DATE(1970,1,1)</f>
        <v>40733.234386574077</v>
      </c>
      <c r="R503" s="13">
        <f>(((Table1[[#This Row],[launched_at]]/60)/60)/24)+DATE(1970,1,1)</f>
        <v>40703.234386574077</v>
      </c>
      <c r="S503" t="s">
        <v>8351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ROUND(SUM((Table1[[#This Row],[pledged]]/Table1[[#This Row],[goal]])*100),0)</f>
        <v>1</v>
      </c>
      <c r="P504" s="8">
        <f>IFERROR(Table1[[#This Row],[pledged]]/Table1[[#This Row],[backers_count]],"0")</f>
        <v>57.5</v>
      </c>
      <c r="Q504" s="13">
        <f>(((Table1[[#This Row],[deadline]]/60)/60)/24)+DATE(1970,1,1)</f>
        <v>40986.511863425927</v>
      </c>
      <c r="R504" s="13">
        <f>(((Table1[[#This Row],[launched_at]]/60)/60)/24)+DATE(1970,1,1)</f>
        <v>40956.553530092591</v>
      </c>
      <c r="S504" t="s">
        <v>8351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ROUND(SUM((Table1[[#This Row],[pledged]]/Table1[[#This Row],[goal]])*100),0)</f>
        <v>2</v>
      </c>
      <c r="P505" s="8">
        <f>IFERROR(Table1[[#This Row],[pledged]]/Table1[[#This Row],[backers_count]],"0")</f>
        <v>12.666666666666666</v>
      </c>
      <c r="Q505" s="13">
        <f>(((Table1[[#This Row],[deadline]]/60)/60)/24)+DATE(1970,1,1)</f>
        <v>42021.526655092588</v>
      </c>
      <c r="R505" s="13">
        <f>(((Table1[[#This Row],[launched_at]]/60)/60)/24)+DATE(1970,1,1)</f>
        <v>41991.526655092588</v>
      </c>
      <c r="S505" t="s">
        <v>8351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ROUND(SUM((Table1[[#This Row],[pledged]]/Table1[[#This Row],[goal]])*100),0)</f>
        <v>1</v>
      </c>
      <c r="P506" s="8">
        <f>IFERROR(Table1[[#This Row],[pledged]]/Table1[[#This Row],[backers_count]],"0")</f>
        <v>67</v>
      </c>
      <c r="Q506" s="13">
        <f>(((Table1[[#This Row],[deadline]]/60)/60)/24)+DATE(1970,1,1)</f>
        <v>41009.941979166666</v>
      </c>
      <c r="R506" s="13">
        <f>(((Table1[[#This Row],[launched_at]]/60)/60)/24)+DATE(1970,1,1)</f>
        <v>40949.98364583333</v>
      </c>
      <c r="S506" t="s">
        <v>8351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ROUND(SUM((Table1[[#This Row],[pledged]]/Table1[[#This Row],[goal]])*100),0)</f>
        <v>0</v>
      </c>
      <c r="P507" s="8">
        <f>IFERROR(Table1[[#This Row],[pledged]]/Table1[[#This Row],[backers_count]],"0")</f>
        <v>3.7142857142857144</v>
      </c>
      <c r="Q507" s="13">
        <f>(((Table1[[#This Row],[deadline]]/60)/60)/24)+DATE(1970,1,1)</f>
        <v>42363.098217592589</v>
      </c>
      <c r="R507" s="13">
        <f>(((Table1[[#This Row],[launched_at]]/60)/60)/24)+DATE(1970,1,1)</f>
        <v>42318.098217592589</v>
      </c>
      <c r="S507" t="s">
        <v>8351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ROUND(SUM((Table1[[#This Row],[pledged]]/Table1[[#This Row],[goal]])*100),0)</f>
        <v>0</v>
      </c>
      <c r="P508" s="8">
        <f>IFERROR(Table1[[#This Row],[pledged]]/Table1[[#This Row],[backers_count]],"0")</f>
        <v>250</v>
      </c>
      <c r="Q508" s="13">
        <f>(((Table1[[#This Row],[deadline]]/60)/60)/24)+DATE(1970,1,1)</f>
        <v>41496.552314814813</v>
      </c>
      <c r="R508" s="13">
        <f>(((Table1[[#This Row],[launched_at]]/60)/60)/24)+DATE(1970,1,1)</f>
        <v>41466.552314814813</v>
      </c>
      <c r="S508" t="s">
        <v>8351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ROUND(SUM((Table1[[#This Row],[pledged]]/Table1[[#This Row],[goal]])*100),0)</f>
        <v>3</v>
      </c>
      <c r="P509" s="8">
        <f>IFERROR(Table1[[#This Row],[pledged]]/Table1[[#This Row],[backers_count]],"0")</f>
        <v>64</v>
      </c>
      <c r="Q509" s="13">
        <f>(((Table1[[#This Row],[deadline]]/60)/60)/24)+DATE(1970,1,1)</f>
        <v>41201.958993055552</v>
      </c>
      <c r="R509" s="13">
        <f>(((Table1[[#This Row],[launched_at]]/60)/60)/24)+DATE(1970,1,1)</f>
        <v>41156.958993055552</v>
      </c>
      <c r="S509" t="s">
        <v>8351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ROUND(SUM((Table1[[#This Row],[pledged]]/Table1[[#This Row],[goal]])*100),0)</f>
        <v>1</v>
      </c>
      <c r="P510" s="8">
        <f>IFERROR(Table1[[#This Row],[pledged]]/Table1[[#This Row],[backers_count]],"0")</f>
        <v>133.33333333333334</v>
      </c>
      <c r="Q510" s="13">
        <f>(((Table1[[#This Row],[deadline]]/60)/60)/24)+DATE(1970,1,1)</f>
        <v>41054.593055555553</v>
      </c>
      <c r="R510" s="13">
        <f>(((Table1[[#This Row],[launched_at]]/60)/60)/24)+DATE(1970,1,1)</f>
        <v>40995.024317129632</v>
      </c>
      <c r="S510" t="s">
        <v>8351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ROUND(SUM((Table1[[#This Row],[pledged]]/Table1[[#This Row],[goal]])*100),0)</f>
        <v>0</v>
      </c>
      <c r="P511" s="8">
        <f>IFERROR(Table1[[#This Row],[pledged]]/Table1[[#This Row],[backers_count]],"0")</f>
        <v>10</v>
      </c>
      <c r="Q511" s="13">
        <f>(((Table1[[#This Row],[deadline]]/60)/60)/24)+DATE(1970,1,1)</f>
        <v>42183.631597222222</v>
      </c>
      <c r="R511" s="13">
        <f>(((Table1[[#This Row],[launched_at]]/60)/60)/24)+DATE(1970,1,1)</f>
        <v>42153.631597222222</v>
      </c>
      <c r="S511" t="s">
        <v>8351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ROUND(SUM((Table1[[#This Row],[pledged]]/Table1[[#This Row],[goal]])*100),0)</f>
        <v>0</v>
      </c>
      <c r="P512" s="8" t="str">
        <f>IFERROR(Table1[[#This Row],[pledged]]/Table1[[#This Row],[backers_count]],"0")</f>
        <v>0</v>
      </c>
      <c r="Q512" s="13">
        <f>(((Table1[[#This Row],[deadline]]/60)/60)/24)+DATE(1970,1,1)</f>
        <v>42430.176377314812</v>
      </c>
      <c r="R512" s="13">
        <f>(((Table1[[#This Row],[launched_at]]/60)/60)/24)+DATE(1970,1,1)</f>
        <v>42400.176377314812</v>
      </c>
      <c r="S512" t="s">
        <v>8351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ROUND(SUM((Table1[[#This Row],[pledged]]/Table1[[#This Row],[goal]])*100),0)</f>
        <v>3</v>
      </c>
      <c r="P513" s="8">
        <f>IFERROR(Table1[[#This Row],[pledged]]/Table1[[#This Row],[backers_count]],"0")</f>
        <v>30</v>
      </c>
      <c r="Q513" s="13">
        <f>(((Table1[[#This Row],[deadline]]/60)/60)/24)+DATE(1970,1,1)</f>
        <v>41370.261365740742</v>
      </c>
      <c r="R513" s="13">
        <f>(((Table1[[#This Row],[launched_at]]/60)/60)/24)+DATE(1970,1,1)</f>
        <v>41340.303032407406</v>
      </c>
      <c r="S513" t="s">
        <v>8351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ROUND(SUM((Table1[[#This Row],[pledged]]/Table1[[#This Row],[goal]])*100),0)</f>
        <v>0</v>
      </c>
      <c r="P514" s="8">
        <f>IFERROR(Table1[[#This Row],[pledged]]/Table1[[#This Row],[backers_count]],"0")</f>
        <v>5.5</v>
      </c>
      <c r="Q514" s="13">
        <f>(((Table1[[#This Row],[deadline]]/60)/60)/24)+DATE(1970,1,1)</f>
        <v>42694.783877314811</v>
      </c>
      <c r="R514" s="13">
        <f>(((Table1[[#This Row],[launched_at]]/60)/60)/24)+DATE(1970,1,1)</f>
        <v>42649.742210648154</v>
      </c>
      <c r="S514" t="s">
        <v>8351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ROUND(SUM((Table1[[#This Row],[pledged]]/Table1[[#This Row],[goal]])*100),0)</f>
        <v>14</v>
      </c>
      <c r="P515" s="8">
        <f>IFERROR(Table1[[#This Row],[pledged]]/Table1[[#This Row],[backers_count]],"0")</f>
        <v>102.38235294117646</v>
      </c>
      <c r="Q515" s="13">
        <f>(((Table1[[#This Row],[deadline]]/60)/60)/24)+DATE(1970,1,1)</f>
        <v>42597.291666666672</v>
      </c>
      <c r="R515" s="13">
        <f>(((Table1[[#This Row],[launched_at]]/60)/60)/24)+DATE(1970,1,1)</f>
        <v>42552.653993055559</v>
      </c>
      <c r="S515" t="s">
        <v>8351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ROUND(SUM((Table1[[#This Row],[pledged]]/Table1[[#This Row],[goal]])*100),0)</f>
        <v>3</v>
      </c>
      <c r="P516" s="8">
        <f>IFERROR(Table1[[#This Row],[pledged]]/Table1[[#This Row],[backers_count]],"0")</f>
        <v>16.666666666666668</v>
      </c>
      <c r="Q516" s="13">
        <f>(((Table1[[#This Row],[deadline]]/60)/60)/24)+DATE(1970,1,1)</f>
        <v>41860.613969907405</v>
      </c>
      <c r="R516" s="13">
        <f>(((Table1[[#This Row],[launched_at]]/60)/60)/24)+DATE(1970,1,1)</f>
        <v>41830.613969907405</v>
      </c>
      <c r="S516" t="s">
        <v>8351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ROUND(SUM((Table1[[#This Row],[pledged]]/Table1[[#This Row],[goal]])*100),0)</f>
        <v>25</v>
      </c>
      <c r="P517" s="8">
        <f>IFERROR(Table1[[#This Row],[pledged]]/Table1[[#This Row],[backers_count]],"0")</f>
        <v>725.02941176470586</v>
      </c>
      <c r="Q517" s="13">
        <f>(((Table1[[#This Row],[deadline]]/60)/60)/24)+DATE(1970,1,1)</f>
        <v>42367.490752314814</v>
      </c>
      <c r="R517" s="13">
        <f>(((Table1[[#This Row],[launched_at]]/60)/60)/24)+DATE(1970,1,1)</f>
        <v>42327.490752314814</v>
      </c>
      <c r="S517" t="s">
        <v>8351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ROUND(SUM((Table1[[#This Row],[pledged]]/Table1[[#This Row],[goal]])*100),0)</f>
        <v>0</v>
      </c>
      <c r="P518" s="8" t="str">
        <f>IFERROR(Table1[[#This Row],[pledged]]/Table1[[#This Row],[backers_count]],"0")</f>
        <v>0</v>
      </c>
      <c r="Q518" s="13">
        <f>(((Table1[[#This Row],[deadline]]/60)/60)/24)+DATE(1970,1,1)</f>
        <v>42151.778703703705</v>
      </c>
      <c r="R518" s="13">
        <f>(((Table1[[#This Row],[launched_at]]/60)/60)/24)+DATE(1970,1,1)</f>
        <v>42091.778703703705</v>
      </c>
      <c r="S518" t="s">
        <v>8351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ROUND(SUM((Table1[[#This Row],[pledged]]/Table1[[#This Row],[goal]])*100),0)</f>
        <v>1</v>
      </c>
      <c r="P519" s="8">
        <f>IFERROR(Table1[[#This Row],[pledged]]/Table1[[#This Row],[backers_count]],"0")</f>
        <v>68.333333333333329</v>
      </c>
      <c r="Q519" s="13">
        <f>(((Table1[[#This Row],[deadline]]/60)/60)/24)+DATE(1970,1,1)</f>
        <v>42768.615289351852</v>
      </c>
      <c r="R519" s="13">
        <f>(((Table1[[#This Row],[launched_at]]/60)/60)/24)+DATE(1970,1,1)</f>
        <v>42738.615289351852</v>
      </c>
      <c r="S519" t="s">
        <v>8351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ROUND(SUM((Table1[[#This Row],[pledged]]/Table1[[#This Row],[goal]])*100),0)</f>
        <v>0</v>
      </c>
      <c r="P520" s="8" t="str">
        <f>IFERROR(Table1[[#This Row],[pledged]]/Table1[[#This Row],[backers_count]],"0")</f>
        <v>0</v>
      </c>
      <c r="Q520" s="13">
        <f>(((Table1[[#This Row],[deadline]]/60)/60)/24)+DATE(1970,1,1)</f>
        <v>42253.615277777775</v>
      </c>
      <c r="R520" s="13">
        <f>(((Table1[[#This Row],[launched_at]]/60)/60)/24)+DATE(1970,1,1)</f>
        <v>42223.616018518514</v>
      </c>
      <c r="S520" t="s">
        <v>8351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ROUND(SUM((Table1[[#This Row],[pledged]]/Table1[[#This Row],[goal]])*100),0)</f>
        <v>23</v>
      </c>
      <c r="P521" s="8">
        <f>IFERROR(Table1[[#This Row],[pledged]]/Table1[[#This Row],[backers_count]],"0")</f>
        <v>39.228571428571428</v>
      </c>
      <c r="Q521" s="13">
        <f>(((Table1[[#This Row],[deadline]]/60)/60)/24)+DATE(1970,1,1)</f>
        <v>41248.391446759262</v>
      </c>
      <c r="R521" s="13">
        <f>(((Table1[[#This Row],[launched_at]]/60)/60)/24)+DATE(1970,1,1)</f>
        <v>41218.391446759262</v>
      </c>
      <c r="S521" t="s">
        <v>8351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ROUND(SUM((Table1[[#This Row],[pledged]]/Table1[[#This Row],[goal]])*100),0)</f>
        <v>102</v>
      </c>
      <c r="P522" s="8">
        <f>IFERROR(Table1[[#This Row],[pledged]]/Table1[[#This Row],[backers_count]],"0")</f>
        <v>150.14705882352942</v>
      </c>
      <c r="Q522" s="13">
        <f>(((Table1[[#This Row],[deadline]]/60)/60)/24)+DATE(1970,1,1)</f>
        <v>42348.702094907407</v>
      </c>
      <c r="R522" s="13">
        <f>(((Table1[[#This Row],[launched_at]]/60)/60)/24)+DATE(1970,1,1)</f>
        <v>42318.702094907407</v>
      </c>
      <c r="S522" t="s">
        <v>8352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ROUND(SUM((Table1[[#This Row],[pledged]]/Table1[[#This Row],[goal]])*100),0)</f>
        <v>105</v>
      </c>
      <c r="P523" s="8">
        <f>IFERROR(Table1[[#This Row],[pledged]]/Table1[[#This Row],[backers_count]],"0")</f>
        <v>93.428571428571431</v>
      </c>
      <c r="Q523" s="13">
        <f>(((Table1[[#This Row],[deadline]]/60)/60)/24)+DATE(1970,1,1)</f>
        <v>42675.207638888889</v>
      </c>
      <c r="R523" s="13">
        <f>(((Table1[[#This Row],[launched_at]]/60)/60)/24)+DATE(1970,1,1)</f>
        <v>42646.092812499999</v>
      </c>
      <c r="S523" t="s">
        <v>8352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ROUND(SUM((Table1[[#This Row],[pledged]]/Table1[[#This Row],[goal]])*100),0)</f>
        <v>115</v>
      </c>
      <c r="P524" s="8">
        <f>IFERROR(Table1[[#This Row],[pledged]]/Table1[[#This Row],[backers_count]],"0")</f>
        <v>110.96774193548387</v>
      </c>
      <c r="Q524" s="13">
        <f>(((Table1[[#This Row],[deadline]]/60)/60)/24)+DATE(1970,1,1)</f>
        <v>42449.999131944445</v>
      </c>
      <c r="R524" s="13">
        <f>(((Table1[[#This Row],[launched_at]]/60)/60)/24)+DATE(1970,1,1)</f>
        <v>42430.040798611109</v>
      </c>
      <c r="S524" t="s">
        <v>8352</v>
      </c>
      <c r="T524" t="s">
        <v>8316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ROUND(SUM((Table1[[#This Row],[pledged]]/Table1[[#This Row],[goal]])*100),0)</f>
        <v>121</v>
      </c>
      <c r="P525" s="8">
        <f>IFERROR(Table1[[#This Row],[pledged]]/Table1[[#This Row],[backers_count]],"0")</f>
        <v>71.785714285714292</v>
      </c>
      <c r="Q525" s="13">
        <f>(((Table1[[#This Row],[deadline]]/60)/60)/24)+DATE(1970,1,1)</f>
        <v>42268.13282407407</v>
      </c>
      <c r="R525" s="13">
        <f>(((Table1[[#This Row],[launched_at]]/60)/60)/24)+DATE(1970,1,1)</f>
        <v>42238.13282407407</v>
      </c>
      <c r="S525" t="s">
        <v>8352</v>
      </c>
      <c r="T525" t="s">
        <v>8316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ROUND(SUM((Table1[[#This Row],[pledged]]/Table1[[#This Row],[goal]])*100),0)</f>
        <v>109</v>
      </c>
      <c r="P526" s="8">
        <f>IFERROR(Table1[[#This Row],[pledged]]/Table1[[#This Row],[backers_count]],"0")</f>
        <v>29.258076923076924</v>
      </c>
      <c r="Q526" s="13">
        <f>(((Table1[[#This Row],[deadline]]/60)/60)/24)+DATE(1970,1,1)</f>
        <v>42522.717233796298</v>
      </c>
      <c r="R526" s="13">
        <f>(((Table1[[#This Row],[launched_at]]/60)/60)/24)+DATE(1970,1,1)</f>
        <v>42492.717233796298</v>
      </c>
      <c r="S526" t="s">
        <v>8352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ROUND(SUM((Table1[[#This Row],[pledged]]/Table1[[#This Row],[goal]])*100),0)</f>
        <v>100</v>
      </c>
      <c r="P527" s="8">
        <f>IFERROR(Table1[[#This Row],[pledged]]/Table1[[#This Row],[backers_count]],"0")</f>
        <v>1000</v>
      </c>
      <c r="Q527" s="13">
        <f>(((Table1[[#This Row],[deadline]]/60)/60)/24)+DATE(1970,1,1)</f>
        <v>41895.400937500002</v>
      </c>
      <c r="R527" s="13">
        <f>(((Table1[[#This Row],[launched_at]]/60)/60)/24)+DATE(1970,1,1)</f>
        <v>41850.400937500002</v>
      </c>
      <c r="S527" t="s">
        <v>8352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ROUND(SUM((Table1[[#This Row],[pledged]]/Table1[[#This Row],[goal]])*100),0)</f>
        <v>114</v>
      </c>
      <c r="P528" s="8">
        <f>IFERROR(Table1[[#This Row],[pledged]]/Table1[[#This Row],[backers_count]],"0")</f>
        <v>74.347826086956516</v>
      </c>
      <c r="Q528" s="13">
        <f>(((Table1[[#This Row],[deadline]]/60)/60)/24)+DATE(1970,1,1)</f>
        <v>42223.708333333328</v>
      </c>
      <c r="R528" s="13">
        <f>(((Table1[[#This Row],[launched_at]]/60)/60)/24)+DATE(1970,1,1)</f>
        <v>42192.591944444444</v>
      </c>
      <c r="S528" t="s">
        <v>8352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ROUND(SUM((Table1[[#This Row],[pledged]]/Table1[[#This Row],[goal]])*100),0)</f>
        <v>101</v>
      </c>
      <c r="P529" s="8">
        <f>IFERROR(Table1[[#This Row],[pledged]]/Table1[[#This Row],[backers_count]],"0")</f>
        <v>63.829113924050631</v>
      </c>
      <c r="Q529" s="13">
        <f>(((Table1[[#This Row],[deadline]]/60)/60)/24)+DATE(1970,1,1)</f>
        <v>42783.670138888891</v>
      </c>
      <c r="R529" s="13">
        <f>(((Table1[[#This Row],[launched_at]]/60)/60)/24)+DATE(1970,1,1)</f>
        <v>42753.205625000002</v>
      </c>
      <c r="S529" t="s">
        <v>8352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ROUND(SUM((Table1[[#This Row],[pledged]]/Table1[[#This Row],[goal]])*100),0)</f>
        <v>116</v>
      </c>
      <c r="P530" s="8">
        <f>IFERROR(Table1[[#This Row],[pledged]]/Table1[[#This Row],[backers_count]],"0")</f>
        <v>44.333333333333336</v>
      </c>
      <c r="Q530" s="13">
        <f>(((Table1[[#This Row],[deadline]]/60)/60)/24)+DATE(1970,1,1)</f>
        <v>42176.888888888891</v>
      </c>
      <c r="R530" s="13">
        <f>(((Table1[[#This Row],[launched_at]]/60)/60)/24)+DATE(1970,1,1)</f>
        <v>42155.920219907406</v>
      </c>
      <c r="S530" t="s">
        <v>8352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ROUND(SUM((Table1[[#This Row],[pledged]]/Table1[[#This Row],[goal]])*100),0)</f>
        <v>130</v>
      </c>
      <c r="P531" s="8">
        <f>IFERROR(Table1[[#This Row],[pledged]]/Table1[[#This Row],[backers_count]],"0")</f>
        <v>86.944444444444443</v>
      </c>
      <c r="Q531" s="13">
        <f>(((Table1[[#This Row],[deadline]]/60)/60)/24)+DATE(1970,1,1)</f>
        <v>42746.208333333328</v>
      </c>
      <c r="R531" s="13">
        <f>(((Table1[[#This Row],[launched_at]]/60)/60)/24)+DATE(1970,1,1)</f>
        <v>42725.031180555554</v>
      </c>
      <c r="S531" t="s">
        <v>8352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ROUND(SUM((Table1[[#This Row],[pledged]]/Table1[[#This Row],[goal]])*100),0)</f>
        <v>108</v>
      </c>
      <c r="P532" s="8">
        <f>IFERROR(Table1[[#This Row],[pledged]]/Table1[[#This Row],[backers_count]],"0")</f>
        <v>126.55172413793103</v>
      </c>
      <c r="Q532" s="13">
        <f>(((Table1[[#This Row],[deadline]]/60)/60)/24)+DATE(1970,1,1)</f>
        <v>42179.083333333328</v>
      </c>
      <c r="R532" s="13">
        <f>(((Table1[[#This Row],[launched_at]]/60)/60)/24)+DATE(1970,1,1)</f>
        <v>42157.591064814813</v>
      </c>
      <c r="S532" t="s">
        <v>8352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ROUND(SUM((Table1[[#This Row],[pledged]]/Table1[[#This Row],[goal]])*100),0)</f>
        <v>100</v>
      </c>
      <c r="P533" s="8">
        <f>IFERROR(Table1[[#This Row],[pledged]]/Table1[[#This Row],[backers_count]],"0")</f>
        <v>129.03225806451613</v>
      </c>
      <c r="Q533" s="13">
        <f>(((Table1[[#This Row],[deadline]]/60)/60)/24)+DATE(1970,1,1)</f>
        <v>42721.290972222225</v>
      </c>
      <c r="R533" s="13">
        <f>(((Table1[[#This Row],[launched_at]]/60)/60)/24)+DATE(1970,1,1)</f>
        <v>42676.065150462964</v>
      </c>
      <c r="S533" t="s">
        <v>8352</v>
      </c>
      <c r="T533" t="s">
        <v>8316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ROUND(SUM((Table1[[#This Row],[pledged]]/Table1[[#This Row],[goal]])*100),0)</f>
        <v>123</v>
      </c>
      <c r="P534" s="8">
        <f>IFERROR(Table1[[#This Row],[pledged]]/Table1[[#This Row],[backers_count]],"0")</f>
        <v>71.242774566473983</v>
      </c>
      <c r="Q534" s="13">
        <f>(((Table1[[#This Row],[deadline]]/60)/60)/24)+DATE(1970,1,1)</f>
        <v>42503.007037037038</v>
      </c>
      <c r="R534" s="13">
        <f>(((Table1[[#This Row],[launched_at]]/60)/60)/24)+DATE(1970,1,1)</f>
        <v>42473.007037037038</v>
      </c>
      <c r="S534" t="s">
        <v>8352</v>
      </c>
      <c r="T534" t="s">
        <v>8316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ROUND(SUM((Table1[[#This Row],[pledged]]/Table1[[#This Row],[goal]])*100),0)</f>
        <v>100</v>
      </c>
      <c r="P535" s="8">
        <f>IFERROR(Table1[[#This Row],[pledged]]/Table1[[#This Row],[backers_count]],"0")</f>
        <v>117.88235294117646</v>
      </c>
      <c r="Q535" s="13">
        <f>(((Table1[[#This Row],[deadline]]/60)/60)/24)+DATE(1970,1,1)</f>
        <v>42506.43478009259</v>
      </c>
      <c r="R535" s="13">
        <f>(((Table1[[#This Row],[launched_at]]/60)/60)/24)+DATE(1970,1,1)</f>
        <v>42482.43478009259</v>
      </c>
      <c r="S535" t="s">
        <v>8352</v>
      </c>
      <c r="T535" t="s">
        <v>8316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ROUND(SUM((Table1[[#This Row],[pledged]]/Table1[[#This Row],[goal]])*100),0)</f>
        <v>105</v>
      </c>
      <c r="P536" s="8">
        <f>IFERROR(Table1[[#This Row],[pledged]]/Table1[[#This Row],[backers_count]],"0")</f>
        <v>327.08333333333331</v>
      </c>
      <c r="Q536" s="13">
        <f>(((Table1[[#This Row],[deadline]]/60)/60)/24)+DATE(1970,1,1)</f>
        <v>42309.958333333328</v>
      </c>
      <c r="R536" s="13">
        <f>(((Table1[[#This Row],[launched_at]]/60)/60)/24)+DATE(1970,1,1)</f>
        <v>42270.810995370368</v>
      </c>
      <c r="S536" t="s">
        <v>8352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ROUND(SUM((Table1[[#This Row],[pledged]]/Table1[[#This Row],[goal]])*100),0)</f>
        <v>103</v>
      </c>
      <c r="P537" s="8">
        <f>IFERROR(Table1[[#This Row],[pledged]]/Table1[[#This Row],[backers_count]],"0")</f>
        <v>34.745762711864408</v>
      </c>
      <c r="Q537" s="13">
        <f>(((Table1[[#This Row],[deadline]]/60)/60)/24)+DATE(1970,1,1)</f>
        <v>42741.545196759253</v>
      </c>
      <c r="R537" s="13">
        <f>(((Table1[[#This Row],[launched_at]]/60)/60)/24)+DATE(1970,1,1)</f>
        <v>42711.545196759253</v>
      </c>
      <c r="S537" t="s">
        <v>8352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ROUND(SUM((Table1[[#This Row],[pledged]]/Table1[[#This Row],[goal]])*100),0)</f>
        <v>118</v>
      </c>
      <c r="P538" s="8">
        <f>IFERROR(Table1[[#This Row],[pledged]]/Table1[[#This Row],[backers_count]],"0")</f>
        <v>100.06410256410257</v>
      </c>
      <c r="Q538" s="13">
        <f>(((Table1[[#This Row],[deadline]]/60)/60)/24)+DATE(1970,1,1)</f>
        <v>42219.75</v>
      </c>
      <c r="R538" s="13">
        <f>(((Table1[[#This Row],[launched_at]]/60)/60)/24)+DATE(1970,1,1)</f>
        <v>42179.344988425932</v>
      </c>
      <c r="S538" t="s">
        <v>8352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ROUND(SUM((Table1[[#This Row],[pledged]]/Table1[[#This Row],[goal]])*100),0)</f>
        <v>121</v>
      </c>
      <c r="P539" s="8">
        <f>IFERROR(Table1[[#This Row],[pledged]]/Table1[[#This Row],[backers_count]],"0")</f>
        <v>40.847457627118644</v>
      </c>
      <c r="Q539" s="13">
        <f>(((Table1[[#This Row],[deadline]]/60)/60)/24)+DATE(1970,1,1)</f>
        <v>42312.810081018513</v>
      </c>
      <c r="R539" s="13">
        <f>(((Table1[[#This Row],[launched_at]]/60)/60)/24)+DATE(1970,1,1)</f>
        <v>42282.768414351856</v>
      </c>
      <c r="S539" t="s">
        <v>8352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ROUND(SUM((Table1[[#This Row],[pledged]]/Table1[[#This Row],[goal]])*100),0)</f>
        <v>302</v>
      </c>
      <c r="P540" s="8">
        <f>IFERROR(Table1[[#This Row],[pledged]]/Table1[[#This Row],[backers_count]],"0")</f>
        <v>252.01666666666668</v>
      </c>
      <c r="Q540" s="13">
        <f>(((Table1[[#This Row],[deadline]]/60)/60)/24)+DATE(1970,1,1)</f>
        <v>42503.794710648144</v>
      </c>
      <c r="R540" s="13">
        <f>(((Table1[[#This Row],[launched_at]]/60)/60)/24)+DATE(1970,1,1)</f>
        <v>42473.794710648144</v>
      </c>
      <c r="S540" t="s">
        <v>8352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ROUND(SUM((Table1[[#This Row],[pledged]]/Table1[[#This Row],[goal]])*100),0)</f>
        <v>101</v>
      </c>
      <c r="P541" s="8">
        <f>IFERROR(Table1[[#This Row],[pledged]]/Table1[[#This Row],[backers_count]],"0")</f>
        <v>25.161000000000001</v>
      </c>
      <c r="Q541" s="13">
        <f>(((Table1[[#This Row],[deadline]]/60)/60)/24)+DATE(1970,1,1)</f>
        <v>42556.049849537041</v>
      </c>
      <c r="R541" s="13">
        <f>(((Table1[[#This Row],[launched_at]]/60)/60)/24)+DATE(1970,1,1)</f>
        <v>42535.049849537041</v>
      </c>
      <c r="S541" t="s">
        <v>8352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ROUND(SUM((Table1[[#This Row],[pledged]]/Table1[[#This Row],[goal]])*100),0)</f>
        <v>0</v>
      </c>
      <c r="P542" s="8">
        <f>IFERROR(Table1[[#This Row],[pledged]]/Table1[[#This Row],[backers_count]],"0")</f>
        <v>1</v>
      </c>
      <c r="Q542" s="13">
        <f>(((Table1[[#This Row],[deadline]]/60)/60)/24)+DATE(1970,1,1)</f>
        <v>42039.817199074074</v>
      </c>
      <c r="R542" s="13">
        <f>(((Table1[[#This Row],[launched_at]]/60)/60)/24)+DATE(1970,1,1)</f>
        <v>42009.817199074074</v>
      </c>
      <c r="S542" t="s">
        <v>8353</v>
      </c>
      <c r="T542" t="s">
        <v>8317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ROUND(SUM((Table1[[#This Row],[pledged]]/Table1[[#This Row],[goal]])*100),0)</f>
        <v>1</v>
      </c>
      <c r="P543" s="8">
        <f>IFERROR(Table1[[#This Row],[pledged]]/Table1[[#This Row],[backers_count]],"0")</f>
        <v>25</v>
      </c>
      <c r="Q543" s="13">
        <f>(((Table1[[#This Row],[deadline]]/60)/60)/24)+DATE(1970,1,1)</f>
        <v>42306.046689814815</v>
      </c>
      <c r="R543" s="13">
        <f>(((Table1[[#This Row],[launched_at]]/60)/60)/24)+DATE(1970,1,1)</f>
        <v>42276.046689814815</v>
      </c>
      <c r="S543" t="s">
        <v>8353</v>
      </c>
      <c r="T543" t="s">
        <v>8317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ROUND(SUM((Table1[[#This Row],[pledged]]/Table1[[#This Row],[goal]])*100),0)</f>
        <v>0</v>
      </c>
      <c r="P544" s="8">
        <f>IFERROR(Table1[[#This Row],[pledged]]/Table1[[#This Row],[backers_count]],"0")</f>
        <v>1</v>
      </c>
      <c r="Q544" s="13">
        <f>(((Table1[[#This Row],[deadline]]/60)/60)/24)+DATE(1970,1,1)</f>
        <v>42493.695787037039</v>
      </c>
      <c r="R544" s="13">
        <f>(((Table1[[#This Row],[launched_at]]/60)/60)/24)+DATE(1970,1,1)</f>
        <v>42433.737453703703</v>
      </c>
      <c r="S544" t="s">
        <v>8353</v>
      </c>
      <c r="T544" t="s">
        <v>8317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ROUND(SUM((Table1[[#This Row],[pledged]]/Table1[[#This Row],[goal]])*100),0)</f>
        <v>0</v>
      </c>
      <c r="P545" s="8">
        <f>IFERROR(Table1[[#This Row],[pledged]]/Table1[[#This Row],[backers_count]],"0")</f>
        <v>35</v>
      </c>
      <c r="Q545" s="13">
        <f>(((Table1[[#This Row],[deadline]]/60)/60)/24)+DATE(1970,1,1)</f>
        <v>41944.092152777775</v>
      </c>
      <c r="R545" s="13">
        <f>(((Table1[[#This Row],[launched_at]]/60)/60)/24)+DATE(1970,1,1)</f>
        <v>41914.092152777775</v>
      </c>
      <c r="S545" t="s">
        <v>8353</v>
      </c>
      <c r="T545" t="s">
        <v>8317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ROUND(SUM((Table1[[#This Row],[pledged]]/Table1[[#This Row],[goal]])*100),0)</f>
        <v>1</v>
      </c>
      <c r="P546" s="8">
        <f>IFERROR(Table1[[#This Row],[pledged]]/Table1[[#This Row],[backers_count]],"0")</f>
        <v>3</v>
      </c>
      <c r="Q546" s="13">
        <f>(((Table1[[#This Row],[deadline]]/60)/60)/24)+DATE(1970,1,1)</f>
        <v>42555.656944444447</v>
      </c>
      <c r="R546" s="13">
        <f>(((Table1[[#This Row],[launched_at]]/60)/60)/24)+DATE(1970,1,1)</f>
        <v>42525.656944444447</v>
      </c>
      <c r="S546" t="s">
        <v>8353</v>
      </c>
      <c r="T546" t="s">
        <v>8317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ROUND(SUM((Table1[[#This Row],[pledged]]/Table1[[#This Row],[goal]])*100),0)</f>
        <v>27</v>
      </c>
      <c r="P547" s="8">
        <f>IFERROR(Table1[[#This Row],[pledged]]/Table1[[#This Row],[backers_count]],"0")</f>
        <v>402.70588235294116</v>
      </c>
      <c r="Q547" s="13">
        <f>(((Table1[[#This Row],[deadline]]/60)/60)/24)+DATE(1970,1,1)</f>
        <v>42323.634131944447</v>
      </c>
      <c r="R547" s="13">
        <f>(((Table1[[#This Row],[launched_at]]/60)/60)/24)+DATE(1970,1,1)</f>
        <v>42283.592465277776</v>
      </c>
      <c r="S547" t="s">
        <v>8353</v>
      </c>
      <c r="T547" t="s">
        <v>8317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ROUND(SUM((Table1[[#This Row],[pledged]]/Table1[[#This Row],[goal]])*100),0)</f>
        <v>0</v>
      </c>
      <c r="P548" s="8">
        <f>IFERROR(Table1[[#This Row],[pledged]]/Table1[[#This Row],[backers_count]],"0")</f>
        <v>26</v>
      </c>
      <c r="Q548" s="13">
        <f>(((Table1[[#This Row],[deadline]]/60)/60)/24)+DATE(1970,1,1)</f>
        <v>42294.667997685188</v>
      </c>
      <c r="R548" s="13">
        <f>(((Table1[[#This Row],[launched_at]]/60)/60)/24)+DATE(1970,1,1)</f>
        <v>42249.667997685188</v>
      </c>
      <c r="S548" t="s">
        <v>8353</v>
      </c>
      <c r="T548" t="s">
        <v>8317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ROUND(SUM((Table1[[#This Row],[pledged]]/Table1[[#This Row],[goal]])*100),0)</f>
        <v>0</v>
      </c>
      <c r="P549" s="8" t="str">
        <f>IFERROR(Table1[[#This Row],[pledged]]/Table1[[#This Row],[backers_count]],"0")</f>
        <v>0</v>
      </c>
      <c r="Q549" s="13">
        <f>(((Table1[[#This Row],[deadline]]/60)/60)/24)+DATE(1970,1,1)</f>
        <v>42410.696342592593</v>
      </c>
      <c r="R549" s="13">
        <f>(((Table1[[#This Row],[launched_at]]/60)/60)/24)+DATE(1970,1,1)</f>
        <v>42380.696342592593</v>
      </c>
      <c r="S549" t="s">
        <v>8353</v>
      </c>
      <c r="T549" t="s">
        <v>8317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ROUND(SUM((Table1[[#This Row],[pledged]]/Table1[[#This Row],[goal]])*100),0)</f>
        <v>0</v>
      </c>
      <c r="P550" s="8">
        <f>IFERROR(Table1[[#This Row],[pledged]]/Table1[[#This Row],[backers_count]],"0")</f>
        <v>9</v>
      </c>
      <c r="Q550" s="13">
        <f>(((Table1[[#This Row],[deadline]]/60)/60)/24)+DATE(1970,1,1)</f>
        <v>42306.903333333335</v>
      </c>
      <c r="R550" s="13">
        <f>(((Table1[[#This Row],[launched_at]]/60)/60)/24)+DATE(1970,1,1)</f>
        <v>42276.903333333335</v>
      </c>
      <c r="S550" t="s">
        <v>8353</v>
      </c>
      <c r="T550" t="s">
        <v>8317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ROUND(SUM((Table1[[#This Row],[pledged]]/Table1[[#This Row],[goal]])*100),0)</f>
        <v>3</v>
      </c>
      <c r="P551" s="8">
        <f>IFERROR(Table1[[#This Row],[pledged]]/Table1[[#This Row],[backers_count]],"0")</f>
        <v>8.5</v>
      </c>
      <c r="Q551" s="13">
        <f>(((Table1[[#This Row],[deadline]]/60)/60)/24)+DATE(1970,1,1)</f>
        <v>42193.636828703704</v>
      </c>
      <c r="R551" s="13">
        <f>(((Table1[[#This Row],[launched_at]]/60)/60)/24)+DATE(1970,1,1)</f>
        <v>42163.636828703704</v>
      </c>
      <c r="S551" t="s">
        <v>8353</v>
      </c>
      <c r="T551" t="s">
        <v>8317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ROUND(SUM((Table1[[#This Row],[pledged]]/Table1[[#This Row],[goal]])*100),0)</f>
        <v>1</v>
      </c>
      <c r="P552" s="8">
        <f>IFERROR(Table1[[#This Row],[pledged]]/Table1[[#This Row],[backers_count]],"0")</f>
        <v>8.75</v>
      </c>
      <c r="Q552" s="13">
        <f>(((Table1[[#This Row],[deadline]]/60)/60)/24)+DATE(1970,1,1)</f>
        <v>42766.208333333328</v>
      </c>
      <c r="R552" s="13">
        <f>(((Table1[[#This Row],[launched_at]]/60)/60)/24)+DATE(1970,1,1)</f>
        <v>42753.678761574076</v>
      </c>
      <c r="S552" t="s">
        <v>8353</v>
      </c>
      <c r="T552" t="s">
        <v>8317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ROUND(SUM((Table1[[#This Row],[pledged]]/Table1[[#This Row],[goal]])*100),0)</f>
        <v>5</v>
      </c>
      <c r="P553" s="8">
        <f>IFERROR(Table1[[#This Row],[pledged]]/Table1[[#This Row],[backers_count]],"0")</f>
        <v>135.03571428571428</v>
      </c>
      <c r="Q553" s="13">
        <f>(((Table1[[#This Row],[deadline]]/60)/60)/24)+DATE(1970,1,1)</f>
        <v>42217.745138888888</v>
      </c>
      <c r="R553" s="13">
        <f>(((Table1[[#This Row],[launched_at]]/60)/60)/24)+DATE(1970,1,1)</f>
        <v>42173.275740740741</v>
      </c>
      <c r="S553" t="s">
        <v>8353</v>
      </c>
      <c r="T553" t="s">
        <v>8317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ROUND(SUM((Table1[[#This Row],[pledged]]/Table1[[#This Row],[goal]])*100),0)</f>
        <v>0</v>
      </c>
      <c r="P554" s="8" t="str">
        <f>IFERROR(Table1[[#This Row],[pledged]]/Table1[[#This Row],[backers_count]],"0")</f>
        <v>0</v>
      </c>
      <c r="Q554" s="13">
        <f>(((Table1[[#This Row],[deadline]]/60)/60)/24)+DATE(1970,1,1)</f>
        <v>42378.616851851853</v>
      </c>
      <c r="R554" s="13">
        <f>(((Table1[[#This Row],[launched_at]]/60)/60)/24)+DATE(1970,1,1)</f>
        <v>42318.616851851853</v>
      </c>
      <c r="S554" t="s">
        <v>8353</v>
      </c>
      <c r="T554" t="s">
        <v>8317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ROUND(SUM((Table1[[#This Row],[pledged]]/Table1[[#This Row],[goal]])*100),0)</f>
        <v>0</v>
      </c>
      <c r="P555" s="8">
        <f>IFERROR(Table1[[#This Row],[pledged]]/Table1[[#This Row],[backers_count]],"0")</f>
        <v>20.5</v>
      </c>
      <c r="Q555" s="13">
        <f>(((Table1[[#This Row],[deadline]]/60)/60)/24)+DATE(1970,1,1)</f>
        <v>41957.761469907404</v>
      </c>
      <c r="R555" s="13">
        <f>(((Table1[[#This Row],[launched_at]]/60)/60)/24)+DATE(1970,1,1)</f>
        <v>41927.71980324074</v>
      </c>
      <c r="S555" t="s">
        <v>8353</v>
      </c>
      <c r="T555" t="s">
        <v>8317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ROUND(SUM((Table1[[#This Row],[pledged]]/Table1[[#This Row],[goal]])*100),0)</f>
        <v>37</v>
      </c>
      <c r="P556" s="8">
        <f>IFERROR(Table1[[#This Row],[pledged]]/Table1[[#This Row],[backers_count]],"0")</f>
        <v>64.36363636363636</v>
      </c>
      <c r="Q556" s="13">
        <f>(((Table1[[#This Row],[deadline]]/60)/60)/24)+DATE(1970,1,1)</f>
        <v>41931.684861111113</v>
      </c>
      <c r="R556" s="13">
        <f>(((Table1[[#This Row],[launched_at]]/60)/60)/24)+DATE(1970,1,1)</f>
        <v>41901.684861111113</v>
      </c>
      <c r="S556" t="s">
        <v>8353</v>
      </c>
      <c r="T556" t="s">
        <v>8317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ROUND(SUM((Table1[[#This Row],[pledged]]/Table1[[#This Row],[goal]])*100),0)</f>
        <v>0</v>
      </c>
      <c r="P557" s="8" t="str">
        <f>IFERROR(Table1[[#This Row],[pledged]]/Table1[[#This Row],[backers_count]],"0")</f>
        <v>0</v>
      </c>
      <c r="Q557" s="13">
        <f>(((Table1[[#This Row],[deadline]]/60)/60)/24)+DATE(1970,1,1)</f>
        <v>42533.353506944448</v>
      </c>
      <c r="R557" s="13">
        <f>(((Table1[[#This Row],[launched_at]]/60)/60)/24)+DATE(1970,1,1)</f>
        <v>42503.353506944448</v>
      </c>
      <c r="S557" t="s">
        <v>8353</v>
      </c>
      <c r="T557" t="s">
        <v>8317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ROUND(SUM((Table1[[#This Row],[pledged]]/Table1[[#This Row],[goal]])*100),0)</f>
        <v>3</v>
      </c>
      <c r="P558" s="8">
        <f>IFERROR(Table1[[#This Row],[pledged]]/Table1[[#This Row],[backers_count]],"0")</f>
        <v>200</v>
      </c>
      <c r="Q558" s="13">
        <f>(((Table1[[#This Row],[deadline]]/60)/60)/24)+DATE(1970,1,1)</f>
        <v>42375.860150462962</v>
      </c>
      <c r="R558" s="13">
        <f>(((Table1[[#This Row],[launched_at]]/60)/60)/24)+DATE(1970,1,1)</f>
        <v>42345.860150462962</v>
      </c>
      <c r="S558" t="s">
        <v>8353</v>
      </c>
      <c r="T558" t="s">
        <v>8317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ROUND(SUM((Table1[[#This Row],[pledged]]/Table1[[#This Row],[goal]])*100),0)</f>
        <v>1</v>
      </c>
      <c r="P559" s="8">
        <f>IFERROR(Table1[[#This Row],[pledged]]/Table1[[#This Row],[backers_count]],"0")</f>
        <v>68.3</v>
      </c>
      <c r="Q559" s="13">
        <f>(((Table1[[#This Row],[deadline]]/60)/60)/24)+DATE(1970,1,1)</f>
        <v>42706.983831018515</v>
      </c>
      <c r="R559" s="13">
        <f>(((Table1[[#This Row],[launched_at]]/60)/60)/24)+DATE(1970,1,1)</f>
        <v>42676.942164351851</v>
      </c>
      <c r="S559" t="s">
        <v>8353</v>
      </c>
      <c r="T559" t="s">
        <v>8317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ROUND(SUM((Table1[[#This Row],[pledged]]/Table1[[#This Row],[goal]])*100),0)</f>
        <v>0</v>
      </c>
      <c r="P560" s="8" t="str">
        <f>IFERROR(Table1[[#This Row],[pledged]]/Table1[[#This Row],[backers_count]],"0")</f>
        <v>0</v>
      </c>
      <c r="Q560" s="13">
        <f>(((Table1[[#This Row],[deadline]]/60)/60)/24)+DATE(1970,1,1)</f>
        <v>42087.841493055559</v>
      </c>
      <c r="R560" s="13">
        <f>(((Table1[[#This Row],[launched_at]]/60)/60)/24)+DATE(1970,1,1)</f>
        <v>42057.883159722223</v>
      </c>
      <c r="S560" t="s">
        <v>8353</v>
      </c>
      <c r="T560" t="s">
        <v>8317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ROUND(SUM((Table1[[#This Row],[pledged]]/Table1[[#This Row],[goal]])*100),0)</f>
        <v>0</v>
      </c>
      <c r="P561" s="8">
        <f>IFERROR(Table1[[#This Row],[pledged]]/Table1[[#This Row],[backers_count]],"0")</f>
        <v>50</v>
      </c>
      <c r="Q561" s="13">
        <f>(((Table1[[#This Row],[deadline]]/60)/60)/24)+DATE(1970,1,1)</f>
        <v>42351.283101851848</v>
      </c>
      <c r="R561" s="13">
        <f>(((Table1[[#This Row],[launched_at]]/60)/60)/24)+DATE(1970,1,1)</f>
        <v>42321.283101851848</v>
      </c>
      <c r="S561" t="s">
        <v>8353</v>
      </c>
      <c r="T561" t="s">
        <v>8317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ROUND(SUM((Table1[[#This Row],[pledged]]/Table1[[#This Row],[goal]])*100),0)</f>
        <v>0</v>
      </c>
      <c r="P562" s="8">
        <f>IFERROR(Table1[[#This Row],[pledged]]/Table1[[#This Row],[backers_count]],"0")</f>
        <v>4</v>
      </c>
      <c r="Q562" s="13">
        <f>(((Table1[[#This Row],[deadline]]/60)/60)/24)+DATE(1970,1,1)</f>
        <v>41990.771354166667</v>
      </c>
      <c r="R562" s="13">
        <f>(((Table1[[#This Row],[launched_at]]/60)/60)/24)+DATE(1970,1,1)</f>
        <v>41960.771354166667</v>
      </c>
      <c r="S562" t="s">
        <v>8353</v>
      </c>
      <c r="T562" t="s">
        <v>8317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ROUND(SUM((Table1[[#This Row],[pledged]]/Table1[[#This Row],[goal]])*100),0)</f>
        <v>0</v>
      </c>
      <c r="P563" s="8">
        <f>IFERROR(Table1[[#This Row],[pledged]]/Table1[[#This Row],[backers_count]],"0")</f>
        <v>27.5</v>
      </c>
      <c r="Q563" s="13">
        <f>(((Table1[[#This Row],[deadline]]/60)/60)/24)+DATE(1970,1,1)</f>
        <v>42303.658715277779</v>
      </c>
      <c r="R563" s="13">
        <f>(((Table1[[#This Row],[launched_at]]/60)/60)/24)+DATE(1970,1,1)</f>
        <v>42268.658715277779</v>
      </c>
      <c r="S563" t="s">
        <v>8353</v>
      </c>
      <c r="T563" t="s">
        <v>8317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ROUND(SUM((Table1[[#This Row],[pledged]]/Table1[[#This Row],[goal]])*100),0)</f>
        <v>0</v>
      </c>
      <c r="P564" s="8" t="str">
        <f>IFERROR(Table1[[#This Row],[pledged]]/Table1[[#This Row],[backers_count]],"0")</f>
        <v>0</v>
      </c>
      <c r="Q564" s="13">
        <f>(((Table1[[#This Row],[deadline]]/60)/60)/24)+DATE(1970,1,1)</f>
        <v>42722.389062500006</v>
      </c>
      <c r="R564" s="13">
        <f>(((Table1[[#This Row],[launched_at]]/60)/60)/24)+DATE(1970,1,1)</f>
        <v>42692.389062500006</v>
      </c>
      <c r="S564" t="s">
        <v>8353</v>
      </c>
      <c r="T564" t="s">
        <v>8317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ROUND(SUM((Table1[[#This Row],[pledged]]/Table1[[#This Row],[goal]])*100),0)</f>
        <v>0</v>
      </c>
      <c r="P565" s="8">
        <f>IFERROR(Table1[[#This Row],[pledged]]/Table1[[#This Row],[backers_count]],"0")</f>
        <v>34</v>
      </c>
      <c r="Q565" s="13">
        <f>(((Table1[[#This Row],[deadline]]/60)/60)/24)+DATE(1970,1,1)</f>
        <v>42052.069988425923</v>
      </c>
      <c r="R565" s="13">
        <f>(((Table1[[#This Row],[launched_at]]/60)/60)/24)+DATE(1970,1,1)</f>
        <v>42022.069988425923</v>
      </c>
      <c r="S565" t="s">
        <v>8353</v>
      </c>
      <c r="T565" t="s">
        <v>8317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ROUND(SUM((Table1[[#This Row],[pledged]]/Table1[[#This Row],[goal]])*100),0)</f>
        <v>0</v>
      </c>
      <c r="P566" s="8">
        <f>IFERROR(Table1[[#This Row],[pledged]]/Table1[[#This Row],[backers_count]],"0")</f>
        <v>1</v>
      </c>
      <c r="Q566" s="13">
        <f>(((Table1[[#This Row],[deadline]]/60)/60)/24)+DATE(1970,1,1)</f>
        <v>42441.942997685182</v>
      </c>
      <c r="R566" s="13">
        <f>(((Table1[[#This Row],[launched_at]]/60)/60)/24)+DATE(1970,1,1)</f>
        <v>42411.942997685182</v>
      </c>
      <c r="S566" t="s">
        <v>8353</v>
      </c>
      <c r="T566" t="s">
        <v>8317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ROUND(SUM((Table1[[#This Row],[pledged]]/Table1[[#This Row],[goal]])*100),0)</f>
        <v>0</v>
      </c>
      <c r="P567" s="8" t="str">
        <f>IFERROR(Table1[[#This Row],[pledged]]/Table1[[#This Row],[backers_count]],"0")</f>
        <v>0</v>
      </c>
      <c r="Q567" s="13">
        <f>(((Table1[[#This Row],[deadline]]/60)/60)/24)+DATE(1970,1,1)</f>
        <v>42195.785289351858</v>
      </c>
      <c r="R567" s="13">
        <f>(((Table1[[#This Row],[launched_at]]/60)/60)/24)+DATE(1970,1,1)</f>
        <v>42165.785289351858</v>
      </c>
      <c r="S567" t="s">
        <v>8353</v>
      </c>
      <c r="T567" t="s">
        <v>8317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ROUND(SUM((Table1[[#This Row],[pledged]]/Table1[[#This Row],[goal]])*100),0)</f>
        <v>0</v>
      </c>
      <c r="P568" s="8">
        <f>IFERROR(Table1[[#This Row],[pledged]]/Table1[[#This Row],[backers_count]],"0")</f>
        <v>1</v>
      </c>
      <c r="Q568" s="13">
        <f>(((Table1[[#This Row],[deadline]]/60)/60)/24)+DATE(1970,1,1)</f>
        <v>42565.68440972222</v>
      </c>
      <c r="R568" s="13">
        <f>(((Table1[[#This Row],[launched_at]]/60)/60)/24)+DATE(1970,1,1)</f>
        <v>42535.68440972222</v>
      </c>
      <c r="S568" t="s">
        <v>8353</v>
      </c>
      <c r="T568" t="s">
        <v>8317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ROUND(SUM((Table1[[#This Row],[pledged]]/Table1[[#This Row],[goal]])*100),0)</f>
        <v>0</v>
      </c>
      <c r="P569" s="8" t="str">
        <f>IFERROR(Table1[[#This Row],[pledged]]/Table1[[#This Row],[backers_count]],"0")</f>
        <v>0</v>
      </c>
      <c r="Q569" s="13">
        <f>(((Table1[[#This Row],[deadline]]/60)/60)/24)+DATE(1970,1,1)</f>
        <v>42005.842523148152</v>
      </c>
      <c r="R569" s="13">
        <f>(((Table1[[#This Row],[launched_at]]/60)/60)/24)+DATE(1970,1,1)</f>
        <v>41975.842523148152</v>
      </c>
      <c r="S569" t="s">
        <v>8353</v>
      </c>
      <c r="T569" t="s">
        <v>8317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ROUND(SUM((Table1[[#This Row],[pledged]]/Table1[[#This Row],[goal]])*100),0)</f>
        <v>1</v>
      </c>
      <c r="P570" s="8">
        <f>IFERROR(Table1[[#This Row],[pledged]]/Table1[[#This Row],[backers_count]],"0")</f>
        <v>49</v>
      </c>
      <c r="Q570" s="13">
        <f>(((Table1[[#This Row],[deadline]]/60)/60)/24)+DATE(1970,1,1)</f>
        <v>42385.458333333328</v>
      </c>
      <c r="R570" s="13">
        <f>(((Table1[[#This Row],[launched_at]]/60)/60)/24)+DATE(1970,1,1)</f>
        <v>42348.9215625</v>
      </c>
      <c r="S570" t="s">
        <v>8353</v>
      </c>
      <c r="T570" t="s">
        <v>8317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ROUND(SUM((Table1[[#This Row],[pledged]]/Table1[[#This Row],[goal]])*100),0)</f>
        <v>1</v>
      </c>
      <c r="P571" s="8">
        <f>IFERROR(Table1[[#This Row],[pledged]]/Table1[[#This Row],[backers_count]],"0")</f>
        <v>20</v>
      </c>
      <c r="Q571" s="13">
        <f>(((Table1[[#This Row],[deadline]]/60)/60)/24)+DATE(1970,1,1)</f>
        <v>42370.847361111111</v>
      </c>
      <c r="R571" s="13">
        <f>(((Table1[[#This Row],[launched_at]]/60)/60)/24)+DATE(1970,1,1)</f>
        <v>42340.847361111111</v>
      </c>
      <c r="S571" t="s">
        <v>8353</v>
      </c>
      <c r="T571" t="s">
        <v>8317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ROUND(SUM((Table1[[#This Row],[pledged]]/Table1[[#This Row],[goal]])*100),0)</f>
        <v>0</v>
      </c>
      <c r="P572" s="8">
        <f>IFERROR(Table1[[#This Row],[pledged]]/Table1[[#This Row],[backers_count]],"0")</f>
        <v>142</v>
      </c>
      <c r="Q572" s="13">
        <f>(((Table1[[#This Row],[deadline]]/60)/60)/24)+DATE(1970,1,1)</f>
        <v>42418.798252314817</v>
      </c>
      <c r="R572" s="13">
        <f>(((Table1[[#This Row],[launched_at]]/60)/60)/24)+DATE(1970,1,1)</f>
        <v>42388.798252314817</v>
      </c>
      <c r="S572" t="s">
        <v>8353</v>
      </c>
      <c r="T572" t="s">
        <v>8317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ROUND(SUM((Table1[[#This Row],[pledged]]/Table1[[#This Row],[goal]])*100),0)</f>
        <v>0</v>
      </c>
      <c r="P573" s="8">
        <f>IFERROR(Table1[[#This Row],[pledged]]/Table1[[#This Row],[backers_count]],"0")</f>
        <v>53</v>
      </c>
      <c r="Q573" s="13">
        <f>(((Table1[[#This Row],[deadline]]/60)/60)/24)+DATE(1970,1,1)</f>
        <v>42212.165972222225</v>
      </c>
      <c r="R573" s="13">
        <f>(((Table1[[#This Row],[launched_at]]/60)/60)/24)+DATE(1970,1,1)</f>
        <v>42192.816238425927</v>
      </c>
      <c r="S573" t="s">
        <v>8353</v>
      </c>
      <c r="T573" t="s">
        <v>8317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ROUND(SUM((Table1[[#This Row],[pledged]]/Table1[[#This Row],[goal]])*100),0)</f>
        <v>0</v>
      </c>
      <c r="P574" s="8" t="str">
        <f>IFERROR(Table1[[#This Row],[pledged]]/Table1[[#This Row],[backers_count]],"0")</f>
        <v>0</v>
      </c>
      <c r="Q574" s="13">
        <f>(((Table1[[#This Row],[deadline]]/60)/60)/24)+DATE(1970,1,1)</f>
        <v>42312.757962962962</v>
      </c>
      <c r="R574" s="13">
        <f>(((Table1[[#This Row],[launched_at]]/60)/60)/24)+DATE(1970,1,1)</f>
        <v>42282.71629629629</v>
      </c>
      <c r="S574" t="s">
        <v>8353</v>
      </c>
      <c r="T574" t="s">
        <v>8317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ROUND(SUM((Table1[[#This Row],[pledged]]/Table1[[#This Row],[goal]])*100),0)</f>
        <v>0</v>
      </c>
      <c r="P575" s="8">
        <f>IFERROR(Table1[[#This Row],[pledged]]/Table1[[#This Row],[backers_count]],"0")</f>
        <v>38.444444444444443</v>
      </c>
      <c r="Q575" s="13">
        <f>(((Table1[[#This Row],[deadline]]/60)/60)/24)+DATE(1970,1,1)</f>
        <v>42022.05</v>
      </c>
      <c r="R575" s="13">
        <f>(((Table1[[#This Row],[launched_at]]/60)/60)/24)+DATE(1970,1,1)</f>
        <v>41963.050127314811</v>
      </c>
      <c r="S575" t="s">
        <v>8353</v>
      </c>
      <c r="T575" t="s">
        <v>8317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ROUND(SUM((Table1[[#This Row],[pledged]]/Table1[[#This Row],[goal]])*100),0)</f>
        <v>1</v>
      </c>
      <c r="P576" s="8">
        <f>IFERROR(Table1[[#This Row],[pledged]]/Table1[[#This Row],[backers_count]],"0")</f>
        <v>20</v>
      </c>
      <c r="Q576" s="13">
        <f>(((Table1[[#This Row],[deadline]]/60)/60)/24)+DATE(1970,1,1)</f>
        <v>42662.443368055552</v>
      </c>
      <c r="R576" s="13">
        <f>(((Table1[[#This Row],[launched_at]]/60)/60)/24)+DATE(1970,1,1)</f>
        <v>42632.443368055552</v>
      </c>
      <c r="S576" t="s">
        <v>8353</v>
      </c>
      <c r="T576" t="s">
        <v>8317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ROUND(SUM((Table1[[#This Row],[pledged]]/Table1[[#This Row],[goal]])*100),0)</f>
        <v>0</v>
      </c>
      <c r="P577" s="8">
        <f>IFERROR(Table1[[#This Row],[pledged]]/Table1[[#This Row],[backers_count]],"0")</f>
        <v>64.75</v>
      </c>
      <c r="Q577" s="13">
        <f>(((Table1[[#This Row],[deadline]]/60)/60)/24)+DATE(1970,1,1)</f>
        <v>42168.692627314813</v>
      </c>
      <c r="R577" s="13">
        <f>(((Table1[[#This Row],[launched_at]]/60)/60)/24)+DATE(1970,1,1)</f>
        <v>42138.692627314813</v>
      </c>
      <c r="S577" t="s">
        <v>8353</v>
      </c>
      <c r="T577" t="s">
        <v>8317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ROUND(SUM((Table1[[#This Row],[pledged]]/Table1[[#This Row],[goal]])*100),0)</f>
        <v>0</v>
      </c>
      <c r="P578" s="8">
        <f>IFERROR(Table1[[#This Row],[pledged]]/Table1[[#This Row],[backers_count]],"0")</f>
        <v>1</v>
      </c>
      <c r="Q578" s="13">
        <f>(((Table1[[#This Row],[deadline]]/60)/60)/24)+DATE(1970,1,1)</f>
        <v>42091.43</v>
      </c>
      <c r="R578" s="13">
        <f>(((Table1[[#This Row],[launched_at]]/60)/60)/24)+DATE(1970,1,1)</f>
        <v>42031.471666666665</v>
      </c>
      <c r="S578" t="s">
        <v>8353</v>
      </c>
      <c r="T578" t="s">
        <v>8317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ROUND(SUM((Table1[[#This Row],[pledged]]/Table1[[#This Row],[goal]])*100),0)</f>
        <v>0</v>
      </c>
      <c r="P579" s="8">
        <f>IFERROR(Table1[[#This Row],[pledged]]/Table1[[#This Row],[backers_count]],"0")</f>
        <v>10</v>
      </c>
      <c r="Q579" s="13">
        <f>(((Table1[[#This Row],[deadline]]/60)/60)/24)+DATE(1970,1,1)</f>
        <v>42510.589143518519</v>
      </c>
      <c r="R579" s="13">
        <f>(((Table1[[#This Row],[launched_at]]/60)/60)/24)+DATE(1970,1,1)</f>
        <v>42450.589143518519</v>
      </c>
      <c r="S579" t="s">
        <v>8353</v>
      </c>
      <c r="T579" t="s">
        <v>8317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ROUND(SUM((Table1[[#This Row],[pledged]]/Table1[[#This Row],[goal]])*100),0)</f>
        <v>0</v>
      </c>
      <c r="P580" s="8">
        <f>IFERROR(Table1[[#This Row],[pledged]]/Table1[[#This Row],[backers_count]],"0")</f>
        <v>2</v>
      </c>
      <c r="Q580" s="13">
        <f>(((Table1[[#This Row],[deadline]]/60)/60)/24)+DATE(1970,1,1)</f>
        <v>42254.578622685185</v>
      </c>
      <c r="R580" s="13">
        <f>(((Table1[[#This Row],[launched_at]]/60)/60)/24)+DATE(1970,1,1)</f>
        <v>42230.578622685185</v>
      </c>
      <c r="S580" t="s">
        <v>8353</v>
      </c>
      <c r="T580" t="s">
        <v>8317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ROUND(SUM((Table1[[#This Row],[pledged]]/Table1[[#This Row],[goal]])*100),0)</f>
        <v>1</v>
      </c>
      <c r="P581" s="8">
        <f>IFERROR(Table1[[#This Row],[pledged]]/Table1[[#This Row],[backers_count]],"0")</f>
        <v>35</v>
      </c>
      <c r="Q581" s="13">
        <f>(((Table1[[#This Row],[deadline]]/60)/60)/24)+DATE(1970,1,1)</f>
        <v>41998.852118055554</v>
      </c>
      <c r="R581" s="13">
        <f>(((Table1[[#This Row],[launched_at]]/60)/60)/24)+DATE(1970,1,1)</f>
        <v>41968.852118055554</v>
      </c>
      <c r="S581" t="s">
        <v>8353</v>
      </c>
      <c r="T581" t="s">
        <v>8317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ROUND(SUM((Table1[[#This Row],[pledged]]/Table1[[#This Row],[goal]])*100),0)</f>
        <v>0</v>
      </c>
      <c r="P582" s="8">
        <f>IFERROR(Table1[[#This Row],[pledged]]/Table1[[#This Row],[backers_count]],"0")</f>
        <v>1</v>
      </c>
      <c r="Q582" s="13">
        <f>(((Table1[[#This Row],[deadline]]/60)/60)/24)+DATE(1970,1,1)</f>
        <v>42635.908182870371</v>
      </c>
      <c r="R582" s="13">
        <f>(((Table1[[#This Row],[launched_at]]/60)/60)/24)+DATE(1970,1,1)</f>
        <v>42605.908182870371</v>
      </c>
      <c r="S582" t="s">
        <v>8353</v>
      </c>
      <c r="T582" t="s">
        <v>8317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ROUND(SUM((Table1[[#This Row],[pledged]]/Table1[[#This Row],[goal]])*100),0)</f>
        <v>0</v>
      </c>
      <c r="P583" s="8" t="str">
        <f>IFERROR(Table1[[#This Row],[pledged]]/Table1[[#This Row],[backers_count]],"0")</f>
        <v>0</v>
      </c>
      <c r="Q583" s="13">
        <f>(((Table1[[#This Row],[deadline]]/60)/60)/24)+DATE(1970,1,1)</f>
        <v>42218.012777777782</v>
      </c>
      <c r="R583" s="13">
        <f>(((Table1[[#This Row],[launched_at]]/60)/60)/24)+DATE(1970,1,1)</f>
        <v>42188.012777777782</v>
      </c>
      <c r="S583" t="s">
        <v>8353</v>
      </c>
      <c r="T583" t="s">
        <v>8317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ROUND(SUM((Table1[[#This Row],[pledged]]/Table1[[#This Row],[goal]])*100),0)</f>
        <v>0</v>
      </c>
      <c r="P584" s="8" t="str">
        <f>IFERROR(Table1[[#This Row],[pledged]]/Table1[[#This Row],[backers_count]],"0")</f>
        <v>0</v>
      </c>
      <c r="Q584" s="13">
        <f>(((Table1[[#This Row],[deadline]]/60)/60)/24)+DATE(1970,1,1)</f>
        <v>42078.75</v>
      </c>
      <c r="R584" s="13">
        <f>(((Table1[[#This Row],[launched_at]]/60)/60)/24)+DATE(1970,1,1)</f>
        <v>42055.739803240736</v>
      </c>
      <c r="S584" t="s">
        <v>8353</v>
      </c>
      <c r="T584" t="s">
        <v>8317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ROUND(SUM((Table1[[#This Row],[pledged]]/Table1[[#This Row],[goal]])*100),0)</f>
        <v>0</v>
      </c>
      <c r="P585" s="8">
        <f>IFERROR(Table1[[#This Row],[pledged]]/Table1[[#This Row],[backers_count]],"0")</f>
        <v>1</v>
      </c>
      <c r="Q585" s="13">
        <f>(((Table1[[#This Row],[deadline]]/60)/60)/24)+DATE(1970,1,1)</f>
        <v>42082.896840277783</v>
      </c>
      <c r="R585" s="13">
        <f>(((Table1[[#This Row],[launched_at]]/60)/60)/24)+DATE(1970,1,1)</f>
        <v>42052.93850694444</v>
      </c>
      <c r="S585" t="s">
        <v>8353</v>
      </c>
      <c r="T585" t="s">
        <v>8317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ROUND(SUM((Table1[[#This Row],[pledged]]/Table1[[#This Row],[goal]])*100),0)</f>
        <v>1</v>
      </c>
      <c r="P586" s="8">
        <f>IFERROR(Table1[[#This Row],[pledged]]/Table1[[#This Row],[backers_count]],"0")</f>
        <v>5</v>
      </c>
      <c r="Q586" s="13">
        <f>(((Table1[[#This Row],[deadline]]/60)/60)/24)+DATE(1970,1,1)</f>
        <v>42079.674953703703</v>
      </c>
      <c r="R586" s="13">
        <f>(((Table1[[#This Row],[launched_at]]/60)/60)/24)+DATE(1970,1,1)</f>
        <v>42049.716620370367</v>
      </c>
      <c r="S586" t="s">
        <v>8353</v>
      </c>
      <c r="T586" t="s">
        <v>8317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ROUND(SUM((Table1[[#This Row],[pledged]]/Table1[[#This Row],[goal]])*100),0)</f>
        <v>0</v>
      </c>
      <c r="P587" s="8" t="str">
        <f>IFERROR(Table1[[#This Row],[pledged]]/Table1[[#This Row],[backers_count]],"0")</f>
        <v>0</v>
      </c>
      <c r="Q587" s="13">
        <f>(((Table1[[#This Row],[deadline]]/60)/60)/24)+DATE(1970,1,1)</f>
        <v>42339</v>
      </c>
      <c r="R587" s="13">
        <f>(((Table1[[#This Row],[launched_at]]/60)/60)/24)+DATE(1970,1,1)</f>
        <v>42283.3909375</v>
      </c>
      <c r="S587" t="s">
        <v>8353</v>
      </c>
      <c r="T587" t="s">
        <v>8317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ROUND(SUM((Table1[[#This Row],[pledged]]/Table1[[#This Row],[goal]])*100),0)</f>
        <v>1</v>
      </c>
      <c r="P588" s="8">
        <f>IFERROR(Table1[[#This Row],[pledged]]/Table1[[#This Row],[backers_count]],"0")</f>
        <v>14</v>
      </c>
      <c r="Q588" s="13">
        <f>(((Table1[[#This Row],[deadline]]/60)/60)/24)+DATE(1970,1,1)</f>
        <v>42050.854247685187</v>
      </c>
      <c r="R588" s="13">
        <f>(((Table1[[#This Row],[launched_at]]/60)/60)/24)+DATE(1970,1,1)</f>
        <v>42020.854247685187</v>
      </c>
      <c r="S588" t="s">
        <v>8353</v>
      </c>
      <c r="T588" t="s">
        <v>8317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ROUND(SUM((Table1[[#This Row],[pledged]]/Table1[[#This Row],[goal]])*100),0)</f>
        <v>9</v>
      </c>
      <c r="P589" s="8">
        <f>IFERROR(Table1[[#This Row],[pledged]]/Table1[[#This Row],[backers_count]],"0")</f>
        <v>389.28571428571428</v>
      </c>
      <c r="Q589" s="13">
        <f>(((Table1[[#This Row],[deadline]]/60)/60)/24)+DATE(1970,1,1)</f>
        <v>42110.757326388892</v>
      </c>
      <c r="R589" s="13">
        <f>(((Table1[[#This Row],[launched_at]]/60)/60)/24)+DATE(1970,1,1)</f>
        <v>42080.757326388892</v>
      </c>
      <c r="S589" t="s">
        <v>8353</v>
      </c>
      <c r="T589" t="s">
        <v>8317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ROUND(SUM((Table1[[#This Row],[pledged]]/Table1[[#This Row],[goal]])*100),0)</f>
        <v>3</v>
      </c>
      <c r="P590" s="8">
        <f>IFERROR(Table1[[#This Row],[pledged]]/Table1[[#This Row],[backers_count]],"0")</f>
        <v>150.5</v>
      </c>
      <c r="Q590" s="13">
        <f>(((Table1[[#This Row],[deadline]]/60)/60)/24)+DATE(1970,1,1)</f>
        <v>42691.811180555553</v>
      </c>
      <c r="R590" s="13">
        <f>(((Table1[[#This Row],[launched_at]]/60)/60)/24)+DATE(1970,1,1)</f>
        <v>42631.769513888896</v>
      </c>
      <c r="S590" t="s">
        <v>8353</v>
      </c>
      <c r="T590" t="s">
        <v>8317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ROUND(SUM((Table1[[#This Row],[pledged]]/Table1[[#This Row],[goal]])*100),0)</f>
        <v>0</v>
      </c>
      <c r="P591" s="8">
        <f>IFERROR(Table1[[#This Row],[pledged]]/Table1[[#This Row],[backers_count]],"0")</f>
        <v>1</v>
      </c>
      <c r="Q591" s="13">
        <f>(((Table1[[#This Row],[deadline]]/60)/60)/24)+DATE(1970,1,1)</f>
        <v>42193.614571759259</v>
      </c>
      <c r="R591" s="13">
        <f>(((Table1[[#This Row],[launched_at]]/60)/60)/24)+DATE(1970,1,1)</f>
        <v>42178.614571759259</v>
      </c>
      <c r="S591" t="s">
        <v>8353</v>
      </c>
      <c r="T591" t="s">
        <v>8317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ROUND(SUM((Table1[[#This Row],[pledged]]/Table1[[#This Row],[goal]])*100),0)</f>
        <v>4</v>
      </c>
      <c r="P592" s="8">
        <f>IFERROR(Table1[[#This Row],[pledged]]/Table1[[#This Row],[backers_count]],"0")</f>
        <v>24.777777777777779</v>
      </c>
      <c r="Q592" s="13">
        <f>(((Table1[[#This Row],[deadline]]/60)/60)/24)+DATE(1970,1,1)</f>
        <v>42408.542361111111</v>
      </c>
      <c r="R592" s="13">
        <f>(((Table1[[#This Row],[launched_at]]/60)/60)/24)+DATE(1970,1,1)</f>
        <v>42377.554756944446</v>
      </c>
      <c r="S592" t="s">
        <v>8353</v>
      </c>
      <c r="T592" t="s">
        <v>8317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ROUND(SUM((Table1[[#This Row],[pledged]]/Table1[[#This Row],[goal]])*100),0)</f>
        <v>0</v>
      </c>
      <c r="P593" s="8">
        <f>IFERROR(Table1[[#This Row],[pledged]]/Table1[[#This Row],[backers_count]],"0")</f>
        <v>30.5</v>
      </c>
      <c r="Q593" s="13">
        <f>(((Table1[[#This Row],[deadline]]/60)/60)/24)+DATE(1970,1,1)</f>
        <v>42207.543171296296</v>
      </c>
      <c r="R593" s="13">
        <f>(((Table1[[#This Row],[launched_at]]/60)/60)/24)+DATE(1970,1,1)</f>
        <v>42177.543171296296</v>
      </c>
      <c r="S593" t="s">
        <v>8353</v>
      </c>
      <c r="T593" t="s">
        <v>8317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ROUND(SUM((Table1[[#This Row],[pledged]]/Table1[[#This Row],[goal]])*100),0)</f>
        <v>3</v>
      </c>
      <c r="P594" s="8">
        <f>IFERROR(Table1[[#This Row],[pledged]]/Table1[[#This Row],[backers_count]],"0")</f>
        <v>250</v>
      </c>
      <c r="Q594" s="13">
        <f>(((Table1[[#This Row],[deadline]]/60)/60)/24)+DATE(1970,1,1)</f>
        <v>41976.232175925921</v>
      </c>
      <c r="R594" s="13">
        <f>(((Table1[[#This Row],[launched_at]]/60)/60)/24)+DATE(1970,1,1)</f>
        <v>41946.232175925928</v>
      </c>
      <c r="S594" t="s">
        <v>8353</v>
      </c>
      <c r="T594" t="s">
        <v>8317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ROUND(SUM((Table1[[#This Row],[pledged]]/Table1[[#This Row],[goal]])*100),0)</f>
        <v>23</v>
      </c>
      <c r="P595" s="8">
        <f>IFERROR(Table1[[#This Row],[pledged]]/Table1[[#This Row],[backers_count]],"0")</f>
        <v>16.428571428571427</v>
      </c>
      <c r="Q595" s="13">
        <f>(((Table1[[#This Row],[deadline]]/60)/60)/24)+DATE(1970,1,1)</f>
        <v>42100.635937500003</v>
      </c>
      <c r="R595" s="13">
        <f>(((Table1[[#This Row],[launched_at]]/60)/60)/24)+DATE(1970,1,1)</f>
        <v>42070.677604166667</v>
      </c>
      <c r="S595" t="s">
        <v>8353</v>
      </c>
      <c r="T595" t="s">
        <v>8317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ROUND(SUM((Table1[[#This Row],[pledged]]/Table1[[#This Row],[goal]])*100),0)</f>
        <v>0</v>
      </c>
      <c r="P596" s="8">
        <f>IFERROR(Table1[[#This Row],[pledged]]/Table1[[#This Row],[backers_count]],"0")</f>
        <v>13</v>
      </c>
      <c r="Q596" s="13">
        <f>(((Table1[[#This Row],[deadline]]/60)/60)/24)+DATE(1970,1,1)</f>
        <v>42476.780162037037</v>
      </c>
      <c r="R596" s="13">
        <f>(((Table1[[#This Row],[launched_at]]/60)/60)/24)+DATE(1970,1,1)</f>
        <v>42446.780162037037</v>
      </c>
      <c r="S596" t="s">
        <v>8353</v>
      </c>
      <c r="T596" t="s">
        <v>8317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ROUND(SUM((Table1[[#This Row],[pledged]]/Table1[[#This Row],[goal]])*100),0)</f>
        <v>0</v>
      </c>
      <c r="P597" s="8">
        <f>IFERROR(Table1[[#This Row],[pledged]]/Table1[[#This Row],[backers_count]],"0")</f>
        <v>53.25</v>
      </c>
      <c r="Q597" s="13">
        <f>(((Table1[[#This Row],[deadline]]/60)/60)/24)+DATE(1970,1,1)</f>
        <v>42128.069884259254</v>
      </c>
      <c r="R597" s="13">
        <f>(((Table1[[#This Row],[launched_at]]/60)/60)/24)+DATE(1970,1,1)</f>
        <v>42083.069884259254</v>
      </c>
      <c r="S597" t="s">
        <v>8353</v>
      </c>
      <c r="T597" t="s">
        <v>8317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ROUND(SUM((Table1[[#This Row],[pledged]]/Table1[[#This Row],[goal]])*100),0)</f>
        <v>0</v>
      </c>
      <c r="P598" s="8">
        <f>IFERROR(Table1[[#This Row],[pledged]]/Table1[[#This Row],[backers_count]],"0")</f>
        <v>3</v>
      </c>
      <c r="Q598" s="13">
        <f>(((Table1[[#This Row],[deadline]]/60)/60)/24)+DATE(1970,1,1)</f>
        <v>42676.896898148145</v>
      </c>
      <c r="R598" s="13">
        <f>(((Table1[[#This Row],[launched_at]]/60)/60)/24)+DATE(1970,1,1)</f>
        <v>42646.896898148145</v>
      </c>
      <c r="S598" t="s">
        <v>8353</v>
      </c>
      <c r="T598" t="s">
        <v>8317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ROUND(SUM((Table1[[#This Row],[pledged]]/Table1[[#This Row],[goal]])*100),0)</f>
        <v>0</v>
      </c>
      <c r="P599" s="8">
        <f>IFERROR(Table1[[#This Row],[pledged]]/Table1[[#This Row],[backers_count]],"0")</f>
        <v>10</v>
      </c>
      <c r="Q599" s="13">
        <f>(((Table1[[#This Row],[deadline]]/60)/60)/24)+DATE(1970,1,1)</f>
        <v>42582.666666666672</v>
      </c>
      <c r="R599" s="13">
        <f>(((Table1[[#This Row],[launched_at]]/60)/60)/24)+DATE(1970,1,1)</f>
        <v>42545.705266203702</v>
      </c>
      <c r="S599" t="s">
        <v>8353</v>
      </c>
      <c r="T599" t="s">
        <v>8317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ROUND(SUM((Table1[[#This Row],[pledged]]/Table1[[#This Row],[goal]])*100),0)</f>
        <v>34</v>
      </c>
      <c r="P600" s="8">
        <f>IFERROR(Table1[[#This Row],[pledged]]/Table1[[#This Row],[backers_count]],"0")</f>
        <v>121.42857142857143</v>
      </c>
      <c r="Q600" s="13">
        <f>(((Table1[[#This Row],[deadline]]/60)/60)/24)+DATE(1970,1,1)</f>
        <v>41978.00209490741</v>
      </c>
      <c r="R600" s="13">
        <f>(((Table1[[#This Row],[launched_at]]/60)/60)/24)+DATE(1970,1,1)</f>
        <v>41948.00209490741</v>
      </c>
      <c r="S600" t="s">
        <v>8353</v>
      </c>
      <c r="T600" t="s">
        <v>8317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ROUND(SUM((Table1[[#This Row],[pledged]]/Table1[[#This Row],[goal]])*100),0)</f>
        <v>0</v>
      </c>
      <c r="P601" s="8">
        <f>IFERROR(Table1[[#This Row],[pledged]]/Table1[[#This Row],[backers_count]],"0")</f>
        <v>15.5</v>
      </c>
      <c r="Q601" s="13">
        <f>(((Table1[[#This Row],[deadline]]/60)/60)/24)+DATE(1970,1,1)</f>
        <v>42071.636111111111</v>
      </c>
      <c r="R601" s="13">
        <f>(((Table1[[#This Row],[launched_at]]/60)/60)/24)+DATE(1970,1,1)</f>
        <v>42047.812523148154</v>
      </c>
      <c r="S601" t="s">
        <v>8353</v>
      </c>
      <c r="T601" t="s">
        <v>8317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ROUND(SUM((Table1[[#This Row],[pledged]]/Table1[[#This Row],[goal]])*100),0)</f>
        <v>2</v>
      </c>
      <c r="P602" s="8">
        <f>IFERROR(Table1[[#This Row],[pledged]]/Table1[[#This Row],[backers_count]],"0")</f>
        <v>100</v>
      </c>
      <c r="Q602" s="13">
        <f>(((Table1[[#This Row],[deadline]]/60)/60)/24)+DATE(1970,1,1)</f>
        <v>42133.798171296294</v>
      </c>
      <c r="R602" s="13">
        <f>(((Table1[[#This Row],[launched_at]]/60)/60)/24)+DATE(1970,1,1)</f>
        <v>42073.798171296294</v>
      </c>
      <c r="S602" t="s">
        <v>8353</v>
      </c>
      <c r="T602" t="s">
        <v>8317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ROUND(SUM((Table1[[#This Row],[pledged]]/Table1[[#This Row],[goal]])*100),0)</f>
        <v>1</v>
      </c>
      <c r="P603" s="8">
        <f>IFERROR(Table1[[#This Row],[pledged]]/Table1[[#This Row],[backers_count]],"0")</f>
        <v>23.333333333333332</v>
      </c>
      <c r="Q603" s="13">
        <f>(((Table1[[#This Row],[deadline]]/60)/60)/24)+DATE(1970,1,1)</f>
        <v>41999.858090277776</v>
      </c>
      <c r="R603" s="13">
        <f>(((Table1[[#This Row],[launched_at]]/60)/60)/24)+DATE(1970,1,1)</f>
        <v>41969.858090277776</v>
      </c>
      <c r="S603" t="s">
        <v>8353</v>
      </c>
      <c r="T603" t="s">
        <v>8317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ROUND(SUM((Table1[[#This Row],[pledged]]/Table1[[#This Row],[goal]])*100),0)</f>
        <v>0</v>
      </c>
      <c r="P604" s="8" t="str">
        <f>IFERROR(Table1[[#This Row],[pledged]]/Table1[[#This Row],[backers_count]],"0")</f>
        <v>0</v>
      </c>
      <c r="Q604" s="13">
        <f>(((Table1[[#This Row],[deadline]]/60)/60)/24)+DATE(1970,1,1)</f>
        <v>42173.79415509259</v>
      </c>
      <c r="R604" s="13">
        <f>(((Table1[[#This Row],[launched_at]]/60)/60)/24)+DATE(1970,1,1)</f>
        <v>42143.79415509259</v>
      </c>
      <c r="S604" t="s">
        <v>8353</v>
      </c>
      <c r="T604" t="s">
        <v>8317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ROUND(SUM((Table1[[#This Row],[pledged]]/Table1[[#This Row],[goal]])*100),0)</f>
        <v>4</v>
      </c>
      <c r="P605" s="8">
        <f>IFERROR(Table1[[#This Row],[pledged]]/Table1[[#This Row],[backers_count]],"0")</f>
        <v>45.386153846153846</v>
      </c>
      <c r="Q605" s="13">
        <f>(((Table1[[#This Row],[deadline]]/60)/60)/24)+DATE(1970,1,1)</f>
        <v>41865.639155092591</v>
      </c>
      <c r="R605" s="13">
        <f>(((Table1[[#This Row],[launched_at]]/60)/60)/24)+DATE(1970,1,1)</f>
        <v>41835.639155092591</v>
      </c>
      <c r="S605" t="s">
        <v>8353</v>
      </c>
      <c r="T605" t="s">
        <v>8317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ROUND(SUM((Table1[[#This Row],[pledged]]/Table1[[#This Row],[goal]])*100),0)</f>
        <v>0</v>
      </c>
      <c r="P606" s="8" t="str">
        <f>IFERROR(Table1[[#This Row],[pledged]]/Table1[[#This Row],[backers_count]],"0")</f>
        <v>0</v>
      </c>
      <c r="Q606" s="13">
        <f>(((Table1[[#This Row],[deadline]]/60)/60)/24)+DATE(1970,1,1)</f>
        <v>41879.035370370373</v>
      </c>
      <c r="R606" s="13">
        <f>(((Table1[[#This Row],[launched_at]]/60)/60)/24)+DATE(1970,1,1)</f>
        <v>41849.035370370373</v>
      </c>
      <c r="S606" t="s">
        <v>8353</v>
      </c>
      <c r="T606" t="s">
        <v>8317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ROUND(SUM((Table1[[#This Row],[pledged]]/Table1[[#This Row],[goal]])*100),0)</f>
        <v>3</v>
      </c>
      <c r="P607" s="8">
        <f>IFERROR(Table1[[#This Row],[pledged]]/Table1[[#This Row],[backers_count]],"0")</f>
        <v>16.375</v>
      </c>
      <c r="Q607" s="13">
        <f>(((Table1[[#This Row],[deadline]]/60)/60)/24)+DATE(1970,1,1)</f>
        <v>42239.357731481476</v>
      </c>
      <c r="R607" s="13">
        <f>(((Table1[[#This Row],[launched_at]]/60)/60)/24)+DATE(1970,1,1)</f>
        <v>42194.357731481476</v>
      </c>
      <c r="S607" t="s">
        <v>8353</v>
      </c>
      <c r="T607" t="s">
        <v>8317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ROUND(SUM((Table1[[#This Row],[pledged]]/Table1[[#This Row],[goal]])*100),0)</f>
        <v>0</v>
      </c>
      <c r="P608" s="8">
        <f>IFERROR(Table1[[#This Row],[pledged]]/Table1[[#This Row],[backers_count]],"0")</f>
        <v>10</v>
      </c>
      <c r="Q608" s="13">
        <f>(((Table1[[#This Row],[deadline]]/60)/60)/24)+DATE(1970,1,1)</f>
        <v>42148.625</v>
      </c>
      <c r="R608" s="13">
        <f>(((Table1[[#This Row],[launched_at]]/60)/60)/24)+DATE(1970,1,1)</f>
        <v>42102.650567129633</v>
      </c>
      <c r="S608" t="s">
        <v>8353</v>
      </c>
      <c r="T608" t="s">
        <v>8317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ROUND(SUM((Table1[[#This Row],[pledged]]/Table1[[#This Row],[goal]])*100),0)</f>
        <v>0</v>
      </c>
      <c r="P609" s="8" t="str">
        <f>IFERROR(Table1[[#This Row],[pledged]]/Table1[[#This Row],[backers_count]],"0")</f>
        <v>0</v>
      </c>
      <c r="Q609" s="13">
        <f>(((Table1[[#This Row],[deadline]]/60)/60)/24)+DATE(1970,1,1)</f>
        <v>42330.867314814815</v>
      </c>
      <c r="R609" s="13">
        <f>(((Table1[[#This Row],[launched_at]]/60)/60)/24)+DATE(1970,1,1)</f>
        <v>42300.825648148151</v>
      </c>
      <c r="S609" t="s">
        <v>8353</v>
      </c>
      <c r="T609" t="s">
        <v>8317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ROUND(SUM((Table1[[#This Row],[pledged]]/Table1[[#This Row],[goal]])*100),0)</f>
        <v>1</v>
      </c>
      <c r="P610" s="8">
        <f>IFERROR(Table1[[#This Row],[pledged]]/Table1[[#This Row],[backers_count]],"0")</f>
        <v>292.2</v>
      </c>
      <c r="Q610" s="13">
        <f>(((Table1[[#This Row],[deadline]]/60)/60)/24)+DATE(1970,1,1)</f>
        <v>42170.921064814815</v>
      </c>
      <c r="R610" s="13">
        <f>(((Table1[[#This Row],[launched_at]]/60)/60)/24)+DATE(1970,1,1)</f>
        <v>42140.921064814815</v>
      </c>
      <c r="S610" t="s">
        <v>8353</v>
      </c>
      <c r="T610" t="s">
        <v>8317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ROUND(SUM((Table1[[#This Row],[pledged]]/Table1[[#This Row],[goal]])*100),0)</f>
        <v>1</v>
      </c>
      <c r="P611" s="8">
        <f>IFERROR(Table1[[#This Row],[pledged]]/Table1[[#This Row],[backers_count]],"0")</f>
        <v>5</v>
      </c>
      <c r="Q611" s="13">
        <f>(((Table1[[#This Row],[deadline]]/60)/60)/24)+DATE(1970,1,1)</f>
        <v>42337.075740740736</v>
      </c>
      <c r="R611" s="13">
        <f>(((Table1[[#This Row],[launched_at]]/60)/60)/24)+DATE(1970,1,1)</f>
        <v>42307.034074074079</v>
      </c>
      <c r="S611" t="s">
        <v>8353</v>
      </c>
      <c r="T611" t="s">
        <v>8317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ROUND(SUM((Table1[[#This Row],[pledged]]/Table1[[#This Row],[goal]])*100),0)</f>
        <v>0</v>
      </c>
      <c r="P612" s="8" t="str">
        <f>IFERROR(Table1[[#This Row],[pledged]]/Table1[[#This Row],[backers_count]],"0")</f>
        <v>0</v>
      </c>
      <c r="Q612" s="13">
        <f>(((Table1[[#This Row],[deadline]]/60)/60)/24)+DATE(1970,1,1)</f>
        <v>42116.83085648148</v>
      </c>
      <c r="R612" s="13">
        <f>(((Table1[[#This Row],[launched_at]]/60)/60)/24)+DATE(1970,1,1)</f>
        <v>42086.83085648148</v>
      </c>
      <c r="S612" t="s">
        <v>8353</v>
      </c>
      <c r="T612" t="s">
        <v>8317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ROUND(SUM((Table1[[#This Row],[pledged]]/Table1[[#This Row],[goal]])*100),0)</f>
        <v>0</v>
      </c>
      <c r="P613" s="8" t="str">
        <f>IFERROR(Table1[[#This Row],[pledged]]/Table1[[#This Row],[backers_count]],"0")</f>
        <v>0</v>
      </c>
      <c r="Q613" s="13">
        <f>(((Table1[[#This Row],[deadline]]/60)/60)/24)+DATE(1970,1,1)</f>
        <v>42388.560613425929</v>
      </c>
      <c r="R613" s="13">
        <f>(((Table1[[#This Row],[launched_at]]/60)/60)/24)+DATE(1970,1,1)</f>
        <v>42328.560613425929</v>
      </c>
      <c r="S613" t="s">
        <v>8353</v>
      </c>
      <c r="T613" t="s">
        <v>8317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ROUND(SUM((Table1[[#This Row],[pledged]]/Table1[[#This Row],[goal]])*100),0)</f>
        <v>0</v>
      </c>
      <c r="P614" s="8" t="str">
        <f>IFERROR(Table1[[#This Row],[pledged]]/Table1[[#This Row],[backers_count]],"0")</f>
        <v>0</v>
      </c>
      <c r="Q614" s="13">
        <f>(((Table1[[#This Row],[deadline]]/60)/60)/24)+DATE(1970,1,1)</f>
        <v>42615.031782407401</v>
      </c>
      <c r="R614" s="13">
        <f>(((Table1[[#This Row],[launched_at]]/60)/60)/24)+DATE(1970,1,1)</f>
        <v>42585.031782407401</v>
      </c>
      <c r="S614" t="s">
        <v>8353</v>
      </c>
      <c r="T614" t="s">
        <v>8317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ROUND(SUM((Table1[[#This Row],[pledged]]/Table1[[#This Row],[goal]])*100),0)</f>
        <v>21</v>
      </c>
      <c r="P615" s="8">
        <f>IFERROR(Table1[[#This Row],[pledged]]/Table1[[#This Row],[backers_count]],"0")</f>
        <v>105.93388429752066</v>
      </c>
      <c r="Q615" s="13">
        <f>(((Table1[[#This Row],[deadline]]/60)/60)/24)+DATE(1970,1,1)</f>
        <v>42278.207638888889</v>
      </c>
      <c r="R615" s="13">
        <f>(((Table1[[#This Row],[launched_at]]/60)/60)/24)+DATE(1970,1,1)</f>
        <v>42247.496759259258</v>
      </c>
      <c r="S615" t="s">
        <v>8353</v>
      </c>
      <c r="T615" t="s">
        <v>8317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ROUND(SUM((Table1[[#This Row],[pledged]]/Table1[[#This Row],[goal]])*100),0)</f>
        <v>0</v>
      </c>
      <c r="P616" s="8" t="str">
        <f>IFERROR(Table1[[#This Row],[pledged]]/Table1[[#This Row],[backers_count]],"0")</f>
        <v>0</v>
      </c>
      <c r="Q616" s="13">
        <f>(((Table1[[#This Row],[deadline]]/60)/60)/24)+DATE(1970,1,1)</f>
        <v>42545.061805555553</v>
      </c>
      <c r="R616" s="13">
        <f>(((Table1[[#This Row],[launched_at]]/60)/60)/24)+DATE(1970,1,1)</f>
        <v>42515.061805555553</v>
      </c>
      <c r="S616" t="s">
        <v>8353</v>
      </c>
      <c r="T616" t="s">
        <v>8317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ROUND(SUM((Table1[[#This Row],[pledged]]/Table1[[#This Row],[goal]])*100),0)</f>
        <v>0</v>
      </c>
      <c r="P617" s="8" t="str">
        <f>IFERROR(Table1[[#This Row],[pledged]]/Table1[[#This Row],[backers_count]],"0")</f>
        <v>0</v>
      </c>
      <c r="Q617" s="13">
        <f>(((Table1[[#This Row],[deadline]]/60)/60)/24)+DATE(1970,1,1)</f>
        <v>42272.122210648144</v>
      </c>
      <c r="R617" s="13">
        <f>(((Table1[[#This Row],[launched_at]]/60)/60)/24)+DATE(1970,1,1)</f>
        <v>42242.122210648144</v>
      </c>
      <c r="S617" t="s">
        <v>8353</v>
      </c>
      <c r="T617" t="s">
        <v>8317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ROUND(SUM((Table1[[#This Row],[pledged]]/Table1[[#This Row],[goal]])*100),0)</f>
        <v>0</v>
      </c>
      <c r="P618" s="8" t="str">
        <f>IFERROR(Table1[[#This Row],[pledged]]/Table1[[#This Row],[backers_count]],"0")</f>
        <v>0</v>
      </c>
      <c r="Q618" s="13">
        <f>(((Table1[[#This Row],[deadline]]/60)/60)/24)+DATE(1970,1,1)</f>
        <v>42791.376238425932</v>
      </c>
      <c r="R618" s="13">
        <f>(((Table1[[#This Row],[launched_at]]/60)/60)/24)+DATE(1970,1,1)</f>
        <v>42761.376238425932</v>
      </c>
      <c r="S618" t="s">
        <v>8353</v>
      </c>
      <c r="T618" t="s">
        <v>8317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ROUND(SUM((Table1[[#This Row],[pledged]]/Table1[[#This Row],[goal]])*100),0)</f>
        <v>3</v>
      </c>
      <c r="P619" s="8">
        <f>IFERROR(Table1[[#This Row],[pledged]]/Table1[[#This Row],[backers_count]],"0")</f>
        <v>20</v>
      </c>
      <c r="Q619" s="13">
        <f>(((Table1[[#This Row],[deadline]]/60)/60)/24)+DATE(1970,1,1)</f>
        <v>42132.343090277776</v>
      </c>
      <c r="R619" s="13">
        <f>(((Table1[[#This Row],[launched_at]]/60)/60)/24)+DATE(1970,1,1)</f>
        <v>42087.343090277776</v>
      </c>
      <c r="S619" t="s">
        <v>8353</v>
      </c>
      <c r="T619" t="s">
        <v>8317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ROUND(SUM((Table1[[#This Row],[pledged]]/Table1[[#This Row],[goal]])*100),0)</f>
        <v>0</v>
      </c>
      <c r="P620" s="8" t="str">
        <f>IFERROR(Table1[[#This Row],[pledged]]/Table1[[#This Row],[backers_count]],"0")</f>
        <v>0</v>
      </c>
      <c r="Q620" s="13">
        <f>(((Table1[[#This Row],[deadline]]/60)/60)/24)+DATE(1970,1,1)</f>
        <v>42347.810219907406</v>
      </c>
      <c r="R620" s="13">
        <f>(((Table1[[#This Row],[launched_at]]/60)/60)/24)+DATE(1970,1,1)</f>
        <v>42317.810219907406</v>
      </c>
      <c r="S620" t="s">
        <v>8353</v>
      </c>
      <c r="T620" t="s">
        <v>8317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ROUND(SUM((Table1[[#This Row],[pledged]]/Table1[[#This Row],[goal]])*100),0)</f>
        <v>0</v>
      </c>
      <c r="P621" s="8">
        <f>IFERROR(Table1[[#This Row],[pledged]]/Table1[[#This Row],[backers_count]],"0")</f>
        <v>1</v>
      </c>
      <c r="Q621" s="13">
        <f>(((Table1[[#This Row],[deadline]]/60)/60)/24)+DATE(1970,1,1)</f>
        <v>41968.692013888889</v>
      </c>
      <c r="R621" s="13">
        <f>(((Table1[[#This Row],[launched_at]]/60)/60)/24)+DATE(1970,1,1)</f>
        <v>41908.650347222225</v>
      </c>
      <c r="S621" t="s">
        <v>8353</v>
      </c>
      <c r="T621" t="s">
        <v>8317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ROUND(SUM((Table1[[#This Row],[pledged]]/Table1[[#This Row],[goal]])*100),0)</f>
        <v>1</v>
      </c>
      <c r="P622" s="8">
        <f>IFERROR(Table1[[#This Row],[pledged]]/Table1[[#This Row],[backers_count]],"0")</f>
        <v>300</v>
      </c>
      <c r="Q622" s="13">
        <f>(((Table1[[#This Row],[deadline]]/60)/60)/24)+DATE(1970,1,1)</f>
        <v>41876.716874999998</v>
      </c>
      <c r="R622" s="13">
        <f>(((Table1[[#This Row],[launched_at]]/60)/60)/24)+DATE(1970,1,1)</f>
        <v>41831.716874999998</v>
      </c>
      <c r="S622" t="s">
        <v>8353</v>
      </c>
      <c r="T622" t="s">
        <v>8317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ROUND(SUM((Table1[[#This Row],[pledged]]/Table1[[#This Row],[goal]])*100),0)</f>
        <v>1</v>
      </c>
      <c r="P623" s="8">
        <f>IFERROR(Table1[[#This Row],[pledged]]/Table1[[#This Row],[backers_count]],"0")</f>
        <v>87</v>
      </c>
      <c r="Q623" s="13">
        <f>(((Table1[[#This Row],[deadline]]/60)/60)/24)+DATE(1970,1,1)</f>
        <v>42558.987696759257</v>
      </c>
      <c r="R623" s="13">
        <f>(((Table1[[#This Row],[launched_at]]/60)/60)/24)+DATE(1970,1,1)</f>
        <v>42528.987696759257</v>
      </c>
      <c r="S623" t="s">
        <v>8353</v>
      </c>
      <c r="T623" t="s">
        <v>8317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ROUND(SUM((Table1[[#This Row],[pledged]]/Table1[[#This Row],[goal]])*100),0)</f>
        <v>6</v>
      </c>
      <c r="P624" s="8">
        <f>IFERROR(Table1[[#This Row],[pledged]]/Table1[[#This Row],[backers_count]],"0")</f>
        <v>37.888888888888886</v>
      </c>
      <c r="Q624" s="13">
        <f>(((Table1[[#This Row],[deadline]]/60)/60)/24)+DATE(1970,1,1)</f>
        <v>42552.774745370371</v>
      </c>
      <c r="R624" s="13">
        <f>(((Table1[[#This Row],[launched_at]]/60)/60)/24)+DATE(1970,1,1)</f>
        <v>42532.774745370371</v>
      </c>
      <c r="S624" t="s">
        <v>8353</v>
      </c>
      <c r="T624" t="s">
        <v>8317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ROUND(SUM((Table1[[#This Row],[pledged]]/Table1[[#This Row],[goal]])*100),0)</f>
        <v>0</v>
      </c>
      <c r="P625" s="8" t="str">
        <f>IFERROR(Table1[[#This Row],[pledged]]/Table1[[#This Row],[backers_count]],"0")</f>
        <v>0</v>
      </c>
      <c r="Q625" s="13">
        <f>(((Table1[[#This Row],[deadline]]/60)/60)/24)+DATE(1970,1,1)</f>
        <v>42152.009224537032</v>
      </c>
      <c r="R625" s="13">
        <f>(((Table1[[#This Row],[launched_at]]/60)/60)/24)+DATE(1970,1,1)</f>
        <v>42122.009224537032</v>
      </c>
      <c r="S625" t="s">
        <v>8353</v>
      </c>
      <c r="T625" t="s">
        <v>8317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ROUND(SUM((Table1[[#This Row],[pledged]]/Table1[[#This Row],[goal]])*100),0)</f>
        <v>0</v>
      </c>
      <c r="P626" s="8" t="str">
        <f>IFERROR(Table1[[#This Row],[pledged]]/Table1[[#This Row],[backers_count]],"0")</f>
        <v>0</v>
      </c>
      <c r="Q626" s="13">
        <f>(((Table1[[#This Row],[deadline]]/60)/60)/24)+DATE(1970,1,1)</f>
        <v>42138.988900462966</v>
      </c>
      <c r="R626" s="13">
        <f>(((Table1[[#This Row],[launched_at]]/60)/60)/24)+DATE(1970,1,1)</f>
        <v>42108.988900462966</v>
      </c>
      <c r="S626" t="s">
        <v>8353</v>
      </c>
      <c r="T626" t="s">
        <v>8317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ROUND(SUM((Table1[[#This Row],[pledged]]/Table1[[#This Row],[goal]])*100),0)</f>
        <v>0</v>
      </c>
      <c r="P627" s="8" t="str">
        <f>IFERROR(Table1[[#This Row],[pledged]]/Table1[[#This Row],[backers_count]],"0")</f>
        <v>0</v>
      </c>
      <c r="Q627" s="13">
        <f>(((Table1[[#This Row],[deadline]]/60)/60)/24)+DATE(1970,1,1)</f>
        <v>42820.853900462964</v>
      </c>
      <c r="R627" s="13">
        <f>(((Table1[[#This Row],[launched_at]]/60)/60)/24)+DATE(1970,1,1)</f>
        <v>42790.895567129628</v>
      </c>
      <c r="S627" t="s">
        <v>8353</v>
      </c>
      <c r="T627" t="s">
        <v>8317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ROUND(SUM((Table1[[#This Row],[pledged]]/Table1[[#This Row],[goal]])*100),0)</f>
        <v>17</v>
      </c>
      <c r="P628" s="8">
        <f>IFERROR(Table1[[#This Row],[pledged]]/Table1[[#This Row],[backers_count]],"0")</f>
        <v>111.41025641025641</v>
      </c>
      <c r="Q628" s="13">
        <f>(((Table1[[#This Row],[deadline]]/60)/60)/24)+DATE(1970,1,1)</f>
        <v>42231.556944444441</v>
      </c>
      <c r="R628" s="13">
        <f>(((Table1[[#This Row],[launched_at]]/60)/60)/24)+DATE(1970,1,1)</f>
        <v>42198.559479166666</v>
      </c>
      <c r="S628" t="s">
        <v>8353</v>
      </c>
      <c r="T628" t="s">
        <v>8317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ROUND(SUM((Table1[[#This Row],[pledged]]/Table1[[#This Row],[goal]])*100),0)</f>
        <v>0</v>
      </c>
      <c r="P629" s="8">
        <f>IFERROR(Table1[[#This Row],[pledged]]/Table1[[#This Row],[backers_count]],"0")</f>
        <v>90</v>
      </c>
      <c r="Q629" s="13">
        <f>(((Table1[[#This Row],[deadline]]/60)/60)/24)+DATE(1970,1,1)</f>
        <v>42443.958333333328</v>
      </c>
      <c r="R629" s="13">
        <f>(((Table1[[#This Row],[launched_at]]/60)/60)/24)+DATE(1970,1,1)</f>
        <v>42384.306840277779</v>
      </c>
      <c r="S629" t="s">
        <v>8353</v>
      </c>
      <c r="T629" t="s">
        <v>8317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ROUND(SUM((Table1[[#This Row],[pledged]]/Table1[[#This Row],[goal]])*100),0)</f>
        <v>0</v>
      </c>
      <c r="P630" s="8" t="str">
        <f>IFERROR(Table1[[#This Row],[pledged]]/Table1[[#This Row],[backers_count]],"0")</f>
        <v>0</v>
      </c>
      <c r="Q630" s="13">
        <f>(((Table1[[#This Row],[deadline]]/60)/60)/24)+DATE(1970,1,1)</f>
        <v>41833.692789351851</v>
      </c>
      <c r="R630" s="13">
        <f>(((Table1[[#This Row],[launched_at]]/60)/60)/24)+DATE(1970,1,1)</f>
        <v>41803.692789351851</v>
      </c>
      <c r="S630" t="s">
        <v>8353</v>
      </c>
      <c r="T630" t="s">
        <v>8317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ROUND(SUM((Table1[[#This Row],[pledged]]/Table1[[#This Row],[goal]])*100),0)</f>
        <v>0</v>
      </c>
      <c r="P631" s="8">
        <f>IFERROR(Table1[[#This Row],[pledged]]/Table1[[#This Row],[backers_count]],"0")</f>
        <v>116.66666666666667</v>
      </c>
      <c r="Q631" s="13">
        <f>(((Table1[[#This Row],[deadline]]/60)/60)/24)+DATE(1970,1,1)</f>
        <v>42504.637824074074</v>
      </c>
      <c r="R631" s="13">
        <f>(((Table1[[#This Row],[launched_at]]/60)/60)/24)+DATE(1970,1,1)</f>
        <v>42474.637824074074</v>
      </c>
      <c r="S631" t="s">
        <v>8353</v>
      </c>
      <c r="T631" t="s">
        <v>8317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ROUND(SUM((Table1[[#This Row],[pledged]]/Table1[[#This Row],[goal]])*100),0)</f>
        <v>0</v>
      </c>
      <c r="P632" s="8">
        <f>IFERROR(Table1[[#This Row],[pledged]]/Table1[[#This Row],[backers_count]],"0")</f>
        <v>10</v>
      </c>
      <c r="Q632" s="13">
        <f>(((Table1[[#This Row],[deadline]]/60)/60)/24)+DATE(1970,1,1)</f>
        <v>42253.215277777781</v>
      </c>
      <c r="R632" s="13">
        <f>(((Table1[[#This Row],[launched_at]]/60)/60)/24)+DATE(1970,1,1)</f>
        <v>42223.619456018518</v>
      </c>
      <c r="S632" t="s">
        <v>8353</v>
      </c>
      <c r="T632" t="s">
        <v>8317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ROUND(SUM((Table1[[#This Row],[pledged]]/Table1[[#This Row],[goal]])*100),0)</f>
        <v>1</v>
      </c>
      <c r="P633" s="8">
        <f>IFERROR(Table1[[#This Row],[pledged]]/Table1[[#This Row],[backers_count]],"0")</f>
        <v>76.666666666666671</v>
      </c>
      <c r="Q633" s="13">
        <f>(((Table1[[#This Row],[deadline]]/60)/60)/24)+DATE(1970,1,1)</f>
        <v>42518.772326388891</v>
      </c>
      <c r="R633" s="13">
        <f>(((Table1[[#This Row],[launched_at]]/60)/60)/24)+DATE(1970,1,1)</f>
        <v>42489.772326388891</v>
      </c>
      <c r="S633" t="s">
        <v>8353</v>
      </c>
      <c r="T633" t="s">
        <v>8317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ROUND(SUM((Table1[[#This Row],[pledged]]/Table1[[#This Row],[goal]])*100),0)</f>
        <v>0</v>
      </c>
      <c r="P634" s="8" t="str">
        <f>IFERROR(Table1[[#This Row],[pledged]]/Table1[[#This Row],[backers_count]],"0")</f>
        <v>0</v>
      </c>
      <c r="Q634" s="13">
        <f>(((Table1[[#This Row],[deadline]]/60)/60)/24)+DATE(1970,1,1)</f>
        <v>42333.700983796298</v>
      </c>
      <c r="R634" s="13">
        <f>(((Table1[[#This Row],[launched_at]]/60)/60)/24)+DATE(1970,1,1)</f>
        <v>42303.659317129626</v>
      </c>
      <c r="S634" t="s">
        <v>8353</v>
      </c>
      <c r="T634" t="s">
        <v>8317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ROUND(SUM((Table1[[#This Row],[pledged]]/Table1[[#This Row],[goal]])*100),0)</f>
        <v>12</v>
      </c>
      <c r="P635" s="8">
        <f>IFERROR(Table1[[#This Row],[pledged]]/Table1[[#This Row],[backers_count]],"0")</f>
        <v>49.8</v>
      </c>
      <c r="Q635" s="13">
        <f>(((Table1[[#This Row],[deadline]]/60)/60)/24)+DATE(1970,1,1)</f>
        <v>42538.958333333328</v>
      </c>
      <c r="R635" s="13">
        <f>(((Table1[[#This Row],[launched_at]]/60)/60)/24)+DATE(1970,1,1)</f>
        <v>42507.29932870371</v>
      </c>
      <c r="S635" t="s">
        <v>8353</v>
      </c>
      <c r="T635" t="s">
        <v>8317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ROUND(SUM((Table1[[#This Row],[pledged]]/Table1[[#This Row],[goal]])*100),0)</f>
        <v>0</v>
      </c>
      <c r="P636" s="8">
        <f>IFERROR(Table1[[#This Row],[pledged]]/Table1[[#This Row],[backers_count]],"0")</f>
        <v>1</v>
      </c>
      <c r="Q636" s="13">
        <f>(((Table1[[#This Row],[deadline]]/60)/60)/24)+DATE(1970,1,1)</f>
        <v>42061.928576388891</v>
      </c>
      <c r="R636" s="13">
        <f>(((Table1[[#This Row],[launched_at]]/60)/60)/24)+DATE(1970,1,1)</f>
        <v>42031.928576388891</v>
      </c>
      <c r="S636" t="s">
        <v>8353</v>
      </c>
      <c r="T636" t="s">
        <v>8317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ROUND(SUM((Table1[[#This Row],[pledged]]/Table1[[#This Row],[goal]])*100),0)</f>
        <v>0</v>
      </c>
      <c r="P637" s="8">
        <f>IFERROR(Table1[[#This Row],[pledged]]/Table1[[#This Row],[backers_count]],"0")</f>
        <v>2</v>
      </c>
      <c r="Q637" s="13">
        <f>(((Table1[[#This Row],[deadline]]/60)/60)/24)+DATE(1970,1,1)</f>
        <v>42106.092152777783</v>
      </c>
      <c r="R637" s="13">
        <f>(((Table1[[#This Row],[launched_at]]/60)/60)/24)+DATE(1970,1,1)</f>
        <v>42076.092152777783</v>
      </c>
      <c r="S637" t="s">
        <v>8353</v>
      </c>
      <c r="T637" t="s">
        <v>8317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ROUND(SUM((Table1[[#This Row],[pledged]]/Table1[[#This Row],[goal]])*100),0)</f>
        <v>0</v>
      </c>
      <c r="P638" s="8">
        <f>IFERROR(Table1[[#This Row],[pledged]]/Table1[[#This Row],[backers_count]],"0")</f>
        <v>4</v>
      </c>
      <c r="Q638" s="13">
        <f>(((Table1[[#This Row],[deadline]]/60)/60)/24)+DATE(1970,1,1)</f>
        <v>42161.44930555555</v>
      </c>
      <c r="R638" s="13">
        <f>(((Table1[[#This Row],[launched_at]]/60)/60)/24)+DATE(1970,1,1)</f>
        <v>42131.455439814818</v>
      </c>
      <c r="S638" t="s">
        <v>8353</v>
      </c>
      <c r="T638" t="s">
        <v>8317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ROUND(SUM((Table1[[#This Row],[pledged]]/Table1[[#This Row],[goal]])*100),0)</f>
        <v>0</v>
      </c>
      <c r="P639" s="8" t="str">
        <f>IFERROR(Table1[[#This Row],[pledged]]/Table1[[#This Row],[backers_count]],"0")</f>
        <v>0</v>
      </c>
      <c r="Q639" s="13">
        <f>(((Table1[[#This Row],[deadline]]/60)/60)/24)+DATE(1970,1,1)</f>
        <v>42791.961111111115</v>
      </c>
      <c r="R639" s="13">
        <f>(((Table1[[#This Row],[launched_at]]/60)/60)/24)+DATE(1970,1,1)</f>
        <v>42762.962013888886</v>
      </c>
      <c r="S639" t="s">
        <v>8353</v>
      </c>
      <c r="T639" t="s">
        <v>8317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ROUND(SUM((Table1[[#This Row],[pledged]]/Table1[[#This Row],[goal]])*100),0)</f>
        <v>0</v>
      </c>
      <c r="P640" s="8">
        <f>IFERROR(Table1[[#This Row],[pledged]]/Table1[[#This Row],[backers_count]],"0")</f>
        <v>3</v>
      </c>
      <c r="Q640" s="13">
        <f>(((Table1[[#This Row],[deadline]]/60)/60)/24)+DATE(1970,1,1)</f>
        <v>42819.55164351852</v>
      </c>
      <c r="R640" s="13">
        <f>(((Table1[[#This Row],[launched_at]]/60)/60)/24)+DATE(1970,1,1)</f>
        <v>42759.593310185184</v>
      </c>
      <c r="S640" t="s">
        <v>8353</v>
      </c>
      <c r="T640" t="s">
        <v>8317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ROUND(SUM((Table1[[#This Row],[pledged]]/Table1[[#This Row],[goal]])*100),0)</f>
        <v>0</v>
      </c>
      <c r="P641" s="8">
        <f>IFERROR(Table1[[#This Row],[pledged]]/Table1[[#This Row],[backers_count]],"0")</f>
        <v>1</v>
      </c>
      <c r="Q641" s="13">
        <f>(((Table1[[#This Row],[deadline]]/60)/60)/24)+DATE(1970,1,1)</f>
        <v>41925.583275462966</v>
      </c>
      <c r="R641" s="13">
        <f>(((Table1[[#This Row],[launched_at]]/60)/60)/24)+DATE(1970,1,1)</f>
        <v>41865.583275462966</v>
      </c>
      <c r="S641" t="s">
        <v>8353</v>
      </c>
      <c r="T641" t="s">
        <v>8317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ROUND(SUM((Table1[[#This Row],[pledged]]/Table1[[#This Row],[goal]])*100),0)</f>
        <v>144</v>
      </c>
      <c r="P642" s="8">
        <f>IFERROR(Table1[[#This Row],[pledged]]/Table1[[#This Row],[backers_count]],"0")</f>
        <v>50.5</v>
      </c>
      <c r="Q642" s="13">
        <f>(((Table1[[#This Row],[deadline]]/60)/60)/24)+DATE(1970,1,1)</f>
        <v>42698.958333333328</v>
      </c>
      <c r="R642" s="13">
        <f>(((Table1[[#This Row],[launched_at]]/60)/60)/24)+DATE(1970,1,1)</f>
        <v>42683.420312500006</v>
      </c>
      <c r="S642" t="s">
        <v>8353</v>
      </c>
      <c r="T642" t="s">
        <v>8318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ROUND(SUM((Table1[[#This Row],[pledged]]/Table1[[#This Row],[goal]])*100),0)</f>
        <v>119</v>
      </c>
      <c r="P643" s="8">
        <f>IFERROR(Table1[[#This Row],[pledged]]/Table1[[#This Row],[backers_count]],"0")</f>
        <v>151.31746031746033</v>
      </c>
      <c r="Q643" s="13">
        <f>(((Table1[[#This Row],[deadline]]/60)/60)/24)+DATE(1970,1,1)</f>
        <v>42229.57</v>
      </c>
      <c r="R643" s="13">
        <f>(((Table1[[#This Row],[launched_at]]/60)/60)/24)+DATE(1970,1,1)</f>
        <v>42199.57</v>
      </c>
      <c r="S643" t="s">
        <v>8353</v>
      </c>
      <c r="T643" t="s">
        <v>8318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ROUND(SUM((Table1[[#This Row],[pledged]]/Table1[[#This Row],[goal]])*100),0)</f>
        <v>1460</v>
      </c>
      <c r="P644" s="8">
        <f>IFERROR(Table1[[#This Row],[pledged]]/Table1[[#This Row],[backers_count]],"0")</f>
        <v>134.3592456301748</v>
      </c>
      <c r="Q644" s="13">
        <f>(((Table1[[#This Row],[deadline]]/60)/60)/24)+DATE(1970,1,1)</f>
        <v>42235.651319444441</v>
      </c>
      <c r="R644" s="13">
        <f>(((Table1[[#This Row],[launched_at]]/60)/60)/24)+DATE(1970,1,1)</f>
        <v>42199.651319444441</v>
      </c>
      <c r="S644" t="s">
        <v>8353</v>
      </c>
      <c r="T644" t="s">
        <v>8318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ROUND(SUM((Table1[[#This Row],[pledged]]/Table1[[#This Row],[goal]])*100),0)</f>
        <v>106</v>
      </c>
      <c r="P645" s="8">
        <f>IFERROR(Table1[[#This Row],[pledged]]/Table1[[#This Row],[backers_count]],"0")</f>
        <v>174.02631578947367</v>
      </c>
      <c r="Q645" s="13">
        <f>(((Table1[[#This Row],[deadline]]/60)/60)/24)+DATE(1970,1,1)</f>
        <v>42155.642071759255</v>
      </c>
      <c r="R645" s="13">
        <f>(((Table1[[#This Row],[launched_at]]/60)/60)/24)+DATE(1970,1,1)</f>
        <v>42100.642071759255</v>
      </c>
      <c r="S645" t="s">
        <v>8353</v>
      </c>
      <c r="T645" t="s">
        <v>8318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ROUND(SUM((Table1[[#This Row],[pledged]]/Table1[[#This Row],[goal]])*100),0)</f>
        <v>300</v>
      </c>
      <c r="P646" s="8">
        <f>IFERROR(Table1[[#This Row],[pledged]]/Table1[[#This Row],[backers_count]],"0")</f>
        <v>73.486268364348675</v>
      </c>
      <c r="Q646" s="13">
        <f>(((Table1[[#This Row],[deadline]]/60)/60)/24)+DATE(1970,1,1)</f>
        <v>41941.041666666664</v>
      </c>
      <c r="R646" s="13">
        <f>(((Table1[[#This Row],[launched_at]]/60)/60)/24)+DATE(1970,1,1)</f>
        <v>41898.665960648148</v>
      </c>
      <c r="S646" t="s">
        <v>8353</v>
      </c>
      <c r="T646" t="s">
        <v>8318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ROUND(SUM((Table1[[#This Row],[pledged]]/Table1[[#This Row],[goal]])*100),0)</f>
        <v>279</v>
      </c>
      <c r="P647" s="8">
        <f>IFERROR(Table1[[#This Row],[pledged]]/Table1[[#This Row],[backers_count]],"0")</f>
        <v>23.518987341772153</v>
      </c>
      <c r="Q647" s="13">
        <f>(((Table1[[#This Row],[deadline]]/60)/60)/24)+DATE(1970,1,1)</f>
        <v>42594.026319444441</v>
      </c>
      <c r="R647" s="13">
        <f>(((Table1[[#This Row],[launched_at]]/60)/60)/24)+DATE(1970,1,1)</f>
        <v>42564.026319444441</v>
      </c>
      <c r="S647" t="s">
        <v>8353</v>
      </c>
      <c r="T647" t="s">
        <v>8318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ROUND(SUM((Table1[[#This Row],[pledged]]/Table1[[#This Row],[goal]])*100),0)</f>
        <v>132</v>
      </c>
      <c r="P648" s="8">
        <f>IFERROR(Table1[[#This Row],[pledged]]/Table1[[#This Row],[backers_count]],"0")</f>
        <v>39.074444444444445</v>
      </c>
      <c r="Q648" s="13">
        <f>(((Table1[[#This Row],[deadline]]/60)/60)/24)+DATE(1970,1,1)</f>
        <v>41862.852627314816</v>
      </c>
      <c r="R648" s="13">
        <f>(((Table1[[#This Row],[launched_at]]/60)/60)/24)+DATE(1970,1,1)</f>
        <v>41832.852627314816</v>
      </c>
      <c r="S648" t="s">
        <v>8353</v>
      </c>
      <c r="T648" t="s">
        <v>8318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ROUND(SUM((Table1[[#This Row],[pledged]]/Table1[[#This Row],[goal]])*100),0)</f>
        <v>107</v>
      </c>
      <c r="P649" s="8">
        <f>IFERROR(Table1[[#This Row],[pledged]]/Table1[[#This Row],[backers_count]],"0")</f>
        <v>125.94117647058823</v>
      </c>
      <c r="Q649" s="13">
        <f>(((Table1[[#This Row],[deadline]]/60)/60)/24)+DATE(1970,1,1)</f>
        <v>42446.726261574076</v>
      </c>
      <c r="R649" s="13">
        <f>(((Table1[[#This Row],[launched_at]]/60)/60)/24)+DATE(1970,1,1)</f>
        <v>42416.767928240741</v>
      </c>
      <c r="S649" t="s">
        <v>8353</v>
      </c>
      <c r="T649" t="s">
        <v>8318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ROUND(SUM((Table1[[#This Row],[pledged]]/Table1[[#This Row],[goal]])*100),0)</f>
        <v>127</v>
      </c>
      <c r="P650" s="8">
        <f>IFERROR(Table1[[#This Row],[pledged]]/Table1[[#This Row],[backers_count]],"0")</f>
        <v>1644</v>
      </c>
      <c r="Q650" s="13">
        <f>(((Table1[[#This Row],[deadline]]/60)/60)/24)+DATE(1970,1,1)</f>
        <v>41926.693379629629</v>
      </c>
      <c r="R650" s="13">
        <f>(((Table1[[#This Row],[launched_at]]/60)/60)/24)+DATE(1970,1,1)</f>
        <v>41891.693379629629</v>
      </c>
      <c r="S650" t="s">
        <v>8353</v>
      </c>
      <c r="T650" t="s">
        <v>8318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ROUND(SUM((Table1[[#This Row],[pledged]]/Table1[[#This Row],[goal]])*100),0)</f>
        <v>140</v>
      </c>
      <c r="P651" s="8">
        <f>IFERROR(Table1[[#This Row],[pledged]]/Table1[[#This Row],[backers_count]],"0")</f>
        <v>42.670731707317074</v>
      </c>
      <c r="Q651" s="13">
        <f>(((Table1[[#This Row],[deadline]]/60)/60)/24)+DATE(1970,1,1)</f>
        <v>41898.912187499998</v>
      </c>
      <c r="R651" s="13">
        <f>(((Table1[[#This Row],[launched_at]]/60)/60)/24)+DATE(1970,1,1)</f>
        <v>41877.912187499998</v>
      </c>
      <c r="S651" t="s">
        <v>8353</v>
      </c>
      <c r="T651" t="s">
        <v>8318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ROUND(SUM((Table1[[#This Row],[pledged]]/Table1[[#This Row],[goal]])*100),0)</f>
        <v>112</v>
      </c>
      <c r="P652" s="8">
        <f>IFERROR(Table1[[#This Row],[pledged]]/Table1[[#This Row],[backers_count]],"0")</f>
        <v>35.125</v>
      </c>
      <c r="Q652" s="13">
        <f>(((Table1[[#This Row],[deadline]]/60)/60)/24)+DATE(1970,1,1)</f>
        <v>41992.078518518523</v>
      </c>
      <c r="R652" s="13">
        <f>(((Table1[[#This Row],[launched_at]]/60)/60)/24)+DATE(1970,1,1)</f>
        <v>41932.036851851852</v>
      </c>
      <c r="S652" t="s">
        <v>8353</v>
      </c>
      <c r="T652" t="s">
        <v>8318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ROUND(SUM((Table1[[#This Row],[pledged]]/Table1[[#This Row],[goal]])*100),0)</f>
        <v>101</v>
      </c>
      <c r="P653" s="8">
        <f>IFERROR(Table1[[#This Row],[pledged]]/Table1[[#This Row],[backers_count]],"0")</f>
        <v>239.35238095238094</v>
      </c>
      <c r="Q653" s="13">
        <f>(((Table1[[#This Row],[deadline]]/60)/60)/24)+DATE(1970,1,1)</f>
        <v>41986.017488425925</v>
      </c>
      <c r="R653" s="13">
        <f>(((Table1[[#This Row],[launched_at]]/60)/60)/24)+DATE(1970,1,1)</f>
        <v>41956.017488425925</v>
      </c>
      <c r="S653" t="s">
        <v>8353</v>
      </c>
      <c r="T653" t="s">
        <v>8318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ROUND(SUM((Table1[[#This Row],[pledged]]/Table1[[#This Row],[goal]])*100),0)</f>
        <v>100</v>
      </c>
      <c r="P654" s="8">
        <f>IFERROR(Table1[[#This Row],[pledged]]/Table1[[#This Row],[backers_count]],"0")</f>
        <v>107.64285714285714</v>
      </c>
      <c r="Q654" s="13">
        <f>(((Table1[[#This Row],[deadline]]/60)/60)/24)+DATE(1970,1,1)</f>
        <v>42705.732060185182</v>
      </c>
      <c r="R654" s="13">
        <f>(((Table1[[#This Row],[launched_at]]/60)/60)/24)+DATE(1970,1,1)</f>
        <v>42675.690393518518</v>
      </c>
      <c r="S654" t="s">
        <v>8353</v>
      </c>
      <c r="T654" t="s">
        <v>8318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ROUND(SUM((Table1[[#This Row],[pledged]]/Table1[[#This Row],[goal]])*100),0)</f>
        <v>141</v>
      </c>
      <c r="P655" s="8">
        <f>IFERROR(Table1[[#This Row],[pledged]]/Table1[[#This Row],[backers_count]],"0")</f>
        <v>95.830623306233065</v>
      </c>
      <c r="Q655" s="13">
        <f>(((Table1[[#This Row],[deadline]]/60)/60)/24)+DATE(1970,1,1)</f>
        <v>42236.618518518517</v>
      </c>
      <c r="R655" s="13">
        <f>(((Table1[[#This Row],[launched_at]]/60)/60)/24)+DATE(1970,1,1)</f>
        <v>42199.618518518517</v>
      </c>
      <c r="S655" t="s">
        <v>8353</v>
      </c>
      <c r="T655" t="s">
        <v>8318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ROUND(SUM((Table1[[#This Row],[pledged]]/Table1[[#This Row],[goal]])*100),0)</f>
        <v>267</v>
      </c>
      <c r="P656" s="8">
        <f>IFERROR(Table1[[#This Row],[pledged]]/Table1[[#This Row],[backers_count]],"0")</f>
        <v>31.663376110562684</v>
      </c>
      <c r="Q656" s="13">
        <f>(((Table1[[#This Row],[deadline]]/60)/60)/24)+DATE(1970,1,1)</f>
        <v>42193.957326388889</v>
      </c>
      <c r="R656" s="13">
        <f>(((Table1[[#This Row],[launched_at]]/60)/60)/24)+DATE(1970,1,1)</f>
        <v>42163.957326388889</v>
      </c>
      <c r="S656" t="s">
        <v>8353</v>
      </c>
      <c r="T656" t="s">
        <v>8318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ROUND(SUM((Table1[[#This Row],[pledged]]/Table1[[#This Row],[goal]])*100),0)</f>
        <v>147</v>
      </c>
      <c r="P657" s="8">
        <f>IFERROR(Table1[[#This Row],[pledged]]/Table1[[#This Row],[backers_count]],"0")</f>
        <v>42.886861313868614</v>
      </c>
      <c r="Q657" s="13">
        <f>(((Table1[[#This Row],[deadline]]/60)/60)/24)+DATE(1970,1,1)</f>
        <v>42075.915648148148</v>
      </c>
      <c r="R657" s="13">
        <f>(((Table1[[#This Row],[launched_at]]/60)/60)/24)+DATE(1970,1,1)</f>
        <v>42045.957314814819</v>
      </c>
      <c r="S657" t="s">
        <v>8353</v>
      </c>
      <c r="T657" t="s">
        <v>8318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ROUND(SUM((Table1[[#This Row],[pledged]]/Table1[[#This Row],[goal]])*100),0)</f>
        <v>214</v>
      </c>
      <c r="P658" s="8">
        <f>IFERROR(Table1[[#This Row],[pledged]]/Table1[[#This Row],[backers_count]],"0")</f>
        <v>122.73563218390805</v>
      </c>
      <c r="Q658" s="13">
        <f>(((Table1[[#This Row],[deadline]]/60)/60)/24)+DATE(1970,1,1)</f>
        <v>42477.762951388882</v>
      </c>
      <c r="R658" s="13">
        <f>(((Table1[[#This Row],[launched_at]]/60)/60)/24)+DATE(1970,1,1)</f>
        <v>42417.804618055554</v>
      </c>
      <c r="S658" t="s">
        <v>8353</v>
      </c>
      <c r="T658" t="s">
        <v>8318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ROUND(SUM((Table1[[#This Row],[pledged]]/Table1[[#This Row],[goal]])*100),0)</f>
        <v>126</v>
      </c>
      <c r="P659" s="8">
        <f>IFERROR(Table1[[#This Row],[pledged]]/Table1[[#This Row],[backers_count]],"0")</f>
        <v>190.45454545454547</v>
      </c>
      <c r="Q659" s="13">
        <f>(((Table1[[#This Row],[deadline]]/60)/60)/24)+DATE(1970,1,1)</f>
        <v>42361.84574074074</v>
      </c>
      <c r="R659" s="13">
        <f>(((Table1[[#This Row],[launched_at]]/60)/60)/24)+DATE(1970,1,1)</f>
        <v>42331.84574074074</v>
      </c>
      <c r="S659" t="s">
        <v>8353</v>
      </c>
      <c r="T659" t="s">
        <v>8318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ROUND(SUM((Table1[[#This Row],[pledged]]/Table1[[#This Row],[goal]])*100),0)</f>
        <v>104</v>
      </c>
      <c r="P660" s="8">
        <f>IFERROR(Table1[[#This Row],[pledged]]/Table1[[#This Row],[backers_count]],"0")</f>
        <v>109.33695652173913</v>
      </c>
      <c r="Q660" s="13">
        <f>(((Table1[[#This Row],[deadline]]/60)/60)/24)+DATE(1970,1,1)</f>
        <v>42211.75</v>
      </c>
      <c r="R660" s="13">
        <f>(((Table1[[#This Row],[launched_at]]/60)/60)/24)+DATE(1970,1,1)</f>
        <v>42179.160752314812</v>
      </c>
      <c r="S660" t="s">
        <v>8353</v>
      </c>
      <c r="T660" t="s">
        <v>8318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ROUND(SUM((Table1[[#This Row],[pledged]]/Table1[[#This Row],[goal]])*100),0)</f>
        <v>101</v>
      </c>
      <c r="P661" s="8">
        <f>IFERROR(Table1[[#This Row],[pledged]]/Table1[[#This Row],[backers_count]],"0")</f>
        <v>143.66666666666666</v>
      </c>
      <c r="Q661" s="13">
        <f>(((Table1[[#This Row],[deadline]]/60)/60)/24)+DATE(1970,1,1)</f>
        <v>42239.593692129631</v>
      </c>
      <c r="R661" s="13">
        <f>(((Table1[[#This Row],[launched_at]]/60)/60)/24)+DATE(1970,1,1)</f>
        <v>42209.593692129631</v>
      </c>
      <c r="S661" t="s">
        <v>8353</v>
      </c>
      <c r="T661" t="s">
        <v>8318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ROUND(SUM((Table1[[#This Row],[pledged]]/Table1[[#This Row],[goal]])*100),0)</f>
        <v>3</v>
      </c>
      <c r="P662" s="8">
        <f>IFERROR(Table1[[#This Row],[pledged]]/Table1[[#This Row],[backers_count]],"0")</f>
        <v>84.944444444444443</v>
      </c>
      <c r="Q662" s="13">
        <f>(((Table1[[#This Row],[deadline]]/60)/60)/24)+DATE(1970,1,1)</f>
        <v>41952.783321759263</v>
      </c>
      <c r="R662" s="13">
        <f>(((Table1[[#This Row],[launched_at]]/60)/60)/24)+DATE(1970,1,1)</f>
        <v>41922.741655092592</v>
      </c>
      <c r="S662" t="s">
        <v>8353</v>
      </c>
      <c r="T662" t="s">
        <v>8318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ROUND(SUM((Table1[[#This Row],[pledged]]/Table1[[#This Row],[goal]])*100),0)</f>
        <v>1</v>
      </c>
      <c r="P663" s="8">
        <f>IFERROR(Table1[[#This Row],[pledged]]/Table1[[#This Row],[backers_count]],"0")</f>
        <v>10.555555555555555</v>
      </c>
      <c r="Q663" s="13">
        <f>(((Table1[[#This Row],[deadline]]/60)/60)/24)+DATE(1970,1,1)</f>
        <v>42666.645358796297</v>
      </c>
      <c r="R663" s="13">
        <f>(((Table1[[#This Row],[launched_at]]/60)/60)/24)+DATE(1970,1,1)</f>
        <v>42636.645358796297</v>
      </c>
      <c r="S663" t="s">
        <v>8353</v>
      </c>
      <c r="T663" t="s">
        <v>8318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ROUND(SUM((Table1[[#This Row],[pledged]]/Table1[[#This Row],[goal]])*100),0)</f>
        <v>0</v>
      </c>
      <c r="P664" s="8">
        <f>IFERROR(Table1[[#This Row],[pledged]]/Table1[[#This Row],[backers_count]],"0")</f>
        <v>39</v>
      </c>
      <c r="Q664" s="13">
        <f>(((Table1[[#This Row],[deadline]]/60)/60)/24)+DATE(1970,1,1)</f>
        <v>42020.438043981485</v>
      </c>
      <c r="R664" s="13">
        <f>(((Table1[[#This Row],[launched_at]]/60)/60)/24)+DATE(1970,1,1)</f>
        <v>41990.438043981485</v>
      </c>
      <c r="S664" t="s">
        <v>8353</v>
      </c>
      <c r="T664" t="s">
        <v>8318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ROUND(SUM((Table1[[#This Row],[pledged]]/Table1[[#This Row],[goal]])*100),0)</f>
        <v>0</v>
      </c>
      <c r="P665" s="8">
        <f>IFERROR(Table1[[#This Row],[pledged]]/Table1[[#This Row],[backers_count]],"0")</f>
        <v>100</v>
      </c>
      <c r="Q665" s="13">
        <f>(((Table1[[#This Row],[deadline]]/60)/60)/24)+DATE(1970,1,1)</f>
        <v>42203.843240740738</v>
      </c>
      <c r="R665" s="13">
        <f>(((Table1[[#This Row],[launched_at]]/60)/60)/24)+DATE(1970,1,1)</f>
        <v>42173.843240740738</v>
      </c>
      <c r="S665" t="s">
        <v>8353</v>
      </c>
      <c r="T665" t="s">
        <v>8318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ROUND(SUM((Table1[[#This Row],[pledged]]/Table1[[#This Row],[goal]])*100),0)</f>
        <v>8</v>
      </c>
      <c r="P666" s="8">
        <f>IFERROR(Table1[[#This Row],[pledged]]/Table1[[#This Row],[backers_count]],"0")</f>
        <v>31.172413793103448</v>
      </c>
      <c r="Q666" s="13">
        <f>(((Table1[[#This Row],[deadline]]/60)/60)/24)+DATE(1970,1,1)</f>
        <v>42107.666377314818</v>
      </c>
      <c r="R666" s="13">
        <f>(((Table1[[#This Row],[launched_at]]/60)/60)/24)+DATE(1970,1,1)</f>
        <v>42077.666377314818</v>
      </c>
      <c r="S666" t="s">
        <v>8353</v>
      </c>
      <c r="T666" t="s">
        <v>8318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ROUND(SUM((Table1[[#This Row],[pledged]]/Table1[[#This Row],[goal]])*100),0)</f>
        <v>19</v>
      </c>
      <c r="P667" s="8">
        <f>IFERROR(Table1[[#This Row],[pledged]]/Table1[[#This Row],[backers_count]],"0")</f>
        <v>155.33333333333334</v>
      </c>
      <c r="Q667" s="13">
        <f>(((Table1[[#This Row],[deadline]]/60)/60)/24)+DATE(1970,1,1)</f>
        <v>42748.711354166662</v>
      </c>
      <c r="R667" s="13">
        <f>(((Table1[[#This Row],[launched_at]]/60)/60)/24)+DATE(1970,1,1)</f>
        <v>42688.711354166662</v>
      </c>
      <c r="S667" t="s">
        <v>8353</v>
      </c>
      <c r="T667" t="s">
        <v>8318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ROUND(SUM((Table1[[#This Row],[pledged]]/Table1[[#This Row],[goal]])*100),0)</f>
        <v>0</v>
      </c>
      <c r="P668" s="8">
        <f>IFERROR(Table1[[#This Row],[pledged]]/Table1[[#This Row],[backers_count]],"0")</f>
        <v>2</v>
      </c>
      <c r="Q668" s="13">
        <f>(((Table1[[#This Row],[deadline]]/60)/60)/24)+DATE(1970,1,1)</f>
        <v>41868.832152777781</v>
      </c>
      <c r="R668" s="13">
        <f>(((Table1[[#This Row],[launched_at]]/60)/60)/24)+DATE(1970,1,1)</f>
        <v>41838.832152777781</v>
      </c>
      <c r="S668" t="s">
        <v>8353</v>
      </c>
      <c r="T668" t="s">
        <v>8318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ROUND(SUM((Table1[[#This Row],[pledged]]/Table1[[#This Row],[goal]])*100),0)</f>
        <v>10</v>
      </c>
      <c r="P669" s="8">
        <f>IFERROR(Table1[[#This Row],[pledged]]/Table1[[#This Row],[backers_count]],"0")</f>
        <v>178.92857142857142</v>
      </c>
      <c r="Q669" s="13">
        <f>(((Table1[[#This Row],[deadline]]/60)/60)/24)+DATE(1970,1,1)</f>
        <v>42672.373414351852</v>
      </c>
      <c r="R669" s="13">
        <f>(((Table1[[#This Row],[launched_at]]/60)/60)/24)+DATE(1970,1,1)</f>
        <v>42632.373414351852</v>
      </c>
      <c r="S669" t="s">
        <v>8353</v>
      </c>
      <c r="T669" t="s">
        <v>8318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ROUND(SUM((Table1[[#This Row],[pledged]]/Table1[[#This Row],[goal]])*100),0)</f>
        <v>5</v>
      </c>
      <c r="P670" s="8">
        <f>IFERROR(Table1[[#This Row],[pledged]]/Table1[[#This Row],[backers_count]],"0")</f>
        <v>27.36</v>
      </c>
      <c r="Q670" s="13">
        <f>(((Table1[[#This Row],[deadline]]/60)/60)/24)+DATE(1970,1,1)</f>
        <v>42135.831273148149</v>
      </c>
      <c r="R670" s="13">
        <f>(((Table1[[#This Row],[launched_at]]/60)/60)/24)+DATE(1970,1,1)</f>
        <v>42090.831273148149</v>
      </c>
      <c r="S670" t="s">
        <v>8353</v>
      </c>
      <c r="T670" t="s">
        <v>8318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ROUND(SUM((Table1[[#This Row],[pledged]]/Table1[[#This Row],[goal]])*100),0)</f>
        <v>22</v>
      </c>
      <c r="P671" s="8">
        <f>IFERROR(Table1[[#This Row],[pledged]]/Table1[[#This Row],[backers_count]],"0")</f>
        <v>1536.25</v>
      </c>
      <c r="Q671" s="13">
        <f>(((Table1[[#This Row],[deadline]]/60)/60)/24)+DATE(1970,1,1)</f>
        <v>42557.625671296293</v>
      </c>
      <c r="R671" s="13">
        <f>(((Table1[[#This Row],[launched_at]]/60)/60)/24)+DATE(1970,1,1)</f>
        <v>42527.625671296293</v>
      </c>
      <c r="S671" t="s">
        <v>8353</v>
      </c>
      <c r="T671" t="s">
        <v>8318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ROUND(SUM((Table1[[#This Row],[pledged]]/Table1[[#This Row],[goal]])*100),0)</f>
        <v>29</v>
      </c>
      <c r="P672" s="8">
        <f>IFERROR(Table1[[#This Row],[pledged]]/Table1[[#This Row],[backers_count]],"0")</f>
        <v>84.99677419354839</v>
      </c>
      <c r="Q672" s="13">
        <f>(((Table1[[#This Row],[deadline]]/60)/60)/24)+DATE(1970,1,1)</f>
        <v>42540.340277777781</v>
      </c>
      <c r="R672" s="13">
        <f>(((Table1[[#This Row],[launched_at]]/60)/60)/24)+DATE(1970,1,1)</f>
        <v>42506.709722222222</v>
      </c>
      <c r="S672" t="s">
        <v>8353</v>
      </c>
      <c r="T672" t="s">
        <v>8318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ROUND(SUM((Table1[[#This Row],[pledged]]/Table1[[#This Row],[goal]])*100),0)</f>
        <v>39</v>
      </c>
      <c r="P673" s="8">
        <f>IFERROR(Table1[[#This Row],[pledged]]/Table1[[#This Row],[backers_count]],"0")</f>
        <v>788.5333333333333</v>
      </c>
      <c r="Q673" s="13">
        <f>(((Table1[[#This Row],[deadline]]/60)/60)/24)+DATE(1970,1,1)</f>
        <v>42018.166666666672</v>
      </c>
      <c r="R673" s="13">
        <f>(((Table1[[#This Row],[launched_at]]/60)/60)/24)+DATE(1970,1,1)</f>
        <v>41984.692731481482</v>
      </c>
      <c r="S673" t="s">
        <v>8353</v>
      </c>
      <c r="T673" t="s">
        <v>8318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ROUND(SUM((Table1[[#This Row],[pledged]]/Table1[[#This Row],[goal]])*100),0)</f>
        <v>22</v>
      </c>
      <c r="P674" s="8">
        <f>IFERROR(Table1[[#This Row],[pledged]]/Table1[[#This Row],[backers_count]],"0")</f>
        <v>50.29767441860465</v>
      </c>
      <c r="Q674" s="13">
        <f>(((Table1[[#This Row],[deadline]]/60)/60)/24)+DATE(1970,1,1)</f>
        <v>42005.207638888889</v>
      </c>
      <c r="R674" s="13">
        <f>(((Table1[[#This Row],[launched_at]]/60)/60)/24)+DATE(1970,1,1)</f>
        <v>41974.219490740739</v>
      </c>
      <c r="S674" t="s">
        <v>8353</v>
      </c>
      <c r="T674" t="s">
        <v>8318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ROUND(SUM((Table1[[#This Row],[pledged]]/Table1[[#This Row],[goal]])*100),0)</f>
        <v>0</v>
      </c>
      <c r="P675" s="8">
        <f>IFERROR(Table1[[#This Row],[pledged]]/Table1[[#This Row],[backers_count]],"0")</f>
        <v>68.333333333333329</v>
      </c>
      <c r="Q675" s="13">
        <f>(((Table1[[#This Row],[deadline]]/60)/60)/24)+DATE(1970,1,1)</f>
        <v>41883.840474537035</v>
      </c>
      <c r="R675" s="13">
        <f>(((Table1[[#This Row],[launched_at]]/60)/60)/24)+DATE(1970,1,1)</f>
        <v>41838.840474537035</v>
      </c>
      <c r="S675" t="s">
        <v>8353</v>
      </c>
      <c r="T675" t="s">
        <v>8318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ROUND(SUM((Table1[[#This Row],[pledged]]/Table1[[#This Row],[goal]])*100),0)</f>
        <v>0</v>
      </c>
      <c r="P676" s="8">
        <f>IFERROR(Table1[[#This Row],[pledged]]/Table1[[#This Row],[backers_count]],"0")</f>
        <v>7.5</v>
      </c>
      <c r="Q676" s="13">
        <f>(((Table1[[#This Row],[deadline]]/60)/60)/24)+DATE(1970,1,1)</f>
        <v>41863.116053240738</v>
      </c>
      <c r="R676" s="13">
        <f>(((Table1[[#This Row],[launched_at]]/60)/60)/24)+DATE(1970,1,1)</f>
        <v>41803.116053240738</v>
      </c>
      <c r="S676" t="s">
        <v>8353</v>
      </c>
      <c r="T676" t="s">
        <v>8318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ROUND(SUM((Table1[[#This Row],[pledged]]/Table1[[#This Row],[goal]])*100),0)</f>
        <v>15</v>
      </c>
      <c r="P677" s="8">
        <f>IFERROR(Table1[[#This Row],[pledged]]/Table1[[#This Row],[backers_count]],"0")</f>
        <v>34.269230769230766</v>
      </c>
      <c r="Q677" s="13">
        <f>(((Table1[[#This Row],[deadline]]/60)/60)/24)+DATE(1970,1,1)</f>
        <v>42005.290972222225</v>
      </c>
      <c r="R677" s="13">
        <f>(((Table1[[#This Row],[launched_at]]/60)/60)/24)+DATE(1970,1,1)</f>
        <v>41975.930601851855</v>
      </c>
      <c r="S677" t="s">
        <v>8353</v>
      </c>
      <c r="T677" t="s">
        <v>8318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ROUND(SUM((Table1[[#This Row],[pledged]]/Table1[[#This Row],[goal]])*100),0)</f>
        <v>1</v>
      </c>
      <c r="P678" s="8">
        <f>IFERROR(Table1[[#This Row],[pledged]]/Table1[[#This Row],[backers_count]],"0")</f>
        <v>61.291666666666664</v>
      </c>
      <c r="Q678" s="13">
        <f>(((Table1[[#This Row],[deadline]]/60)/60)/24)+DATE(1970,1,1)</f>
        <v>42042.768298611118</v>
      </c>
      <c r="R678" s="13">
        <f>(((Table1[[#This Row],[launched_at]]/60)/60)/24)+DATE(1970,1,1)</f>
        <v>42012.768298611118</v>
      </c>
      <c r="S678" t="s">
        <v>8353</v>
      </c>
      <c r="T678" t="s">
        <v>8318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ROUND(SUM((Table1[[#This Row],[pledged]]/Table1[[#This Row],[goal]])*100),0)</f>
        <v>26</v>
      </c>
      <c r="P679" s="8">
        <f>IFERROR(Table1[[#This Row],[pledged]]/Table1[[#This Row],[backers_count]],"0")</f>
        <v>133.25</v>
      </c>
      <c r="Q679" s="13">
        <f>(((Table1[[#This Row],[deadline]]/60)/60)/24)+DATE(1970,1,1)</f>
        <v>42549.403877314813</v>
      </c>
      <c r="R679" s="13">
        <f>(((Table1[[#This Row],[launched_at]]/60)/60)/24)+DATE(1970,1,1)</f>
        <v>42504.403877314813</v>
      </c>
      <c r="S679" t="s">
        <v>8353</v>
      </c>
      <c r="T679" t="s">
        <v>8318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ROUND(SUM((Table1[[#This Row],[pledged]]/Table1[[#This Row],[goal]])*100),0)</f>
        <v>4</v>
      </c>
      <c r="P680" s="8">
        <f>IFERROR(Table1[[#This Row],[pledged]]/Table1[[#This Row],[backers_count]],"0")</f>
        <v>65.17647058823529</v>
      </c>
      <c r="Q680" s="13">
        <f>(((Table1[[#This Row],[deadline]]/60)/60)/24)+DATE(1970,1,1)</f>
        <v>42511.376597222217</v>
      </c>
      <c r="R680" s="13">
        <f>(((Table1[[#This Row],[launched_at]]/60)/60)/24)+DATE(1970,1,1)</f>
        <v>42481.376597222217</v>
      </c>
      <c r="S680" t="s">
        <v>8353</v>
      </c>
      <c r="T680" t="s">
        <v>8318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ROUND(SUM((Table1[[#This Row],[pledged]]/Table1[[#This Row],[goal]])*100),0)</f>
        <v>15</v>
      </c>
      <c r="P681" s="8">
        <f>IFERROR(Table1[[#This Row],[pledged]]/Table1[[#This Row],[backers_count]],"0")</f>
        <v>93.90425531914893</v>
      </c>
      <c r="Q681" s="13">
        <f>(((Table1[[#This Row],[deadline]]/60)/60)/24)+DATE(1970,1,1)</f>
        <v>42616.695706018523</v>
      </c>
      <c r="R681" s="13">
        <f>(((Table1[[#This Row],[launched_at]]/60)/60)/24)+DATE(1970,1,1)</f>
        <v>42556.695706018523</v>
      </c>
      <c r="S681" t="s">
        <v>8353</v>
      </c>
      <c r="T681" t="s">
        <v>8318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ROUND(SUM((Table1[[#This Row],[pledged]]/Table1[[#This Row],[goal]])*100),0)</f>
        <v>26</v>
      </c>
      <c r="P682" s="8">
        <f>IFERROR(Table1[[#This Row],[pledged]]/Table1[[#This Row],[backers_count]],"0")</f>
        <v>150.65116279069767</v>
      </c>
      <c r="Q682" s="13">
        <f>(((Table1[[#This Row],[deadline]]/60)/60)/24)+DATE(1970,1,1)</f>
        <v>41899.501516203702</v>
      </c>
      <c r="R682" s="13">
        <f>(((Table1[[#This Row],[launched_at]]/60)/60)/24)+DATE(1970,1,1)</f>
        <v>41864.501516203702</v>
      </c>
      <c r="S682" t="s">
        <v>8353</v>
      </c>
      <c r="T682" t="s">
        <v>8318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ROUND(SUM((Table1[[#This Row],[pledged]]/Table1[[#This Row],[goal]])*100),0)</f>
        <v>0</v>
      </c>
      <c r="P683" s="8">
        <f>IFERROR(Table1[[#This Row],[pledged]]/Table1[[#This Row],[backers_count]],"0")</f>
        <v>1</v>
      </c>
      <c r="Q683" s="13">
        <f>(((Table1[[#This Row],[deadline]]/60)/60)/24)+DATE(1970,1,1)</f>
        <v>42669.805601851855</v>
      </c>
      <c r="R683" s="13">
        <f>(((Table1[[#This Row],[launched_at]]/60)/60)/24)+DATE(1970,1,1)</f>
        <v>42639.805601851855</v>
      </c>
      <c r="S683" t="s">
        <v>8353</v>
      </c>
      <c r="T683" t="s">
        <v>8318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ROUND(SUM((Table1[[#This Row],[pledged]]/Table1[[#This Row],[goal]])*100),0)</f>
        <v>0</v>
      </c>
      <c r="P684" s="8">
        <f>IFERROR(Table1[[#This Row],[pledged]]/Table1[[#This Row],[backers_count]],"0")</f>
        <v>13.25</v>
      </c>
      <c r="Q684" s="13">
        <f>(((Table1[[#This Row],[deadline]]/60)/60)/24)+DATE(1970,1,1)</f>
        <v>42808.723634259266</v>
      </c>
      <c r="R684" s="13">
        <f>(((Table1[[#This Row],[launched_at]]/60)/60)/24)+DATE(1970,1,1)</f>
        <v>42778.765300925923</v>
      </c>
      <c r="S684" t="s">
        <v>8353</v>
      </c>
      <c r="T684" t="s">
        <v>8318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ROUND(SUM((Table1[[#This Row],[pledged]]/Table1[[#This Row],[goal]])*100),0)</f>
        <v>1</v>
      </c>
      <c r="P685" s="8">
        <f>IFERROR(Table1[[#This Row],[pledged]]/Table1[[#This Row],[backers_count]],"0")</f>
        <v>99.333333333333329</v>
      </c>
      <c r="Q685" s="13">
        <f>(((Table1[[#This Row],[deadline]]/60)/60)/24)+DATE(1970,1,1)</f>
        <v>42674.900046296301</v>
      </c>
      <c r="R685" s="13">
        <f>(((Table1[[#This Row],[launched_at]]/60)/60)/24)+DATE(1970,1,1)</f>
        <v>42634.900046296301</v>
      </c>
      <c r="S685" t="s">
        <v>8353</v>
      </c>
      <c r="T685" t="s">
        <v>8318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ROUND(SUM((Table1[[#This Row],[pledged]]/Table1[[#This Row],[goal]])*100),0)</f>
        <v>7</v>
      </c>
      <c r="P686" s="8">
        <f>IFERROR(Table1[[#This Row],[pledged]]/Table1[[#This Row],[backers_count]],"0")</f>
        <v>177.39259259259259</v>
      </c>
      <c r="Q686" s="13">
        <f>(((Table1[[#This Row],[deadline]]/60)/60)/24)+DATE(1970,1,1)</f>
        <v>41845.125</v>
      </c>
      <c r="R686" s="13">
        <f>(((Table1[[#This Row],[launched_at]]/60)/60)/24)+DATE(1970,1,1)</f>
        <v>41809.473275462966</v>
      </c>
      <c r="S686" t="s">
        <v>8353</v>
      </c>
      <c r="T686" t="s">
        <v>8318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ROUND(SUM((Table1[[#This Row],[pledged]]/Table1[[#This Row],[goal]])*100),0)</f>
        <v>28</v>
      </c>
      <c r="P687" s="8">
        <f>IFERROR(Table1[[#This Row],[pledged]]/Table1[[#This Row],[backers_count]],"0")</f>
        <v>55.3</v>
      </c>
      <c r="Q687" s="13">
        <f>(((Table1[[#This Row],[deadline]]/60)/60)/24)+DATE(1970,1,1)</f>
        <v>42016.866574074069</v>
      </c>
      <c r="R687" s="13">
        <f>(((Table1[[#This Row],[launched_at]]/60)/60)/24)+DATE(1970,1,1)</f>
        <v>41971.866574074069</v>
      </c>
      <c r="S687" t="s">
        <v>8353</v>
      </c>
      <c r="T687" t="s">
        <v>8318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ROUND(SUM((Table1[[#This Row],[pledged]]/Table1[[#This Row],[goal]])*100),0)</f>
        <v>0</v>
      </c>
      <c r="P688" s="8" t="str">
        <f>IFERROR(Table1[[#This Row],[pledged]]/Table1[[#This Row],[backers_count]],"0")</f>
        <v>0</v>
      </c>
      <c r="Q688" s="13">
        <f>(((Table1[[#This Row],[deadline]]/60)/60)/24)+DATE(1970,1,1)</f>
        <v>42219.673263888893</v>
      </c>
      <c r="R688" s="13">
        <f>(((Table1[[#This Row],[launched_at]]/60)/60)/24)+DATE(1970,1,1)</f>
        <v>42189.673263888893</v>
      </c>
      <c r="S688" t="s">
        <v>8353</v>
      </c>
      <c r="T688" t="s">
        <v>8318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ROUND(SUM((Table1[[#This Row],[pledged]]/Table1[[#This Row],[goal]])*100),0)</f>
        <v>4</v>
      </c>
      <c r="P689" s="8">
        <f>IFERROR(Table1[[#This Row],[pledged]]/Table1[[#This Row],[backers_count]],"0")</f>
        <v>591.66666666666663</v>
      </c>
      <c r="Q689" s="13">
        <f>(((Table1[[#This Row],[deadline]]/60)/60)/24)+DATE(1970,1,1)</f>
        <v>42771.750613425931</v>
      </c>
      <c r="R689" s="13">
        <f>(((Table1[[#This Row],[launched_at]]/60)/60)/24)+DATE(1970,1,1)</f>
        <v>42711.750613425931</v>
      </c>
      <c r="S689" t="s">
        <v>8353</v>
      </c>
      <c r="T689" t="s">
        <v>8318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ROUND(SUM((Table1[[#This Row],[pledged]]/Table1[[#This Row],[goal]])*100),0)</f>
        <v>73</v>
      </c>
      <c r="P690" s="8">
        <f>IFERROR(Table1[[#This Row],[pledged]]/Table1[[#This Row],[backers_count]],"0")</f>
        <v>405.5</v>
      </c>
      <c r="Q690" s="13">
        <f>(((Table1[[#This Row],[deadline]]/60)/60)/24)+DATE(1970,1,1)</f>
        <v>42292.104780092588</v>
      </c>
      <c r="R690" s="13">
        <f>(((Table1[[#This Row],[launched_at]]/60)/60)/24)+DATE(1970,1,1)</f>
        <v>42262.104780092588</v>
      </c>
      <c r="S690" t="s">
        <v>8353</v>
      </c>
      <c r="T690" t="s">
        <v>8318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ROUND(SUM((Table1[[#This Row],[pledged]]/Table1[[#This Row],[goal]])*100),0)</f>
        <v>58</v>
      </c>
      <c r="P691" s="8">
        <f>IFERROR(Table1[[#This Row],[pledged]]/Table1[[#This Row],[backers_count]],"0")</f>
        <v>343.14732142857144</v>
      </c>
      <c r="Q691" s="13">
        <f>(((Table1[[#This Row],[deadline]]/60)/60)/24)+DATE(1970,1,1)</f>
        <v>42712.207638888889</v>
      </c>
      <c r="R691" s="13">
        <f>(((Table1[[#This Row],[launched_at]]/60)/60)/24)+DATE(1970,1,1)</f>
        <v>42675.66778935185</v>
      </c>
      <c r="S691" t="s">
        <v>8353</v>
      </c>
      <c r="T691" t="s">
        <v>8318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ROUND(SUM((Table1[[#This Row],[pledged]]/Table1[[#This Row],[goal]])*100),0)</f>
        <v>12</v>
      </c>
      <c r="P692" s="8">
        <f>IFERROR(Table1[[#This Row],[pledged]]/Table1[[#This Row],[backers_count]],"0")</f>
        <v>72.588235294117652</v>
      </c>
      <c r="Q692" s="13">
        <f>(((Table1[[#This Row],[deadline]]/60)/60)/24)+DATE(1970,1,1)</f>
        <v>42622.25</v>
      </c>
      <c r="R692" s="13">
        <f>(((Table1[[#This Row],[launched_at]]/60)/60)/24)+DATE(1970,1,1)</f>
        <v>42579.634733796294</v>
      </c>
      <c r="S692" t="s">
        <v>8353</v>
      </c>
      <c r="T692" t="s">
        <v>8318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ROUND(SUM((Table1[[#This Row],[pledged]]/Table1[[#This Row],[goal]])*100),0)</f>
        <v>1</v>
      </c>
      <c r="P693" s="8">
        <f>IFERROR(Table1[[#This Row],[pledged]]/Table1[[#This Row],[backers_count]],"0")</f>
        <v>26</v>
      </c>
      <c r="Q693" s="13">
        <f>(((Table1[[#This Row],[deadline]]/60)/60)/24)+DATE(1970,1,1)</f>
        <v>42186.028310185182</v>
      </c>
      <c r="R693" s="13">
        <f>(((Table1[[#This Row],[launched_at]]/60)/60)/24)+DATE(1970,1,1)</f>
        <v>42158.028310185182</v>
      </c>
      <c r="S693" t="s">
        <v>8353</v>
      </c>
      <c r="T693" t="s">
        <v>8318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ROUND(SUM((Table1[[#This Row],[pledged]]/Table1[[#This Row],[goal]])*100),0)</f>
        <v>7</v>
      </c>
      <c r="P694" s="8">
        <f>IFERROR(Table1[[#This Row],[pledged]]/Table1[[#This Row],[backers_count]],"0")</f>
        <v>6.4975124378109452</v>
      </c>
      <c r="Q694" s="13">
        <f>(((Table1[[#This Row],[deadline]]/60)/60)/24)+DATE(1970,1,1)</f>
        <v>42726.37572916667</v>
      </c>
      <c r="R694" s="13">
        <f>(((Table1[[#This Row],[launched_at]]/60)/60)/24)+DATE(1970,1,1)</f>
        <v>42696.37572916667</v>
      </c>
      <c r="S694" t="s">
        <v>8353</v>
      </c>
      <c r="T694" t="s">
        <v>8318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ROUND(SUM((Table1[[#This Row],[pledged]]/Table1[[#This Row],[goal]])*100),0)</f>
        <v>35</v>
      </c>
      <c r="P695" s="8">
        <f>IFERROR(Table1[[#This Row],[pledged]]/Table1[[#This Row],[backers_count]],"0")</f>
        <v>119.38513513513513</v>
      </c>
      <c r="Q695" s="13">
        <f>(((Table1[[#This Row],[deadline]]/60)/60)/24)+DATE(1970,1,1)</f>
        <v>42124.808182870373</v>
      </c>
      <c r="R695" s="13">
        <f>(((Table1[[#This Row],[launched_at]]/60)/60)/24)+DATE(1970,1,1)</f>
        <v>42094.808182870373</v>
      </c>
      <c r="S695" t="s">
        <v>8353</v>
      </c>
      <c r="T695" t="s">
        <v>8318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ROUND(SUM((Table1[[#This Row],[pledged]]/Table1[[#This Row],[goal]])*100),0)</f>
        <v>0</v>
      </c>
      <c r="P696" s="8">
        <f>IFERROR(Table1[[#This Row],[pledged]]/Table1[[#This Row],[backers_count]],"0")</f>
        <v>84.285714285714292</v>
      </c>
      <c r="Q696" s="13">
        <f>(((Table1[[#This Row],[deadline]]/60)/60)/24)+DATE(1970,1,1)</f>
        <v>42767.663877314815</v>
      </c>
      <c r="R696" s="13">
        <f>(((Table1[[#This Row],[launched_at]]/60)/60)/24)+DATE(1970,1,1)</f>
        <v>42737.663877314815</v>
      </c>
      <c r="S696" t="s">
        <v>8353</v>
      </c>
      <c r="T696" t="s">
        <v>8318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ROUND(SUM((Table1[[#This Row],[pledged]]/Table1[[#This Row],[goal]])*100),0)</f>
        <v>1</v>
      </c>
      <c r="P697" s="8">
        <f>IFERROR(Table1[[#This Row],[pledged]]/Table1[[#This Row],[backers_count]],"0")</f>
        <v>90.857142857142861</v>
      </c>
      <c r="Q697" s="13">
        <f>(((Table1[[#This Row],[deadline]]/60)/60)/24)+DATE(1970,1,1)</f>
        <v>41943.521064814813</v>
      </c>
      <c r="R697" s="13">
        <f>(((Table1[[#This Row],[launched_at]]/60)/60)/24)+DATE(1970,1,1)</f>
        <v>41913.521064814813</v>
      </c>
      <c r="S697" t="s">
        <v>8353</v>
      </c>
      <c r="T697" t="s">
        <v>8318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ROUND(SUM((Table1[[#This Row],[pledged]]/Table1[[#This Row],[goal]])*100),0)</f>
        <v>0</v>
      </c>
      <c r="P698" s="8">
        <f>IFERROR(Table1[[#This Row],[pledged]]/Table1[[#This Row],[backers_count]],"0")</f>
        <v>1</v>
      </c>
      <c r="Q698" s="13">
        <f>(((Table1[[#This Row],[deadline]]/60)/60)/24)+DATE(1970,1,1)</f>
        <v>41845.927106481482</v>
      </c>
      <c r="R698" s="13">
        <f>(((Table1[[#This Row],[launched_at]]/60)/60)/24)+DATE(1970,1,1)</f>
        <v>41815.927106481482</v>
      </c>
      <c r="S698" t="s">
        <v>8353</v>
      </c>
      <c r="T698" t="s">
        <v>8318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ROUND(SUM((Table1[[#This Row],[pledged]]/Table1[[#This Row],[goal]])*100),0)</f>
        <v>46</v>
      </c>
      <c r="P699" s="8">
        <f>IFERROR(Table1[[#This Row],[pledged]]/Table1[[#This Row],[backers_count]],"0")</f>
        <v>20.342105263157894</v>
      </c>
      <c r="Q699" s="13">
        <f>(((Table1[[#This Row],[deadline]]/60)/60)/24)+DATE(1970,1,1)</f>
        <v>42403.523020833338</v>
      </c>
      <c r="R699" s="13">
        <f>(((Table1[[#This Row],[launched_at]]/60)/60)/24)+DATE(1970,1,1)</f>
        <v>42388.523020833338</v>
      </c>
      <c r="S699" t="s">
        <v>8353</v>
      </c>
      <c r="T699" t="s">
        <v>8318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ROUND(SUM((Table1[[#This Row],[pledged]]/Table1[[#This Row],[goal]])*100),0)</f>
        <v>15</v>
      </c>
      <c r="P700" s="8">
        <f>IFERROR(Table1[[#This Row],[pledged]]/Table1[[#This Row],[backers_count]],"0")</f>
        <v>530.68965517241384</v>
      </c>
      <c r="Q700" s="13">
        <f>(((Table1[[#This Row],[deadline]]/60)/60)/24)+DATE(1970,1,1)</f>
        <v>41900.083333333336</v>
      </c>
      <c r="R700" s="13">
        <f>(((Table1[[#This Row],[launched_at]]/60)/60)/24)+DATE(1970,1,1)</f>
        <v>41866.931076388886</v>
      </c>
      <c r="S700" t="s">
        <v>8353</v>
      </c>
      <c r="T700" t="s">
        <v>8318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ROUND(SUM((Table1[[#This Row],[pledged]]/Table1[[#This Row],[goal]])*100),0)</f>
        <v>82</v>
      </c>
      <c r="P701" s="8">
        <f>IFERROR(Table1[[#This Row],[pledged]]/Table1[[#This Row],[backers_count]],"0")</f>
        <v>120.39184269662923</v>
      </c>
      <c r="Q701" s="13">
        <f>(((Table1[[#This Row],[deadline]]/60)/60)/24)+DATE(1970,1,1)</f>
        <v>41600.666666666664</v>
      </c>
      <c r="R701" s="13">
        <f>(((Table1[[#This Row],[launched_at]]/60)/60)/24)+DATE(1970,1,1)</f>
        <v>41563.485509259262</v>
      </c>
      <c r="S701" t="s">
        <v>8353</v>
      </c>
      <c r="T701" t="s">
        <v>8318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ROUND(SUM((Table1[[#This Row],[pledged]]/Table1[[#This Row],[goal]])*100),0)</f>
        <v>3</v>
      </c>
      <c r="P702" s="8">
        <f>IFERROR(Table1[[#This Row],[pledged]]/Table1[[#This Row],[backers_count]],"0")</f>
        <v>13</v>
      </c>
      <c r="Q702" s="13">
        <f>(((Table1[[#This Row],[deadline]]/60)/60)/24)+DATE(1970,1,1)</f>
        <v>42745.688437500001</v>
      </c>
      <c r="R702" s="13">
        <f>(((Table1[[#This Row],[launched_at]]/60)/60)/24)+DATE(1970,1,1)</f>
        <v>42715.688437500001</v>
      </c>
      <c r="S702" t="s">
        <v>8353</v>
      </c>
      <c r="T702" t="s">
        <v>8318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ROUND(SUM((Table1[[#This Row],[pledged]]/Table1[[#This Row],[goal]])*100),0)</f>
        <v>27</v>
      </c>
      <c r="P703" s="8">
        <f>IFERROR(Table1[[#This Row],[pledged]]/Table1[[#This Row],[backers_count]],"0")</f>
        <v>291.33333333333331</v>
      </c>
      <c r="Q703" s="13">
        <f>(((Table1[[#This Row],[deadline]]/60)/60)/24)+DATE(1970,1,1)</f>
        <v>41843.662962962961</v>
      </c>
      <c r="R703" s="13">
        <f>(((Table1[[#This Row],[launched_at]]/60)/60)/24)+DATE(1970,1,1)</f>
        <v>41813.662962962961</v>
      </c>
      <c r="S703" t="s">
        <v>8353</v>
      </c>
      <c r="T703" t="s">
        <v>8318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ROUND(SUM((Table1[[#This Row],[pledged]]/Table1[[#This Row],[goal]])*100),0)</f>
        <v>31</v>
      </c>
      <c r="P704" s="8">
        <f>IFERROR(Table1[[#This Row],[pledged]]/Table1[[#This Row],[backers_count]],"0")</f>
        <v>124.9191891891892</v>
      </c>
      <c r="Q704" s="13">
        <f>(((Table1[[#This Row],[deadline]]/60)/60)/24)+DATE(1970,1,1)</f>
        <v>42698.768368055549</v>
      </c>
      <c r="R704" s="13">
        <f>(((Table1[[#This Row],[launched_at]]/60)/60)/24)+DATE(1970,1,1)</f>
        <v>42668.726701388892</v>
      </c>
      <c r="S704" t="s">
        <v>8353</v>
      </c>
      <c r="T704" t="s">
        <v>8318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ROUND(SUM((Table1[[#This Row],[pledged]]/Table1[[#This Row],[goal]])*100),0)</f>
        <v>6</v>
      </c>
      <c r="P705" s="8">
        <f>IFERROR(Table1[[#This Row],[pledged]]/Table1[[#This Row],[backers_count]],"0")</f>
        <v>119.57142857142857</v>
      </c>
      <c r="Q705" s="13">
        <f>(((Table1[[#This Row],[deadline]]/60)/60)/24)+DATE(1970,1,1)</f>
        <v>42766.98055555555</v>
      </c>
      <c r="R705" s="13">
        <f>(((Table1[[#This Row],[launched_at]]/60)/60)/24)+DATE(1970,1,1)</f>
        <v>42711.950798611113</v>
      </c>
      <c r="S705" t="s">
        <v>8353</v>
      </c>
      <c r="T705" t="s">
        <v>8318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ROUND(SUM((Table1[[#This Row],[pledged]]/Table1[[#This Row],[goal]])*100),0)</f>
        <v>1</v>
      </c>
      <c r="P706" s="8">
        <f>IFERROR(Table1[[#This Row],[pledged]]/Table1[[#This Row],[backers_count]],"0")</f>
        <v>120.25</v>
      </c>
      <c r="Q706" s="13">
        <f>(((Table1[[#This Row],[deadline]]/60)/60)/24)+DATE(1970,1,1)</f>
        <v>42786.192916666667</v>
      </c>
      <c r="R706" s="13">
        <f>(((Table1[[#This Row],[launched_at]]/60)/60)/24)+DATE(1970,1,1)</f>
        <v>42726.192916666667</v>
      </c>
      <c r="S706" t="s">
        <v>8353</v>
      </c>
      <c r="T706" t="s">
        <v>8318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ROUND(SUM((Table1[[#This Row],[pledged]]/Table1[[#This Row],[goal]])*100),0)</f>
        <v>1</v>
      </c>
      <c r="P707" s="8">
        <f>IFERROR(Table1[[#This Row],[pledged]]/Table1[[#This Row],[backers_count]],"0")</f>
        <v>195.4</v>
      </c>
      <c r="Q707" s="13">
        <f>(((Table1[[#This Row],[deadline]]/60)/60)/24)+DATE(1970,1,1)</f>
        <v>42756.491643518515</v>
      </c>
      <c r="R707" s="13">
        <f>(((Table1[[#This Row],[launched_at]]/60)/60)/24)+DATE(1970,1,1)</f>
        <v>42726.491643518515</v>
      </c>
      <c r="S707" t="s">
        <v>8353</v>
      </c>
      <c r="T707" t="s">
        <v>8318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ROUND(SUM((Table1[[#This Row],[pledged]]/Table1[[#This Row],[goal]])*100),0)</f>
        <v>0</v>
      </c>
      <c r="P708" s="8" t="str">
        <f>IFERROR(Table1[[#This Row],[pledged]]/Table1[[#This Row],[backers_count]],"0")</f>
        <v>0</v>
      </c>
      <c r="Q708" s="13">
        <f>(((Table1[[#This Row],[deadline]]/60)/60)/24)+DATE(1970,1,1)</f>
        <v>42718.777083333334</v>
      </c>
      <c r="R708" s="13">
        <f>(((Table1[[#This Row],[launched_at]]/60)/60)/24)+DATE(1970,1,1)</f>
        <v>42676.995173611111</v>
      </c>
      <c r="S708" t="s">
        <v>8353</v>
      </c>
      <c r="T708" t="s">
        <v>8318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ROUND(SUM((Table1[[#This Row],[pledged]]/Table1[[#This Row],[goal]])*100),0)</f>
        <v>79</v>
      </c>
      <c r="P709" s="8">
        <f>IFERROR(Table1[[#This Row],[pledged]]/Table1[[#This Row],[backers_count]],"0")</f>
        <v>117.69868421052631</v>
      </c>
      <c r="Q709" s="13">
        <f>(((Table1[[#This Row],[deadline]]/60)/60)/24)+DATE(1970,1,1)</f>
        <v>42736.663506944446</v>
      </c>
      <c r="R709" s="13">
        <f>(((Table1[[#This Row],[launched_at]]/60)/60)/24)+DATE(1970,1,1)</f>
        <v>42696.663506944446</v>
      </c>
      <c r="S709" t="s">
        <v>8353</v>
      </c>
      <c r="T709" t="s">
        <v>8318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ROUND(SUM((Table1[[#This Row],[pledged]]/Table1[[#This Row],[goal]])*100),0)</f>
        <v>22</v>
      </c>
      <c r="P710" s="8">
        <f>IFERROR(Table1[[#This Row],[pledged]]/Table1[[#This Row],[backers_count]],"0")</f>
        <v>23.948509485094849</v>
      </c>
      <c r="Q710" s="13">
        <f>(((Table1[[#This Row],[deadline]]/60)/60)/24)+DATE(1970,1,1)</f>
        <v>41895.581018518518</v>
      </c>
      <c r="R710" s="13">
        <f>(((Table1[[#This Row],[launched_at]]/60)/60)/24)+DATE(1970,1,1)</f>
        <v>41835.581018518518</v>
      </c>
      <c r="S710" t="s">
        <v>8353</v>
      </c>
      <c r="T710" t="s">
        <v>8318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ROUND(SUM((Table1[[#This Row],[pledged]]/Table1[[#This Row],[goal]])*100),0)</f>
        <v>0</v>
      </c>
      <c r="P711" s="8">
        <f>IFERROR(Table1[[#This Row],[pledged]]/Table1[[#This Row],[backers_count]],"0")</f>
        <v>30.5</v>
      </c>
      <c r="Q711" s="13">
        <f>(((Table1[[#This Row],[deadline]]/60)/60)/24)+DATE(1970,1,1)</f>
        <v>41978.041192129633</v>
      </c>
      <c r="R711" s="13">
        <f>(((Table1[[#This Row],[launched_at]]/60)/60)/24)+DATE(1970,1,1)</f>
        <v>41948.041192129633</v>
      </c>
      <c r="S711" t="s">
        <v>8353</v>
      </c>
      <c r="T711" t="s">
        <v>8318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ROUND(SUM((Table1[[#This Row],[pledged]]/Table1[[#This Row],[goal]])*100),0)</f>
        <v>0</v>
      </c>
      <c r="P712" s="8" t="str">
        <f>IFERROR(Table1[[#This Row],[pledged]]/Table1[[#This Row],[backers_count]],"0")</f>
        <v>0</v>
      </c>
      <c r="Q712" s="13">
        <f>(((Table1[[#This Row],[deadline]]/60)/60)/24)+DATE(1970,1,1)</f>
        <v>41871.030555555553</v>
      </c>
      <c r="R712" s="13">
        <f>(((Table1[[#This Row],[launched_at]]/60)/60)/24)+DATE(1970,1,1)</f>
        <v>41837.984976851854</v>
      </c>
      <c r="S712" t="s">
        <v>8353</v>
      </c>
      <c r="T712" t="s">
        <v>8318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ROUND(SUM((Table1[[#This Row],[pledged]]/Table1[[#This Row],[goal]])*100),0)</f>
        <v>34</v>
      </c>
      <c r="P713" s="8">
        <f>IFERROR(Table1[[#This Row],[pledged]]/Table1[[#This Row],[backers_count]],"0")</f>
        <v>99.973372781065095</v>
      </c>
      <c r="Q713" s="13">
        <f>(((Table1[[#This Row],[deadline]]/60)/60)/24)+DATE(1970,1,1)</f>
        <v>42718.500787037032</v>
      </c>
      <c r="R713" s="13">
        <f>(((Table1[[#This Row],[launched_at]]/60)/60)/24)+DATE(1970,1,1)</f>
        <v>42678.459120370375</v>
      </c>
      <c r="S713" t="s">
        <v>8353</v>
      </c>
      <c r="T713" t="s">
        <v>8318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ROUND(SUM((Table1[[#This Row],[pledged]]/Table1[[#This Row],[goal]])*100),0)</f>
        <v>0</v>
      </c>
      <c r="P714" s="8">
        <f>IFERROR(Table1[[#This Row],[pledged]]/Table1[[#This Row],[backers_count]],"0")</f>
        <v>26.25</v>
      </c>
      <c r="Q714" s="13">
        <f>(((Table1[[#This Row],[deadline]]/60)/60)/24)+DATE(1970,1,1)</f>
        <v>42414.680925925932</v>
      </c>
      <c r="R714" s="13">
        <f>(((Table1[[#This Row],[launched_at]]/60)/60)/24)+DATE(1970,1,1)</f>
        <v>42384.680925925932</v>
      </c>
      <c r="S714" t="s">
        <v>8353</v>
      </c>
      <c r="T714" t="s">
        <v>8318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ROUND(SUM((Table1[[#This Row],[pledged]]/Table1[[#This Row],[goal]])*100),0)</f>
        <v>1</v>
      </c>
      <c r="P715" s="8">
        <f>IFERROR(Table1[[#This Row],[pledged]]/Table1[[#This Row],[backers_count]],"0")</f>
        <v>199</v>
      </c>
      <c r="Q715" s="13">
        <f>(((Table1[[#This Row],[deadline]]/60)/60)/24)+DATE(1970,1,1)</f>
        <v>42526.529305555552</v>
      </c>
      <c r="R715" s="13">
        <f>(((Table1[[#This Row],[launched_at]]/60)/60)/24)+DATE(1970,1,1)</f>
        <v>42496.529305555552</v>
      </c>
      <c r="S715" t="s">
        <v>8353</v>
      </c>
      <c r="T715" t="s">
        <v>8318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ROUND(SUM((Table1[[#This Row],[pledged]]/Table1[[#This Row],[goal]])*100),0)</f>
        <v>15</v>
      </c>
      <c r="P716" s="8">
        <f>IFERROR(Table1[[#This Row],[pledged]]/Table1[[#This Row],[backers_count]],"0")</f>
        <v>80.321428571428569</v>
      </c>
      <c r="Q716" s="13">
        <f>(((Table1[[#This Row],[deadline]]/60)/60)/24)+DATE(1970,1,1)</f>
        <v>42794.787986111114</v>
      </c>
      <c r="R716" s="13">
        <f>(((Table1[[#This Row],[launched_at]]/60)/60)/24)+DATE(1970,1,1)</f>
        <v>42734.787986111114</v>
      </c>
      <c r="S716" t="s">
        <v>8353</v>
      </c>
      <c r="T716" t="s">
        <v>8318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ROUND(SUM((Table1[[#This Row],[pledged]]/Table1[[#This Row],[goal]])*100),0)</f>
        <v>5</v>
      </c>
      <c r="P717" s="8">
        <f>IFERROR(Table1[[#This Row],[pledged]]/Table1[[#This Row],[backers_count]],"0")</f>
        <v>115.75</v>
      </c>
      <c r="Q717" s="13">
        <f>(((Table1[[#This Row],[deadline]]/60)/60)/24)+DATE(1970,1,1)</f>
        <v>42313.132407407407</v>
      </c>
      <c r="R717" s="13">
        <f>(((Table1[[#This Row],[launched_at]]/60)/60)/24)+DATE(1970,1,1)</f>
        <v>42273.090740740736</v>
      </c>
      <c r="S717" t="s">
        <v>8353</v>
      </c>
      <c r="T717" t="s">
        <v>8318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ROUND(SUM((Table1[[#This Row],[pledged]]/Table1[[#This Row],[goal]])*100),0)</f>
        <v>10</v>
      </c>
      <c r="P718" s="8">
        <f>IFERROR(Table1[[#This Row],[pledged]]/Table1[[#This Row],[backers_count]],"0")</f>
        <v>44.6875</v>
      </c>
      <c r="Q718" s="13">
        <f>(((Table1[[#This Row],[deadline]]/60)/60)/24)+DATE(1970,1,1)</f>
        <v>41974</v>
      </c>
      <c r="R718" s="13">
        <f>(((Table1[[#This Row],[launched_at]]/60)/60)/24)+DATE(1970,1,1)</f>
        <v>41940.658645833333</v>
      </c>
      <c r="S718" t="s">
        <v>8353</v>
      </c>
      <c r="T718" t="s">
        <v>8318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ROUND(SUM((Table1[[#This Row],[pledged]]/Table1[[#This Row],[goal]])*100),0)</f>
        <v>0</v>
      </c>
      <c r="P719" s="8">
        <f>IFERROR(Table1[[#This Row],[pledged]]/Table1[[#This Row],[backers_count]],"0")</f>
        <v>76.25</v>
      </c>
      <c r="Q719" s="13">
        <f>(((Table1[[#This Row],[deadline]]/60)/60)/24)+DATE(1970,1,1)</f>
        <v>41887.854189814818</v>
      </c>
      <c r="R719" s="13">
        <f>(((Table1[[#This Row],[launched_at]]/60)/60)/24)+DATE(1970,1,1)</f>
        <v>41857.854189814818</v>
      </c>
      <c r="S719" t="s">
        <v>8353</v>
      </c>
      <c r="T719" t="s">
        <v>8318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ROUND(SUM((Table1[[#This Row],[pledged]]/Table1[[#This Row],[goal]])*100),0)</f>
        <v>1</v>
      </c>
      <c r="P720" s="8">
        <f>IFERROR(Table1[[#This Row],[pledged]]/Table1[[#This Row],[backers_count]],"0")</f>
        <v>22.5</v>
      </c>
      <c r="Q720" s="13">
        <f>(((Table1[[#This Row],[deadline]]/60)/60)/24)+DATE(1970,1,1)</f>
        <v>42784.249305555553</v>
      </c>
      <c r="R720" s="13">
        <f>(((Table1[[#This Row],[launched_at]]/60)/60)/24)+DATE(1970,1,1)</f>
        <v>42752.845451388886</v>
      </c>
      <c r="S720" t="s">
        <v>8353</v>
      </c>
      <c r="T720" t="s">
        <v>8318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ROUND(SUM((Table1[[#This Row],[pledged]]/Table1[[#This Row],[goal]])*100),0)</f>
        <v>1</v>
      </c>
      <c r="P721" s="8">
        <f>IFERROR(Table1[[#This Row],[pledged]]/Table1[[#This Row],[backers_count]],"0")</f>
        <v>19.399999999999999</v>
      </c>
      <c r="Q721" s="13">
        <f>(((Table1[[#This Row],[deadline]]/60)/60)/24)+DATE(1970,1,1)</f>
        <v>42423.040231481486</v>
      </c>
      <c r="R721" s="13">
        <f>(((Table1[[#This Row],[launched_at]]/60)/60)/24)+DATE(1970,1,1)</f>
        <v>42409.040231481486</v>
      </c>
      <c r="S721" t="s">
        <v>8353</v>
      </c>
      <c r="T721" t="s">
        <v>8318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ROUND(SUM((Table1[[#This Row],[pledged]]/Table1[[#This Row],[goal]])*100),0)</f>
        <v>144</v>
      </c>
      <c r="P722" s="8">
        <f>IFERROR(Table1[[#This Row],[pledged]]/Table1[[#This Row],[backers_count]],"0")</f>
        <v>66.707317073170728</v>
      </c>
      <c r="Q722" s="13">
        <f>(((Table1[[#This Row],[deadline]]/60)/60)/24)+DATE(1970,1,1)</f>
        <v>40937.649201388893</v>
      </c>
      <c r="R722" s="13">
        <f>(((Table1[[#This Row],[launched_at]]/60)/60)/24)+DATE(1970,1,1)</f>
        <v>40909.649201388893</v>
      </c>
      <c r="S722" t="s">
        <v>8354</v>
      </c>
      <c r="T722" t="s">
        <v>8319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ROUND(SUM((Table1[[#This Row],[pledged]]/Table1[[#This Row],[goal]])*100),0)</f>
        <v>122</v>
      </c>
      <c r="P723" s="8">
        <f>IFERROR(Table1[[#This Row],[pledged]]/Table1[[#This Row],[backers_count]],"0")</f>
        <v>84.142857142857139</v>
      </c>
      <c r="Q723" s="13">
        <f>(((Table1[[#This Row],[deadline]]/60)/60)/24)+DATE(1970,1,1)</f>
        <v>41852.571840277778</v>
      </c>
      <c r="R723" s="13">
        <f>(((Table1[[#This Row],[launched_at]]/60)/60)/24)+DATE(1970,1,1)</f>
        <v>41807.571840277778</v>
      </c>
      <c r="S723" t="s">
        <v>8354</v>
      </c>
      <c r="T723" t="s">
        <v>8319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ROUND(SUM((Table1[[#This Row],[pledged]]/Table1[[#This Row],[goal]])*100),0)</f>
        <v>132</v>
      </c>
      <c r="P724" s="8">
        <f>IFERROR(Table1[[#This Row],[pledged]]/Table1[[#This Row],[backers_count]],"0")</f>
        <v>215.72549019607843</v>
      </c>
      <c r="Q724" s="13">
        <f>(((Table1[[#This Row],[deadline]]/60)/60)/24)+DATE(1970,1,1)</f>
        <v>41007.76363425926</v>
      </c>
      <c r="R724" s="13">
        <f>(((Table1[[#This Row],[launched_at]]/60)/60)/24)+DATE(1970,1,1)</f>
        <v>40977.805300925924</v>
      </c>
      <c r="S724" t="s">
        <v>8354</v>
      </c>
      <c r="T724" t="s">
        <v>8319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ROUND(SUM((Table1[[#This Row],[pledged]]/Table1[[#This Row],[goal]])*100),0)</f>
        <v>109</v>
      </c>
      <c r="P725" s="8">
        <f>IFERROR(Table1[[#This Row],[pledged]]/Table1[[#This Row],[backers_count]],"0")</f>
        <v>54.69</v>
      </c>
      <c r="Q725" s="13">
        <f>(((Table1[[#This Row],[deadline]]/60)/60)/24)+DATE(1970,1,1)</f>
        <v>42215.165972222225</v>
      </c>
      <c r="R725" s="13">
        <f>(((Table1[[#This Row],[launched_at]]/60)/60)/24)+DATE(1970,1,1)</f>
        <v>42184.816539351858</v>
      </c>
      <c r="S725" t="s">
        <v>8354</v>
      </c>
      <c r="T725" t="s">
        <v>8319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ROUND(SUM((Table1[[#This Row],[pledged]]/Table1[[#This Row],[goal]])*100),0)</f>
        <v>105</v>
      </c>
      <c r="P726" s="8">
        <f>IFERROR(Table1[[#This Row],[pledged]]/Table1[[#This Row],[backers_count]],"0")</f>
        <v>51.62944055944056</v>
      </c>
      <c r="Q726" s="13">
        <f>(((Table1[[#This Row],[deadline]]/60)/60)/24)+DATE(1970,1,1)</f>
        <v>40724.638460648144</v>
      </c>
      <c r="R726" s="13">
        <f>(((Table1[[#This Row],[launched_at]]/60)/60)/24)+DATE(1970,1,1)</f>
        <v>40694.638460648144</v>
      </c>
      <c r="S726" t="s">
        <v>8354</v>
      </c>
      <c r="T726" t="s">
        <v>8319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ROUND(SUM((Table1[[#This Row],[pledged]]/Table1[[#This Row],[goal]])*100),0)</f>
        <v>100</v>
      </c>
      <c r="P727" s="8">
        <f>IFERROR(Table1[[#This Row],[pledged]]/Table1[[#This Row],[backers_count]],"0")</f>
        <v>143.35714285714286</v>
      </c>
      <c r="Q727" s="13">
        <f>(((Table1[[#This Row],[deadline]]/60)/60)/24)+DATE(1970,1,1)</f>
        <v>42351.626296296294</v>
      </c>
      <c r="R727" s="13">
        <f>(((Table1[[#This Row],[launched_at]]/60)/60)/24)+DATE(1970,1,1)</f>
        <v>42321.626296296294</v>
      </c>
      <c r="S727" t="s">
        <v>8354</v>
      </c>
      <c r="T727" t="s">
        <v>8319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ROUND(SUM((Table1[[#This Row],[pledged]]/Table1[[#This Row],[goal]])*100),0)</f>
        <v>101</v>
      </c>
      <c r="P728" s="8">
        <f>IFERROR(Table1[[#This Row],[pledged]]/Table1[[#This Row],[backers_count]],"0")</f>
        <v>72.428571428571431</v>
      </c>
      <c r="Q728" s="13">
        <f>(((Table1[[#This Row],[deadline]]/60)/60)/24)+DATE(1970,1,1)</f>
        <v>41376.042673611111</v>
      </c>
      <c r="R728" s="13">
        <f>(((Table1[[#This Row],[launched_at]]/60)/60)/24)+DATE(1970,1,1)</f>
        <v>41346.042673611111</v>
      </c>
      <c r="S728" t="s">
        <v>8354</v>
      </c>
      <c r="T728" t="s">
        <v>8319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ROUND(SUM((Table1[[#This Row],[pledged]]/Table1[[#This Row],[goal]])*100),0)</f>
        <v>156</v>
      </c>
      <c r="P729" s="8">
        <f>IFERROR(Table1[[#This Row],[pledged]]/Table1[[#This Row],[backers_count]],"0")</f>
        <v>36.530201342281877</v>
      </c>
      <c r="Q729" s="13">
        <f>(((Table1[[#This Row],[deadline]]/60)/60)/24)+DATE(1970,1,1)</f>
        <v>41288.888888888891</v>
      </c>
      <c r="R729" s="13">
        <f>(((Table1[[#This Row],[launched_at]]/60)/60)/24)+DATE(1970,1,1)</f>
        <v>41247.020243055551</v>
      </c>
      <c r="S729" t="s">
        <v>8354</v>
      </c>
      <c r="T729" t="s">
        <v>8319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ROUND(SUM((Table1[[#This Row],[pledged]]/Table1[[#This Row],[goal]])*100),0)</f>
        <v>106</v>
      </c>
      <c r="P730" s="8">
        <f>IFERROR(Table1[[#This Row],[pledged]]/Table1[[#This Row],[backers_count]],"0")</f>
        <v>60.903461538461535</v>
      </c>
      <c r="Q730" s="13">
        <f>(((Table1[[#This Row],[deadline]]/60)/60)/24)+DATE(1970,1,1)</f>
        <v>40776.837465277778</v>
      </c>
      <c r="R730" s="13">
        <f>(((Table1[[#This Row],[launched_at]]/60)/60)/24)+DATE(1970,1,1)</f>
        <v>40731.837465277778</v>
      </c>
      <c r="S730" t="s">
        <v>8354</v>
      </c>
      <c r="T730" t="s">
        <v>8319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ROUND(SUM((Table1[[#This Row],[pledged]]/Table1[[#This Row],[goal]])*100),0)</f>
        <v>131</v>
      </c>
      <c r="P731" s="8">
        <f>IFERROR(Table1[[#This Row],[pledged]]/Table1[[#This Row],[backers_count]],"0")</f>
        <v>43.55</v>
      </c>
      <c r="Q731" s="13">
        <f>(((Table1[[#This Row],[deadline]]/60)/60)/24)+DATE(1970,1,1)</f>
        <v>41171.185891203706</v>
      </c>
      <c r="R731" s="13">
        <f>(((Table1[[#This Row],[launched_at]]/60)/60)/24)+DATE(1970,1,1)</f>
        <v>41111.185891203706</v>
      </c>
      <c r="S731" t="s">
        <v>8354</v>
      </c>
      <c r="T731" t="s">
        <v>8319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ROUND(SUM((Table1[[#This Row],[pledged]]/Table1[[#This Row],[goal]])*100),0)</f>
        <v>132</v>
      </c>
      <c r="P732" s="8">
        <f>IFERROR(Table1[[#This Row],[pledged]]/Table1[[#This Row],[backers_count]],"0")</f>
        <v>99.766037735849054</v>
      </c>
      <c r="Q732" s="13">
        <f>(((Table1[[#This Row],[deadline]]/60)/60)/24)+DATE(1970,1,1)</f>
        <v>40884.745266203703</v>
      </c>
      <c r="R732" s="13">
        <f>(((Table1[[#This Row],[launched_at]]/60)/60)/24)+DATE(1970,1,1)</f>
        <v>40854.745266203703</v>
      </c>
      <c r="S732" t="s">
        <v>8354</v>
      </c>
      <c r="T732" t="s">
        <v>8319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ROUND(SUM((Table1[[#This Row],[pledged]]/Table1[[#This Row],[goal]])*100),0)</f>
        <v>126</v>
      </c>
      <c r="P733" s="8">
        <f>IFERROR(Table1[[#This Row],[pledged]]/Table1[[#This Row],[backers_count]],"0")</f>
        <v>88.732394366197184</v>
      </c>
      <c r="Q733" s="13">
        <f>(((Table1[[#This Row],[deadline]]/60)/60)/24)+DATE(1970,1,1)</f>
        <v>40930.25</v>
      </c>
      <c r="R733" s="13">
        <f>(((Table1[[#This Row],[launched_at]]/60)/60)/24)+DATE(1970,1,1)</f>
        <v>40879.795682870368</v>
      </c>
      <c r="S733" t="s">
        <v>8354</v>
      </c>
      <c r="T733" t="s">
        <v>8319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ROUND(SUM((Table1[[#This Row],[pledged]]/Table1[[#This Row],[goal]])*100),0)</f>
        <v>160</v>
      </c>
      <c r="P734" s="8">
        <f>IFERROR(Table1[[#This Row],[pledged]]/Table1[[#This Row],[backers_count]],"0")</f>
        <v>4.9230769230769234</v>
      </c>
      <c r="Q734" s="13">
        <f>(((Table1[[#This Row],[deadline]]/60)/60)/24)+DATE(1970,1,1)</f>
        <v>41546.424317129626</v>
      </c>
      <c r="R734" s="13">
        <f>(((Table1[[#This Row],[launched_at]]/60)/60)/24)+DATE(1970,1,1)</f>
        <v>41486.424317129626</v>
      </c>
      <c r="S734" t="s">
        <v>8354</v>
      </c>
      <c r="T734" t="s">
        <v>8319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ROUND(SUM((Table1[[#This Row],[pledged]]/Table1[[#This Row],[goal]])*100),0)</f>
        <v>120</v>
      </c>
      <c r="P735" s="8">
        <f>IFERROR(Table1[[#This Row],[pledged]]/Table1[[#This Row],[backers_count]],"0")</f>
        <v>17.822485207100591</v>
      </c>
      <c r="Q735" s="13">
        <f>(((Table1[[#This Row],[deadline]]/60)/60)/24)+DATE(1970,1,1)</f>
        <v>41628.420046296298</v>
      </c>
      <c r="R735" s="13">
        <f>(((Table1[[#This Row],[launched_at]]/60)/60)/24)+DATE(1970,1,1)</f>
        <v>41598.420046296298</v>
      </c>
      <c r="S735" t="s">
        <v>8354</v>
      </c>
      <c r="T735" t="s">
        <v>8319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ROUND(SUM((Table1[[#This Row],[pledged]]/Table1[[#This Row],[goal]])*100),0)</f>
        <v>126</v>
      </c>
      <c r="P736" s="8">
        <f>IFERROR(Table1[[#This Row],[pledged]]/Table1[[#This Row],[backers_count]],"0")</f>
        <v>187.19298245614036</v>
      </c>
      <c r="Q736" s="13">
        <f>(((Table1[[#This Row],[deadline]]/60)/60)/24)+DATE(1970,1,1)</f>
        <v>42133.208333333328</v>
      </c>
      <c r="R736" s="13">
        <f>(((Table1[[#This Row],[launched_at]]/60)/60)/24)+DATE(1970,1,1)</f>
        <v>42102.164583333331</v>
      </c>
      <c r="S736" t="s">
        <v>8354</v>
      </c>
      <c r="T736" t="s">
        <v>8319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ROUND(SUM((Table1[[#This Row],[pledged]]/Table1[[#This Row],[goal]])*100),0)</f>
        <v>114</v>
      </c>
      <c r="P737" s="8">
        <f>IFERROR(Table1[[#This Row],[pledged]]/Table1[[#This Row],[backers_count]],"0")</f>
        <v>234.80786026200875</v>
      </c>
      <c r="Q737" s="13">
        <f>(((Table1[[#This Row],[deadline]]/60)/60)/24)+DATE(1970,1,1)</f>
        <v>41977.027083333334</v>
      </c>
      <c r="R737" s="13">
        <f>(((Table1[[#This Row],[launched_at]]/60)/60)/24)+DATE(1970,1,1)</f>
        <v>41946.029467592591</v>
      </c>
      <c r="S737" t="s">
        <v>8354</v>
      </c>
      <c r="T737" t="s">
        <v>8319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ROUND(SUM((Table1[[#This Row],[pledged]]/Table1[[#This Row],[goal]])*100),0)</f>
        <v>315</v>
      </c>
      <c r="P738" s="8">
        <f>IFERROR(Table1[[#This Row],[pledged]]/Table1[[#This Row],[backers_count]],"0")</f>
        <v>105.04629629629629</v>
      </c>
      <c r="Q738" s="13">
        <f>(((Table1[[#This Row],[deadline]]/60)/60)/24)+DATE(1970,1,1)</f>
        <v>41599.207638888889</v>
      </c>
      <c r="R738" s="13">
        <f>(((Table1[[#This Row],[launched_at]]/60)/60)/24)+DATE(1970,1,1)</f>
        <v>41579.734259259261</v>
      </c>
      <c r="S738" t="s">
        <v>8354</v>
      </c>
      <c r="T738" t="s">
        <v>8319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ROUND(SUM((Table1[[#This Row],[pledged]]/Table1[[#This Row],[goal]])*100),0)</f>
        <v>122</v>
      </c>
      <c r="P739" s="8">
        <f>IFERROR(Table1[[#This Row],[pledged]]/Table1[[#This Row],[backers_count]],"0")</f>
        <v>56.666666666666664</v>
      </c>
      <c r="Q739" s="13">
        <f>(((Table1[[#This Row],[deadline]]/60)/60)/24)+DATE(1970,1,1)</f>
        <v>41684.833333333336</v>
      </c>
      <c r="R739" s="13">
        <f>(((Table1[[#This Row],[launched_at]]/60)/60)/24)+DATE(1970,1,1)</f>
        <v>41667.275312500002</v>
      </c>
      <c r="S739" t="s">
        <v>8354</v>
      </c>
      <c r="T739" t="s">
        <v>8319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ROUND(SUM((Table1[[#This Row],[pledged]]/Table1[[#This Row],[goal]])*100),0)</f>
        <v>107</v>
      </c>
      <c r="P740" s="8">
        <f>IFERROR(Table1[[#This Row],[pledged]]/Table1[[#This Row],[backers_count]],"0")</f>
        <v>39.048780487804876</v>
      </c>
      <c r="Q740" s="13">
        <f>(((Table1[[#This Row],[deadline]]/60)/60)/24)+DATE(1970,1,1)</f>
        <v>41974.207638888889</v>
      </c>
      <c r="R740" s="13">
        <f>(((Table1[[#This Row],[launched_at]]/60)/60)/24)+DATE(1970,1,1)</f>
        <v>41943.604097222218</v>
      </c>
      <c r="S740" t="s">
        <v>8354</v>
      </c>
      <c r="T740" t="s">
        <v>8319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ROUND(SUM((Table1[[#This Row],[pledged]]/Table1[[#This Row],[goal]])*100),0)</f>
        <v>158</v>
      </c>
      <c r="P741" s="8">
        <f>IFERROR(Table1[[#This Row],[pledged]]/Table1[[#This Row],[backers_count]],"0")</f>
        <v>68.345323741007192</v>
      </c>
      <c r="Q741" s="13">
        <f>(((Table1[[#This Row],[deadline]]/60)/60)/24)+DATE(1970,1,1)</f>
        <v>41862.502650462964</v>
      </c>
      <c r="R741" s="13">
        <f>(((Table1[[#This Row],[launched_at]]/60)/60)/24)+DATE(1970,1,1)</f>
        <v>41829.502650462964</v>
      </c>
      <c r="S741" t="s">
        <v>8354</v>
      </c>
      <c r="T741" t="s">
        <v>8319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ROUND(SUM((Table1[[#This Row],[pledged]]/Table1[[#This Row],[goal]])*100),0)</f>
        <v>107</v>
      </c>
      <c r="P742" s="8">
        <f>IFERROR(Table1[[#This Row],[pledged]]/Table1[[#This Row],[backers_count]],"0")</f>
        <v>169.57894736842104</v>
      </c>
      <c r="Q742" s="13">
        <f>(((Table1[[#This Row],[deadline]]/60)/60)/24)+DATE(1970,1,1)</f>
        <v>42176.146782407406</v>
      </c>
      <c r="R742" s="13">
        <f>(((Table1[[#This Row],[launched_at]]/60)/60)/24)+DATE(1970,1,1)</f>
        <v>42162.146782407406</v>
      </c>
      <c r="S742" t="s">
        <v>8354</v>
      </c>
      <c r="T742" t="s">
        <v>8319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ROUND(SUM((Table1[[#This Row],[pledged]]/Table1[[#This Row],[goal]])*100),0)</f>
        <v>102</v>
      </c>
      <c r="P743" s="8">
        <f>IFERROR(Table1[[#This Row],[pledged]]/Table1[[#This Row],[backers_count]],"0")</f>
        <v>141.42340425531913</v>
      </c>
      <c r="Q743" s="13">
        <f>(((Table1[[#This Row],[deadline]]/60)/60)/24)+DATE(1970,1,1)</f>
        <v>41436.648217592592</v>
      </c>
      <c r="R743" s="13">
        <f>(((Table1[[#This Row],[launched_at]]/60)/60)/24)+DATE(1970,1,1)</f>
        <v>41401.648217592592</v>
      </c>
      <c r="S743" t="s">
        <v>8354</v>
      </c>
      <c r="T743" t="s">
        <v>8319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ROUND(SUM((Table1[[#This Row],[pledged]]/Table1[[#This Row],[goal]])*100),0)</f>
        <v>111</v>
      </c>
      <c r="P744" s="8">
        <f>IFERROR(Table1[[#This Row],[pledged]]/Table1[[#This Row],[backers_count]],"0")</f>
        <v>67.391304347826093</v>
      </c>
      <c r="Q744" s="13">
        <f>(((Table1[[#This Row],[deadline]]/60)/60)/24)+DATE(1970,1,1)</f>
        <v>41719.876296296294</v>
      </c>
      <c r="R744" s="13">
        <f>(((Table1[[#This Row],[launched_at]]/60)/60)/24)+DATE(1970,1,1)</f>
        <v>41689.917962962965</v>
      </c>
      <c r="S744" t="s">
        <v>8354</v>
      </c>
      <c r="T744" t="s">
        <v>8319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ROUND(SUM((Table1[[#This Row],[pledged]]/Table1[[#This Row],[goal]])*100),0)</f>
        <v>148</v>
      </c>
      <c r="P745" s="8">
        <f>IFERROR(Table1[[#This Row],[pledged]]/Table1[[#This Row],[backers_count]],"0")</f>
        <v>54.266666666666666</v>
      </c>
      <c r="Q745" s="13">
        <f>(((Table1[[#This Row],[deadline]]/60)/60)/24)+DATE(1970,1,1)</f>
        <v>41015.875</v>
      </c>
      <c r="R745" s="13">
        <f>(((Table1[[#This Row],[launched_at]]/60)/60)/24)+DATE(1970,1,1)</f>
        <v>40990.709317129629</v>
      </c>
      <c r="S745" t="s">
        <v>8354</v>
      </c>
      <c r="T745" t="s">
        <v>8319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ROUND(SUM((Table1[[#This Row],[pledged]]/Table1[[#This Row],[goal]])*100),0)</f>
        <v>102</v>
      </c>
      <c r="P746" s="8">
        <f>IFERROR(Table1[[#This Row],[pledged]]/Table1[[#This Row],[backers_count]],"0")</f>
        <v>82.516129032258064</v>
      </c>
      <c r="Q746" s="13">
        <f>(((Table1[[#This Row],[deadline]]/60)/60)/24)+DATE(1970,1,1)</f>
        <v>41256.95721064815</v>
      </c>
      <c r="R746" s="13">
        <f>(((Table1[[#This Row],[launched_at]]/60)/60)/24)+DATE(1970,1,1)</f>
        <v>41226.95721064815</v>
      </c>
      <c r="S746" t="s">
        <v>8354</v>
      </c>
      <c r="T746" t="s">
        <v>8319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ROUND(SUM((Table1[[#This Row],[pledged]]/Table1[[#This Row],[goal]])*100),0)</f>
        <v>179</v>
      </c>
      <c r="P747" s="8">
        <f>IFERROR(Table1[[#This Row],[pledged]]/Table1[[#This Row],[backers_count]],"0")</f>
        <v>53.729729729729726</v>
      </c>
      <c r="Q747" s="13">
        <f>(((Table1[[#This Row],[deadline]]/60)/60)/24)+DATE(1970,1,1)</f>
        <v>41397.572280092594</v>
      </c>
      <c r="R747" s="13">
        <f>(((Table1[[#This Row],[launched_at]]/60)/60)/24)+DATE(1970,1,1)</f>
        <v>41367.572280092594</v>
      </c>
      <c r="S747" t="s">
        <v>8354</v>
      </c>
      <c r="T747" t="s">
        <v>8319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ROUND(SUM((Table1[[#This Row],[pledged]]/Table1[[#This Row],[goal]])*100),0)</f>
        <v>111</v>
      </c>
      <c r="P748" s="8">
        <f>IFERROR(Table1[[#This Row],[pledged]]/Table1[[#This Row],[backers_count]],"0")</f>
        <v>34.206185567010309</v>
      </c>
      <c r="Q748" s="13">
        <f>(((Table1[[#This Row],[deadline]]/60)/60)/24)+DATE(1970,1,1)</f>
        <v>41175.165972222225</v>
      </c>
      <c r="R748" s="13">
        <f>(((Table1[[#This Row],[launched_at]]/60)/60)/24)+DATE(1970,1,1)</f>
        <v>41157.042928240742</v>
      </c>
      <c r="S748" t="s">
        <v>8354</v>
      </c>
      <c r="T748" t="s">
        <v>8319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ROUND(SUM((Table1[[#This Row],[pledged]]/Table1[[#This Row],[goal]])*100),0)</f>
        <v>100</v>
      </c>
      <c r="P749" s="8">
        <f>IFERROR(Table1[[#This Row],[pledged]]/Table1[[#This Row],[backers_count]],"0")</f>
        <v>127.32727272727273</v>
      </c>
      <c r="Q749" s="13">
        <f>(((Table1[[#This Row],[deadline]]/60)/60)/24)+DATE(1970,1,1)</f>
        <v>42019.454166666663</v>
      </c>
      <c r="R749" s="13">
        <f>(((Table1[[#This Row],[launched_at]]/60)/60)/24)+DATE(1970,1,1)</f>
        <v>41988.548831018517</v>
      </c>
      <c r="S749" t="s">
        <v>8354</v>
      </c>
      <c r="T749" t="s">
        <v>8319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ROUND(SUM((Table1[[#This Row],[pledged]]/Table1[[#This Row],[goal]])*100),0)</f>
        <v>100</v>
      </c>
      <c r="P750" s="8">
        <f>IFERROR(Table1[[#This Row],[pledged]]/Table1[[#This Row],[backers_count]],"0")</f>
        <v>45.56818181818182</v>
      </c>
      <c r="Q750" s="13">
        <f>(((Table1[[#This Row],[deadline]]/60)/60)/24)+DATE(1970,1,1)</f>
        <v>41861.846828703703</v>
      </c>
      <c r="R750" s="13">
        <f>(((Table1[[#This Row],[launched_at]]/60)/60)/24)+DATE(1970,1,1)</f>
        <v>41831.846828703703</v>
      </c>
      <c r="S750" t="s">
        <v>8354</v>
      </c>
      <c r="T750" t="s">
        <v>8319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ROUND(SUM((Table1[[#This Row],[pledged]]/Table1[[#This Row],[goal]])*100),0)</f>
        <v>106</v>
      </c>
      <c r="P751" s="8">
        <f>IFERROR(Table1[[#This Row],[pledged]]/Table1[[#This Row],[backers_count]],"0")</f>
        <v>95.963636363636368</v>
      </c>
      <c r="Q751" s="13">
        <f>(((Table1[[#This Row],[deadline]]/60)/60)/24)+DATE(1970,1,1)</f>
        <v>42763.94131944445</v>
      </c>
      <c r="R751" s="13">
        <f>(((Table1[[#This Row],[launched_at]]/60)/60)/24)+DATE(1970,1,1)</f>
        <v>42733.94131944445</v>
      </c>
      <c r="S751" t="s">
        <v>8354</v>
      </c>
      <c r="T751" t="s">
        <v>8319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ROUND(SUM((Table1[[#This Row],[pledged]]/Table1[[#This Row],[goal]])*100),0)</f>
        <v>103</v>
      </c>
      <c r="P752" s="8">
        <f>IFERROR(Table1[[#This Row],[pledged]]/Table1[[#This Row],[backers_count]],"0")</f>
        <v>77.271186440677965</v>
      </c>
      <c r="Q752" s="13">
        <f>(((Table1[[#This Row],[deadline]]/60)/60)/24)+DATE(1970,1,1)</f>
        <v>41329.878148148149</v>
      </c>
      <c r="R752" s="13">
        <f>(((Table1[[#This Row],[launched_at]]/60)/60)/24)+DATE(1970,1,1)</f>
        <v>41299.878148148149</v>
      </c>
      <c r="S752" t="s">
        <v>8354</v>
      </c>
      <c r="T752" t="s">
        <v>8319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ROUND(SUM((Table1[[#This Row],[pledged]]/Table1[[#This Row],[goal]])*100),0)</f>
        <v>119</v>
      </c>
      <c r="P753" s="8">
        <f>IFERROR(Table1[[#This Row],[pledged]]/Table1[[#This Row],[backers_count]],"0")</f>
        <v>57.338709677419352</v>
      </c>
      <c r="Q753" s="13">
        <f>(((Table1[[#This Row],[deadline]]/60)/60)/24)+DATE(1970,1,1)</f>
        <v>40759.630497685182</v>
      </c>
      <c r="R753" s="13">
        <f>(((Table1[[#This Row],[launched_at]]/60)/60)/24)+DATE(1970,1,1)</f>
        <v>40713.630497685182</v>
      </c>
      <c r="S753" t="s">
        <v>8354</v>
      </c>
      <c r="T753" t="s">
        <v>8319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ROUND(SUM((Table1[[#This Row],[pledged]]/Table1[[#This Row],[goal]])*100),0)</f>
        <v>112</v>
      </c>
      <c r="P754" s="8">
        <f>IFERROR(Table1[[#This Row],[pledged]]/Table1[[#This Row],[backers_count]],"0")</f>
        <v>53.19047619047619</v>
      </c>
      <c r="Q754" s="13">
        <f>(((Table1[[#This Row],[deadline]]/60)/60)/24)+DATE(1970,1,1)</f>
        <v>42659.458333333328</v>
      </c>
      <c r="R754" s="13">
        <f>(((Table1[[#This Row],[launched_at]]/60)/60)/24)+DATE(1970,1,1)</f>
        <v>42639.421493055561</v>
      </c>
      <c r="S754" t="s">
        <v>8354</v>
      </c>
      <c r="T754" t="s">
        <v>8319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ROUND(SUM((Table1[[#This Row],[pledged]]/Table1[[#This Row],[goal]])*100),0)</f>
        <v>128</v>
      </c>
      <c r="P755" s="8">
        <f>IFERROR(Table1[[#This Row],[pledged]]/Table1[[#This Row],[backers_count]],"0")</f>
        <v>492.30769230769232</v>
      </c>
      <c r="Q755" s="13">
        <f>(((Table1[[#This Row],[deadline]]/60)/60)/24)+DATE(1970,1,1)</f>
        <v>42049.590173611112</v>
      </c>
      <c r="R755" s="13">
        <f>(((Table1[[#This Row],[launched_at]]/60)/60)/24)+DATE(1970,1,1)</f>
        <v>42019.590173611112</v>
      </c>
      <c r="S755" t="s">
        <v>8354</v>
      </c>
      <c r="T755" t="s">
        <v>8319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ROUND(SUM((Table1[[#This Row],[pledged]]/Table1[[#This Row],[goal]])*100),0)</f>
        <v>104</v>
      </c>
      <c r="P756" s="8">
        <f>IFERROR(Table1[[#This Row],[pledged]]/Table1[[#This Row],[backers_count]],"0")</f>
        <v>42.346938775510203</v>
      </c>
      <c r="Q756" s="13">
        <f>(((Table1[[#This Row],[deadline]]/60)/60)/24)+DATE(1970,1,1)</f>
        <v>41279.749085648145</v>
      </c>
      <c r="R756" s="13">
        <f>(((Table1[[#This Row],[launched_at]]/60)/60)/24)+DATE(1970,1,1)</f>
        <v>41249.749085648145</v>
      </c>
      <c r="S756" t="s">
        <v>8354</v>
      </c>
      <c r="T756" t="s">
        <v>8319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ROUND(SUM((Table1[[#This Row],[pledged]]/Table1[[#This Row],[goal]])*100),0)</f>
        <v>102</v>
      </c>
      <c r="P757" s="8">
        <f>IFERROR(Table1[[#This Row],[pledged]]/Table1[[#This Row],[backers_count]],"0")</f>
        <v>37.466029411764708</v>
      </c>
      <c r="Q757" s="13">
        <f>(((Table1[[#This Row],[deadline]]/60)/60)/24)+DATE(1970,1,1)</f>
        <v>41414.02847222222</v>
      </c>
      <c r="R757" s="13">
        <f>(((Table1[[#This Row],[launched_at]]/60)/60)/24)+DATE(1970,1,1)</f>
        <v>41383.605057870373</v>
      </c>
      <c r="S757" t="s">
        <v>8354</v>
      </c>
      <c r="T757" t="s">
        <v>8319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ROUND(SUM((Table1[[#This Row],[pledged]]/Table1[[#This Row],[goal]])*100),0)</f>
        <v>118</v>
      </c>
      <c r="P758" s="8">
        <f>IFERROR(Table1[[#This Row],[pledged]]/Table1[[#This Row],[backers_count]],"0")</f>
        <v>37.454545454545453</v>
      </c>
      <c r="Q758" s="13">
        <f>(((Table1[[#This Row],[deadline]]/60)/60)/24)+DATE(1970,1,1)</f>
        <v>40651.725219907406</v>
      </c>
      <c r="R758" s="13">
        <f>(((Table1[[#This Row],[launched_at]]/60)/60)/24)+DATE(1970,1,1)</f>
        <v>40590.766886574071</v>
      </c>
      <c r="S758" t="s">
        <v>8354</v>
      </c>
      <c r="T758" t="s">
        <v>8319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ROUND(SUM((Table1[[#This Row],[pledged]]/Table1[[#This Row],[goal]])*100),0)</f>
        <v>238</v>
      </c>
      <c r="P759" s="8">
        <f>IFERROR(Table1[[#This Row],[pledged]]/Table1[[#This Row],[backers_count]],"0")</f>
        <v>33.055555555555557</v>
      </c>
      <c r="Q759" s="13">
        <f>(((Table1[[#This Row],[deadline]]/60)/60)/24)+DATE(1970,1,1)</f>
        <v>41249.054560185185</v>
      </c>
      <c r="R759" s="13">
        <f>(((Table1[[#This Row],[launched_at]]/60)/60)/24)+DATE(1970,1,1)</f>
        <v>41235.054560185185</v>
      </c>
      <c r="S759" t="s">
        <v>8354</v>
      </c>
      <c r="T759" t="s">
        <v>8319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ROUND(SUM((Table1[[#This Row],[pledged]]/Table1[[#This Row],[goal]])*100),0)</f>
        <v>102</v>
      </c>
      <c r="P760" s="8">
        <f>IFERROR(Table1[[#This Row],[pledged]]/Table1[[#This Row],[backers_count]],"0")</f>
        <v>134.21052631578948</v>
      </c>
      <c r="Q760" s="13">
        <f>(((Table1[[#This Row],[deadline]]/60)/60)/24)+DATE(1970,1,1)</f>
        <v>40459.836435185185</v>
      </c>
      <c r="R760" s="13">
        <f>(((Table1[[#This Row],[launched_at]]/60)/60)/24)+DATE(1970,1,1)</f>
        <v>40429.836435185185</v>
      </c>
      <c r="S760" t="s">
        <v>8354</v>
      </c>
      <c r="T760" t="s">
        <v>8319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ROUND(SUM((Table1[[#This Row],[pledged]]/Table1[[#This Row],[goal]])*100),0)</f>
        <v>102</v>
      </c>
      <c r="P761" s="8">
        <f>IFERROR(Table1[[#This Row],[pledged]]/Table1[[#This Row],[backers_count]],"0")</f>
        <v>51.474747474747474</v>
      </c>
      <c r="Q761" s="13">
        <f>(((Table1[[#This Row],[deadline]]/60)/60)/24)+DATE(1970,1,1)</f>
        <v>41829.330312500002</v>
      </c>
      <c r="R761" s="13">
        <f>(((Table1[[#This Row],[launched_at]]/60)/60)/24)+DATE(1970,1,1)</f>
        <v>41789.330312500002</v>
      </c>
      <c r="S761" t="s">
        <v>8354</v>
      </c>
      <c r="T761" t="s">
        <v>8319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ROUND(SUM((Table1[[#This Row],[pledged]]/Table1[[#This Row],[goal]])*100),0)</f>
        <v>0</v>
      </c>
      <c r="P762" s="8" t="str">
        <f>IFERROR(Table1[[#This Row],[pledged]]/Table1[[#This Row],[backers_count]],"0")</f>
        <v>0</v>
      </c>
      <c r="Q762" s="13">
        <f>(((Table1[[#This Row],[deadline]]/60)/60)/24)+DATE(1970,1,1)</f>
        <v>42700.805706018517</v>
      </c>
      <c r="R762" s="13">
        <f>(((Table1[[#This Row],[launched_at]]/60)/60)/24)+DATE(1970,1,1)</f>
        <v>42670.764039351852</v>
      </c>
      <c r="S762" t="s">
        <v>8354</v>
      </c>
      <c r="T762" t="s">
        <v>8320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ROUND(SUM((Table1[[#This Row],[pledged]]/Table1[[#This Row],[goal]])*100),0)</f>
        <v>5</v>
      </c>
      <c r="P763" s="8">
        <f>IFERROR(Table1[[#This Row],[pledged]]/Table1[[#This Row],[backers_count]],"0")</f>
        <v>39.166666666666664</v>
      </c>
      <c r="Q763" s="13">
        <f>(((Table1[[#This Row],[deadline]]/60)/60)/24)+DATE(1970,1,1)</f>
        <v>41672.751458333332</v>
      </c>
      <c r="R763" s="13">
        <f>(((Table1[[#This Row],[launched_at]]/60)/60)/24)+DATE(1970,1,1)</f>
        <v>41642.751458333332</v>
      </c>
      <c r="S763" t="s">
        <v>8354</v>
      </c>
      <c r="T763" t="s">
        <v>8320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ROUND(SUM((Table1[[#This Row],[pledged]]/Table1[[#This Row],[goal]])*100),0)</f>
        <v>0</v>
      </c>
      <c r="P764" s="8" t="str">
        <f>IFERROR(Table1[[#This Row],[pledged]]/Table1[[#This Row],[backers_count]],"0")</f>
        <v>0</v>
      </c>
      <c r="Q764" s="13">
        <f>(((Table1[[#This Row],[deadline]]/60)/60)/24)+DATE(1970,1,1)</f>
        <v>42708.25</v>
      </c>
      <c r="R764" s="13">
        <f>(((Table1[[#This Row],[launched_at]]/60)/60)/24)+DATE(1970,1,1)</f>
        <v>42690.858449074076</v>
      </c>
      <c r="S764" t="s">
        <v>8354</v>
      </c>
      <c r="T764" t="s">
        <v>8320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ROUND(SUM((Table1[[#This Row],[pledged]]/Table1[[#This Row],[goal]])*100),0)</f>
        <v>0</v>
      </c>
      <c r="P765" s="8">
        <f>IFERROR(Table1[[#This Row],[pledged]]/Table1[[#This Row],[backers_count]],"0")</f>
        <v>5</v>
      </c>
      <c r="Q765" s="13">
        <f>(((Table1[[#This Row],[deadline]]/60)/60)/24)+DATE(1970,1,1)</f>
        <v>41501.446851851848</v>
      </c>
      <c r="R765" s="13">
        <f>(((Table1[[#This Row],[launched_at]]/60)/60)/24)+DATE(1970,1,1)</f>
        <v>41471.446851851848</v>
      </c>
      <c r="S765" t="s">
        <v>8354</v>
      </c>
      <c r="T765" t="s">
        <v>8320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ROUND(SUM((Table1[[#This Row],[pledged]]/Table1[[#This Row],[goal]])*100),0)</f>
        <v>0</v>
      </c>
      <c r="P766" s="8" t="str">
        <f>IFERROR(Table1[[#This Row],[pledged]]/Table1[[#This Row],[backers_count]],"0")</f>
        <v>0</v>
      </c>
      <c r="Q766" s="13">
        <f>(((Table1[[#This Row],[deadline]]/60)/60)/24)+DATE(1970,1,1)</f>
        <v>42257.173159722224</v>
      </c>
      <c r="R766" s="13">
        <f>(((Table1[[#This Row],[launched_at]]/60)/60)/24)+DATE(1970,1,1)</f>
        <v>42227.173159722224</v>
      </c>
      <c r="S766" t="s">
        <v>8354</v>
      </c>
      <c r="T766" t="s">
        <v>8320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ROUND(SUM((Table1[[#This Row],[pledged]]/Table1[[#This Row],[goal]])*100),0)</f>
        <v>36</v>
      </c>
      <c r="P767" s="8">
        <f>IFERROR(Table1[[#This Row],[pledged]]/Table1[[#This Row],[backers_count]],"0")</f>
        <v>57.295454545454547</v>
      </c>
      <c r="Q767" s="13">
        <f>(((Table1[[#This Row],[deadline]]/60)/60)/24)+DATE(1970,1,1)</f>
        <v>41931.542638888888</v>
      </c>
      <c r="R767" s="13">
        <f>(((Table1[[#This Row],[launched_at]]/60)/60)/24)+DATE(1970,1,1)</f>
        <v>41901.542638888888</v>
      </c>
      <c r="S767" t="s">
        <v>8354</v>
      </c>
      <c r="T767" t="s">
        <v>8320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ROUND(SUM((Table1[[#This Row],[pledged]]/Table1[[#This Row],[goal]])*100),0)</f>
        <v>0</v>
      </c>
      <c r="P768" s="8" t="str">
        <f>IFERROR(Table1[[#This Row],[pledged]]/Table1[[#This Row],[backers_count]],"0")</f>
        <v>0</v>
      </c>
      <c r="Q768" s="13">
        <f>(((Table1[[#This Row],[deadline]]/60)/60)/24)+DATE(1970,1,1)</f>
        <v>42051.783368055556</v>
      </c>
      <c r="R768" s="13">
        <f>(((Table1[[#This Row],[launched_at]]/60)/60)/24)+DATE(1970,1,1)</f>
        <v>42021.783368055556</v>
      </c>
      <c r="S768" t="s">
        <v>8354</v>
      </c>
      <c r="T768" t="s">
        <v>8320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ROUND(SUM((Table1[[#This Row],[pledged]]/Table1[[#This Row],[goal]])*100),0)</f>
        <v>4</v>
      </c>
      <c r="P769" s="8">
        <f>IFERROR(Table1[[#This Row],[pledged]]/Table1[[#This Row],[backers_count]],"0")</f>
        <v>59</v>
      </c>
      <c r="Q769" s="13">
        <f>(((Table1[[#This Row],[deadline]]/60)/60)/24)+DATE(1970,1,1)</f>
        <v>42145.143634259264</v>
      </c>
      <c r="R769" s="13">
        <f>(((Table1[[#This Row],[launched_at]]/60)/60)/24)+DATE(1970,1,1)</f>
        <v>42115.143634259264</v>
      </c>
      <c r="S769" t="s">
        <v>8354</v>
      </c>
      <c r="T769" t="s">
        <v>8320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ROUND(SUM((Table1[[#This Row],[pledged]]/Table1[[#This Row],[goal]])*100),0)</f>
        <v>0</v>
      </c>
      <c r="P770" s="8" t="str">
        <f>IFERROR(Table1[[#This Row],[pledged]]/Table1[[#This Row],[backers_count]],"0")</f>
        <v>0</v>
      </c>
      <c r="Q770" s="13">
        <f>(((Table1[[#This Row],[deadline]]/60)/60)/24)+DATE(1970,1,1)</f>
        <v>41624.207060185188</v>
      </c>
      <c r="R770" s="13">
        <f>(((Table1[[#This Row],[launched_at]]/60)/60)/24)+DATE(1970,1,1)</f>
        <v>41594.207060185188</v>
      </c>
      <c r="S770" t="s">
        <v>8354</v>
      </c>
      <c r="T770" t="s">
        <v>8320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ROUND(SUM((Table1[[#This Row],[pledged]]/Table1[[#This Row],[goal]])*100),0)</f>
        <v>41</v>
      </c>
      <c r="P771" s="8">
        <f>IFERROR(Table1[[#This Row],[pledged]]/Table1[[#This Row],[backers_count]],"0")</f>
        <v>31.846153846153847</v>
      </c>
      <c r="Q771" s="13">
        <f>(((Table1[[#This Row],[deadline]]/60)/60)/24)+DATE(1970,1,1)</f>
        <v>41634.996458333335</v>
      </c>
      <c r="R771" s="13">
        <f>(((Table1[[#This Row],[launched_at]]/60)/60)/24)+DATE(1970,1,1)</f>
        <v>41604.996458333335</v>
      </c>
      <c r="S771" t="s">
        <v>8354</v>
      </c>
      <c r="T771" t="s">
        <v>8320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ROUND(SUM((Table1[[#This Row],[pledged]]/Table1[[#This Row],[goal]])*100),0)</f>
        <v>0</v>
      </c>
      <c r="P772" s="8" t="str">
        <f>IFERROR(Table1[[#This Row],[pledged]]/Table1[[#This Row],[backers_count]],"0")</f>
        <v>0</v>
      </c>
      <c r="Q772" s="13">
        <f>(((Table1[[#This Row],[deadline]]/60)/60)/24)+DATE(1970,1,1)</f>
        <v>41329.999641203707</v>
      </c>
      <c r="R772" s="13">
        <f>(((Table1[[#This Row],[launched_at]]/60)/60)/24)+DATE(1970,1,1)</f>
        <v>41289.999641203707</v>
      </c>
      <c r="S772" t="s">
        <v>8354</v>
      </c>
      <c r="T772" t="s">
        <v>8320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ROUND(SUM((Table1[[#This Row],[pledged]]/Table1[[#This Row],[goal]])*100),0)</f>
        <v>0</v>
      </c>
      <c r="P773" s="8">
        <f>IFERROR(Table1[[#This Row],[pledged]]/Table1[[#This Row],[backers_count]],"0")</f>
        <v>10</v>
      </c>
      <c r="Q773" s="13">
        <f>(((Table1[[#This Row],[deadline]]/60)/60)/24)+DATE(1970,1,1)</f>
        <v>42399.824097222227</v>
      </c>
      <c r="R773" s="13">
        <f>(((Table1[[#This Row],[launched_at]]/60)/60)/24)+DATE(1970,1,1)</f>
        <v>42349.824097222227</v>
      </c>
      <c r="S773" t="s">
        <v>8354</v>
      </c>
      <c r="T773" t="s">
        <v>8320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ROUND(SUM((Table1[[#This Row],[pledged]]/Table1[[#This Row],[goal]])*100),0)</f>
        <v>3</v>
      </c>
      <c r="P774" s="8">
        <f>IFERROR(Table1[[#This Row],[pledged]]/Table1[[#This Row],[backers_count]],"0")</f>
        <v>50</v>
      </c>
      <c r="Q774" s="13">
        <f>(((Table1[[#This Row],[deadline]]/60)/60)/24)+DATE(1970,1,1)</f>
        <v>40118.165972222225</v>
      </c>
      <c r="R774" s="13">
        <f>(((Table1[[#This Row],[launched_at]]/60)/60)/24)+DATE(1970,1,1)</f>
        <v>40068.056932870371</v>
      </c>
      <c r="S774" t="s">
        <v>8354</v>
      </c>
      <c r="T774" t="s">
        <v>8320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ROUND(SUM((Table1[[#This Row],[pledged]]/Table1[[#This Row],[goal]])*100),0)</f>
        <v>1</v>
      </c>
      <c r="P775" s="8">
        <f>IFERROR(Table1[[#This Row],[pledged]]/Table1[[#This Row],[backers_count]],"0")</f>
        <v>16</v>
      </c>
      <c r="Q775" s="13">
        <f>(((Table1[[#This Row],[deadline]]/60)/60)/24)+DATE(1970,1,1)</f>
        <v>42134.959027777775</v>
      </c>
      <c r="R775" s="13">
        <f>(((Table1[[#This Row],[launched_at]]/60)/60)/24)+DATE(1970,1,1)</f>
        <v>42100.735937499994</v>
      </c>
      <c r="S775" t="s">
        <v>8354</v>
      </c>
      <c r="T775" t="s">
        <v>8320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ROUND(SUM((Table1[[#This Row],[pledged]]/Table1[[#This Row],[goal]])*100),0)</f>
        <v>70</v>
      </c>
      <c r="P776" s="8">
        <f>IFERROR(Table1[[#This Row],[pledged]]/Table1[[#This Row],[backers_count]],"0")</f>
        <v>39</v>
      </c>
      <c r="Q776" s="13">
        <f>(((Table1[[#This Row],[deadline]]/60)/60)/24)+DATE(1970,1,1)</f>
        <v>41693.780300925922</v>
      </c>
      <c r="R776" s="13">
        <f>(((Table1[[#This Row],[launched_at]]/60)/60)/24)+DATE(1970,1,1)</f>
        <v>41663.780300925922</v>
      </c>
      <c r="S776" t="s">
        <v>8354</v>
      </c>
      <c r="T776" t="s">
        <v>8320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ROUND(SUM((Table1[[#This Row],[pledged]]/Table1[[#This Row],[goal]])*100),0)</f>
        <v>2</v>
      </c>
      <c r="P777" s="8">
        <f>IFERROR(Table1[[#This Row],[pledged]]/Table1[[#This Row],[backers_count]],"0")</f>
        <v>34</v>
      </c>
      <c r="Q777" s="13">
        <f>(((Table1[[#This Row],[deadline]]/60)/60)/24)+DATE(1970,1,1)</f>
        <v>40893.060127314813</v>
      </c>
      <c r="R777" s="13">
        <f>(((Table1[[#This Row],[launched_at]]/60)/60)/24)+DATE(1970,1,1)</f>
        <v>40863.060127314813</v>
      </c>
      <c r="S777" t="s">
        <v>8354</v>
      </c>
      <c r="T777" t="s">
        <v>8320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ROUND(SUM((Table1[[#This Row],[pledged]]/Table1[[#This Row],[goal]])*100),0)</f>
        <v>51</v>
      </c>
      <c r="P778" s="8">
        <f>IFERROR(Table1[[#This Row],[pledged]]/Table1[[#This Row],[backers_count]],"0")</f>
        <v>63.122807017543863</v>
      </c>
      <c r="Q778" s="13">
        <f>(((Table1[[#This Row],[deadline]]/60)/60)/24)+DATE(1970,1,1)</f>
        <v>42288.208333333328</v>
      </c>
      <c r="R778" s="13">
        <f>(((Table1[[#This Row],[launched_at]]/60)/60)/24)+DATE(1970,1,1)</f>
        <v>42250.685706018514</v>
      </c>
      <c r="S778" t="s">
        <v>8354</v>
      </c>
      <c r="T778" t="s">
        <v>8320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ROUND(SUM((Table1[[#This Row],[pledged]]/Table1[[#This Row],[goal]])*100),0)</f>
        <v>1</v>
      </c>
      <c r="P779" s="8">
        <f>IFERROR(Table1[[#This Row],[pledged]]/Table1[[#This Row],[backers_count]],"0")</f>
        <v>7</v>
      </c>
      <c r="Q779" s="13">
        <f>(((Table1[[#This Row],[deadline]]/60)/60)/24)+DATE(1970,1,1)</f>
        <v>41486.981215277774</v>
      </c>
      <c r="R779" s="13">
        <f>(((Table1[[#This Row],[launched_at]]/60)/60)/24)+DATE(1970,1,1)</f>
        <v>41456.981215277774</v>
      </c>
      <c r="S779" t="s">
        <v>8354</v>
      </c>
      <c r="T779" t="s">
        <v>8320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ROUND(SUM((Table1[[#This Row],[pledged]]/Table1[[#This Row],[goal]])*100),0)</f>
        <v>0</v>
      </c>
      <c r="P780" s="8">
        <f>IFERROR(Table1[[#This Row],[pledged]]/Table1[[#This Row],[backers_count]],"0")</f>
        <v>2</v>
      </c>
      <c r="Q780" s="13">
        <f>(((Table1[[#This Row],[deadline]]/60)/60)/24)+DATE(1970,1,1)</f>
        <v>41759.702314814815</v>
      </c>
      <c r="R780" s="13">
        <f>(((Table1[[#This Row],[launched_at]]/60)/60)/24)+DATE(1970,1,1)</f>
        <v>41729.702314814815</v>
      </c>
      <c r="S780" t="s">
        <v>8354</v>
      </c>
      <c r="T780" t="s">
        <v>8320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ROUND(SUM((Table1[[#This Row],[pledged]]/Table1[[#This Row],[goal]])*100),0)</f>
        <v>3</v>
      </c>
      <c r="P781" s="8">
        <f>IFERROR(Table1[[#This Row],[pledged]]/Table1[[#This Row],[backers_count]],"0")</f>
        <v>66.666666666666671</v>
      </c>
      <c r="Q781" s="13">
        <f>(((Table1[[#This Row],[deadline]]/60)/60)/24)+DATE(1970,1,1)</f>
        <v>40466.166666666664</v>
      </c>
      <c r="R781" s="13">
        <f>(((Table1[[#This Row],[launched_at]]/60)/60)/24)+DATE(1970,1,1)</f>
        <v>40436.68408564815</v>
      </c>
      <c r="S781" t="s">
        <v>8354</v>
      </c>
      <c r="T781" t="s">
        <v>8320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ROUND(SUM((Table1[[#This Row],[pledged]]/Table1[[#This Row],[goal]])*100),0)</f>
        <v>104</v>
      </c>
      <c r="P782" s="8">
        <f>IFERROR(Table1[[#This Row],[pledged]]/Table1[[#This Row],[backers_count]],"0")</f>
        <v>38.518518518518519</v>
      </c>
      <c r="Q782" s="13">
        <f>(((Table1[[#This Row],[deadline]]/60)/60)/24)+DATE(1970,1,1)</f>
        <v>40666.673900462964</v>
      </c>
      <c r="R782" s="13">
        <f>(((Table1[[#This Row],[launched_at]]/60)/60)/24)+DATE(1970,1,1)</f>
        <v>40636.673900462964</v>
      </c>
      <c r="S782" t="s">
        <v>8355</v>
      </c>
      <c r="T782" t="s">
        <v>8321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ROUND(SUM((Table1[[#This Row],[pledged]]/Table1[[#This Row],[goal]])*100),0)</f>
        <v>133</v>
      </c>
      <c r="P783" s="8">
        <f>IFERROR(Table1[[#This Row],[pledged]]/Table1[[#This Row],[backers_count]],"0")</f>
        <v>42.609200000000001</v>
      </c>
      <c r="Q783" s="13">
        <f>(((Table1[[#This Row],[deadline]]/60)/60)/24)+DATE(1970,1,1)</f>
        <v>41433.000856481485</v>
      </c>
      <c r="R783" s="13">
        <f>(((Table1[[#This Row],[launched_at]]/60)/60)/24)+DATE(1970,1,1)</f>
        <v>41403.000856481485</v>
      </c>
      <c r="S783" t="s">
        <v>8355</v>
      </c>
      <c r="T783" t="s">
        <v>8321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ROUND(SUM((Table1[[#This Row],[pledged]]/Table1[[#This Row],[goal]])*100),0)</f>
        <v>100</v>
      </c>
      <c r="P784" s="8">
        <f>IFERROR(Table1[[#This Row],[pledged]]/Table1[[#This Row],[backers_count]],"0")</f>
        <v>50</v>
      </c>
      <c r="Q784" s="13">
        <f>(((Table1[[#This Row],[deadline]]/60)/60)/24)+DATE(1970,1,1)</f>
        <v>41146.758125</v>
      </c>
      <c r="R784" s="13">
        <f>(((Table1[[#This Row],[launched_at]]/60)/60)/24)+DATE(1970,1,1)</f>
        <v>41116.758125</v>
      </c>
      <c r="S784" t="s">
        <v>8355</v>
      </c>
      <c r="T784" t="s">
        <v>8321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ROUND(SUM((Table1[[#This Row],[pledged]]/Table1[[#This Row],[goal]])*100),0)</f>
        <v>148</v>
      </c>
      <c r="P785" s="8">
        <f>IFERROR(Table1[[#This Row],[pledged]]/Table1[[#This Row],[backers_count]],"0")</f>
        <v>63.485714285714288</v>
      </c>
      <c r="Q785" s="13">
        <f>(((Table1[[#This Row],[deadline]]/60)/60)/24)+DATE(1970,1,1)</f>
        <v>41026.916666666664</v>
      </c>
      <c r="R785" s="13">
        <f>(((Table1[[#This Row],[launched_at]]/60)/60)/24)+DATE(1970,1,1)</f>
        <v>40987.773715277777</v>
      </c>
      <c r="S785" t="s">
        <v>8355</v>
      </c>
      <c r="T785" t="s">
        <v>8321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ROUND(SUM((Table1[[#This Row],[pledged]]/Table1[[#This Row],[goal]])*100),0)</f>
        <v>103</v>
      </c>
      <c r="P786" s="8">
        <f>IFERROR(Table1[[#This Row],[pledged]]/Table1[[#This Row],[backers_count]],"0")</f>
        <v>102.5</v>
      </c>
      <c r="Q786" s="13">
        <f>(((Table1[[#This Row],[deadline]]/60)/60)/24)+DATE(1970,1,1)</f>
        <v>41715.107858796298</v>
      </c>
      <c r="R786" s="13">
        <f>(((Table1[[#This Row],[launched_at]]/60)/60)/24)+DATE(1970,1,1)</f>
        <v>41675.149525462963</v>
      </c>
      <c r="S786" t="s">
        <v>8355</v>
      </c>
      <c r="T786" t="s">
        <v>8321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ROUND(SUM((Table1[[#This Row],[pledged]]/Table1[[#This Row],[goal]])*100),0)</f>
        <v>181</v>
      </c>
      <c r="P787" s="8">
        <f>IFERROR(Table1[[#This Row],[pledged]]/Table1[[#This Row],[backers_count]],"0")</f>
        <v>31.142758620689655</v>
      </c>
      <c r="Q787" s="13">
        <f>(((Table1[[#This Row],[deadline]]/60)/60)/24)+DATE(1970,1,1)</f>
        <v>41333.593923611108</v>
      </c>
      <c r="R787" s="13">
        <f>(((Table1[[#This Row],[launched_at]]/60)/60)/24)+DATE(1970,1,1)</f>
        <v>41303.593923611108</v>
      </c>
      <c r="S787" t="s">
        <v>8355</v>
      </c>
      <c r="T787" t="s">
        <v>8321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ROUND(SUM((Table1[[#This Row],[pledged]]/Table1[[#This Row],[goal]])*100),0)</f>
        <v>143</v>
      </c>
      <c r="P788" s="8">
        <f>IFERROR(Table1[[#This Row],[pledged]]/Table1[[#This Row],[backers_count]],"0")</f>
        <v>162.27272727272728</v>
      </c>
      <c r="Q788" s="13">
        <f>(((Table1[[#This Row],[deadline]]/60)/60)/24)+DATE(1970,1,1)</f>
        <v>41040.657638888886</v>
      </c>
      <c r="R788" s="13">
        <f>(((Table1[[#This Row],[launched_at]]/60)/60)/24)+DATE(1970,1,1)</f>
        <v>40983.055949074071</v>
      </c>
      <c r="S788" t="s">
        <v>8355</v>
      </c>
      <c r="T788" t="s">
        <v>8321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ROUND(SUM((Table1[[#This Row],[pledged]]/Table1[[#This Row],[goal]])*100),0)</f>
        <v>114</v>
      </c>
      <c r="P789" s="8">
        <f>IFERROR(Table1[[#This Row],[pledged]]/Table1[[#This Row],[backers_count]],"0")</f>
        <v>80.588235294117652</v>
      </c>
      <c r="Q789" s="13">
        <f>(((Table1[[#This Row],[deadline]]/60)/60)/24)+DATE(1970,1,1)</f>
        <v>41579.627615740741</v>
      </c>
      <c r="R789" s="13">
        <f>(((Table1[[#This Row],[launched_at]]/60)/60)/24)+DATE(1970,1,1)</f>
        <v>41549.627615740741</v>
      </c>
      <c r="S789" t="s">
        <v>8355</v>
      </c>
      <c r="T789" t="s">
        <v>8321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ROUND(SUM((Table1[[#This Row],[pledged]]/Table1[[#This Row],[goal]])*100),0)</f>
        <v>204</v>
      </c>
      <c r="P790" s="8">
        <f>IFERROR(Table1[[#This Row],[pledged]]/Table1[[#This Row],[backers_count]],"0")</f>
        <v>59.85441176470588</v>
      </c>
      <c r="Q790" s="13">
        <f>(((Table1[[#This Row],[deadline]]/60)/60)/24)+DATE(1970,1,1)</f>
        <v>41097.165972222225</v>
      </c>
      <c r="R790" s="13">
        <f>(((Table1[[#This Row],[launched_at]]/60)/60)/24)+DATE(1970,1,1)</f>
        <v>41059.006805555553</v>
      </c>
      <c r="S790" t="s">
        <v>8355</v>
      </c>
      <c r="T790" t="s">
        <v>8321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ROUND(SUM((Table1[[#This Row],[pledged]]/Table1[[#This Row],[goal]])*100),0)</f>
        <v>109</v>
      </c>
      <c r="P791" s="8">
        <f>IFERROR(Table1[[#This Row],[pledged]]/Table1[[#This Row],[backers_count]],"0")</f>
        <v>132.85714285714286</v>
      </c>
      <c r="Q791" s="13">
        <f>(((Table1[[#This Row],[deadline]]/60)/60)/24)+DATE(1970,1,1)</f>
        <v>41295.332638888889</v>
      </c>
      <c r="R791" s="13">
        <f>(((Table1[[#This Row],[launched_at]]/60)/60)/24)+DATE(1970,1,1)</f>
        <v>41277.186111111114</v>
      </c>
      <c r="S791" t="s">
        <v>8355</v>
      </c>
      <c r="T791" t="s">
        <v>8321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ROUND(SUM((Table1[[#This Row],[pledged]]/Table1[[#This Row],[goal]])*100),0)</f>
        <v>144</v>
      </c>
      <c r="P792" s="8">
        <f>IFERROR(Table1[[#This Row],[pledged]]/Table1[[#This Row],[backers_count]],"0")</f>
        <v>92.547820512820508</v>
      </c>
      <c r="Q792" s="13">
        <f>(((Table1[[#This Row],[deadline]]/60)/60)/24)+DATE(1970,1,1)</f>
        <v>41306.047905092593</v>
      </c>
      <c r="R792" s="13">
        <f>(((Table1[[#This Row],[launched_at]]/60)/60)/24)+DATE(1970,1,1)</f>
        <v>41276.047905092593</v>
      </c>
      <c r="S792" t="s">
        <v>8355</v>
      </c>
      <c r="T792" t="s">
        <v>8321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ROUND(SUM((Table1[[#This Row],[pledged]]/Table1[[#This Row],[goal]])*100),0)</f>
        <v>104</v>
      </c>
      <c r="P793" s="8">
        <f>IFERROR(Table1[[#This Row],[pledged]]/Table1[[#This Row],[backers_count]],"0")</f>
        <v>60.859375</v>
      </c>
      <c r="Q793" s="13">
        <f>(((Table1[[#This Row],[deadline]]/60)/60)/24)+DATE(1970,1,1)</f>
        <v>41591.249305555553</v>
      </c>
      <c r="R793" s="13">
        <f>(((Table1[[#This Row],[launched_at]]/60)/60)/24)+DATE(1970,1,1)</f>
        <v>41557.780624999999</v>
      </c>
      <c r="S793" t="s">
        <v>8355</v>
      </c>
      <c r="T793" t="s">
        <v>8321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ROUND(SUM((Table1[[#This Row],[pledged]]/Table1[[#This Row],[goal]])*100),0)</f>
        <v>100</v>
      </c>
      <c r="P794" s="8">
        <f>IFERROR(Table1[[#This Row],[pledged]]/Table1[[#This Row],[backers_count]],"0")</f>
        <v>41.851833333333339</v>
      </c>
      <c r="Q794" s="13">
        <f>(((Table1[[#This Row],[deadline]]/60)/60)/24)+DATE(1970,1,1)</f>
        <v>41585.915312500001</v>
      </c>
      <c r="R794" s="13">
        <f>(((Table1[[#This Row],[launched_at]]/60)/60)/24)+DATE(1970,1,1)</f>
        <v>41555.873645833337</v>
      </c>
      <c r="S794" t="s">
        <v>8355</v>
      </c>
      <c r="T794" t="s">
        <v>8321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ROUND(SUM((Table1[[#This Row],[pledged]]/Table1[[#This Row],[goal]])*100),0)</f>
        <v>103</v>
      </c>
      <c r="P795" s="8">
        <f>IFERROR(Table1[[#This Row],[pledged]]/Table1[[#This Row],[backers_count]],"0")</f>
        <v>88.325937499999995</v>
      </c>
      <c r="Q795" s="13">
        <f>(((Table1[[#This Row],[deadline]]/60)/60)/24)+DATE(1970,1,1)</f>
        <v>41458.207638888889</v>
      </c>
      <c r="R795" s="13">
        <f>(((Table1[[#This Row],[launched_at]]/60)/60)/24)+DATE(1970,1,1)</f>
        <v>41442.741249999999</v>
      </c>
      <c r="S795" t="s">
        <v>8355</v>
      </c>
      <c r="T795" t="s">
        <v>8321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ROUND(SUM((Table1[[#This Row],[pledged]]/Table1[[#This Row],[goal]])*100),0)</f>
        <v>105</v>
      </c>
      <c r="P796" s="8">
        <f>IFERROR(Table1[[#This Row],[pledged]]/Table1[[#This Row],[backers_count]],"0")</f>
        <v>158.96226415094338</v>
      </c>
      <c r="Q796" s="13">
        <f>(((Table1[[#This Row],[deadline]]/60)/60)/24)+DATE(1970,1,1)</f>
        <v>40791.712500000001</v>
      </c>
      <c r="R796" s="13">
        <f>(((Table1[[#This Row],[launched_at]]/60)/60)/24)+DATE(1970,1,1)</f>
        <v>40736.115011574075</v>
      </c>
      <c r="S796" t="s">
        <v>8355</v>
      </c>
      <c r="T796" t="s">
        <v>8321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ROUND(SUM((Table1[[#This Row],[pledged]]/Table1[[#This Row],[goal]])*100),0)</f>
        <v>112</v>
      </c>
      <c r="P797" s="8">
        <f>IFERROR(Table1[[#This Row],[pledged]]/Table1[[#This Row],[backers_count]],"0")</f>
        <v>85.054347826086953</v>
      </c>
      <c r="Q797" s="13">
        <f>(((Table1[[#This Row],[deadline]]/60)/60)/24)+DATE(1970,1,1)</f>
        <v>41006.207638888889</v>
      </c>
      <c r="R797" s="13">
        <f>(((Table1[[#This Row],[launched_at]]/60)/60)/24)+DATE(1970,1,1)</f>
        <v>40963.613032407404</v>
      </c>
      <c r="S797" t="s">
        <v>8355</v>
      </c>
      <c r="T797" t="s">
        <v>8321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ROUND(SUM((Table1[[#This Row],[pledged]]/Table1[[#This Row],[goal]])*100),0)</f>
        <v>101</v>
      </c>
      <c r="P798" s="8">
        <f>IFERROR(Table1[[#This Row],[pledged]]/Table1[[#This Row],[backers_count]],"0")</f>
        <v>112.61111111111111</v>
      </c>
      <c r="Q798" s="13">
        <f>(((Table1[[#This Row],[deadline]]/60)/60)/24)+DATE(1970,1,1)</f>
        <v>41532.881944444445</v>
      </c>
      <c r="R798" s="13">
        <f>(((Table1[[#This Row],[launched_at]]/60)/60)/24)+DATE(1970,1,1)</f>
        <v>41502.882928240739</v>
      </c>
      <c r="S798" t="s">
        <v>8355</v>
      </c>
      <c r="T798" t="s">
        <v>8321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ROUND(SUM((Table1[[#This Row],[pledged]]/Table1[[#This Row],[goal]])*100),0)</f>
        <v>108</v>
      </c>
      <c r="P799" s="8">
        <f>IFERROR(Table1[[#This Row],[pledged]]/Table1[[#This Row],[backers_count]],"0")</f>
        <v>45.436619718309856</v>
      </c>
      <c r="Q799" s="13">
        <f>(((Table1[[#This Row],[deadline]]/60)/60)/24)+DATE(1970,1,1)</f>
        <v>41028.166666666664</v>
      </c>
      <c r="R799" s="13">
        <f>(((Table1[[#This Row],[launched_at]]/60)/60)/24)+DATE(1970,1,1)</f>
        <v>40996.994074074071</v>
      </c>
      <c r="S799" t="s">
        <v>8355</v>
      </c>
      <c r="T799" t="s">
        <v>8321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ROUND(SUM((Table1[[#This Row],[pledged]]/Table1[[#This Row],[goal]])*100),0)</f>
        <v>115</v>
      </c>
      <c r="P800" s="8">
        <f>IFERROR(Table1[[#This Row],[pledged]]/Table1[[#This Row],[backers_count]],"0")</f>
        <v>46.218390804597703</v>
      </c>
      <c r="Q800" s="13">
        <f>(((Table1[[#This Row],[deadline]]/60)/60)/24)+DATE(1970,1,1)</f>
        <v>41912.590127314819</v>
      </c>
      <c r="R800" s="13">
        <f>(((Table1[[#This Row],[launched_at]]/60)/60)/24)+DATE(1970,1,1)</f>
        <v>41882.590127314819</v>
      </c>
      <c r="S800" t="s">
        <v>8355</v>
      </c>
      <c r="T800" t="s">
        <v>8321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ROUND(SUM((Table1[[#This Row],[pledged]]/Table1[[#This Row],[goal]])*100),0)</f>
        <v>100</v>
      </c>
      <c r="P801" s="8">
        <f>IFERROR(Table1[[#This Row],[pledged]]/Table1[[#This Row],[backers_count]],"0")</f>
        <v>178.60714285714286</v>
      </c>
      <c r="Q801" s="13">
        <f>(((Table1[[#This Row],[deadline]]/60)/60)/24)+DATE(1970,1,1)</f>
        <v>41026.667199074072</v>
      </c>
      <c r="R801" s="13">
        <f>(((Table1[[#This Row],[launched_at]]/60)/60)/24)+DATE(1970,1,1)</f>
        <v>40996.667199074072</v>
      </c>
      <c r="S801" t="s">
        <v>8355</v>
      </c>
      <c r="T801" t="s">
        <v>8321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ROUND(SUM((Table1[[#This Row],[pledged]]/Table1[[#This Row],[goal]])*100),0)</f>
        <v>152</v>
      </c>
      <c r="P802" s="8">
        <f>IFERROR(Table1[[#This Row],[pledged]]/Table1[[#This Row],[backers_count]],"0")</f>
        <v>40.75</v>
      </c>
      <c r="Q802" s="13">
        <f>(((Table1[[#This Row],[deadline]]/60)/60)/24)+DATE(1970,1,1)</f>
        <v>41893.433495370373</v>
      </c>
      <c r="R802" s="13">
        <f>(((Table1[[#This Row],[launched_at]]/60)/60)/24)+DATE(1970,1,1)</f>
        <v>41863.433495370373</v>
      </c>
      <c r="S802" t="s">
        <v>8355</v>
      </c>
      <c r="T802" t="s">
        <v>8321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ROUND(SUM((Table1[[#This Row],[pledged]]/Table1[[#This Row],[goal]])*100),0)</f>
        <v>112</v>
      </c>
      <c r="P803" s="8">
        <f>IFERROR(Table1[[#This Row],[pledged]]/Table1[[#This Row],[backers_count]],"0")</f>
        <v>43.733921568627444</v>
      </c>
      <c r="Q803" s="13">
        <f>(((Table1[[#This Row],[deadline]]/60)/60)/24)+DATE(1970,1,1)</f>
        <v>40725.795370370368</v>
      </c>
      <c r="R803" s="13">
        <f>(((Table1[[#This Row],[launched_at]]/60)/60)/24)+DATE(1970,1,1)</f>
        <v>40695.795370370368</v>
      </c>
      <c r="S803" t="s">
        <v>8355</v>
      </c>
      <c r="T803" t="s">
        <v>8321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ROUND(SUM((Table1[[#This Row],[pledged]]/Table1[[#This Row],[goal]])*100),0)</f>
        <v>101</v>
      </c>
      <c r="P804" s="8">
        <f>IFERROR(Table1[[#This Row],[pledged]]/Table1[[#This Row],[backers_count]],"0")</f>
        <v>81.066666666666663</v>
      </c>
      <c r="Q804" s="13">
        <f>(((Table1[[#This Row],[deadline]]/60)/60)/24)+DATE(1970,1,1)</f>
        <v>41169.170138888891</v>
      </c>
      <c r="R804" s="13">
        <f>(((Table1[[#This Row],[launched_at]]/60)/60)/24)+DATE(1970,1,1)</f>
        <v>41123.022268518522</v>
      </c>
      <c r="S804" t="s">
        <v>8355</v>
      </c>
      <c r="T804" t="s">
        <v>8321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ROUND(SUM((Table1[[#This Row],[pledged]]/Table1[[#This Row],[goal]])*100),0)</f>
        <v>123</v>
      </c>
      <c r="P805" s="8">
        <f>IFERROR(Table1[[#This Row],[pledged]]/Table1[[#This Row],[backers_count]],"0")</f>
        <v>74.60526315789474</v>
      </c>
      <c r="Q805" s="13">
        <f>(((Table1[[#This Row],[deadline]]/60)/60)/24)+DATE(1970,1,1)</f>
        <v>40692.041666666664</v>
      </c>
      <c r="R805" s="13">
        <f>(((Table1[[#This Row],[launched_at]]/60)/60)/24)+DATE(1970,1,1)</f>
        <v>40665.949976851851</v>
      </c>
      <c r="S805" t="s">
        <v>8355</v>
      </c>
      <c r="T805" t="s">
        <v>8321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ROUND(SUM((Table1[[#This Row],[pledged]]/Table1[[#This Row],[goal]])*100),0)</f>
        <v>100</v>
      </c>
      <c r="P806" s="8">
        <f>IFERROR(Table1[[#This Row],[pledged]]/Table1[[#This Row],[backers_count]],"0")</f>
        <v>305.55555555555554</v>
      </c>
      <c r="Q806" s="13">
        <f>(((Table1[[#This Row],[deadline]]/60)/60)/24)+DATE(1970,1,1)</f>
        <v>40747.165972222225</v>
      </c>
      <c r="R806" s="13">
        <f>(((Table1[[#This Row],[launched_at]]/60)/60)/24)+DATE(1970,1,1)</f>
        <v>40730.105625000004</v>
      </c>
      <c r="S806" t="s">
        <v>8355</v>
      </c>
      <c r="T806" t="s">
        <v>8321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ROUND(SUM((Table1[[#This Row],[pledged]]/Table1[[#This Row],[goal]])*100),0)</f>
        <v>105</v>
      </c>
      <c r="P807" s="8">
        <f>IFERROR(Table1[[#This Row],[pledged]]/Table1[[#This Row],[backers_count]],"0")</f>
        <v>58.333333333333336</v>
      </c>
      <c r="Q807" s="13">
        <f>(((Table1[[#This Row],[deadline]]/60)/60)/24)+DATE(1970,1,1)</f>
        <v>40740.958333333336</v>
      </c>
      <c r="R807" s="13">
        <f>(((Table1[[#This Row],[launched_at]]/60)/60)/24)+DATE(1970,1,1)</f>
        <v>40690.823055555556</v>
      </c>
      <c r="S807" t="s">
        <v>8355</v>
      </c>
      <c r="T807" t="s">
        <v>8321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ROUND(SUM((Table1[[#This Row],[pledged]]/Table1[[#This Row],[goal]])*100),0)</f>
        <v>104</v>
      </c>
      <c r="P808" s="8">
        <f>IFERROR(Table1[[#This Row],[pledged]]/Table1[[#This Row],[backers_count]],"0")</f>
        <v>117.67605633802818</v>
      </c>
      <c r="Q808" s="13">
        <f>(((Table1[[#This Row],[deadline]]/60)/60)/24)+DATE(1970,1,1)</f>
        <v>40793.691423611112</v>
      </c>
      <c r="R808" s="13">
        <f>(((Table1[[#This Row],[launched_at]]/60)/60)/24)+DATE(1970,1,1)</f>
        <v>40763.691423611112</v>
      </c>
      <c r="S808" t="s">
        <v>8355</v>
      </c>
      <c r="T808" t="s">
        <v>8321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ROUND(SUM((Table1[[#This Row],[pledged]]/Table1[[#This Row],[goal]])*100),0)</f>
        <v>105</v>
      </c>
      <c r="P809" s="8">
        <f>IFERROR(Table1[[#This Row],[pledged]]/Table1[[#This Row],[backers_count]],"0")</f>
        <v>73.771929824561397</v>
      </c>
      <c r="Q809" s="13">
        <f>(((Table1[[#This Row],[deadline]]/60)/60)/24)+DATE(1970,1,1)</f>
        <v>42795.083333333328</v>
      </c>
      <c r="R809" s="13">
        <f>(((Table1[[#This Row],[launched_at]]/60)/60)/24)+DATE(1970,1,1)</f>
        <v>42759.628599537042</v>
      </c>
      <c r="S809" t="s">
        <v>8355</v>
      </c>
      <c r="T809" t="s">
        <v>8321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ROUND(SUM((Table1[[#This Row],[pledged]]/Table1[[#This Row],[goal]])*100),0)</f>
        <v>100</v>
      </c>
      <c r="P810" s="8">
        <f>IFERROR(Table1[[#This Row],[pledged]]/Table1[[#This Row],[backers_count]],"0")</f>
        <v>104.65116279069767</v>
      </c>
      <c r="Q810" s="13">
        <f>(((Table1[[#This Row],[deadline]]/60)/60)/24)+DATE(1970,1,1)</f>
        <v>41995.207638888889</v>
      </c>
      <c r="R810" s="13">
        <f>(((Table1[[#This Row],[launched_at]]/60)/60)/24)+DATE(1970,1,1)</f>
        <v>41962.100532407407</v>
      </c>
      <c r="S810" t="s">
        <v>8355</v>
      </c>
      <c r="T810" t="s">
        <v>8321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ROUND(SUM((Table1[[#This Row],[pledged]]/Table1[[#This Row],[goal]])*100),0)</f>
        <v>104</v>
      </c>
      <c r="P811" s="8">
        <f>IFERROR(Table1[[#This Row],[pledged]]/Table1[[#This Row],[backers_count]],"0")</f>
        <v>79.82692307692308</v>
      </c>
      <c r="Q811" s="13">
        <f>(((Table1[[#This Row],[deadline]]/60)/60)/24)+DATE(1970,1,1)</f>
        <v>41658.833680555559</v>
      </c>
      <c r="R811" s="13">
        <f>(((Table1[[#This Row],[launched_at]]/60)/60)/24)+DATE(1970,1,1)</f>
        <v>41628.833680555559</v>
      </c>
      <c r="S811" t="s">
        <v>8355</v>
      </c>
      <c r="T811" t="s">
        <v>8321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ROUND(SUM((Table1[[#This Row],[pledged]]/Table1[[#This Row],[goal]])*100),0)</f>
        <v>105</v>
      </c>
      <c r="P812" s="8">
        <f>IFERROR(Table1[[#This Row],[pledged]]/Table1[[#This Row],[backers_count]],"0")</f>
        <v>58.333333333333336</v>
      </c>
      <c r="Q812" s="13">
        <f>(((Table1[[#This Row],[deadline]]/60)/60)/24)+DATE(1970,1,1)</f>
        <v>41153.056273148148</v>
      </c>
      <c r="R812" s="13">
        <f>(((Table1[[#This Row],[launched_at]]/60)/60)/24)+DATE(1970,1,1)</f>
        <v>41123.056273148148</v>
      </c>
      <c r="S812" t="s">
        <v>8355</v>
      </c>
      <c r="T812" t="s">
        <v>8321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ROUND(SUM((Table1[[#This Row],[pledged]]/Table1[[#This Row],[goal]])*100),0)</f>
        <v>104</v>
      </c>
      <c r="P813" s="8">
        <f>IFERROR(Table1[[#This Row],[pledged]]/Table1[[#This Row],[backers_count]],"0")</f>
        <v>86.666666666666671</v>
      </c>
      <c r="Q813" s="13">
        <f>(((Table1[[#This Row],[deadline]]/60)/60)/24)+DATE(1970,1,1)</f>
        <v>41465.702777777777</v>
      </c>
      <c r="R813" s="13">
        <f>(((Table1[[#This Row],[launched_at]]/60)/60)/24)+DATE(1970,1,1)</f>
        <v>41443.643541666665</v>
      </c>
      <c r="S813" t="s">
        <v>8355</v>
      </c>
      <c r="T813" t="s">
        <v>8321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ROUND(SUM((Table1[[#This Row],[pledged]]/Table1[[#This Row],[goal]])*100),0)</f>
        <v>152</v>
      </c>
      <c r="P814" s="8">
        <f>IFERROR(Table1[[#This Row],[pledged]]/Table1[[#This Row],[backers_count]],"0")</f>
        <v>27.606060606060606</v>
      </c>
      <c r="Q814" s="13">
        <f>(((Table1[[#This Row],[deadline]]/60)/60)/24)+DATE(1970,1,1)</f>
        <v>41334.581944444442</v>
      </c>
      <c r="R814" s="13">
        <f>(((Table1[[#This Row],[launched_at]]/60)/60)/24)+DATE(1970,1,1)</f>
        <v>41282.017962962964</v>
      </c>
      <c r="S814" t="s">
        <v>8355</v>
      </c>
      <c r="T814" t="s">
        <v>8321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ROUND(SUM((Table1[[#This Row],[pledged]]/Table1[[#This Row],[goal]])*100),0)</f>
        <v>160</v>
      </c>
      <c r="P815" s="8">
        <f>IFERROR(Table1[[#This Row],[pledged]]/Table1[[#This Row],[backers_count]],"0")</f>
        <v>24.999375000000001</v>
      </c>
      <c r="Q815" s="13">
        <f>(((Table1[[#This Row],[deadline]]/60)/60)/24)+DATE(1970,1,1)</f>
        <v>41110.960243055553</v>
      </c>
      <c r="R815" s="13">
        <f>(((Table1[[#This Row],[launched_at]]/60)/60)/24)+DATE(1970,1,1)</f>
        <v>41080.960243055553</v>
      </c>
      <c r="S815" t="s">
        <v>8355</v>
      </c>
      <c r="T815" t="s">
        <v>8321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ROUND(SUM((Table1[[#This Row],[pledged]]/Table1[[#This Row],[goal]])*100),0)</f>
        <v>127</v>
      </c>
      <c r="P816" s="8">
        <f>IFERROR(Table1[[#This Row],[pledged]]/Table1[[#This Row],[backers_count]],"0")</f>
        <v>45.464285714285715</v>
      </c>
      <c r="Q816" s="13">
        <f>(((Table1[[#This Row],[deadline]]/60)/60)/24)+DATE(1970,1,1)</f>
        <v>40694.75277777778</v>
      </c>
      <c r="R816" s="13">
        <f>(((Table1[[#This Row],[launched_at]]/60)/60)/24)+DATE(1970,1,1)</f>
        <v>40679.743067129632</v>
      </c>
      <c r="S816" t="s">
        <v>8355</v>
      </c>
      <c r="T816" t="s">
        <v>8321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ROUND(SUM((Table1[[#This Row],[pledged]]/Table1[[#This Row],[goal]])*100),0)</f>
        <v>107</v>
      </c>
      <c r="P817" s="8">
        <f>IFERROR(Table1[[#This Row],[pledged]]/Table1[[#This Row],[backers_count]],"0")</f>
        <v>99.534883720930239</v>
      </c>
      <c r="Q817" s="13">
        <f>(((Table1[[#This Row],[deadline]]/60)/60)/24)+DATE(1970,1,1)</f>
        <v>41944.917858796296</v>
      </c>
      <c r="R817" s="13">
        <f>(((Table1[[#This Row],[launched_at]]/60)/60)/24)+DATE(1970,1,1)</f>
        <v>41914.917858796296</v>
      </c>
      <c r="S817" t="s">
        <v>8355</v>
      </c>
      <c r="T817" t="s">
        <v>8321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ROUND(SUM((Table1[[#This Row],[pledged]]/Table1[[#This Row],[goal]])*100),0)</f>
        <v>115</v>
      </c>
      <c r="P818" s="8">
        <f>IFERROR(Table1[[#This Row],[pledged]]/Table1[[#This Row],[backers_count]],"0")</f>
        <v>39.31</v>
      </c>
      <c r="Q818" s="13">
        <f>(((Table1[[#This Row],[deadline]]/60)/60)/24)+DATE(1970,1,1)</f>
        <v>41373.270833333336</v>
      </c>
      <c r="R818" s="13">
        <f>(((Table1[[#This Row],[launched_at]]/60)/60)/24)+DATE(1970,1,1)</f>
        <v>41341.870868055557</v>
      </c>
      <c r="S818" t="s">
        <v>8355</v>
      </c>
      <c r="T818" t="s">
        <v>8321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ROUND(SUM((Table1[[#This Row],[pledged]]/Table1[[#This Row],[goal]])*100),0)</f>
        <v>137</v>
      </c>
      <c r="P819" s="8">
        <f>IFERROR(Table1[[#This Row],[pledged]]/Table1[[#This Row],[backers_count]],"0")</f>
        <v>89.419999999999987</v>
      </c>
      <c r="Q819" s="13">
        <f>(((Table1[[#This Row],[deadline]]/60)/60)/24)+DATE(1970,1,1)</f>
        <v>40979.207638888889</v>
      </c>
      <c r="R819" s="13">
        <f>(((Table1[[#This Row],[launched_at]]/60)/60)/24)+DATE(1970,1,1)</f>
        <v>40925.599664351852</v>
      </c>
      <c r="S819" t="s">
        <v>8355</v>
      </c>
      <c r="T819" t="s">
        <v>8321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ROUND(SUM((Table1[[#This Row],[pledged]]/Table1[[#This Row],[goal]])*100),0)</f>
        <v>156</v>
      </c>
      <c r="P820" s="8">
        <f>IFERROR(Table1[[#This Row],[pledged]]/Table1[[#This Row],[backers_count]],"0")</f>
        <v>28.684210526315791</v>
      </c>
      <c r="Q820" s="13">
        <f>(((Table1[[#This Row],[deadline]]/60)/60)/24)+DATE(1970,1,1)</f>
        <v>41128.709027777775</v>
      </c>
      <c r="R820" s="13">
        <f>(((Table1[[#This Row],[launched_at]]/60)/60)/24)+DATE(1970,1,1)</f>
        <v>41120.882881944446</v>
      </c>
      <c r="S820" t="s">
        <v>8355</v>
      </c>
      <c r="T820" t="s">
        <v>8321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ROUND(SUM((Table1[[#This Row],[pledged]]/Table1[[#This Row],[goal]])*100),0)</f>
        <v>109</v>
      </c>
      <c r="P821" s="8">
        <f>IFERROR(Table1[[#This Row],[pledged]]/Table1[[#This Row],[backers_count]],"0")</f>
        <v>31.071428571428573</v>
      </c>
      <c r="Q821" s="13">
        <f>(((Table1[[#This Row],[deadline]]/60)/60)/24)+DATE(1970,1,1)</f>
        <v>41629.197222222225</v>
      </c>
      <c r="R821" s="13">
        <f>(((Table1[[#This Row],[launched_at]]/60)/60)/24)+DATE(1970,1,1)</f>
        <v>41619.998310185183</v>
      </c>
      <c r="S821" t="s">
        <v>8355</v>
      </c>
      <c r="T821" t="s">
        <v>8321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ROUND(SUM((Table1[[#This Row],[pledged]]/Table1[[#This Row],[goal]])*100),0)</f>
        <v>134</v>
      </c>
      <c r="P822" s="8">
        <f>IFERROR(Table1[[#This Row],[pledged]]/Table1[[#This Row],[backers_count]],"0")</f>
        <v>70.55263157894737</v>
      </c>
      <c r="Q822" s="13">
        <f>(((Table1[[#This Row],[deadline]]/60)/60)/24)+DATE(1970,1,1)</f>
        <v>41799.208333333336</v>
      </c>
      <c r="R822" s="13">
        <f>(((Table1[[#This Row],[launched_at]]/60)/60)/24)+DATE(1970,1,1)</f>
        <v>41768.841921296298</v>
      </c>
      <c r="S822" t="s">
        <v>8355</v>
      </c>
      <c r="T822" t="s">
        <v>8321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ROUND(SUM((Table1[[#This Row],[pledged]]/Table1[[#This Row],[goal]])*100),0)</f>
        <v>100</v>
      </c>
      <c r="P823" s="8">
        <f>IFERROR(Table1[[#This Row],[pledged]]/Table1[[#This Row],[backers_count]],"0")</f>
        <v>224.12820512820514</v>
      </c>
      <c r="Q823" s="13">
        <f>(((Table1[[#This Row],[deadline]]/60)/60)/24)+DATE(1970,1,1)</f>
        <v>42128.167361111111</v>
      </c>
      <c r="R823" s="13">
        <f>(((Table1[[#This Row],[launched_at]]/60)/60)/24)+DATE(1970,1,1)</f>
        <v>42093.922048611115</v>
      </c>
      <c r="S823" t="s">
        <v>8355</v>
      </c>
      <c r="T823" t="s">
        <v>8321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ROUND(SUM((Table1[[#This Row],[pledged]]/Table1[[#This Row],[goal]])*100),0)</f>
        <v>119</v>
      </c>
      <c r="P824" s="8">
        <f>IFERROR(Table1[[#This Row],[pledged]]/Table1[[#This Row],[backers_count]],"0")</f>
        <v>51.811594202898547</v>
      </c>
      <c r="Q824" s="13">
        <f>(((Table1[[#This Row],[deadline]]/60)/60)/24)+DATE(1970,1,1)</f>
        <v>41187.947337962964</v>
      </c>
      <c r="R824" s="13">
        <f>(((Table1[[#This Row],[launched_at]]/60)/60)/24)+DATE(1970,1,1)</f>
        <v>41157.947337962964</v>
      </c>
      <c r="S824" t="s">
        <v>8355</v>
      </c>
      <c r="T824" t="s">
        <v>8321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ROUND(SUM((Table1[[#This Row],[pledged]]/Table1[[#This Row],[goal]])*100),0)</f>
        <v>180</v>
      </c>
      <c r="P825" s="8">
        <f>IFERROR(Table1[[#This Row],[pledged]]/Table1[[#This Row],[backers_count]],"0")</f>
        <v>43.515151515151516</v>
      </c>
      <c r="Q825" s="13">
        <f>(((Table1[[#This Row],[deadline]]/60)/60)/24)+DATE(1970,1,1)</f>
        <v>42085.931157407409</v>
      </c>
      <c r="R825" s="13">
        <f>(((Table1[[#This Row],[launched_at]]/60)/60)/24)+DATE(1970,1,1)</f>
        <v>42055.972824074073</v>
      </c>
      <c r="S825" t="s">
        <v>8355</v>
      </c>
      <c r="T825" t="s">
        <v>8321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ROUND(SUM((Table1[[#This Row],[pledged]]/Table1[[#This Row],[goal]])*100),0)</f>
        <v>134</v>
      </c>
      <c r="P826" s="8">
        <f>IFERROR(Table1[[#This Row],[pledged]]/Table1[[#This Row],[backers_count]],"0")</f>
        <v>39.816666666666663</v>
      </c>
      <c r="Q826" s="13">
        <f>(((Table1[[#This Row],[deadline]]/60)/60)/24)+DATE(1970,1,1)</f>
        <v>40286.290972222225</v>
      </c>
      <c r="R826" s="13">
        <f>(((Table1[[#This Row],[launched_at]]/60)/60)/24)+DATE(1970,1,1)</f>
        <v>40250.242106481484</v>
      </c>
      <c r="S826" t="s">
        <v>8355</v>
      </c>
      <c r="T826" t="s">
        <v>8321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ROUND(SUM((Table1[[#This Row],[pledged]]/Table1[[#This Row],[goal]])*100),0)</f>
        <v>100</v>
      </c>
      <c r="P827" s="8">
        <f>IFERROR(Table1[[#This Row],[pledged]]/Table1[[#This Row],[backers_count]],"0")</f>
        <v>126.8080808080808</v>
      </c>
      <c r="Q827" s="13">
        <f>(((Table1[[#This Row],[deadline]]/60)/60)/24)+DATE(1970,1,1)</f>
        <v>41211.306527777779</v>
      </c>
      <c r="R827" s="13">
        <f>(((Table1[[#This Row],[launched_at]]/60)/60)/24)+DATE(1970,1,1)</f>
        <v>41186.306527777779</v>
      </c>
      <c r="S827" t="s">
        <v>8355</v>
      </c>
      <c r="T827" t="s">
        <v>8321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ROUND(SUM((Table1[[#This Row],[pledged]]/Table1[[#This Row],[goal]])*100),0)</f>
        <v>101</v>
      </c>
      <c r="P828" s="8">
        <f>IFERROR(Table1[[#This Row],[pledged]]/Table1[[#This Row],[backers_count]],"0")</f>
        <v>113.87755102040816</v>
      </c>
      <c r="Q828" s="13">
        <f>(((Table1[[#This Row],[deadline]]/60)/60)/24)+DATE(1970,1,1)</f>
        <v>40993.996874999997</v>
      </c>
      <c r="R828" s="13">
        <f>(((Table1[[#This Row],[launched_at]]/60)/60)/24)+DATE(1970,1,1)</f>
        <v>40973.038541666669</v>
      </c>
      <c r="S828" t="s">
        <v>8355</v>
      </c>
      <c r="T828" t="s">
        <v>8321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ROUND(SUM((Table1[[#This Row],[pledged]]/Table1[[#This Row],[goal]])*100),0)</f>
        <v>103</v>
      </c>
      <c r="P829" s="8">
        <f>IFERROR(Table1[[#This Row],[pledged]]/Table1[[#This Row],[backers_count]],"0")</f>
        <v>28.181818181818183</v>
      </c>
      <c r="Q829" s="13">
        <f>(((Table1[[#This Row],[deadline]]/60)/60)/24)+DATE(1970,1,1)</f>
        <v>40953.825694444444</v>
      </c>
      <c r="R829" s="13">
        <f>(((Table1[[#This Row],[launched_at]]/60)/60)/24)+DATE(1970,1,1)</f>
        <v>40927.473460648151</v>
      </c>
      <c r="S829" t="s">
        <v>8355</v>
      </c>
      <c r="T829" t="s">
        <v>8321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ROUND(SUM((Table1[[#This Row],[pledged]]/Table1[[#This Row],[goal]])*100),0)</f>
        <v>107</v>
      </c>
      <c r="P830" s="8">
        <f>IFERROR(Table1[[#This Row],[pledged]]/Table1[[#This Row],[backers_count]],"0")</f>
        <v>36.60526315789474</v>
      </c>
      <c r="Q830" s="13">
        <f>(((Table1[[#This Row],[deadline]]/60)/60)/24)+DATE(1970,1,1)</f>
        <v>41085.683333333334</v>
      </c>
      <c r="R830" s="13">
        <f>(((Table1[[#This Row],[launched_at]]/60)/60)/24)+DATE(1970,1,1)</f>
        <v>41073.050717592596</v>
      </c>
      <c r="S830" t="s">
        <v>8355</v>
      </c>
      <c r="T830" t="s">
        <v>8321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ROUND(SUM((Table1[[#This Row],[pledged]]/Table1[[#This Row],[goal]])*100),0)</f>
        <v>104</v>
      </c>
      <c r="P831" s="8">
        <f>IFERROR(Table1[[#This Row],[pledged]]/Table1[[#This Row],[backers_count]],"0")</f>
        <v>32.5</v>
      </c>
      <c r="Q831" s="13">
        <f>(((Table1[[#This Row],[deadline]]/60)/60)/24)+DATE(1970,1,1)</f>
        <v>42564.801388888889</v>
      </c>
      <c r="R831" s="13">
        <f>(((Table1[[#This Row],[launched_at]]/60)/60)/24)+DATE(1970,1,1)</f>
        <v>42504.801388888889</v>
      </c>
      <c r="S831" t="s">
        <v>8355</v>
      </c>
      <c r="T831" t="s">
        <v>8321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ROUND(SUM((Table1[[#This Row],[pledged]]/Table1[[#This Row],[goal]])*100),0)</f>
        <v>108</v>
      </c>
      <c r="P832" s="8">
        <f>IFERROR(Table1[[#This Row],[pledged]]/Table1[[#This Row],[backers_count]],"0")</f>
        <v>60.65625</v>
      </c>
      <c r="Q832" s="13">
        <f>(((Table1[[#This Row],[deadline]]/60)/60)/24)+DATE(1970,1,1)</f>
        <v>41355.484085648146</v>
      </c>
      <c r="R832" s="13">
        <f>(((Table1[[#This Row],[launched_at]]/60)/60)/24)+DATE(1970,1,1)</f>
        <v>41325.525752314818</v>
      </c>
      <c r="S832" t="s">
        <v>8355</v>
      </c>
      <c r="T832" t="s">
        <v>8321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ROUND(SUM((Table1[[#This Row],[pledged]]/Table1[[#This Row],[goal]])*100),0)</f>
        <v>233</v>
      </c>
      <c r="P833" s="8">
        <f>IFERROR(Table1[[#This Row],[pledged]]/Table1[[#This Row],[backers_count]],"0")</f>
        <v>175</v>
      </c>
      <c r="Q833" s="13">
        <f>(((Table1[[#This Row],[deadline]]/60)/60)/24)+DATE(1970,1,1)</f>
        <v>41026.646921296298</v>
      </c>
      <c r="R833" s="13">
        <f>(((Table1[[#This Row],[launched_at]]/60)/60)/24)+DATE(1970,1,1)</f>
        <v>40996.646921296298</v>
      </c>
      <c r="S833" t="s">
        <v>8355</v>
      </c>
      <c r="T833" t="s">
        <v>8321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ROUND(SUM((Table1[[#This Row],[pledged]]/Table1[[#This Row],[goal]])*100),0)</f>
        <v>101</v>
      </c>
      <c r="P834" s="8">
        <f>IFERROR(Table1[[#This Row],[pledged]]/Table1[[#This Row],[backers_count]],"0")</f>
        <v>97.993896103896105</v>
      </c>
      <c r="Q834" s="13">
        <f>(((Table1[[#This Row],[deadline]]/60)/60)/24)+DATE(1970,1,1)</f>
        <v>40929.342361111114</v>
      </c>
      <c r="R834" s="13">
        <f>(((Table1[[#This Row],[launched_at]]/60)/60)/24)+DATE(1970,1,1)</f>
        <v>40869.675173611111</v>
      </c>
      <c r="S834" t="s">
        <v>8355</v>
      </c>
      <c r="T834" t="s">
        <v>8321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ROUND(SUM((Table1[[#This Row],[pledged]]/Table1[[#This Row],[goal]])*100),0)</f>
        <v>102</v>
      </c>
      <c r="P835" s="8">
        <f>IFERROR(Table1[[#This Row],[pledged]]/Table1[[#This Row],[backers_count]],"0")</f>
        <v>148.78048780487805</v>
      </c>
      <c r="Q835" s="13">
        <f>(((Table1[[#This Row],[deadline]]/60)/60)/24)+DATE(1970,1,1)</f>
        <v>41748.878182870372</v>
      </c>
      <c r="R835" s="13">
        <f>(((Table1[[#This Row],[launched_at]]/60)/60)/24)+DATE(1970,1,1)</f>
        <v>41718.878182870372</v>
      </c>
      <c r="S835" t="s">
        <v>8355</v>
      </c>
      <c r="T835" t="s">
        <v>8321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ROUND(SUM((Table1[[#This Row],[pledged]]/Table1[[#This Row],[goal]])*100),0)</f>
        <v>131</v>
      </c>
      <c r="P836" s="8">
        <f>IFERROR(Table1[[#This Row],[pledged]]/Table1[[#This Row],[backers_count]],"0")</f>
        <v>96.08</v>
      </c>
      <c r="Q836" s="13">
        <f>(((Table1[[#This Row],[deadline]]/60)/60)/24)+DATE(1970,1,1)</f>
        <v>41456.165972222225</v>
      </c>
      <c r="R836" s="13">
        <f>(((Table1[[#This Row],[launched_at]]/60)/60)/24)+DATE(1970,1,1)</f>
        <v>41422.822824074072</v>
      </c>
      <c r="S836" t="s">
        <v>8355</v>
      </c>
      <c r="T836" t="s">
        <v>8321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ROUND(SUM((Table1[[#This Row],[pledged]]/Table1[[#This Row],[goal]])*100),0)</f>
        <v>117</v>
      </c>
      <c r="P837" s="8">
        <f>IFERROR(Table1[[#This Row],[pledged]]/Table1[[#This Row],[backers_count]],"0")</f>
        <v>58.625</v>
      </c>
      <c r="Q837" s="13">
        <f>(((Table1[[#This Row],[deadline]]/60)/60)/24)+DATE(1970,1,1)</f>
        <v>41048.125</v>
      </c>
      <c r="R837" s="13">
        <f>(((Table1[[#This Row],[launched_at]]/60)/60)/24)+DATE(1970,1,1)</f>
        <v>41005.45784722222</v>
      </c>
      <c r="S837" t="s">
        <v>8355</v>
      </c>
      <c r="T837" t="s">
        <v>8321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ROUND(SUM((Table1[[#This Row],[pledged]]/Table1[[#This Row],[goal]])*100),0)</f>
        <v>101</v>
      </c>
      <c r="P838" s="8">
        <f>IFERROR(Table1[[#This Row],[pledged]]/Table1[[#This Row],[backers_count]],"0")</f>
        <v>109.70695652173914</v>
      </c>
      <c r="Q838" s="13">
        <f>(((Table1[[#This Row],[deadline]]/60)/60)/24)+DATE(1970,1,1)</f>
        <v>41554.056921296295</v>
      </c>
      <c r="R838" s="13">
        <f>(((Table1[[#This Row],[launched_at]]/60)/60)/24)+DATE(1970,1,1)</f>
        <v>41524.056921296295</v>
      </c>
      <c r="S838" t="s">
        <v>8355</v>
      </c>
      <c r="T838" t="s">
        <v>8321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ROUND(SUM((Table1[[#This Row],[pledged]]/Table1[[#This Row],[goal]])*100),0)</f>
        <v>122</v>
      </c>
      <c r="P839" s="8">
        <f>IFERROR(Table1[[#This Row],[pledged]]/Table1[[#This Row],[backers_count]],"0")</f>
        <v>49.112903225806448</v>
      </c>
      <c r="Q839" s="13">
        <f>(((Table1[[#This Row],[deadline]]/60)/60)/24)+DATE(1970,1,1)</f>
        <v>41760.998402777775</v>
      </c>
      <c r="R839" s="13">
        <f>(((Table1[[#This Row],[launched_at]]/60)/60)/24)+DATE(1970,1,1)</f>
        <v>41730.998402777775</v>
      </c>
      <c r="S839" t="s">
        <v>8355</v>
      </c>
      <c r="T839" t="s">
        <v>8321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ROUND(SUM((Table1[[#This Row],[pledged]]/Table1[[#This Row],[goal]])*100),0)</f>
        <v>145</v>
      </c>
      <c r="P840" s="8">
        <f>IFERROR(Table1[[#This Row],[pledged]]/Table1[[#This Row],[backers_count]],"0")</f>
        <v>47.672131147540981</v>
      </c>
      <c r="Q840" s="13">
        <f>(((Table1[[#This Row],[deadline]]/60)/60)/24)+DATE(1970,1,1)</f>
        <v>40925.897974537038</v>
      </c>
      <c r="R840" s="13">
        <f>(((Table1[[#This Row],[launched_at]]/60)/60)/24)+DATE(1970,1,1)</f>
        <v>40895.897974537038</v>
      </c>
      <c r="S840" t="s">
        <v>8355</v>
      </c>
      <c r="T840" t="s">
        <v>8321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ROUND(SUM((Table1[[#This Row],[pledged]]/Table1[[#This Row],[goal]])*100),0)</f>
        <v>117</v>
      </c>
      <c r="P841" s="8">
        <f>IFERROR(Table1[[#This Row],[pledged]]/Table1[[#This Row],[backers_count]],"0")</f>
        <v>60.737812499999997</v>
      </c>
      <c r="Q841" s="13">
        <f>(((Table1[[#This Row],[deadline]]/60)/60)/24)+DATE(1970,1,1)</f>
        <v>41174.763379629629</v>
      </c>
      <c r="R841" s="13">
        <f>(((Table1[[#This Row],[launched_at]]/60)/60)/24)+DATE(1970,1,1)</f>
        <v>41144.763379629629</v>
      </c>
      <c r="S841" t="s">
        <v>8355</v>
      </c>
      <c r="T841" t="s">
        <v>8321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ROUND(SUM((Table1[[#This Row],[pledged]]/Table1[[#This Row],[goal]])*100),0)</f>
        <v>120</v>
      </c>
      <c r="P842" s="8">
        <f>IFERROR(Table1[[#This Row],[pledged]]/Table1[[#This Row],[backers_count]],"0")</f>
        <v>63.37715789473684</v>
      </c>
      <c r="Q842" s="13">
        <f>(((Table1[[#This Row],[deadline]]/60)/60)/24)+DATE(1970,1,1)</f>
        <v>42637.226701388892</v>
      </c>
      <c r="R842" s="13">
        <f>(((Table1[[#This Row],[launched_at]]/60)/60)/24)+DATE(1970,1,1)</f>
        <v>42607.226701388892</v>
      </c>
      <c r="S842" t="s">
        <v>8355</v>
      </c>
      <c r="T842" t="s">
        <v>8322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ROUND(SUM((Table1[[#This Row],[pledged]]/Table1[[#This Row],[goal]])*100),0)</f>
        <v>101</v>
      </c>
      <c r="P843" s="8">
        <f>IFERROR(Table1[[#This Row],[pledged]]/Table1[[#This Row],[backers_count]],"0")</f>
        <v>53.893617021276597</v>
      </c>
      <c r="Q843" s="13">
        <f>(((Table1[[#This Row],[deadline]]/60)/60)/24)+DATE(1970,1,1)</f>
        <v>41953.88035879629</v>
      </c>
      <c r="R843" s="13">
        <f>(((Table1[[#This Row],[launched_at]]/60)/60)/24)+DATE(1970,1,1)</f>
        <v>41923.838692129626</v>
      </c>
      <c r="S843" t="s">
        <v>8355</v>
      </c>
      <c r="T843" t="s">
        <v>8322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ROUND(SUM((Table1[[#This Row],[pledged]]/Table1[[#This Row],[goal]])*100),0)</f>
        <v>104</v>
      </c>
      <c r="P844" s="8">
        <f>IFERROR(Table1[[#This Row],[pledged]]/Table1[[#This Row],[backers_count]],"0")</f>
        <v>66.871794871794876</v>
      </c>
      <c r="Q844" s="13">
        <f>(((Table1[[#This Row],[deadline]]/60)/60)/24)+DATE(1970,1,1)</f>
        <v>41561.165972222225</v>
      </c>
      <c r="R844" s="13">
        <f>(((Table1[[#This Row],[launched_at]]/60)/60)/24)+DATE(1970,1,1)</f>
        <v>41526.592395833337</v>
      </c>
      <c r="S844" t="s">
        <v>8355</v>
      </c>
      <c r="T844" t="s">
        <v>8322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ROUND(SUM((Table1[[#This Row],[pledged]]/Table1[[#This Row],[goal]])*100),0)</f>
        <v>267</v>
      </c>
      <c r="P845" s="8">
        <f>IFERROR(Table1[[#This Row],[pledged]]/Table1[[#This Row],[backers_count]],"0")</f>
        <v>63.102362204724407</v>
      </c>
      <c r="Q845" s="13">
        <f>(((Table1[[#This Row],[deadline]]/60)/60)/24)+DATE(1970,1,1)</f>
        <v>42712.333333333328</v>
      </c>
      <c r="R845" s="13">
        <f>(((Table1[[#This Row],[launched_at]]/60)/60)/24)+DATE(1970,1,1)</f>
        <v>42695.257870370369</v>
      </c>
      <c r="S845" t="s">
        <v>8355</v>
      </c>
      <c r="T845" t="s">
        <v>8322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ROUND(SUM((Table1[[#This Row],[pledged]]/Table1[[#This Row],[goal]])*100),0)</f>
        <v>194</v>
      </c>
      <c r="P846" s="8">
        <f>IFERROR(Table1[[#This Row],[pledged]]/Table1[[#This Row],[backers_count]],"0")</f>
        <v>36.628930817610062</v>
      </c>
      <c r="Q846" s="13">
        <f>(((Table1[[#This Row],[deadline]]/60)/60)/24)+DATE(1970,1,1)</f>
        <v>41944.207638888889</v>
      </c>
      <c r="R846" s="13">
        <f>(((Table1[[#This Row],[launched_at]]/60)/60)/24)+DATE(1970,1,1)</f>
        <v>41905.684629629628</v>
      </c>
      <c r="S846" t="s">
        <v>8355</v>
      </c>
      <c r="T846" t="s">
        <v>8322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ROUND(SUM((Table1[[#This Row],[pledged]]/Table1[[#This Row],[goal]])*100),0)</f>
        <v>120</v>
      </c>
      <c r="P847" s="8">
        <f>IFERROR(Table1[[#This Row],[pledged]]/Table1[[#This Row],[backers_count]],"0")</f>
        <v>34.005706214689269</v>
      </c>
      <c r="Q847" s="13">
        <f>(((Table1[[#This Row],[deadline]]/60)/60)/24)+DATE(1970,1,1)</f>
        <v>42618.165972222225</v>
      </c>
      <c r="R847" s="13">
        <f>(((Table1[[#This Row],[launched_at]]/60)/60)/24)+DATE(1970,1,1)</f>
        <v>42578.205972222218</v>
      </c>
      <c r="S847" t="s">
        <v>8355</v>
      </c>
      <c r="T847" t="s">
        <v>8322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ROUND(SUM((Table1[[#This Row],[pledged]]/Table1[[#This Row],[goal]])*100),0)</f>
        <v>122</v>
      </c>
      <c r="P848" s="8">
        <f>IFERROR(Table1[[#This Row],[pledged]]/Table1[[#This Row],[backers_count]],"0")</f>
        <v>28.553404255319148</v>
      </c>
      <c r="Q848" s="13">
        <f>(((Table1[[#This Row],[deadline]]/60)/60)/24)+DATE(1970,1,1)</f>
        <v>41708.583333333336</v>
      </c>
      <c r="R848" s="13">
        <f>(((Table1[[#This Row],[launched_at]]/60)/60)/24)+DATE(1970,1,1)</f>
        <v>41694.391840277778</v>
      </c>
      <c r="S848" t="s">
        <v>8355</v>
      </c>
      <c r="T848" t="s">
        <v>8322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ROUND(SUM((Table1[[#This Row],[pledged]]/Table1[[#This Row],[goal]])*100),0)</f>
        <v>100</v>
      </c>
      <c r="P849" s="8">
        <f>IFERROR(Table1[[#This Row],[pledged]]/Table1[[#This Row],[backers_count]],"0")</f>
        <v>10</v>
      </c>
      <c r="Q849" s="13">
        <f>(((Table1[[#This Row],[deadline]]/60)/60)/24)+DATE(1970,1,1)</f>
        <v>42195.79833333334</v>
      </c>
      <c r="R849" s="13">
        <f>(((Table1[[#This Row],[launched_at]]/60)/60)/24)+DATE(1970,1,1)</f>
        <v>42165.79833333334</v>
      </c>
      <c r="S849" t="s">
        <v>8355</v>
      </c>
      <c r="T849" t="s">
        <v>8322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ROUND(SUM((Table1[[#This Row],[pledged]]/Table1[[#This Row],[goal]])*100),0)</f>
        <v>100</v>
      </c>
      <c r="P850" s="8">
        <f>IFERROR(Table1[[#This Row],[pledged]]/Table1[[#This Row],[backers_count]],"0")</f>
        <v>18.75</v>
      </c>
      <c r="Q850" s="13">
        <f>(((Table1[[#This Row],[deadline]]/60)/60)/24)+DATE(1970,1,1)</f>
        <v>42108.792048611111</v>
      </c>
      <c r="R850" s="13">
        <f>(((Table1[[#This Row],[launched_at]]/60)/60)/24)+DATE(1970,1,1)</f>
        <v>42078.792048611111</v>
      </c>
      <c r="S850" t="s">
        <v>8355</v>
      </c>
      <c r="T850" t="s">
        <v>8322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ROUND(SUM((Table1[[#This Row],[pledged]]/Table1[[#This Row],[goal]])*100),0)</f>
        <v>120</v>
      </c>
      <c r="P851" s="8">
        <f>IFERROR(Table1[[#This Row],[pledged]]/Table1[[#This Row],[backers_count]],"0")</f>
        <v>41.704347826086959</v>
      </c>
      <c r="Q851" s="13">
        <f>(((Table1[[#This Row],[deadline]]/60)/60)/24)+DATE(1970,1,1)</f>
        <v>42079.107222222221</v>
      </c>
      <c r="R851" s="13">
        <f>(((Table1[[#This Row],[launched_at]]/60)/60)/24)+DATE(1970,1,1)</f>
        <v>42051.148888888885</v>
      </c>
      <c r="S851" t="s">
        <v>8355</v>
      </c>
      <c r="T851" t="s">
        <v>8322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ROUND(SUM((Table1[[#This Row],[pledged]]/Table1[[#This Row],[goal]])*100),0)</f>
        <v>155</v>
      </c>
      <c r="P852" s="8">
        <f>IFERROR(Table1[[#This Row],[pledged]]/Table1[[#This Row],[backers_count]],"0")</f>
        <v>46.669172932330824</v>
      </c>
      <c r="Q852" s="13">
        <f>(((Table1[[#This Row],[deadline]]/60)/60)/24)+DATE(1970,1,1)</f>
        <v>42485.207638888889</v>
      </c>
      <c r="R852" s="13">
        <f>(((Table1[[#This Row],[launched_at]]/60)/60)/24)+DATE(1970,1,1)</f>
        <v>42452.827743055561</v>
      </c>
      <c r="S852" t="s">
        <v>8355</v>
      </c>
      <c r="T852" t="s">
        <v>8322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ROUND(SUM((Table1[[#This Row],[pledged]]/Table1[[#This Row],[goal]])*100),0)</f>
        <v>130</v>
      </c>
      <c r="P853" s="8">
        <f>IFERROR(Table1[[#This Row],[pledged]]/Table1[[#This Row],[backers_count]],"0")</f>
        <v>37.271428571428572</v>
      </c>
      <c r="Q853" s="13">
        <f>(((Table1[[#This Row],[deadline]]/60)/60)/24)+DATE(1970,1,1)</f>
        <v>42582.822916666672</v>
      </c>
      <c r="R853" s="13">
        <f>(((Table1[[#This Row],[launched_at]]/60)/60)/24)+DATE(1970,1,1)</f>
        <v>42522.880243055552</v>
      </c>
      <c r="S853" t="s">
        <v>8355</v>
      </c>
      <c r="T853" t="s">
        <v>8322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ROUND(SUM((Table1[[#This Row],[pledged]]/Table1[[#This Row],[goal]])*100),0)</f>
        <v>105</v>
      </c>
      <c r="P854" s="8">
        <f>IFERROR(Table1[[#This Row],[pledged]]/Table1[[#This Row],[backers_count]],"0")</f>
        <v>59.258064516129032</v>
      </c>
      <c r="Q854" s="13">
        <f>(((Table1[[#This Row],[deadline]]/60)/60)/24)+DATE(1970,1,1)</f>
        <v>42667.875</v>
      </c>
      <c r="R854" s="13">
        <f>(((Table1[[#This Row],[launched_at]]/60)/60)/24)+DATE(1970,1,1)</f>
        <v>42656.805497685185</v>
      </c>
      <c r="S854" t="s">
        <v>8355</v>
      </c>
      <c r="T854" t="s">
        <v>8322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ROUND(SUM((Table1[[#This Row],[pledged]]/Table1[[#This Row],[goal]])*100),0)</f>
        <v>100</v>
      </c>
      <c r="P855" s="8">
        <f>IFERROR(Table1[[#This Row],[pledged]]/Table1[[#This Row],[backers_count]],"0")</f>
        <v>30</v>
      </c>
      <c r="Q855" s="13">
        <f>(((Table1[[#This Row],[deadline]]/60)/60)/24)+DATE(1970,1,1)</f>
        <v>42051.832280092596</v>
      </c>
      <c r="R855" s="13">
        <f>(((Table1[[#This Row],[launched_at]]/60)/60)/24)+DATE(1970,1,1)</f>
        <v>42021.832280092596</v>
      </c>
      <c r="S855" t="s">
        <v>8355</v>
      </c>
      <c r="T855" t="s">
        <v>8322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ROUND(SUM((Table1[[#This Row],[pledged]]/Table1[[#This Row],[goal]])*100),0)</f>
        <v>118</v>
      </c>
      <c r="P856" s="8">
        <f>IFERROR(Table1[[#This Row],[pledged]]/Table1[[#This Row],[backers_count]],"0")</f>
        <v>65.8623246492986</v>
      </c>
      <c r="Q856" s="13">
        <f>(((Table1[[#This Row],[deadline]]/60)/60)/24)+DATE(1970,1,1)</f>
        <v>42732.212337962963</v>
      </c>
      <c r="R856" s="13">
        <f>(((Table1[[#This Row],[launched_at]]/60)/60)/24)+DATE(1970,1,1)</f>
        <v>42702.212337962963</v>
      </c>
      <c r="S856" t="s">
        <v>8355</v>
      </c>
      <c r="T856" t="s">
        <v>8322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ROUND(SUM((Table1[[#This Row],[pledged]]/Table1[[#This Row],[goal]])*100),0)</f>
        <v>103</v>
      </c>
      <c r="P857" s="8">
        <f>IFERROR(Table1[[#This Row],[pledged]]/Table1[[#This Row],[backers_count]],"0")</f>
        <v>31.914893617021278</v>
      </c>
      <c r="Q857" s="13">
        <f>(((Table1[[#This Row],[deadline]]/60)/60)/24)+DATE(1970,1,1)</f>
        <v>42575.125196759262</v>
      </c>
      <c r="R857" s="13">
        <f>(((Table1[[#This Row],[launched_at]]/60)/60)/24)+DATE(1970,1,1)</f>
        <v>42545.125196759262</v>
      </c>
      <c r="S857" t="s">
        <v>8355</v>
      </c>
      <c r="T857" t="s">
        <v>8322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ROUND(SUM((Table1[[#This Row],[pledged]]/Table1[[#This Row],[goal]])*100),0)</f>
        <v>218</v>
      </c>
      <c r="P858" s="8">
        <f>IFERROR(Table1[[#This Row],[pledged]]/Table1[[#This Row],[backers_count]],"0")</f>
        <v>19.464285714285715</v>
      </c>
      <c r="Q858" s="13">
        <f>(((Table1[[#This Row],[deadline]]/60)/60)/24)+DATE(1970,1,1)</f>
        <v>42668.791666666672</v>
      </c>
      <c r="R858" s="13">
        <f>(((Table1[[#This Row],[launched_at]]/60)/60)/24)+DATE(1970,1,1)</f>
        <v>42609.311990740738</v>
      </c>
      <c r="S858" t="s">
        <v>8355</v>
      </c>
      <c r="T858" t="s">
        <v>8322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ROUND(SUM((Table1[[#This Row],[pledged]]/Table1[[#This Row],[goal]])*100),0)</f>
        <v>100</v>
      </c>
      <c r="P859" s="8">
        <f>IFERROR(Table1[[#This Row],[pledged]]/Table1[[#This Row],[backers_count]],"0")</f>
        <v>50</v>
      </c>
      <c r="Q859" s="13">
        <f>(((Table1[[#This Row],[deadline]]/60)/60)/24)+DATE(1970,1,1)</f>
        <v>42333.623043981483</v>
      </c>
      <c r="R859" s="13">
        <f>(((Table1[[#This Row],[launched_at]]/60)/60)/24)+DATE(1970,1,1)</f>
        <v>42291.581377314811</v>
      </c>
      <c r="S859" t="s">
        <v>8355</v>
      </c>
      <c r="T859" t="s">
        <v>8322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ROUND(SUM((Table1[[#This Row],[pledged]]/Table1[[#This Row],[goal]])*100),0)</f>
        <v>144</v>
      </c>
      <c r="P860" s="8">
        <f>IFERROR(Table1[[#This Row],[pledged]]/Table1[[#This Row],[backers_count]],"0")</f>
        <v>22.737763157894737</v>
      </c>
      <c r="Q860" s="13">
        <f>(((Table1[[#This Row],[deadline]]/60)/60)/24)+DATE(1970,1,1)</f>
        <v>42109.957638888889</v>
      </c>
      <c r="R860" s="13">
        <f>(((Table1[[#This Row],[launched_at]]/60)/60)/24)+DATE(1970,1,1)</f>
        <v>42079.745578703703</v>
      </c>
      <c r="S860" t="s">
        <v>8355</v>
      </c>
      <c r="T860" t="s">
        <v>8322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ROUND(SUM((Table1[[#This Row],[pledged]]/Table1[[#This Row],[goal]])*100),0)</f>
        <v>105</v>
      </c>
      <c r="P861" s="8">
        <f>IFERROR(Table1[[#This Row],[pledged]]/Table1[[#This Row],[backers_count]],"0")</f>
        <v>42.724489795918366</v>
      </c>
      <c r="Q861" s="13">
        <f>(((Table1[[#This Row],[deadline]]/60)/60)/24)+DATE(1970,1,1)</f>
        <v>42159</v>
      </c>
      <c r="R861" s="13">
        <f>(((Table1[[#This Row],[launched_at]]/60)/60)/24)+DATE(1970,1,1)</f>
        <v>42128.820231481484</v>
      </c>
      <c r="S861" t="s">
        <v>8355</v>
      </c>
      <c r="T861" t="s">
        <v>8322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ROUND(SUM((Table1[[#This Row],[pledged]]/Table1[[#This Row],[goal]])*100),0)</f>
        <v>18</v>
      </c>
      <c r="P862" s="8">
        <f>IFERROR(Table1[[#This Row],[pledged]]/Table1[[#This Row],[backers_count]],"0")</f>
        <v>52.916666666666664</v>
      </c>
      <c r="Q862" s="13">
        <f>(((Table1[[#This Row],[deadline]]/60)/60)/24)+DATE(1970,1,1)</f>
        <v>41600.524456018517</v>
      </c>
      <c r="R862" s="13">
        <f>(((Table1[[#This Row],[launched_at]]/60)/60)/24)+DATE(1970,1,1)</f>
        <v>41570.482789351852</v>
      </c>
      <c r="S862" t="s">
        <v>8355</v>
      </c>
      <c r="T862" t="s">
        <v>8323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ROUND(SUM((Table1[[#This Row],[pledged]]/Table1[[#This Row],[goal]])*100),0)</f>
        <v>2</v>
      </c>
      <c r="P863" s="8">
        <f>IFERROR(Table1[[#This Row],[pledged]]/Table1[[#This Row],[backers_count]],"0")</f>
        <v>50.5</v>
      </c>
      <c r="Q863" s="13">
        <f>(((Table1[[#This Row],[deadline]]/60)/60)/24)+DATE(1970,1,1)</f>
        <v>42629.965324074074</v>
      </c>
      <c r="R863" s="13">
        <f>(((Table1[[#This Row],[launched_at]]/60)/60)/24)+DATE(1970,1,1)</f>
        <v>42599.965324074074</v>
      </c>
      <c r="S863" t="s">
        <v>8355</v>
      </c>
      <c r="T863" t="s">
        <v>8323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ROUND(SUM((Table1[[#This Row],[pledged]]/Table1[[#This Row],[goal]])*100),0)</f>
        <v>0</v>
      </c>
      <c r="P864" s="8">
        <f>IFERROR(Table1[[#This Row],[pledged]]/Table1[[#This Row],[backers_count]],"0")</f>
        <v>42.5</v>
      </c>
      <c r="Q864" s="13">
        <f>(((Table1[[#This Row],[deadline]]/60)/60)/24)+DATE(1970,1,1)</f>
        <v>41589.596620370372</v>
      </c>
      <c r="R864" s="13">
        <f>(((Table1[[#This Row],[launched_at]]/60)/60)/24)+DATE(1970,1,1)</f>
        <v>41559.5549537037</v>
      </c>
      <c r="S864" t="s">
        <v>8355</v>
      </c>
      <c r="T864" t="s">
        <v>8323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ROUND(SUM((Table1[[#This Row],[pledged]]/Table1[[#This Row],[goal]])*100),0)</f>
        <v>5</v>
      </c>
      <c r="P865" s="8">
        <f>IFERROR(Table1[[#This Row],[pledged]]/Table1[[#This Row],[backers_count]],"0")</f>
        <v>18</v>
      </c>
      <c r="Q865" s="13">
        <f>(((Table1[[#This Row],[deadline]]/60)/60)/24)+DATE(1970,1,1)</f>
        <v>40951.117662037039</v>
      </c>
      <c r="R865" s="13">
        <f>(((Table1[[#This Row],[launched_at]]/60)/60)/24)+DATE(1970,1,1)</f>
        <v>40921.117662037039</v>
      </c>
      <c r="S865" t="s">
        <v>8355</v>
      </c>
      <c r="T865" t="s">
        <v>8323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ROUND(SUM((Table1[[#This Row],[pledged]]/Table1[[#This Row],[goal]])*100),0)</f>
        <v>42</v>
      </c>
      <c r="P866" s="8">
        <f>IFERROR(Table1[[#This Row],[pledged]]/Table1[[#This Row],[backers_count]],"0")</f>
        <v>34.177215189873415</v>
      </c>
      <c r="Q866" s="13">
        <f>(((Table1[[#This Row],[deadline]]/60)/60)/24)+DATE(1970,1,1)</f>
        <v>41563.415972222225</v>
      </c>
      <c r="R866" s="13">
        <f>(((Table1[[#This Row],[launched_at]]/60)/60)/24)+DATE(1970,1,1)</f>
        <v>41541.106921296298</v>
      </c>
      <c r="S866" t="s">
        <v>8355</v>
      </c>
      <c r="T866" t="s">
        <v>8323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ROUND(SUM((Table1[[#This Row],[pledged]]/Table1[[#This Row],[goal]])*100),0)</f>
        <v>2</v>
      </c>
      <c r="P867" s="8">
        <f>IFERROR(Table1[[#This Row],[pledged]]/Table1[[#This Row],[backers_count]],"0")</f>
        <v>22.5</v>
      </c>
      <c r="Q867" s="13">
        <f>(((Table1[[#This Row],[deadline]]/60)/60)/24)+DATE(1970,1,1)</f>
        <v>41290.77311342593</v>
      </c>
      <c r="R867" s="13">
        <f>(((Table1[[#This Row],[launched_at]]/60)/60)/24)+DATE(1970,1,1)</f>
        <v>41230.77311342593</v>
      </c>
      <c r="S867" t="s">
        <v>8355</v>
      </c>
      <c r="T867" t="s">
        <v>8323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ROUND(SUM((Table1[[#This Row],[pledged]]/Table1[[#This Row],[goal]])*100),0)</f>
        <v>18</v>
      </c>
      <c r="P868" s="8">
        <f>IFERROR(Table1[[#This Row],[pledged]]/Table1[[#This Row],[backers_count]],"0")</f>
        <v>58.18181818181818</v>
      </c>
      <c r="Q868" s="13">
        <f>(((Table1[[#This Row],[deadline]]/60)/60)/24)+DATE(1970,1,1)</f>
        <v>42063.631944444445</v>
      </c>
      <c r="R868" s="13">
        <f>(((Table1[[#This Row],[launched_at]]/60)/60)/24)+DATE(1970,1,1)</f>
        <v>42025.637939814813</v>
      </c>
      <c r="S868" t="s">
        <v>8355</v>
      </c>
      <c r="T868" t="s">
        <v>8323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ROUND(SUM((Table1[[#This Row],[pledged]]/Table1[[#This Row],[goal]])*100),0)</f>
        <v>24</v>
      </c>
      <c r="P869" s="8">
        <f>IFERROR(Table1[[#This Row],[pledged]]/Table1[[#This Row],[backers_count]],"0")</f>
        <v>109.18181818181819</v>
      </c>
      <c r="Q869" s="13">
        <f>(((Table1[[#This Row],[deadline]]/60)/60)/24)+DATE(1970,1,1)</f>
        <v>40148.207638888889</v>
      </c>
      <c r="R869" s="13">
        <f>(((Table1[[#This Row],[launched_at]]/60)/60)/24)+DATE(1970,1,1)</f>
        <v>40088.105393518519</v>
      </c>
      <c r="S869" t="s">
        <v>8355</v>
      </c>
      <c r="T869" t="s">
        <v>8323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ROUND(SUM((Table1[[#This Row],[pledged]]/Table1[[#This Row],[goal]])*100),0)</f>
        <v>0</v>
      </c>
      <c r="P870" s="8">
        <f>IFERROR(Table1[[#This Row],[pledged]]/Table1[[#This Row],[backers_count]],"0")</f>
        <v>50</v>
      </c>
      <c r="Q870" s="13">
        <f>(((Table1[[#This Row],[deadline]]/60)/60)/24)+DATE(1970,1,1)</f>
        <v>41646.027754629627</v>
      </c>
      <c r="R870" s="13">
        <f>(((Table1[[#This Row],[launched_at]]/60)/60)/24)+DATE(1970,1,1)</f>
        <v>41616.027754629627</v>
      </c>
      <c r="S870" t="s">
        <v>8355</v>
      </c>
      <c r="T870" t="s">
        <v>8323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ROUND(SUM((Table1[[#This Row],[pledged]]/Table1[[#This Row],[goal]])*100),0)</f>
        <v>12</v>
      </c>
      <c r="P871" s="8">
        <f>IFERROR(Table1[[#This Row],[pledged]]/Table1[[#This Row],[backers_count]],"0")</f>
        <v>346.66666666666669</v>
      </c>
      <c r="Q871" s="13">
        <f>(((Table1[[#This Row],[deadline]]/60)/60)/24)+DATE(1970,1,1)</f>
        <v>41372.803900462961</v>
      </c>
      <c r="R871" s="13">
        <f>(((Table1[[#This Row],[launched_at]]/60)/60)/24)+DATE(1970,1,1)</f>
        <v>41342.845567129632</v>
      </c>
      <c r="S871" t="s">
        <v>8355</v>
      </c>
      <c r="T871" t="s">
        <v>8323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ROUND(SUM((Table1[[#This Row],[pledged]]/Table1[[#This Row],[goal]])*100),0)</f>
        <v>0</v>
      </c>
      <c r="P872" s="8">
        <f>IFERROR(Table1[[#This Row],[pledged]]/Table1[[#This Row],[backers_count]],"0")</f>
        <v>12.4</v>
      </c>
      <c r="Q872" s="13">
        <f>(((Table1[[#This Row],[deadline]]/60)/60)/24)+DATE(1970,1,1)</f>
        <v>41518.022256944445</v>
      </c>
      <c r="R872" s="13">
        <f>(((Table1[[#This Row],[launched_at]]/60)/60)/24)+DATE(1970,1,1)</f>
        <v>41488.022256944445</v>
      </c>
      <c r="S872" t="s">
        <v>8355</v>
      </c>
      <c r="T872" t="s">
        <v>8323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ROUND(SUM((Table1[[#This Row],[pledged]]/Table1[[#This Row],[goal]])*100),0)</f>
        <v>5</v>
      </c>
      <c r="P873" s="8">
        <f>IFERROR(Table1[[#This Row],[pledged]]/Table1[[#This Row],[backers_count]],"0")</f>
        <v>27.083333333333332</v>
      </c>
      <c r="Q873" s="13">
        <f>(((Table1[[#This Row],[deadline]]/60)/60)/24)+DATE(1970,1,1)</f>
        <v>41607.602951388886</v>
      </c>
      <c r="R873" s="13">
        <f>(((Table1[[#This Row],[launched_at]]/60)/60)/24)+DATE(1970,1,1)</f>
        <v>41577.561284722222</v>
      </c>
      <c r="S873" t="s">
        <v>8355</v>
      </c>
      <c r="T873" t="s">
        <v>8323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ROUND(SUM((Table1[[#This Row],[pledged]]/Table1[[#This Row],[goal]])*100),0)</f>
        <v>1</v>
      </c>
      <c r="P874" s="8">
        <f>IFERROR(Table1[[#This Row],[pledged]]/Table1[[#This Row],[backers_count]],"0")</f>
        <v>32.5</v>
      </c>
      <c r="Q874" s="13">
        <f>(((Table1[[#This Row],[deadline]]/60)/60)/24)+DATE(1970,1,1)</f>
        <v>40612.825543981482</v>
      </c>
      <c r="R874" s="13">
        <f>(((Table1[[#This Row],[launched_at]]/60)/60)/24)+DATE(1970,1,1)</f>
        <v>40567.825543981482</v>
      </c>
      <c r="S874" t="s">
        <v>8355</v>
      </c>
      <c r="T874" t="s">
        <v>8323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ROUND(SUM((Table1[[#This Row],[pledged]]/Table1[[#This Row],[goal]])*100),0)</f>
        <v>1</v>
      </c>
      <c r="P875" s="8">
        <f>IFERROR(Table1[[#This Row],[pledged]]/Table1[[#This Row],[backers_count]],"0")</f>
        <v>9</v>
      </c>
      <c r="Q875" s="13">
        <f>(((Table1[[#This Row],[deadline]]/60)/60)/24)+DATE(1970,1,1)</f>
        <v>41224.208796296298</v>
      </c>
      <c r="R875" s="13">
        <f>(((Table1[[#This Row],[launched_at]]/60)/60)/24)+DATE(1970,1,1)</f>
        <v>41184.167129629634</v>
      </c>
      <c r="S875" t="s">
        <v>8355</v>
      </c>
      <c r="T875" t="s">
        <v>8323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ROUND(SUM((Table1[[#This Row],[pledged]]/Table1[[#This Row],[goal]])*100),0)</f>
        <v>24</v>
      </c>
      <c r="P876" s="8">
        <f>IFERROR(Table1[[#This Row],[pledged]]/Table1[[#This Row],[backers_count]],"0")</f>
        <v>34.761904761904759</v>
      </c>
      <c r="Q876" s="13">
        <f>(((Table1[[#This Row],[deadline]]/60)/60)/24)+DATE(1970,1,1)</f>
        <v>41398.583726851852</v>
      </c>
      <c r="R876" s="13">
        <f>(((Table1[[#This Row],[launched_at]]/60)/60)/24)+DATE(1970,1,1)</f>
        <v>41368.583726851852</v>
      </c>
      <c r="S876" t="s">
        <v>8355</v>
      </c>
      <c r="T876" t="s">
        <v>8323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ROUND(SUM((Table1[[#This Row],[pledged]]/Table1[[#This Row],[goal]])*100),0)</f>
        <v>0</v>
      </c>
      <c r="P877" s="8" t="str">
        <f>IFERROR(Table1[[#This Row],[pledged]]/Table1[[#This Row],[backers_count]],"0")</f>
        <v>0</v>
      </c>
      <c r="Q877" s="13">
        <f>(((Table1[[#This Row],[deadline]]/60)/60)/24)+DATE(1970,1,1)</f>
        <v>42268.723738425921</v>
      </c>
      <c r="R877" s="13">
        <f>(((Table1[[#This Row],[launched_at]]/60)/60)/24)+DATE(1970,1,1)</f>
        <v>42248.723738425921</v>
      </c>
      <c r="S877" t="s">
        <v>8355</v>
      </c>
      <c r="T877" t="s">
        <v>8323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ROUND(SUM((Table1[[#This Row],[pledged]]/Table1[[#This Row],[goal]])*100),0)</f>
        <v>41</v>
      </c>
      <c r="P878" s="8">
        <f>IFERROR(Table1[[#This Row],[pledged]]/Table1[[#This Row],[backers_count]],"0")</f>
        <v>28.577777777777779</v>
      </c>
      <c r="Q878" s="13">
        <f>(((Table1[[#This Row],[deadline]]/60)/60)/24)+DATE(1970,1,1)</f>
        <v>41309.496840277774</v>
      </c>
      <c r="R878" s="13">
        <f>(((Table1[[#This Row],[launched_at]]/60)/60)/24)+DATE(1970,1,1)</f>
        <v>41276.496840277774</v>
      </c>
      <c r="S878" t="s">
        <v>8355</v>
      </c>
      <c r="T878" t="s">
        <v>8323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ROUND(SUM((Table1[[#This Row],[pledged]]/Table1[[#This Row],[goal]])*100),0)</f>
        <v>68</v>
      </c>
      <c r="P879" s="8">
        <f>IFERROR(Table1[[#This Row],[pledged]]/Table1[[#This Row],[backers_count]],"0")</f>
        <v>46.586206896551722</v>
      </c>
      <c r="Q879" s="13">
        <f>(((Table1[[#This Row],[deadline]]/60)/60)/24)+DATE(1970,1,1)</f>
        <v>41627.788888888892</v>
      </c>
      <c r="R879" s="13">
        <f>(((Table1[[#This Row],[launched_at]]/60)/60)/24)+DATE(1970,1,1)</f>
        <v>41597.788888888892</v>
      </c>
      <c r="S879" t="s">
        <v>8355</v>
      </c>
      <c r="T879" t="s">
        <v>8323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ROUND(SUM((Table1[[#This Row],[pledged]]/Table1[[#This Row],[goal]])*100),0)</f>
        <v>1</v>
      </c>
      <c r="P880" s="8">
        <f>IFERROR(Table1[[#This Row],[pledged]]/Table1[[#This Row],[backers_count]],"0")</f>
        <v>32.5</v>
      </c>
      <c r="Q880" s="13">
        <f>(((Table1[[#This Row],[deadline]]/60)/60)/24)+DATE(1970,1,1)</f>
        <v>40535.232916666668</v>
      </c>
      <c r="R880" s="13">
        <f>(((Table1[[#This Row],[launched_at]]/60)/60)/24)+DATE(1970,1,1)</f>
        <v>40505.232916666668</v>
      </c>
      <c r="S880" t="s">
        <v>8355</v>
      </c>
      <c r="T880" t="s">
        <v>8323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ROUND(SUM((Table1[[#This Row],[pledged]]/Table1[[#This Row],[goal]])*100),0)</f>
        <v>31</v>
      </c>
      <c r="P881" s="8">
        <f>IFERROR(Table1[[#This Row],[pledged]]/Table1[[#This Row],[backers_count]],"0")</f>
        <v>21.466666666666665</v>
      </c>
      <c r="Q881" s="13">
        <f>(((Table1[[#This Row],[deadline]]/60)/60)/24)+DATE(1970,1,1)</f>
        <v>41058.829918981479</v>
      </c>
      <c r="R881" s="13">
        <f>(((Table1[[#This Row],[launched_at]]/60)/60)/24)+DATE(1970,1,1)</f>
        <v>41037.829918981479</v>
      </c>
      <c r="S881" t="s">
        <v>8355</v>
      </c>
      <c r="T881" t="s">
        <v>8323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ROUND(SUM((Table1[[#This Row],[pledged]]/Table1[[#This Row],[goal]])*100),0)</f>
        <v>3</v>
      </c>
      <c r="P882" s="8">
        <f>IFERROR(Table1[[#This Row],[pledged]]/Table1[[#This Row],[backers_count]],"0")</f>
        <v>14.125</v>
      </c>
      <c r="Q882" s="13">
        <f>(((Table1[[#This Row],[deadline]]/60)/60)/24)+DATE(1970,1,1)</f>
        <v>41212.32104166667</v>
      </c>
      <c r="R882" s="13">
        <f>(((Table1[[#This Row],[launched_at]]/60)/60)/24)+DATE(1970,1,1)</f>
        <v>41179.32104166667</v>
      </c>
      <c r="S882" t="s">
        <v>8355</v>
      </c>
      <c r="T882" t="s">
        <v>8324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ROUND(SUM((Table1[[#This Row],[pledged]]/Table1[[#This Row],[goal]])*100),0)</f>
        <v>1</v>
      </c>
      <c r="P883" s="8">
        <f>IFERROR(Table1[[#This Row],[pledged]]/Table1[[#This Row],[backers_count]],"0")</f>
        <v>30</v>
      </c>
      <c r="Q883" s="13">
        <f>(((Table1[[#This Row],[deadline]]/60)/60)/24)+DATE(1970,1,1)</f>
        <v>40922.25099537037</v>
      </c>
      <c r="R883" s="13">
        <f>(((Table1[[#This Row],[launched_at]]/60)/60)/24)+DATE(1970,1,1)</f>
        <v>40877.25099537037</v>
      </c>
      <c r="S883" t="s">
        <v>8355</v>
      </c>
      <c r="T883" t="s">
        <v>8324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ROUND(SUM((Table1[[#This Row],[pledged]]/Table1[[#This Row],[goal]])*100),0)</f>
        <v>20</v>
      </c>
      <c r="P884" s="8">
        <f>IFERROR(Table1[[#This Row],[pledged]]/Table1[[#This Row],[backers_count]],"0")</f>
        <v>21.571428571428573</v>
      </c>
      <c r="Q884" s="13">
        <f>(((Table1[[#This Row],[deadline]]/60)/60)/24)+DATE(1970,1,1)</f>
        <v>40792.860532407409</v>
      </c>
      <c r="R884" s="13">
        <f>(((Table1[[#This Row],[launched_at]]/60)/60)/24)+DATE(1970,1,1)</f>
        <v>40759.860532407409</v>
      </c>
      <c r="S884" t="s">
        <v>8355</v>
      </c>
      <c r="T884" t="s">
        <v>8324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ROUND(SUM((Table1[[#This Row],[pledged]]/Table1[[#This Row],[goal]])*100),0)</f>
        <v>40</v>
      </c>
      <c r="P885" s="8">
        <f>IFERROR(Table1[[#This Row],[pledged]]/Table1[[#This Row],[backers_count]],"0")</f>
        <v>83.375</v>
      </c>
      <c r="Q885" s="13">
        <f>(((Table1[[#This Row],[deadline]]/60)/60)/24)+DATE(1970,1,1)</f>
        <v>42431.935590277775</v>
      </c>
      <c r="R885" s="13">
        <f>(((Table1[[#This Row],[launched_at]]/60)/60)/24)+DATE(1970,1,1)</f>
        <v>42371.935590277775</v>
      </c>
      <c r="S885" t="s">
        <v>8355</v>
      </c>
      <c r="T885" t="s">
        <v>8324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ROUND(SUM((Table1[[#This Row],[pledged]]/Table1[[#This Row],[goal]])*100),0)</f>
        <v>1</v>
      </c>
      <c r="P886" s="8">
        <f>IFERROR(Table1[[#This Row],[pledged]]/Table1[[#This Row],[backers_count]],"0")</f>
        <v>10</v>
      </c>
      <c r="Q886" s="13">
        <f>(((Table1[[#This Row],[deadline]]/60)/60)/24)+DATE(1970,1,1)</f>
        <v>41041.104861111111</v>
      </c>
      <c r="R886" s="13">
        <f>(((Table1[[#This Row],[launched_at]]/60)/60)/24)+DATE(1970,1,1)</f>
        <v>40981.802615740737</v>
      </c>
      <c r="S886" t="s">
        <v>8355</v>
      </c>
      <c r="T886" t="s">
        <v>8324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ROUND(SUM((Table1[[#This Row],[pledged]]/Table1[[#This Row],[goal]])*100),0)</f>
        <v>75</v>
      </c>
      <c r="P887" s="8">
        <f>IFERROR(Table1[[#This Row],[pledged]]/Table1[[#This Row],[backers_count]],"0")</f>
        <v>35.714285714285715</v>
      </c>
      <c r="Q887" s="13">
        <f>(((Table1[[#This Row],[deadline]]/60)/60)/24)+DATE(1970,1,1)</f>
        <v>42734.941099537042</v>
      </c>
      <c r="R887" s="13">
        <f>(((Table1[[#This Row],[launched_at]]/60)/60)/24)+DATE(1970,1,1)</f>
        <v>42713.941099537042</v>
      </c>
      <c r="S887" t="s">
        <v>8355</v>
      </c>
      <c r="T887" t="s">
        <v>8324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ROUND(SUM((Table1[[#This Row],[pledged]]/Table1[[#This Row],[goal]])*100),0)</f>
        <v>41</v>
      </c>
      <c r="P888" s="8">
        <f>IFERROR(Table1[[#This Row],[pledged]]/Table1[[#This Row],[backers_count]],"0")</f>
        <v>29.285714285714285</v>
      </c>
      <c r="Q888" s="13">
        <f>(((Table1[[#This Row],[deadline]]/60)/60)/24)+DATE(1970,1,1)</f>
        <v>42628.870520833334</v>
      </c>
      <c r="R888" s="13">
        <f>(((Table1[[#This Row],[launched_at]]/60)/60)/24)+DATE(1970,1,1)</f>
        <v>42603.870520833334</v>
      </c>
      <c r="S888" t="s">
        <v>8355</v>
      </c>
      <c r="T888" t="s">
        <v>8324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ROUND(SUM((Table1[[#This Row],[pledged]]/Table1[[#This Row],[goal]])*100),0)</f>
        <v>0</v>
      </c>
      <c r="P889" s="8" t="str">
        <f>IFERROR(Table1[[#This Row],[pledged]]/Table1[[#This Row],[backers_count]],"0")</f>
        <v>0</v>
      </c>
      <c r="Q889" s="13">
        <f>(((Table1[[#This Row],[deadline]]/60)/60)/24)+DATE(1970,1,1)</f>
        <v>41056.958969907406</v>
      </c>
      <c r="R889" s="13">
        <f>(((Table1[[#This Row],[launched_at]]/60)/60)/24)+DATE(1970,1,1)</f>
        <v>41026.958969907406</v>
      </c>
      <c r="S889" t="s">
        <v>8355</v>
      </c>
      <c r="T889" t="s">
        <v>8324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ROUND(SUM((Table1[[#This Row],[pledged]]/Table1[[#This Row],[goal]])*100),0)</f>
        <v>7</v>
      </c>
      <c r="P890" s="8">
        <f>IFERROR(Table1[[#This Row],[pledged]]/Table1[[#This Row],[backers_count]],"0")</f>
        <v>18</v>
      </c>
      <c r="Q890" s="13">
        <f>(((Table1[[#This Row],[deadline]]/60)/60)/24)+DATE(1970,1,1)</f>
        <v>40787.25</v>
      </c>
      <c r="R890" s="13">
        <f>(((Table1[[#This Row],[launched_at]]/60)/60)/24)+DATE(1970,1,1)</f>
        <v>40751.753298611111</v>
      </c>
      <c r="S890" t="s">
        <v>8355</v>
      </c>
      <c r="T890" t="s">
        <v>8324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ROUND(SUM((Table1[[#This Row],[pledged]]/Table1[[#This Row],[goal]])*100),0)</f>
        <v>9</v>
      </c>
      <c r="P891" s="8">
        <f>IFERROR(Table1[[#This Row],[pledged]]/Table1[[#This Row],[backers_count]],"0")</f>
        <v>73.760000000000005</v>
      </c>
      <c r="Q891" s="13">
        <f>(((Table1[[#This Row],[deadline]]/60)/60)/24)+DATE(1970,1,1)</f>
        <v>41917.784062500003</v>
      </c>
      <c r="R891" s="13">
        <f>(((Table1[[#This Row],[launched_at]]/60)/60)/24)+DATE(1970,1,1)</f>
        <v>41887.784062500003</v>
      </c>
      <c r="S891" t="s">
        <v>8355</v>
      </c>
      <c r="T891" t="s">
        <v>8324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ROUND(SUM((Table1[[#This Row],[pledged]]/Table1[[#This Row],[goal]])*100),0)</f>
        <v>4</v>
      </c>
      <c r="P892" s="8">
        <f>IFERROR(Table1[[#This Row],[pledged]]/Table1[[#This Row],[backers_count]],"0")</f>
        <v>31.25</v>
      </c>
      <c r="Q892" s="13">
        <f>(((Table1[[#This Row],[deadline]]/60)/60)/24)+DATE(1970,1,1)</f>
        <v>41599.740497685183</v>
      </c>
      <c r="R892" s="13">
        <f>(((Table1[[#This Row],[launched_at]]/60)/60)/24)+DATE(1970,1,1)</f>
        <v>41569.698831018519</v>
      </c>
      <c r="S892" t="s">
        <v>8355</v>
      </c>
      <c r="T892" t="s">
        <v>8324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ROUND(SUM((Table1[[#This Row],[pledged]]/Table1[[#This Row],[goal]])*100),0)</f>
        <v>3</v>
      </c>
      <c r="P893" s="8">
        <f>IFERROR(Table1[[#This Row],[pledged]]/Table1[[#This Row],[backers_count]],"0")</f>
        <v>28.888888888888889</v>
      </c>
      <c r="Q893" s="13">
        <f>(((Table1[[#This Row],[deadline]]/60)/60)/24)+DATE(1970,1,1)</f>
        <v>41872.031597222223</v>
      </c>
      <c r="R893" s="13">
        <f>(((Table1[[#This Row],[launched_at]]/60)/60)/24)+DATE(1970,1,1)</f>
        <v>41842.031597222223</v>
      </c>
      <c r="S893" t="s">
        <v>8355</v>
      </c>
      <c r="T893" t="s">
        <v>8324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ROUND(SUM((Table1[[#This Row],[pledged]]/Table1[[#This Row],[goal]])*100),0)</f>
        <v>41</v>
      </c>
      <c r="P894" s="8">
        <f>IFERROR(Table1[[#This Row],[pledged]]/Table1[[#This Row],[backers_count]],"0")</f>
        <v>143.8235294117647</v>
      </c>
      <c r="Q894" s="13">
        <f>(((Table1[[#This Row],[deadline]]/60)/60)/24)+DATE(1970,1,1)</f>
        <v>40391.166666666664</v>
      </c>
      <c r="R894" s="13">
        <f>(((Table1[[#This Row],[launched_at]]/60)/60)/24)+DATE(1970,1,1)</f>
        <v>40304.20003472222</v>
      </c>
      <c r="S894" t="s">
        <v>8355</v>
      </c>
      <c r="T894" t="s">
        <v>8324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ROUND(SUM((Table1[[#This Row],[pledged]]/Table1[[#This Row],[goal]])*100),0)</f>
        <v>10</v>
      </c>
      <c r="P895" s="8">
        <f>IFERROR(Table1[[#This Row],[pledged]]/Table1[[#This Row],[backers_count]],"0")</f>
        <v>40</v>
      </c>
      <c r="Q895" s="13">
        <f>(((Table1[[#This Row],[deadline]]/60)/60)/24)+DATE(1970,1,1)</f>
        <v>42095.856053240743</v>
      </c>
      <c r="R895" s="13">
        <f>(((Table1[[#This Row],[launched_at]]/60)/60)/24)+DATE(1970,1,1)</f>
        <v>42065.897719907407</v>
      </c>
      <c r="S895" t="s">
        <v>8355</v>
      </c>
      <c r="T895" t="s">
        <v>8324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ROUND(SUM((Table1[[#This Row],[pledged]]/Table1[[#This Row],[goal]])*100),0)</f>
        <v>39</v>
      </c>
      <c r="P896" s="8">
        <f>IFERROR(Table1[[#This Row],[pledged]]/Table1[[#This Row],[backers_count]],"0")</f>
        <v>147.81132075471697</v>
      </c>
      <c r="Q896" s="13">
        <f>(((Table1[[#This Row],[deadline]]/60)/60)/24)+DATE(1970,1,1)</f>
        <v>42526.981597222228</v>
      </c>
      <c r="R896" s="13">
        <f>(((Table1[[#This Row],[launched_at]]/60)/60)/24)+DATE(1970,1,1)</f>
        <v>42496.981597222228</v>
      </c>
      <c r="S896" t="s">
        <v>8355</v>
      </c>
      <c r="T896" t="s">
        <v>8324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ROUND(SUM((Table1[[#This Row],[pledged]]/Table1[[#This Row],[goal]])*100),0)</f>
        <v>2</v>
      </c>
      <c r="P897" s="8">
        <f>IFERROR(Table1[[#This Row],[pledged]]/Table1[[#This Row],[backers_count]],"0")</f>
        <v>27.857142857142858</v>
      </c>
      <c r="Q897" s="13">
        <f>(((Table1[[#This Row],[deadline]]/60)/60)/24)+DATE(1970,1,1)</f>
        <v>40476.127650462964</v>
      </c>
      <c r="R897" s="13">
        <f>(((Table1[[#This Row],[launched_at]]/60)/60)/24)+DATE(1970,1,1)</f>
        <v>40431.127650462964</v>
      </c>
      <c r="S897" t="s">
        <v>8355</v>
      </c>
      <c r="T897" t="s">
        <v>8324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ROUND(SUM((Table1[[#This Row],[pledged]]/Table1[[#This Row],[goal]])*100),0)</f>
        <v>40</v>
      </c>
      <c r="P898" s="8">
        <f>IFERROR(Table1[[#This Row],[pledged]]/Table1[[#This Row],[backers_count]],"0")</f>
        <v>44.444444444444443</v>
      </c>
      <c r="Q898" s="13">
        <f>(((Table1[[#This Row],[deadline]]/60)/60)/24)+DATE(1970,1,1)</f>
        <v>42244.166666666672</v>
      </c>
      <c r="R898" s="13">
        <f>(((Table1[[#This Row],[launched_at]]/60)/60)/24)+DATE(1970,1,1)</f>
        <v>42218.872986111113</v>
      </c>
      <c r="S898" t="s">
        <v>8355</v>
      </c>
      <c r="T898" t="s">
        <v>8324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ROUND(SUM((Table1[[#This Row],[pledged]]/Table1[[#This Row],[goal]])*100),0)</f>
        <v>0</v>
      </c>
      <c r="P899" s="8" t="str">
        <f>IFERROR(Table1[[#This Row],[pledged]]/Table1[[#This Row],[backers_count]],"0")</f>
        <v>0</v>
      </c>
      <c r="Q899" s="13">
        <f>(((Table1[[#This Row],[deadline]]/60)/60)/24)+DATE(1970,1,1)</f>
        <v>41241.730416666665</v>
      </c>
      <c r="R899" s="13">
        <f>(((Table1[[#This Row],[launched_at]]/60)/60)/24)+DATE(1970,1,1)</f>
        <v>41211.688750000001</v>
      </c>
      <c r="S899" t="s">
        <v>8355</v>
      </c>
      <c r="T899" t="s">
        <v>8324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ROUND(SUM((Table1[[#This Row],[pledged]]/Table1[[#This Row],[goal]])*100),0)</f>
        <v>3</v>
      </c>
      <c r="P900" s="8">
        <f>IFERROR(Table1[[#This Row],[pledged]]/Table1[[#This Row],[backers_count]],"0")</f>
        <v>35</v>
      </c>
      <c r="Q900" s="13">
        <f>(((Table1[[#This Row],[deadline]]/60)/60)/24)+DATE(1970,1,1)</f>
        <v>40923.758217592593</v>
      </c>
      <c r="R900" s="13">
        <f>(((Table1[[#This Row],[launched_at]]/60)/60)/24)+DATE(1970,1,1)</f>
        <v>40878.758217592593</v>
      </c>
      <c r="S900" t="s">
        <v>8355</v>
      </c>
      <c r="T900" t="s">
        <v>8324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ROUND(SUM((Table1[[#This Row],[pledged]]/Table1[[#This Row],[goal]])*100),0)</f>
        <v>37</v>
      </c>
      <c r="P901" s="8">
        <f>IFERROR(Table1[[#This Row],[pledged]]/Table1[[#This Row],[backers_count]],"0")</f>
        <v>35</v>
      </c>
      <c r="Q901" s="13">
        <f>(((Table1[[#This Row],[deadline]]/60)/60)/24)+DATE(1970,1,1)</f>
        <v>40691.099097222221</v>
      </c>
      <c r="R901" s="13">
        <f>(((Table1[[#This Row],[launched_at]]/60)/60)/24)+DATE(1970,1,1)</f>
        <v>40646.099097222221</v>
      </c>
      <c r="S901" t="s">
        <v>8355</v>
      </c>
      <c r="T901" t="s">
        <v>8324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ROUND(SUM((Table1[[#This Row],[pledged]]/Table1[[#This Row],[goal]])*100),0)</f>
        <v>0</v>
      </c>
      <c r="P902" s="8">
        <f>IFERROR(Table1[[#This Row],[pledged]]/Table1[[#This Row],[backers_count]],"0")</f>
        <v>10.5</v>
      </c>
      <c r="Q902" s="13">
        <f>(((Table1[[#This Row],[deadline]]/60)/60)/24)+DATE(1970,1,1)</f>
        <v>42459.807893518519</v>
      </c>
      <c r="R902" s="13">
        <f>(((Table1[[#This Row],[launched_at]]/60)/60)/24)+DATE(1970,1,1)</f>
        <v>42429.84956018519</v>
      </c>
      <c r="S902" t="s">
        <v>8355</v>
      </c>
      <c r="T902" t="s">
        <v>8323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ROUND(SUM((Table1[[#This Row],[pledged]]/Table1[[#This Row],[goal]])*100),0)</f>
        <v>0</v>
      </c>
      <c r="P903" s="8" t="str">
        <f>IFERROR(Table1[[#This Row],[pledged]]/Table1[[#This Row],[backers_count]],"0")</f>
        <v>0</v>
      </c>
      <c r="Q903" s="13">
        <f>(((Table1[[#This Row],[deadline]]/60)/60)/24)+DATE(1970,1,1)</f>
        <v>40337.799305555556</v>
      </c>
      <c r="R903" s="13">
        <f>(((Table1[[#This Row],[launched_at]]/60)/60)/24)+DATE(1970,1,1)</f>
        <v>40291.81150462963</v>
      </c>
      <c r="S903" t="s">
        <v>8355</v>
      </c>
      <c r="T903" t="s">
        <v>8323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ROUND(SUM((Table1[[#This Row],[pledged]]/Table1[[#This Row],[goal]])*100),0)</f>
        <v>0</v>
      </c>
      <c r="P904" s="8">
        <f>IFERROR(Table1[[#This Row],[pledged]]/Table1[[#This Row],[backers_count]],"0")</f>
        <v>30</v>
      </c>
      <c r="Q904" s="13">
        <f>(((Table1[[#This Row],[deadline]]/60)/60)/24)+DATE(1970,1,1)</f>
        <v>41881.645833333336</v>
      </c>
      <c r="R904" s="13">
        <f>(((Table1[[#This Row],[launched_at]]/60)/60)/24)+DATE(1970,1,1)</f>
        <v>41829.965532407405</v>
      </c>
      <c r="S904" t="s">
        <v>8355</v>
      </c>
      <c r="T904" t="s">
        <v>8323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ROUND(SUM((Table1[[#This Row],[pledged]]/Table1[[#This Row],[goal]])*100),0)</f>
        <v>3</v>
      </c>
      <c r="P905" s="8">
        <f>IFERROR(Table1[[#This Row],[pledged]]/Table1[[#This Row],[backers_count]],"0")</f>
        <v>40</v>
      </c>
      <c r="Q905" s="13">
        <f>(((Table1[[#This Row],[deadline]]/60)/60)/24)+DATE(1970,1,1)</f>
        <v>41175.100694444445</v>
      </c>
      <c r="R905" s="13">
        <f>(((Table1[[#This Row],[launched_at]]/60)/60)/24)+DATE(1970,1,1)</f>
        <v>41149.796064814815</v>
      </c>
      <c r="S905" t="s">
        <v>8355</v>
      </c>
      <c r="T905" t="s">
        <v>8323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ROUND(SUM((Table1[[#This Row],[pledged]]/Table1[[#This Row],[goal]])*100),0)</f>
        <v>0</v>
      </c>
      <c r="P906" s="8">
        <f>IFERROR(Table1[[#This Row],[pledged]]/Table1[[#This Row],[backers_count]],"0")</f>
        <v>50.333333333333336</v>
      </c>
      <c r="Q906" s="13">
        <f>(((Table1[[#This Row],[deadline]]/60)/60)/24)+DATE(1970,1,1)</f>
        <v>42372.080289351856</v>
      </c>
      <c r="R906" s="13">
        <f>(((Table1[[#This Row],[launched_at]]/60)/60)/24)+DATE(1970,1,1)</f>
        <v>42342.080289351856</v>
      </c>
      <c r="S906" t="s">
        <v>8355</v>
      </c>
      <c r="T906" t="s">
        <v>8323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ROUND(SUM((Table1[[#This Row],[pledged]]/Table1[[#This Row],[goal]])*100),0)</f>
        <v>3</v>
      </c>
      <c r="P907" s="8">
        <f>IFERROR(Table1[[#This Row],[pledged]]/Table1[[#This Row],[backers_count]],"0")</f>
        <v>32.666666666666664</v>
      </c>
      <c r="Q907" s="13">
        <f>(((Table1[[#This Row],[deadline]]/60)/60)/24)+DATE(1970,1,1)</f>
        <v>40567.239884259259</v>
      </c>
      <c r="R907" s="13">
        <f>(((Table1[[#This Row],[launched_at]]/60)/60)/24)+DATE(1970,1,1)</f>
        <v>40507.239884259259</v>
      </c>
      <c r="S907" t="s">
        <v>8355</v>
      </c>
      <c r="T907" t="s">
        <v>8323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ROUND(SUM((Table1[[#This Row],[pledged]]/Table1[[#This Row],[goal]])*100),0)</f>
        <v>0</v>
      </c>
      <c r="P908" s="8" t="str">
        <f>IFERROR(Table1[[#This Row],[pledged]]/Table1[[#This Row],[backers_count]],"0")</f>
        <v>0</v>
      </c>
      <c r="Q908" s="13">
        <f>(((Table1[[#This Row],[deadline]]/60)/60)/24)+DATE(1970,1,1)</f>
        <v>41711.148032407407</v>
      </c>
      <c r="R908" s="13">
        <f>(((Table1[[#This Row],[launched_at]]/60)/60)/24)+DATE(1970,1,1)</f>
        <v>41681.189699074072</v>
      </c>
      <c r="S908" t="s">
        <v>8355</v>
      </c>
      <c r="T908" t="s">
        <v>8323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ROUND(SUM((Table1[[#This Row],[pledged]]/Table1[[#This Row],[goal]])*100),0)</f>
        <v>0</v>
      </c>
      <c r="P909" s="8" t="str">
        <f>IFERROR(Table1[[#This Row],[pledged]]/Table1[[#This Row],[backers_count]],"0")</f>
        <v>0</v>
      </c>
      <c r="Q909" s="13">
        <f>(((Table1[[#This Row],[deadline]]/60)/60)/24)+DATE(1970,1,1)</f>
        <v>40797.192395833335</v>
      </c>
      <c r="R909" s="13">
        <f>(((Table1[[#This Row],[launched_at]]/60)/60)/24)+DATE(1970,1,1)</f>
        <v>40767.192395833335</v>
      </c>
      <c r="S909" t="s">
        <v>8355</v>
      </c>
      <c r="T909" t="s">
        <v>8323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ROUND(SUM((Table1[[#This Row],[pledged]]/Table1[[#This Row],[goal]])*100),0)</f>
        <v>0</v>
      </c>
      <c r="P910" s="8" t="str">
        <f>IFERROR(Table1[[#This Row],[pledged]]/Table1[[#This Row],[backers_count]],"0")</f>
        <v>0</v>
      </c>
      <c r="Q910" s="13">
        <f>(((Table1[[#This Row],[deadline]]/60)/60)/24)+DATE(1970,1,1)</f>
        <v>40386.207638888889</v>
      </c>
      <c r="R910" s="13">
        <f>(((Table1[[#This Row],[launched_at]]/60)/60)/24)+DATE(1970,1,1)</f>
        <v>40340.801562499997</v>
      </c>
      <c r="S910" t="s">
        <v>8355</v>
      </c>
      <c r="T910" t="s">
        <v>8323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ROUND(SUM((Table1[[#This Row],[pledged]]/Table1[[#This Row],[goal]])*100),0)</f>
        <v>3</v>
      </c>
      <c r="P911" s="8">
        <f>IFERROR(Table1[[#This Row],[pledged]]/Table1[[#This Row],[backers_count]],"0")</f>
        <v>65</v>
      </c>
      <c r="Q911" s="13">
        <f>(((Table1[[#This Row],[deadline]]/60)/60)/24)+DATE(1970,1,1)</f>
        <v>41113.166666666664</v>
      </c>
      <c r="R911" s="13">
        <f>(((Table1[[#This Row],[launched_at]]/60)/60)/24)+DATE(1970,1,1)</f>
        <v>41081.69027777778</v>
      </c>
      <c r="S911" t="s">
        <v>8355</v>
      </c>
      <c r="T911" t="s">
        <v>8323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ROUND(SUM((Table1[[#This Row],[pledged]]/Table1[[#This Row],[goal]])*100),0)</f>
        <v>22</v>
      </c>
      <c r="P912" s="8">
        <f>IFERROR(Table1[[#This Row],[pledged]]/Table1[[#This Row],[backers_count]],"0")</f>
        <v>24.6</v>
      </c>
      <c r="Q912" s="13">
        <f>(((Table1[[#This Row],[deadline]]/60)/60)/24)+DATE(1970,1,1)</f>
        <v>42797.545358796298</v>
      </c>
      <c r="R912" s="13">
        <f>(((Table1[[#This Row],[launched_at]]/60)/60)/24)+DATE(1970,1,1)</f>
        <v>42737.545358796298</v>
      </c>
      <c r="S912" t="s">
        <v>8355</v>
      </c>
      <c r="T912" t="s">
        <v>8323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ROUND(SUM((Table1[[#This Row],[pledged]]/Table1[[#This Row],[goal]])*100),0)</f>
        <v>0</v>
      </c>
      <c r="P913" s="8" t="str">
        <f>IFERROR(Table1[[#This Row],[pledged]]/Table1[[#This Row],[backers_count]],"0")</f>
        <v>0</v>
      </c>
      <c r="Q913" s="13">
        <f>(((Table1[[#This Row],[deadline]]/60)/60)/24)+DATE(1970,1,1)</f>
        <v>41663.005150462966</v>
      </c>
      <c r="R913" s="13">
        <f>(((Table1[[#This Row],[launched_at]]/60)/60)/24)+DATE(1970,1,1)</f>
        <v>41642.005150462966</v>
      </c>
      <c r="S913" t="s">
        <v>8355</v>
      </c>
      <c r="T913" t="s">
        <v>8323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ROUND(SUM((Table1[[#This Row],[pledged]]/Table1[[#This Row],[goal]])*100),0)</f>
        <v>1</v>
      </c>
      <c r="P914" s="8">
        <f>IFERROR(Table1[[#This Row],[pledged]]/Table1[[#This Row],[backers_count]],"0")</f>
        <v>15</v>
      </c>
      <c r="Q914" s="13">
        <f>(((Table1[[#This Row],[deadline]]/60)/60)/24)+DATE(1970,1,1)</f>
        <v>41254.151006944441</v>
      </c>
      <c r="R914" s="13">
        <f>(((Table1[[#This Row],[launched_at]]/60)/60)/24)+DATE(1970,1,1)</f>
        <v>41194.109340277777</v>
      </c>
      <c r="S914" t="s">
        <v>8355</v>
      </c>
      <c r="T914" t="s">
        <v>8323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ROUND(SUM((Table1[[#This Row],[pledged]]/Table1[[#This Row],[goal]])*100),0)</f>
        <v>7</v>
      </c>
      <c r="P915" s="8">
        <f>IFERROR(Table1[[#This Row],[pledged]]/Table1[[#This Row],[backers_count]],"0")</f>
        <v>82.583333333333329</v>
      </c>
      <c r="Q915" s="13">
        <f>(((Table1[[#This Row],[deadline]]/60)/60)/24)+DATE(1970,1,1)</f>
        <v>41034.139108796298</v>
      </c>
      <c r="R915" s="13">
        <f>(((Table1[[#This Row],[launched_at]]/60)/60)/24)+DATE(1970,1,1)</f>
        <v>41004.139108796298</v>
      </c>
      <c r="S915" t="s">
        <v>8355</v>
      </c>
      <c r="T915" t="s">
        <v>8323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ROUND(SUM((Table1[[#This Row],[pledged]]/Table1[[#This Row],[goal]])*100),0)</f>
        <v>0</v>
      </c>
      <c r="P916" s="8" t="str">
        <f>IFERROR(Table1[[#This Row],[pledged]]/Table1[[#This Row],[backers_count]],"0")</f>
        <v>0</v>
      </c>
      <c r="Q916" s="13">
        <f>(((Table1[[#This Row],[deadline]]/60)/60)/24)+DATE(1970,1,1)</f>
        <v>41146.763275462967</v>
      </c>
      <c r="R916" s="13">
        <f>(((Table1[[#This Row],[launched_at]]/60)/60)/24)+DATE(1970,1,1)</f>
        <v>41116.763275462967</v>
      </c>
      <c r="S916" t="s">
        <v>8355</v>
      </c>
      <c r="T916" t="s">
        <v>8323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ROUND(SUM((Table1[[#This Row],[pledged]]/Table1[[#This Row],[goal]])*100),0)</f>
        <v>6</v>
      </c>
      <c r="P917" s="8">
        <f>IFERROR(Table1[[#This Row],[pledged]]/Table1[[#This Row],[backers_count]],"0")</f>
        <v>41.666666666666664</v>
      </c>
      <c r="Q917" s="13">
        <f>(((Table1[[#This Row],[deadline]]/60)/60)/24)+DATE(1970,1,1)</f>
        <v>40969.207638888889</v>
      </c>
      <c r="R917" s="13">
        <f>(((Table1[[#This Row],[launched_at]]/60)/60)/24)+DATE(1970,1,1)</f>
        <v>40937.679560185185</v>
      </c>
      <c r="S917" t="s">
        <v>8355</v>
      </c>
      <c r="T917" t="s">
        <v>8323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ROUND(SUM((Table1[[#This Row],[pledged]]/Table1[[#This Row],[goal]])*100),0)</f>
        <v>0</v>
      </c>
      <c r="P918" s="8" t="str">
        <f>IFERROR(Table1[[#This Row],[pledged]]/Table1[[#This Row],[backers_count]],"0")</f>
        <v>0</v>
      </c>
      <c r="Q918" s="13">
        <f>(((Table1[[#This Row],[deadline]]/60)/60)/24)+DATE(1970,1,1)</f>
        <v>40473.208333333336</v>
      </c>
      <c r="R918" s="13">
        <f>(((Table1[[#This Row],[launched_at]]/60)/60)/24)+DATE(1970,1,1)</f>
        <v>40434.853402777779</v>
      </c>
      <c r="S918" t="s">
        <v>8355</v>
      </c>
      <c r="T918" t="s">
        <v>8323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ROUND(SUM((Table1[[#This Row],[pledged]]/Table1[[#This Row],[goal]])*100),0)</f>
        <v>1</v>
      </c>
      <c r="P919" s="8">
        <f>IFERROR(Table1[[#This Row],[pledged]]/Table1[[#This Row],[backers_count]],"0")</f>
        <v>30</v>
      </c>
      <c r="Q919" s="13">
        <f>(((Table1[[#This Row],[deadline]]/60)/60)/24)+DATE(1970,1,1)</f>
        <v>41834.104166666664</v>
      </c>
      <c r="R919" s="13">
        <f>(((Table1[[#This Row],[launched_at]]/60)/60)/24)+DATE(1970,1,1)</f>
        <v>41802.94363425926</v>
      </c>
      <c r="S919" t="s">
        <v>8355</v>
      </c>
      <c r="T919" t="s">
        <v>8323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ROUND(SUM((Table1[[#This Row],[pledged]]/Table1[[#This Row],[goal]])*100),0)</f>
        <v>5</v>
      </c>
      <c r="P920" s="8">
        <f>IFERROR(Table1[[#This Row],[pledged]]/Table1[[#This Row],[backers_count]],"0")</f>
        <v>19.600000000000001</v>
      </c>
      <c r="Q920" s="13">
        <f>(((Table1[[#This Row],[deadline]]/60)/60)/24)+DATE(1970,1,1)</f>
        <v>41974.957881944443</v>
      </c>
      <c r="R920" s="13">
        <f>(((Table1[[#This Row],[launched_at]]/60)/60)/24)+DATE(1970,1,1)</f>
        <v>41944.916215277779</v>
      </c>
      <c r="S920" t="s">
        <v>8355</v>
      </c>
      <c r="T920" t="s">
        <v>8323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ROUND(SUM((Table1[[#This Row],[pledged]]/Table1[[#This Row],[goal]])*100),0)</f>
        <v>1</v>
      </c>
      <c r="P921" s="8">
        <f>IFERROR(Table1[[#This Row],[pledged]]/Table1[[#This Row],[backers_count]],"0")</f>
        <v>100</v>
      </c>
      <c r="Q921" s="13">
        <f>(((Table1[[#This Row],[deadline]]/60)/60)/24)+DATE(1970,1,1)</f>
        <v>41262.641724537039</v>
      </c>
      <c r="R921" s="13">
        <f>(((Table1[[#This Row],[launched_at]]/60)/60)/24)+DATE(1970,1,1)</f>
        <v>41227.641724537039</v>
      </c>
      <c r="S921" t="s">
        <v>8355</v>
      </c>
      <c r="T921" t="s">
        <v>8323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ROUND(SUM((Table1[[#This Row],[pledged]]/Table1[[#This Row],[goal]])*100),0)</f>
        <v>0</v>
      </c>
      <c r="P922" s="8" t="str">
        <f>IFERROR(Table1[[#This Row],[pledged]]/Table1[[#This Row],[backers_count]],"0")</f>
        <v>0</v>
      </c>
      <c r="Q922" s="13">
        <f>(((Table1[[#This Row],[deadline]]/60)/60)/24)+DATE(1970,1,1)</f>
        <v>41592.713217592594</v>
      </c>
      <c r="R922" s="13">
        <f>(((Table1[[#This Row],[launched_at]]/60)/60)/24)+DATE(1970,1,1)</f>
        <v>41562.67155092593</v>
      </c>
      <c r="S922" t="s">
        <v>8355</v>
      </c>
      <c r="T922" t="s">
        <v>8323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ROUND(SUM((Table1[[#This Row],[pledged]]/Table1[[#This Row],[goal]])*100),0)</f>
        <v>31</v>
      </c>
      <c r="P923" s="8">
        <f>IFERROR(Table1[[#This Row],[pledged]]/Table1[[#This Row],[backers_count]],"0")</f>
        <v>231.75</v>
      </c>
      <c r="Q923" s="13">
        <f>(((Table1[[#This Row],[deadline]]/60)/60)/24)+DATE(1970,1,1)</f>
        <v>40889.212685185186</v>
      </c>
      <c r="R923" s="13">
        <f>(((Table1[[#This Row],[launched_at]]/60)/60)/24)+DATE(1970,1,1)</f>
        <v>40847.171018518515</v>
      </c>
      <c r="S923" t="s">
        <v>8355</v>
      </c>
      <c r="T923" t="s">
        <v>8323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ROUND(SUM((Table1[[#This Row],[pledged]]/Table1[[#This Row],[goal]])*100),0)</f>
        <v>21</v>
      </c>
      <c r="P924" s="8">
        <f>IFERROR(Table1[[#This Row],[pledged]]/Table1[[#This Row],[backers_count]],"0")</f>
        <v>189.33333333333334</v>
      </c>
      <c r="Q924" s="13">
        <f>(((Table1[[#This Row],[deadline]]/60)/60)/24)+DATE(1970,1,1)</f>
        <v>41913.530011574076</v>
      </c>
      <c r="R924" s="13">
        <f>(((Table1[[#This Row],[launched_at]]/60)/60)/24)+DATE(1970,1,1)</f>
        <v>41878.530011574076</v>
      </c>
      <c r="S924" t="s">
        <v>8355</v>
      </c>
      <c r="T924" t="s">
        <v>8323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ROUND(SUM((Table1[[#This Row],[pledged]]/Table1[[#This Row],[goal]])*100),0)</f>
        <v>2</v>
      </c>
      <c r="P925" s="8">
        <f>IFERROR(Table1[[#This Row],[pledged]]/Table1[[#This Row],[backers_count]],"0")</f>
        <v>55</v>
      </c>
      <c r="Q925" s="13">
        <f>(((Table1[[#This Row],[deadline]]/60)/60)/24)+DATE(1970,1,1)</f>
        <v>41965.001423611116</v>
      </c>
      <c r="R925" s="13">
        <f>(((Table1[[#This Row],[launched_at]]/60)/60)/24)+DATE(1970,1,1)</f>
        <v>41934.959756944445</v>
      </c>
      <c r="S925" t="s">
        <v>8355</v>
      </c>
      <c r="T925" t="s">
        <v>8323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ROUND(SUM((Table1[[#This Row],[pledged]]/Table1[[#This Row],[goal]])*100),0)</f>
        <v>11</v>
      </c>
      <c r="P926" s="8">
        <f>IFERROR(Table1[[#This Row],[pledged]]/Table1[[#This Row],[backers_count]],"0")</f>
        <v>21.8</v>
      </c>
      <c r="Q926" s="13">
        <f>(((Table1[[#This Row],[deadline]]/60)/60)/24)+DATE(1970,1,1)</f>
        <v>41318.942928240744</v>
      </c>
      <c r="R926" s="13">
        <f>(((Table1[[#This Row],[launched_at]]/60)/60)/24)+DATE(1970,1,1)</f>
        <v>41288.942928240744</v>
      </c>
      <c r="S926" t="s">
        <v>8355</v>
      </c>
      <c r="T926" t="s">
        <v>8323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ROUND(SUM((Table1[[#This Row],[pledged]]/Table1[[#This Row],[goal]])*100),0)</f>
        <v>3</v>
      </c>
      <c r="P927" s="8">
        <f>IFERROR(Table1[[#This Row],[pledged]]/Table1[[#This Row],[backers_count]],"0")</f>
        <v>32</v>
      </c>
      <c r="Q927" s="13">
        <f>(((Table1[[#This Row],[deadline]]/60)/60)/24)+DATE(1970,1,1)</f>
        <v>41605.922581018516</v>
      </c>
      <c r="R927" s="13">
        <f>(((Table1[[#This Row],[launched_at]]/60)/60)/24)+DATE(1970,1,1)</f>
        <v>41575.880914351852</v>
      </c>
      <c r="S927" t="s">
        <v>8355</v>
      </c>
      <c r="T927" t="s">
        <v>8323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ROUND(SUM((Table1[[#This Row],[pledged]]/Table1[[#This Row],[goal]])*100),0)</f>
        <v>0</v>
      </c>
      <c r="P928" s="8" t="str">
        <f>IFERROR(Table1[[#This Row],[pledged]]/Table1[[#This Row],[backers_count]],"0")</f>
        <v>0</v>
      </c>
      <c r="Q928" s="13">
        <f>(((Table1[[#This Row],[deadline]]/60)/60)/24)+DATE(1970,1,1)</f>
        <v>40367.944444444445</v>
      </c>
      <c r="R928" s="13">
        <f>(((Table1[[#This Row],[launched_at]]/60)/60)/24)+DATE(1970,1,1)</f>
        <v>40338.02002314815</v>
      </c>
      <c r="S928" t="s">
        <v>8355</v>
      </c>
      <c r="T928" t="s">
        <v>8323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ROUND(SUM((Table1[[#This Row],[pledged]]/Table1[[#This Row],[goal]])*100),0)</f>
        <v>0</v>
      </c>
      <c r="P929" s="8" t="str">
        <f>IFERROR(Table1[[#This Row],[pledged]]/Table1[[#This Row],[backers_count]],"0")</f>
        <v>0</v>
      </c>
      <c r="Q929" s="13">
        <f>(((Table1[[#This Row],[deadline]]/60)/60)/24)+DATE(1970,1,1)</f>
        <v>41043.822858796295</v>
      </c>
      <c r="R929" s="13">
        <f>(((Table1[[#This Row],[launched_at]]/60)/60)/24)+DATE(1970,1,1)</f>
        <v>41013.822858796295</v>
      </c>
      <c r="S929" t="s">
        <v>8355</v>
      </c>
      <c r="T929" t="s">
        <v>8323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ROUND(SUM((Table1[[#This Row],[pledged]]/Table1[[#This Row],[goal]])*100),0)</f>
        <v>11</v>
      </c>
      <c r="P930" s="8">
        <f>IFERROR(Table1[[#This Row],[pledged]]/Table1[[#This Row],[backers_count]],"0")</f>
        <v>56.25</v>
      </c>
      <c r="Q930" s="13">
        <f>(((Table1[[#This Row],[deadline]]/60)/60)/24)+DATE(1970,1,1)</f>
        <v>41231</v>
      </c>
      <c r="R930" s="13">
        <f>(((Table1[[#This Row],[launched_at]]/60)/60)/24)+DATE(1970,1,1)</f>
        <v>41180.86241898148</v>
      </c>
      <c r="S930" t="s">
        <v>8355</v>
      </c>
      <c r="T930" t="s">
        <v>8323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ROUND(SUM((Table1[[#This Row],[pledged]]/Table1[[#This Row],[goal]])*100),0)</f>
        <v>0</v>
      </c>
      <c r="P931" s="8" t="str">
        <f>IFERROR(Table1[[#This Row],[pledged]]/Table1[[#This Row],[backers_count]],"0")</f>
        <v>0</v>
      </c>
      <c r="Q931" s="13">
        <f>(((Table1[[#This Row],[deadline]]/60)/60)/24)+DATE(1970,1,1)</f>
        <v>41008.196400462963</v>
      </c>
      <c r="R931" s="13">
        <f>(((Table1[[#This Row],[launched_at]]/60)/60)/24)+DATE(1970,1,1)</f>
        <v>40978.238067129627</v>
      </c>
      <c r="S931" t="s">
        <v>8355</v>
      </c>
      <c r="T931" t="s">
        <v>8323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ROUND(SUM((Table1[[#This Row],[pledged]]/Table1[[#This Row],[goal]])*100),0)</f>
        <v>38</v>
      </c>
      <c r="P932" s="8">
        <f>IFERROR(Table1[[#This Row],[pledged]]/Table1[[#This Row],[backers_count]],"0")</f>
        <v>69</v>
      </c>
      <c r="Q932" s="13">
        <f>(((Table1[[#This Row],[deadline]]/60)/60)/24)+DATE(1970,1,1)</f>
        <v>40354.897222222222</v>
      </c>
      <c r="R932" s="13">
        <f>(((Table1[[#This Row],[launched_at]]/60)/60)/24)+DATE(1970,1,1)</f>
        <v>40312.915578703702</v>
      </c>
      <c r="S932" t="s">
        <v>8355</v>
      </c>
      <c r="T932" t="s">
        <v>8323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ROUND(SUM((Table1[[#This Row],[pledged]]/Table1[[#This Row],[goal]])*100),0)</f>
        <v>7</v>
      </c>
      <c r="P933" s="8">
        <f>IFERROR(Table1[[#This Row],[pledged]]/Table1[[#This Row],[backers_count]],"0")</f>
        <v>18.714285714285715</v>
      </c>
      <c r="Q933" s="13">
        <f>(((Table1[[#This Row],[deadline]]/60)/60)/24)+DATE(1970,1,1)</f>
        <v>41714.916666666664</v>
      </c>
      <c r="R933" s="13">
        <f>(((Table1[[#This Row],[launched_at]]/60)/60)/24)+DATE(1970,1,1)</f>
        <v>41680.359976851854</v>
      </c>
      <c r="S933" t="s">
        <v>8355</v>
      </c>
      <c r="T933" t="s">
        <v>8323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ROUND(SUM((Table1[[#This Row],[pledged]]/Table1[[#This Row],[goal]])*100),0)</f>
        <v>15</v>
      </c>
      <c r="P934" s="8">
        <f>IFERROR(Table1[[#This Row],[pledged]]/Table1[[#This Row],[backers_count]],"0")</f>
        <v>46.033333333333331</v>
      </c>
      <c r="Q934" s="13">
        <f>(((Table1[[#This Row],[deadline]]/60)/60)/24)+DATE(1970,1,1)</f>
        <v>41355.927604166667</v>
      </c>
      <c r="R934" s="13">
        <f>(((Table1[[#This Row],[launched_at]]/60)/60)/24)+DATE(1970,1,1)</f>
        <v>41310.969270833331</v>
      </c>
      <c r="S934" t="s">
        <v>8355</v>
      </c>
      <c r="T934" t="s">
        <v>8323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ROUND(SUM((Table1[[#This Row],[pledged]]/Table1[[#This Row],[goal]])*100),0)</f>
        <v>6</v>
      </c>
      <c r="P935" s="8">
        <f>IFERROR(Table1[[#This Row],[pledged]]/Table1[[#This Row],[backers_count]],"0")</f>
        <v>60</v>
      </c>
      <c r="Q935" s="13">
        <f>(((Table1[[#This Row],[deadline]]/60)/60)/24)+DATE(1970,1,1)</f>
        <v>41771.169085648151</v>
      </c>
      <c r="R935" s="13">
        <f>(((Table1[[#This Row],[launched_at]]/60)/60)/24)+DATE(1970,1,1)</f>
        <v>41711.169085648151</v>
      </c>
      <c r="S935" t="s">
        <v>8355</v>
      </c>
      <c r="T935" t="s">
        <v>8323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ROUND(SUM((Table1[[#This Row],[pledged]]/Table1[[#This Row],[goal]])*100),0)</f>
        <v>30</v>
      </c>
      <c r="P936" s="8">
        <f>IFERROR(Table1[[#This Row],[pledged]]/Table1[[#This Row],[backers_count]],"0")</f>
        <v>50.666666666666664</v>
      </c>
      <c r="Q936" s="13">
        <f>(((Table1[[#This Row],[deadline]]/60)/60)/24)+DATE(1970,1,1)</f>
        <v>41763.25</v>
      </c>
      <c r="R936" s="13">
        <f>(((Table1[[#This Row],[launched_at]]/60)/60)/24)+DATE(1970,1,1)</f>
        <v>41733.737083333333</v>
      </c>
      <c r="S936" t="s">
        <v>8355</v>
      </c>
      <c r="T936" t="s">
        <v>8323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ROUND(SUM((Table1[[#This Row],[pledged]]/Table1[[#This Row],[goal]])*100),0)</f>
        <v>1</v>
      </c>
      <c r="P937" s="8">
        <f>IFERROR(Table1[[#This Row],[pledged]]/Table1[[#This Row],[backers_count]],"0")</f>
        <v>25</v>
      </c>
      <c r="Q937" s="13">
        <f>(((Table1[[#This Row],[deadline]]/60)/60)/24)+DATE(1970,1,1)</f>
        <v>42398.333668981482</v>
      </c>
      <c r="R937" s="13">
        <f>(((Table1[[#This Row],[launched_at]]/60)/60)/24)+DATE(1970,1,1)</f>
        <v>42368.333668981482</v>
      </c>
      <c r="S937" t="s">
        <v>8355</v>
      </c>
      <c r="T937" t="s">
        <v>8323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ROUND(SUM((Table1[[#This Row],[pledged]]/Table1[[#This Row],[goal]])*100),0)</f>
        <v>0</v>
      </c>
      <c r="P938" s="8" t="str">
        <f>IFERROR(Table1[[#This Row],[pledged]]/Table1[[#This Row],[backers_count]],"0")</f>
        <v>0</v>
      </c>
      <c r="Q938" s="13">
        <f>(((Table1[[#This Row],[deadline]]/60)/60)/24)+DATE(1970,1,1)</f>
        <v>40926.833333333336</v>
      </c>
      <c r="R938" s="13">
        <f>(((Table1[[#This Row],[launched_at]]/60)/60)/24)+DATE(1970,1,1)</f>
        <v>40883.024178240739</v>
      </c>
      <c r="S938" t="s">
        <v>8355</v>
      </c>
      <c r="T938" t="s">
        <v>8323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ROUND(SUM((Table1[[#This Row],[pledged]]/Table1[[#This Row],[goal]])*100),0)</f>
        <v>1</v>
      </c>
      <c r="P939" s="8">
        <f>IFERROR(Table1[[#This Row],[pledged]]/Table1[[#This Row],[backers_count]],"0")</f>
        <v>20</v>
      </c>
      <c r="Q939" s="13">
        <f>(((Table1[[#This Row],[deadline]]/60)/60)/24)+DATE(1970,1,1)</f>
        <v>41581.839780092596</v>
      </c>
      <c r="R939" s="13">
        <f>(((Table1[[#This Row],[launched_at]]/60)/60)/24)+DATE(1970,1,1)</f>
        <v>41551.798113425924</v>
      </c>
      <c r="S939" t="s">
        <v>8355</v>
      </c>
      <c r="T939" t="s">
        <v>8323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ROUND(SUM((Table1[[#This Row],[pledged]]/Table1[[#This Row],[goal]])*100),0)</f>
        <v>0</v>
      </c>
      <c r="P940" s="8">
        <f>IFERROR(Table1[[#This Row],[pledged]]/Table1[[#This Row],[backers_count]],"0")</f>
        <v>25</v>
      </c>
      <c r="Q940" s="13">
        <f>(((Table1[[#This Row],[deadline]]/60)/60)/24)+DATE(1970,1,1)</f>
        <v>41154.479722222226</v>
      </c>
      <c r="R940" s="13">
        <f>(((Table1[[#This Row],[launched_at]]/60)/60)/24)+DATE(1970,1,1)</f>
        <v>41124.479722222226</v>
      </c>
      <c r="S940" t="s">
        <v>8355</v>
      </c>
      <c r="T940" t="s">
        <v>8323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ROUND(SUM((Table1[[#This Row],[pledged]]/Table1[[#This Row],[goal]])*100),0)</f>
        <v>1</v>
      </c>
      <c r="P941" s="8">
        <f>IFERROR(Table1[[#This Row],[pledged]]/Table1[[#This Row],[backers_count]],"0")</f>
        <v>20</v>
      </c>
      <c r="Q941" s="13">
        <f>(((Table1[[#This Row],[deadline]]/60)/60)/24)+DATE(1970,1,1)</f>
        <v>41455.831944444442</v>
      </c>
      <c r="R941" s="13">
        <f>(((Table1[[#This Row],[launched_at]]/60)/60)/24)+DATE(1970,1,1)</f>
        <v>41416.763171296298</v>
      </c>
      <c r="S941" t="s">
        <v>8355</v>
      </c>
      <c r="T941" t="s">
        <v>8323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ROUND(SUM((Table1[[#This Row],[pledged]]/Table1[[#This Row],[goal]])*100),0)</f>
        <v>17</v>
      </c>
      <c r="P942" s="8">
        <f>IFERROR(Table1[[#This Row],[pledged]]/Table1[[#This Row],[backers_count]],"0")</f>
        <v>110.28571428571429</v>
      </c>
      <c r="Q942" s="13">
        <f>(((Table1[[#This Row],[deadline]]/60)/60)/24)+DATE(1970,1,1)</f>
        <v>42227.008402777778</v>
      </c>
      <c r="R942" s="13">
        <f>(((Table1[[#This Row],[launched_at]]/60)/60)/24)+DATE(1970,1,1)</f>
        <v>42182.008402777778</v>
      </c>
      <c r="S942" t="s">
        <v>8353</v>
      </c>
      <c r="T942" t="s">
        <v>8318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ROUND(SUM((Table1[[#This Row],[pledged]]/Table1[[#This Row],[goal]])*100),0)</f>
        <v>2</v>
      </c>
      <c r="P943" s="8">
        <f>IFERROR(Table1[[#This Row],[pledged]]/Table1[[#This Row],[backers_count]],"0")</f>
        <v>37.451612903225808</v>
      </c>
      <c r="Q943" s="13">
        <f>(((Table1[[#This Row],[deadline]]/60)/60)/24)+DATE(1970,1,1)</f>
        <v>42776.096585648149</v>
      </c>
      <c r="R943" s="13">
        <f>(((Table1[[#This Row],[launched_at]]/60)/60)/24)+DATE(1970,1,1)</f>
        <v>42746.096585648149</v>
      </c>
      <c r="S943" t="s">
        <v>8353</v>
      </c>
      <c r="T943" t="s">
        <v>8318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ROUND(SUM((Table1[[#This Row],[pledged]]/Table1[[#This Row],[goal]])*100),0)</f>
        <v>9</v>
      </c>
      <c r="P944" s="8">
        <f>IFERROR(Table1[[#This Row],[pledged]]/Table1[[#This Row],[backers_count]],"0")</f>
        <v>41.75</v>
      </c>
      <c r="Q944" s="13">
        <f>(((Table1[[#This Row],[deadline]]/60)/60)/24)+DATE(1970,1,1)</f>
        <v>42418.843287037031</v>
      </c>
      <c r="R944" s="13">
        <f>(((Table1[[#This Row],[launched_at]]/60)/60)/24)+DATE(1970,1,1)</f>
        <v>42382.843287037031</v>
      </c>
      <c r="S944" t="s">
        <v>8353</v>
      </c>
      <c r="T944" t="s">
        <v>8318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ROUND(SUM((Table1[[#This Row],[pledged]]/Table1[[#This Row],[goal]])*100),0)</f>
        <v>10</v>
      </c>
      <c r="P945" s="8">
        <f>IFERROR(Table1[[#This Row],[pledged]]/Table1[[#This Row],[backers_count]],"0")</f>
        <v>24.083333333333332</v>
      </c>
      <c r="Q945" s="13">
        <f>(((Table1[[#This Row],[deadline]]/60)/60)/24)+DATE(1970,1,1)</f>
        <v>42703.709548611107</v>
      </c>
      <c r="R945" s="13">
        <f>(((Table1[[#This Row],[launched_at]]/60)/60)/24)+DATE(1970,1,1)</f>
        <v>42673.66788194445</v>
      </c>
      <c r="S945" t="s">
        <v>8353</v>
      </c>
      <c r="T945" t="s">
        <v>8318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ROUND(SUM((Table1[[#This Row],[pledged]]/Table1[[#This Row],[goal]])*100),0)</f>
        <v>13</v>
      </c>
      <c r="P946" s="8">
        <f>IFERROR(Table1[[#This Row],[pledged]]/Table1[[#This Row],[backers_count]],"0")</f>
        <v>69.40625</v>
      </c>
      <c r="Q946" s="13">
        <f>(((Table1[[#This Row],[deadline]]/60)/60)/24)+DATE(1970,1,1)</f>
        <v>42478.583333333328</v>
      </c>
      <c r="R946" s="13">
        <f>(((Table1[[#This Row],[launched_at]]/60)/60)/24)+DATE(1970,1,1)</f>
        <v>42444.583912037036</v>
      </c>
      <c r="S946" t="s">
        <v>8353</v>
      </c>
      <c r="T946" t="s">
        <v>8318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ROUND(SUM((Table1[[#This Row],[pledged]]/Table1[[#This Row],[goal]])*100),0)</f>
        <v>2</v>
      </c>
      <c r="P947" s="8">
        <f>IFERROR(Table1[[#This Row],[pledged]]/Table1[[#This Row],[backers_count]],"0")</f>
        <v>155.25</v>
      </c>
      <c r="Q947" s="13">
        <f>(((Table1[[#This Row],[deadline]]/60)/60)/24)+DATE(1970,1,1)</f>
        <v>42784.999305555553</v>
      </c>
      <c r="R947" s="13">
        <f>(((Table1[[#This Row],[launched_at]]/60)/60)/24)+DATE(1970,1,1)</f>
        <v>42732.872986111113</v>
      </c>
      <c r="S947" t="s">
        <v>8353</v>
      </c>
      <c r="T947" t="s">
        <v>8318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ROUND(SUM((Table1[[#This Row],[pledged]]/Table1[[#This Row],[goal]])*100),0)</f>
        <v>2</v>
      </c>
      <c r="P948" s="8">
        <f>IFERROR(Table1[[#This Row],[pledged]]/Table1[[#This Row],[backers_count]],"0")</f>
        <v>57.2</v>
      </c>
      <c r="Q948" s="13">
        <f>(((Table1[[#This Row],[deadline]]/60)/60)/24)+DATE(1970,1,1)</f>
        <v>42622.750555555554</v>
      </c>
      <c r="R948" s="13">
        <f>(((Table1[[#This Row],[launched_at]]/60)/60)/24)+DATE(1970,1,1)</f>
        <v>42592.750555555554</v>
      </c>
      <c r="S948" t="s">
        <v>8353</v>
      </c>
      <c r="T948" t="s">
        <v>8318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ROUND(SUM((Table1[[#This Row],[pledged]]/Table1[[#This Row],[goal]])*100),0)</f>
        <v>0</v>
      </c>
      <c r="P949" s="8" t="str">
        <f>IFERROR(Table1[[#This Row],[pledged]]/Table1[[#This Row],[backers_count]],"0")</f>
        <v>0</v>
      </c>
      <c r="Q949" s="13">
        <f>(((Table1[[#This Row],[deadline]]/60)/60)/24)+DATE(1970,1,1)</f>
        <v>42551.781319444446</v>
      </c>
      <c r="R949" s="13">
        <f>(((Table1[[#This Row],[launched_at]]/60)/60)/24)+DATE(1970,1,1)</f>
        <v>42491.781319444446</v>
      </c>
      <c r="S949" t="s">
        <v>8353</v>
      </c>
      <c r="T949" t="s">
        <v>8318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ROUND(SUM((Table1[[#This Row],[pledged]]/Table1[[#This Row],[goal]])*100),0)</f>
        <v>12</v>
      </c>
      <c r="P950" s="8">
        <f>IFERROR(Table1[[#This Row],[pledged]]/Table1[[#This Row],[backers_count]],"0")</f>
        <v>60</v>
      </c>
      <c r="Q950" s="13">
        <f>(((Table1[[#This Row],[deadline]]/60)/60)/24)+DATE(1970,1,1)</f>
        <v>42441.828287037039</v>
      </c>
      <c r="R950" s="13">
        <f>(((Table1[[#This Row],[launched_at]]/60)/60)/24)+DATE(1970,1,1)</f>
        <v>42411.828287037039</v>
      </c>
      <c r="S950" t="s">
        <v>8353</v>
      </c>
      <c r="T950" t="s">
        <v>8318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ROUND(SUM((Table1[[#This Row],[pledged]]/Table1[[#This Row],[goal]])*100),0)</f>
        <v>1</v>
      </c>
      <c r="P951" s="8">
        <f>IFERROR(Table1[[#This Row],[pledged]]/Table1[[#This Row],[backers_count]],"0")</f>
        <v>39</v>
      </c>
      <c r="Q951" s="13">
        <f>(((Table1[[#This Row],[deadline]]/60)/60)/24)+DATE(1970,1,1)</f>
        <v>42421.043703703705</v>
      </c>
      <c r="R951" s="13">
        <f>(((Table1[[#This Row],[launched_at]]/60)/60)/24)+DATE(1970,1,1)</f>
        <v>42361.043703703705</v>
      </c>
      <c r="S951" t="s">
        <v>8353</v>
      </c>
      <c r="T951" t="s">
        <v>8318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ROUND(SUM((Table1[[#This Row],[pledged]]/Table1[[#This Row],[goal]])*100),0)</f>
        <v>28</v>
      </c>
      <c r="P952" s="8">
        <f>IFERROR(Table1[[#This Row],[pledged]]/Table1[[#This Row],[backers_count]],"0")</f>
        <v>58.416666666666664</v>
      </c>
      <c r="Q952" s="13">
        <f>(((Table1[[#This Row],[deadline]]/60)/60)/24)+DATE(1970,1,1)</f>
        <v>42386.750706018516</v>
      </c>
      <c r="R952" s="13">
        <f>(((Table1[[#This Row],[launched_at]]/60)/60)/24)+DATE(1970,1,1)</f>
        <v>42356.750706018516</v>
      </c>
      <c r="S952" t="s">
        <v>8353</v>
      </c>
      <c r="T952" t="s">
        <v>8318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ROUND(SUM((Table1[[#This Row],[pledged]]/Table1[[#This Row],[goal]])*100),0)</f>
        <v>38</v>
      </c>
      <c r="P953" s="8">
        <f>IFERROR(Table1[[#This Row],[pledged]]/Table1[[#This Row],[backers_count]],"0")</f>
        <v>158.63636363636363</v>
      </c>
      <c r="Q953" s="13">
        <f>(((Table1[[#This Row],[deadline]]/60)/60)/24)+DATE(1970,1,1)</f>
        <v>42525.653611111105</v>
      </c>
      <c r="R953" s="13">
        <f>(((Table1[[#This Row],[launched_at]]/60)/60)/24)+DATE(1970,1,1)</f>
        <v>42480.653611111105</v>
      </c>
      <c r="S953" t="s">
        <v>8353</v>
      </c>
      <c r="T953" t="s">
        <v>8318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ROUND(SUM((Table1[[#This Row],[pledged]]/Table1[[#This Row],[goal]])*100),0)</f>
        <v>40</v>
      </c>
      <c r="P954" s="8">
        <f>IFERROR(Table1[[#This Row],[pledged]]/Table1[[#This Row],[backers_count]],"0")</f>
        <v>99.857142857142861</v>
      </c>
      <c r="Q954" s="13">
        <f>(((Table1[[#This Row],[deadline]]/60)/60)/24)+DATE(1970,1,1)</f>
        <v>42692.655231481483</v>
      </c>
      <c r="R954" s="13">
        <f>(((Table1[[#This Row],[launched_at]]/60)/60)/24)+DATE(1970,1,1)</f>
        <v>42662.613564814819</v>
      </c>
      <c r="S954" t="s">
        <v>8353</v>
      </c>
      <c r="T954" t="s">
        <v>8318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ROUND(SUM((Table1[[#This Row],[pledged]]/Table1[[#This Row],[goal]])*100),0)</f>
        <v>1</v>
      </c>
      <c r="P955" s="8">
        <f>IFERROR(Table1[[#This Row],[pledged]]/Table1[[#This Row],[backers_count]],"0")</f>
        <v>25.2</v>
      </c>
      <c r="Q955" s="13">
        <f>(((Table1[[#This Row],[deadline]]/60)/60)/24)+DATE(1970,1,1)</f>
        <v>42029.164340277777</v>
      </c>
      <c r="R955" s="13">
        <f>(((Table1[[#This Row],[launched_at]]/60)/60)/24)+DATE(1970,1,1)</f>
        <v>41999.164340277777</v>
      </c>
      <c r="S955" t="s">
        <v>8353</v>
      </c>
      <c r="T955" t="s">
        <v>8318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ROUND(SUM((Table1[[#This Row],[pledged]]/Table1[[#This Row],[goal]])*100),0)</f>
        <v>43</v>
      </c>
      <c r="P956" s="8">
        <f>IFERROR(Table1[[#This Row],[pledged]]/Table1[[#This Row],[backers_count]],"0")</f>
        <v>89.191780821917803</v>
      </c>
      <c r="Q956" s="13">
        <f>(((Table1[[#This Row],[deadline]]/60)/60)/24)+DATE(1970,1,1)</f>
        <v>42236.833784722221</v>
      </c>
      <c r="R956" s="13">
        <f>(((Table1[[#This Row],[launched_at]]/60)/60)/24)+DATE(1970,1,1)</f>
        <v>42194.833784722221</v>
      </c>
      <c r="S956" t="s">
        <v>8353</v>
      </c>
      <c r="T956" t="s">
        <v>8318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ROUND(SUM((Table1[[#This Row],[pledged]]/Table1[[#This Row],[goal]])*100),0)</f>
        <v>6</v>
      </c>
      <c r="P957" s="8">
        <f>IFERROR(Table1[[#This Row],[pledged]]/Table1[[#This Row],[backers_count]],"0")</f>
        <v>182.6236559139785</v>
      </c>
      <c r="Q957" s="13">
        <f>(((Table1[[#This Row],[deadline]]/60)/60)/24)+DATE(1970,1,1)</f>
        <v>42626.295138888891</v>
      </c>
      <c r="R957" s="13">
        <f>(((Table1[[#This Row],[launched_at]]/60)/60)/24)+DATE(1970,1,1)</f>
        <v>42586.295138888891</v>
      </c>
      <c r="S957" t="s">
        <v>8353</v>
      </c>
      <c r="T957" t="s">
        <v>8318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ROUND(SUM((Table1[[#This Row],[pledged]]/Table1[[#This Row],[goal]])*100),0)</f>
        <v>2</v>
      </c>
      <c r="P958" s="8">
        <f>IFERROR(Table1[[#This Row],[pledged]]/Table1[[#This Row],[backers_count]],"0")</f>
        <v>50.647058823529413</v>
      </c>
      <c r="Q958" s="13">
        <f>(((Table1[[#This Row],[deadline]]/60)/60)/24)+DATE(1970,1,1)</f>
        <v>42120.872210648144</v>
      </c>
      <c r="R958" s="13">
        <f>(((Table1[[#This Row],[launched_at]]/60)/60)/24)+DATE(1970,1,1)</f>
        <v>42060.913877314815</v>
      </c>
      <c r="S958" t="s">
        <v>8353</v>
      </c>
      <c r="T958" t="s">
        <v>8318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ROUND(SUM((Table1[[#This Row],[pledged]]/Table1[[#This Row],[goal]])*100),0)</f>
        <v>2</v>
      </c>
      <c r="P959" s="8">
        <f>IFERROR(Table1[[#This Row],[pledged]]/Table1[[#This Row],[backers_count]],"0")</f>
        <v>33.285714285714285</v>
      </c>
      <c r="Q959" s="13">
        <f>(((Table1[[#This Row],[deadline]]/60)/60)/24)+DATE(1970,1,1)</f>
        <v>42691.594131944439</v>
      </c>
      <c r="R959" s="13">
        <f>(((Table1[[#This Row],[launched_at]]/60)/60)/24)+DATE(1970,1,1)</f>
        <v>42660.552465277782</v>
      </c>
      <c r="S959" t="s">
        <v>8353</v>
      </c>
      <c r="T959" t="s">
        <v>8318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ROUND(SUM((Table1[[#This Row],[pledged]]/Table1[[#This Row],[goal]])*100),0)</f>
        <v>11</v>
      </c>
      <c r="P960" s="8">
        <f>IFERROR(Table1[[#This Row],[pledged]]/Table1[[#This Row],[backers_count]],"0")</f>
        <v>51.823529411764703</v>
      </c>
      <c r="Q960" s="13">
        <f>(((Table1[[#This Row],[deadline]]/60)/60)/24)+DATE(1970,1,1)</f>
        <v>42104.207638888889</v>
      </c>
      <c r="R960" s="13">
        <f>(((Table1[[#This Row],[launched_at]]/60)/60)/24)+DATE(1970,1,1)</f>
        <v>42082.802812499998</v>
      </c>
      <c r="S960" t="s">
        <v>8353</v>
      </c>
      <c r="T960" t="s">
        <v>8318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ROUND(SUM((Table1[[#This Row],[pledged]]/Table1[[#This Row],[goal]])*100),0)</f>
        <v>39</v>
      </c>
      <c r="P961" s="8">
        <f>IFERROR(Table1[[#This Row],[pledged]]/Table1[[#This Row],[backers_count]],"0")</f>
        <v>113.62573099415205</v>
      </c>
      <c r="Q961" s="13">
        <f>(((Table1[[#This Row],[deadline]]/60)/60)/24)+DATE(1970,1,1)</f>
        <v>42023.174363425926</v>
      </c>
      <c r="R961" s="13">
        <f>(((Table1[[#This Row],[launched_at]]/60)/60)/24)+DATE(1970,1,1)</f>
        <v>41993.174363425926</v>
      </c>
      <c r="S961" t="s">
        <v>8353</v>
      </c>
      <c r="T961" t="s">
        <v>8318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ROUND(SUM((Table1[[#This Row],[pledged]]/Table1[[#This Row],[goal]])*100),0)</f>
        <v>46</v>
      </c>
      <c r="P962" s="8">
        <f>IFERROR(Table1[[#This Row],[pledged]]/Table1[[#This Row],[backers_count]],"0")</f>
        <v>136.46276595744681</v>
      </c>
      <c r="Q962" s="13">
        <f>(((Table1[[#This Row],[deadline]]/60)/60)/24)+DATE(1970,1,1)</f>
        <v>42808.585127314815</v>
      </c>
      <c r="R962" s="13">
        <f>(((Table1[[#This Row],[launched_at]]/60)/60)/24)+DATE(1970,1,1)</f>
        <v>42766.626793981486</v>
      </c>
      <c r="S962" t="s">
        <v>8353</v>
      </c>
      <c r="T962" t="s">
        <v>8318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ROUND(SUM((Table1[[#This Row],[pledged]]/Table1[[#This Row],[goal]])*100),0)</f>
        <v>42</v>
      </c>
      <c r="P963" s="8">
        <f>IFERROR(Table1[[#This Row],[pledged]]/Table1[[#This Row],[backers_count]],"0")</f>
        <v>364.35454545454547</v>
      </c>
      <c r="Q963" s="13">
        <f>(((Table1[[#This Row],[deadline]]/60)/60)/24)+DATE(1970,1,1)</f>
        <v>42786.791666666672</v>
      </c>
      <c r="R963" s="13">
        <f>(((Table1[[#This Row],[launched_at]]/60)/60)/24)+DATE(1970,1,1)</f>
        <v>42740.693692129629</v>
      </c>
      <c r="S963" t="s">
        <v>8353</v>
      </c>
      <c r="T963" t="s">
        <v>8318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ROUND(SUM((Table1[[#This Row],[pledged]]/Table1[[#This Row],[goal]])*100),0)</f>
        <v>28</v>
      </c>
      <c r="P964" s="8">
        <f>IFERROR(Table1[[#This Row],[pledged]]/Table1[[#This Row],[backers_count]],"0")</f>
        <v>19.243243243243242</v>
      </c>
      <c r="Q964" s="13">
        <f>(((Table1[[#This Row],[deadline]]/60)/60)/24)+DATE(1970,1,1)</f>
        <v>42411.712418981479</v>
      </c>
      <c r="R964" s="13">
        <f>(((Table1[[#This Row],[launched_at]]/60)/60)/24)+DATE(1970,1,1)</f>
        <v>42373.712418981479</v>
      </c>
      <c r="S964" t="s">
        <v>8353</v>
      </c>
      <c r="T964" t="s">
        <v>8318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ROUND(SUM((Table1[[#This Row],[pledged]]/Table1[[#This Row],[goal]])*100),0)</f>
        <v>1</v>
      </c>
      <c r="P965" s="8">
        <f>IFERROR(Table1[[#This Row],[pledged]]/Table1[[#This Row],[backers_count]],"0")</f>
        <v>41.888888888888886</v>
      </c>
      <c r="Q965" s="13">
        <f>(((Table1[[#This Row],[deadline]]/60)/60)/24)+DATE(1970,1,1)</f>
        <v>42660.635636574079</v>
      </c>
      <c r="R965" s="13">
        <f>(((Table1[[#This Row],[launched_at]]/60)/60)/24)+DATE(1970,1,1)</f>
        <v>42625.635636574079</v>
      </c>
      <c r="S965" t="s">
        <v>8353</v>
      </c>
      <c r="T965" t="s">
        <v>8318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ROUND(SUM((Table1[[#This Row],[pledged]]/Table1[[#This Row],[goal]])*100),0)</f>
        <v>1</v>
      </c>
      <c r="P966" s="8">
        <f>IFERROR(Table1[[#This Row],[pledged]]/Table1[[#This Row],[backers_count]],"0")</f>
        <v>30.310344827586206</v>
      </c>
      <c r="Q966" s="13">
        <f>(((Table1[[#This Row],[deadline]]/60)/60)/24)+DATE(1970,1,1)</f>
        <v>42248.628692129627</v>
      </c>
      <c r="R966" s="13">
        <f>(((Table1[[#This Row],[launched_at]]/60)/60)/24)+DATE(1970,1,1)</f>
        <v>42208.628692129627</v>
      </c>
      <c r="S966" t="s">
        <v>8353</v>
      </c>
      <c r="T966" t="s">
        <v>8318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ROUND(SUM((Table1[[#This Row],[pledged]]/Table1[[#This Row],[goal]])*100),0)</f>
        <v>1</v>
      </c>
      <c r="P967" s="8">
        <f>IFERROR(Table1[[#This Row],[pledged]]/Table1[[#This Row],[backers_count]],"0")</f>
        <v>49.666666666666664</v>
      </c>
      <c r="Q967" s="13">
        <f>(((Table1[[#This Row],[deadline]]/60)/60)/24)+DATE(1970,1,1)</f>
        <v>42669.165972222225</v>
      </c>
      <c r="R967" s="13">
        <f>(((Table1[[#This Row],[launched_at]]/60)/60)/24)+DATE(1970,1,1)</f>
        <v>42637.016736111109</v>
      </c>
      <c r="S967" t="s">
        <v>8353</v>
      </c>
      <c r="T967" t="s">
        <v>8318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ROUND(SUM((Table1[[#This Row],[pledged]]/Table1[[#This Row],[goal]])*100),0)</f>
        <v>15</v>
      </c>
      <c r="P968" s="8">
        <f>IFERROR(Table1[[#This Row],[pledged]]/Table1[[#This Row],[backers_count]],"0")</f>
        <v>59.2</v>
      </c>
      <c r="Q968" s="13">
        <f>(((Table1[[#This Row],[deadline]]/60)/60)/24)+DATE(1970,1,1)</f>
        <v>42649.635787037041</v>
      </c>
      <c r="R968" s="13">
        <f>(((Table1[[#This Row],[launched_at]]/60)/60)/24)+DATE(1970,1,1)</f>
        <v>42619.635787037041</v>
      </c>
      <c r="S968" t="s">
        <v>8353</v>
      </c>
      <c r="T968" t="s">
        <v>8318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ROUND(SUM((Table1[[#This Row],[pledged]]/Table1[[#This Row],[goal]])*100),0)</f>
        <v>18</v>
      </c>
      <c r="P969" s="8">
        <f>IFERROR(Table1[[#This Row],[pledged]]/Table1[[#This Row],[backers_count]],"0")</f>
        <v>43.97530864197531</v>
      </c>
      <c r="Q969" s="13">
        <f>(((Table1[[#This Row],[deadline]]/60)/60)/24)+DATE(1970,1,1)</f>
        <v>42482.21266203704</v>
      </c>
      <c r="R969" s="13">
        <f>(((Table1[[#This Row],[launched_at]]/60)/60)/24)+DATE(1970,1,1)</f>
        <v>42422.254328703704</v>
      </c>
      <c r="S969" t="s">
        <v>8353</v>
      </c>
      <c r="T969" t="s">
        <v>8318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ROUND(SUM((Table1[[#This Row],[pledged]]/Table1[[#This Row],[goal]])*100),0)</f>
        <v>1</v>
      </c>
      <c r="P970" s="8">
        <f>IFERROR(Table1[[#This Row],[pledged]]/Table1[[#This Row],[backers_count]],"0")</f>
        <v>26.5</v>
      </c>
      <c r="Q970" s="13">
        <f>(((Table1[[#This Row],[deadline]]/60)/60)/24)+DATE(1970,1,1)</f>
        <v>41866.847615740742</v>
      </c>
      <c r="R970" s="13">
        <f>(((Table1[[#This Row],[launched_at]]/60)/60)/24)+DATE(1970,1,1)</f>
        <v>41836.847615740742</v>
      </c>
      <c r="S970" t="s">
        <v>8353</v>
      </c>
      <c r="T970" t="s">
        <v>8318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ROUND(SUM((Table1[[#This Row],[pledged]]/Table1[[#This Row],[goal]])*100),0)</f>
        <v>47</v>
      </c>
      <c r="P971" s="8">
        <f>IFERROR(Table1[[#This Row],[pledged]]/Table1[[#This Row],[backers_count]],"0")</f>
        <v>1272.7272727272727</v>
      </c>
      <c r="Q971" s="13">
        <f>(((Table1[[#This Row],[deadline]]/60)/60)/24)+DATE(1970,1,1)</f>
        <v>42775.30332175926</v>
      </c>
      <c r="R971" s="13">
        <f>(((Table1[[#This Row],[launched_at]]/60)/60)/24)+DATE(1970,1,1)</f>
        <v>42742.30332175926</v>
      </c>
      <c r="S971" t="s">
        <v>8353</v>
      </c>
      <c r="T971" t="s">
        <v>8318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ROUND(SUM((Table1[[#This Row],[pledged]]/Table1[[#This Row],[goal]])*100),0)</f>
        <v>46</v>
      </c>
      <c r="P972" s="8">
        <f>IFERROR(Table1[[#This Row],[pledged]]/Table1[[#This Row],[backers_count]],"0")</f>
        <v>164</v>
      </c>
      <c r="Q972" s="13">
        <f>(((Table1[[#This Row],[deadline]]/60)/60)/24)+DATE(1970,1,1)</f>
        <v>42758.207638888889</v>
      </c>
      <c r="R972" s="13">
        <f>(((Table1[[#This Row],[launched_at]]/60)/60)/24)+DATE(1970,1,1)</f>
        <v>42721.220520833333</v>
      </c>
      <c r="S972" t="s">
        <v>8353</v>
      </c>
      <c r="T972" t="s">
        <v>8318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ROUND(SUM((Table1[[#This Row],[pledged]]/Table1[[#This Row],[goal]])*100),0)</f>
        <v>0</v>
      </c>
      <c r="P973" s="8">
        <f>IFERROR(Table1[[#This Row],[pledged]]/Table1[[#This Row],[backers_count]],"0")</f>
        <v>45.2</v>
      </c>
      <c r="Q973" s="13">
        <f>(((Table1[[#This Row],[deadline]]/60)/60)/24)+DATE(1970,1,1)</f>
        <v>42156.709027777775</v>
      </c>
      <c r="R973" s="13">
        <f>(((Table1[[#This Row],[launched_at]]/60)/60)/24)+DATE(1970,1,1)</f>
        <v>42111.709027777775</v>
      </c>
      <c r="S973" t="s">
        <v>8353</v>
      </c>
      <c r="T973" t="s">
        <v>8318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ROUND(SUM((Table1[[#This Row],[pledged]]/Table1[[#This Row],[goal]])*100),0)</f>
        <v>35</v>
      </c>
      <c r="P974" s="8">
        <f>IFERROR(Table1[[#This Row],[pledged]]/Table1[[#This Row],[backers_count]],"0")</f>
        <v>153.88888888888889</v>
      </c>
      <c r="Q974" s="13">
        <f>(((Table1[[#This Row],[deadline]]/60)/60)/24)+DATE(1970,1,1)</f>
        <v>41886.290972222225</v>
      </c>
      <c r="R974" s="13">
        <f>(((Table1[[#This Row],[launched_at]]/60)/60)/24)+DATE(1970,1,1)</f>
        <v>41856.865717592591</v>
      </c>
      <c r="S974" t="s">
        <v>8353</v>
      </c>
      <c r="T974" t="s">
        <v>8318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ROUND(SUM((Table1[[#This Row],[pledged]]/Table1[[#This Row],[goal]])*100),0)</f>
        <v>2</v>
      </c>
      <c r="P975" s="8">
        <f>IFERROR(Table1[[#This Row],[pledged]]/Table1[[#This Row],[backers_count]],"0")</f>
        <v>51.375</v>
      </c>
      <c r="Q975" s="13">
        <f>(((Table1[[#This Row],[deadline]]/60)/60)/24)+DATE(1970,1,1)</f>
        <v>42317.056631944448</v>
      </c>
      <c r="R975" s="13">
        <f>(((Table1[[#This Row],[launched_at]]/60)/60)/24)+DATE(1970,1,1)</f>
        <v>42257.014965277776</v>
      </c>
      <c r="S975" t="s">
        <v>8353</v>
      </c>
      <c r="T975" t="s">
        <v>8318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ROUND(SUM((Table1[[#This Row],[pledged]]/Table1[[#This Row],[goal]])*100),0)</f>
        <v>1</v>
      </c>
      <c r="P976" s="8">
        <f>IFERROR(Table1[[#This Row],[pledged]]/Table1[[#This Row],[backers_count]],"0")</f>
        <v>93.333333333333329</v>
      </c>
      <c r="Q976" s="13">
        <f>(((Table1[[#This Row],[deadline]]/60)/60)/24)+DATE(1970,1,1)</f>
        <v>42454.707824074074</v>
      </c>
      <c r="R976" s="13">
        <f>(((Table1[[#This Row],[launched_at]]/60)/60)/24)+DATE(1970,1,1)</f>
        <v>42424.749490740738</v>
      </c>
      <c r="S976" t="s">
        <v>8353</v>
      </c>
      <c r="T976" t="s">
        <v>8318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ROUND(SUM((Table1[[#This Row],[pledged]]/Table1[[#This Row],[goal]])*100),0)</f>
        <v>3</v>
      </c>
      <c r="P977" s="8">
        <f>IFERROR(Table1[[#This Row],[pledged]]/Table1[[#This Row],[backers_count]],"0")</f>
        <v>108.625</v>
      </c>
      <c r="Q977" s="13">
        <f>(((Table1[[#This Row],[deadline]]/60)/60)/24)+DATE(1970,1,1)</f>
        <v>42549.696585648147</v>
      </c>
      <c r="R977" s="13">
        <f>(((Table1[[#This Row],[launched_at]]/60)/60)/24)+DATE(1970,1,1)</f>
        <v>42489.696585648147</v>
      </c>
      <c r="S977" t="s">
        <v>8353</v>
      </c>
      <c r="T977" t="s">
        <v>8318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ROUND(SUM((Table1[[#This Row],[pledged]]/Table1[[#This Row],[goal]])*100),0)</f>
        <v>2</v>
      </c>
      <c r="P978" s="8">
        <f>IFERROR(Table1[[#This Row],[pledged]]/Table1[[#This Row],[backers_count]],"0")</f>
        <v>160.5</v>
      </c>
      <c r="Q978" s="13">
        <f>(((Table1[[#This Row],[deadline]]/60)/60)/24)+DATE(1970,1,1)</f>
        <v>42230.058993055558</v>
      </c>
      <c r="R978" s="13">
        <f>(((Table1[[#This Row],[launched_at]]/60)/60)/24)+DATE(1970,1,1)</f>
        <v>42185.058993055558</v>
      </c>
      <c r="S978" t="s">
        <v>8353</v>
      </c>
      <c r="T978" t="s">
        <v>8318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ROUND(SUM((Table1[[#This Row],[pledged]]/Table1[[#This Row],[goal]])*100),0)</f>
        <v>34</v>
      </c>
      <c r="P979" s="8">
        <f>IFERROR(Table1[[#This Row],[pledged]]/Table1[[#This Row],[backers_count]],"0")</f>
        <v>75.75</v>
      </c>
      <c r="Q979" s="13">
        <f>(((Table1[[#This Row],[deadline]]/60)/60)/24)+DATE(1970,1,1)</f>
        <v>42421.942094907412</v>
      </c>
      <c r="R979" s="13">
        <f>(((Table1[[#This Row],[launched_at]]/60)/60)/24)+DATE(1970,1,1)</f>
        <v>42391.942094907412</v>
      </c>
      <c r="S979" t="s">
        <v>8353</v>
      </c>
      <c r="T979" t="s">
        <v>8318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ROUND(SUM((Table1[[#This Row],[pledged]]/Table1[[#This Row],[goal]])*100),0)</f>
        <v>56</v>
      </c>
      <c r="P980" s="8">
        <f>IFERROR(Table1[[#This Row],[pledged]]/Table1[[#This Row],[backers_count]],"0")</f>
        <v>790.83739837398377</v>
      </c>
      <c r="Q980" s="13">
        <f>(((Table1[[#This Row],[deadline]]/60)/60)/24)+DATE(1970,1,1)</f>
        <v>42425.309039351851</v>
      </c>
      <c r="R980" s="13">
        <f>(((Table1[[#This Row],[launched_at]]/60)/60)/24)+DATE(1970,1,1)</f>
        <v>42395.309039351851</v>
      </c>
      <c r="S980" t="s">
        <v>8353</v>
      </c>
      <c r="T980" t="s">
        <v>8318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ROUND(SUM((Table1[[#This Row],[pledged]]/Table1[[#This Row],[goal]])*100),0)</f>
        <v>83</v>
      </c>
      <c r="P981" s="8">
        <f>IFERROR(Table1[[#This Row],[pledged]]/Table1[[#This Row],[backers_count]],"0")</f>
        <v>301.93916666666667</v>
      </c>
      <c r="Q981" s="13">
        <f>(((Table1[[#This Row],[deadline]]/60)/60)/24)+DATE(1970,1,1)</f>
        <v>42541.790972222225</v>
      </c>
      <c r="R981" s="13">
        <f>(((Table1[[#This Row],[launched_at]]/60)/60)/24)+DATE(1970,1,1)</f>
        <v>42506.416990740734</v>
      </c>
      <c r="S981" t="s">
        <v>8353</v>
      </c>
      <c r="T981" t="s">
        <v>8318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ROUND(SUM((Table1[[#This Row],[pledged]]/Table1[[#This Row],[goal]])*100),0)</f>
        <v>15</v>
      </c>
      <c r="P982" s="8">
        <f>IFERROR(Table1[[#This Row],[pledged]]/Table1[[#This Row],[backers_count]],"0")</f>
        <v>47.935483870967744</v>
      </c>
      <c r="Q982" s="13">
        <f>(((Table1[[#This Row],[deadline]]/60)/60)/24)+DATE(1970,1,1)</f>
        <v>41973.945856481485</v>
      </c>
      <c r="R982" s="13">
        <f>(((Table1[[#This Row],[launched_at]]/60)/60)/24)+DATE(1970,1,1)</f>
        <v>41928.904189814813</v>
      </c>
      <c r="S982" t="s">
        <v>8353</v>
      </c>
      <c r="T982" t="s">
        <v>8318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ROUND(SUM((Table1[[#This Row],[pledged]]/Table1[[#This Row],[goal]])*100),0)</f>
        <v>0</v>
      </c>
      <c r="P983" s="8">
        <f>IFERROR(Table1[[#This Row],[pledged]]/Table1[[#This Row],[backers_count]],"0")</f>
        <v>2.75</v>
      </c>
      <c r="Q983" s="13">
        <f>(((Table1[[#This Row],[deadline]]/60)/60)/24)+DATE(1970,1,1)</f>
        <v>41860.947013888886</v>
      </c>
      <c r="R983" s="13">
        <f>(((Table1[[#This Row],[launched_at]]/60)/60)/24)+DATE(1970,1,1)</f>
        <v>41830.947013888886</v>
      </c>
      <c r="S983" t="s">
        <v>8353</v>
      </c>
      <c r="T983" t="s">
        <v>8318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ROUND(SUM((Table1[[#This Row],[pledged]]/Table1[[#This Row],[goal]])*100),0)</f>
        <v>0</v>
      </c>
      <c r="P984" s="8">
        <f>IFERROR(Table1[[#This Row],[pledged]]/Table1[[#This Row],[backers_count]],"0")</f>
        <v>1</v>
      </c>
      <c r="Q984" s="13">
        <f>(((Table1[[#This Row],[deadline]]/60)/60)/24)+DATE(1970,1,1)</f>
        <v>42645.753310185188</v>
      </c>
      <c r="R984" s="13">
        <f>(((Table1[[#This Row],[launched_at]]/60)/60)/24)+DATE(1970,1,1)</f>
        <v>42615.753310185188</v>
      </c>
      <c r="S984" t="s">
        <v>8353</v>
      </c>
      <c r="T984" t="s">
        <v>8318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ROUND(SUM((Table1[[#This Row],[pledged]]/Table1[[#This Row],[goal]])*100),0)</f>
        <v>30</v>
      </c>
      <c r="P985" s="8">
        <f>IFERROR(Table1[[#This Row],[pledged]]/Table1[[#This Row],[backers_count]],"0")</f>
        <v>171.79329608938548</v>
      </c>
      <c r="Q985" s="13">
        <f>(((Table1[[#This Row],[deadline]]/60)/60)/24)+DATE(1970,1,1)</f>
        <v>42605.870833333334</v>
      </c>
      <c r="R985" s="13">
        <f>(((Table1[[#This Row],[launched_at]]/60)/60)/24)+DATE(1970,1,1)</f>
        <v>42574.667650462965</v>
      </c>
      <c r="S985" t="s">
        <v>8353</v>
      </c>
      <c r="T985" t="s">
        <v>8318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ROUND(SUM((Table1[[#This Row],[pledged]]/Table1[[#This Row],[goal]])*100),0)</f>
        <v>1</v>
      </c>
      <c r="P986" s="8">
        <f>IFERROR(Table1[[#This Row],[pledged]]/Table1[[#This Row],[backers_count]],"0")</f>
        <v>35.333333333333336</v>
      </c>
      <c r="Q986" s="13">
        <f>(((Table1[[#This Row],[deadline]]/60)/60)/24)+DATE(1970,1,1)</f>
        <v>42091.074166666673</v>
      </c>
      <c r="R986" s="13">
        <f>(((Table1[[#This Row],[launched_at]]/60)/60)/24)+DATE(1970,1,1)</f>
        <v>42061.11583333333</v>
      </c>
      <c r="S986" t="s">
        <v>8353</v>
      </c>
      <c r="T986" t="s">
        <v>8318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ROUND(SUM((Table1[[#This Row],[pledged]]/Table1[[#This Row],[goal]])*100),0)</f>
        <v>6</v>
      </c>
      <c r="P987" s="8">
        <f>IFERROR(Table1[[#This Row],[pledged]]/Table1[[#This Row],[backers_count]],"0")</f>
        <v>82.086956521739125</v>
      </c>
      <c r="Q987" s="13">
        <f>(((Table1[[#This Row],[deadline]]/60)/60)/24)+DATE(1970,1,1)</f>
        <v>42369.958333333328</v>
      </c>
      <c r="R987" s="13">
        <f>(((Table1[[#This Row],[launched_at]]/60)/60)/24)+DATE(1970,1,1)</f>
        <v>42339.967708333337</v>
      </c>
      <c r="S987" t="s">
        <v>8353</v>
      </c>
      <c r="T987" t="s">
        <v>8318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ROUND(SUM((Table1[[#This Row],[pledged]]/Table1[[#This Row],[goal]])*100),0)</f>
        <v>13</v>
      </c>
      <c r="P988" s="8">
        <f>IFERROR(Table1[[#This Row],[pledged]]/Table1[[#This Row],[backers_count]],"0")</f>
        <v>110.8695652173913</v>
      </c>
      <c r="Q988" s="13">
        <f>(((Table1[[#This Row],[deadline]]/60)/60)/24)+DATE(1970,1,1)</f>
        <v>42379</v>
      </c>
      <c r="R988" s="13">
        <f>(((Table1[[#This Row],[launched_at]]/60)/60)/24)+DATE(1970,1,1)</f>
        <v>42324.767361111109</v>
      </c>
      <c r="S988" t="s">
        <v>8353</v>
      </c>
      <c r="T988" t="s">
        <v>8318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ROUND(SUM((Table1[[#This Row],[pledged]]/Table1[[#This Row],[goal]])*100),0)</f>
        <v>13</v>
      </c>
      <c r="P989" s="8">
        <f>IFERROR(Table1[[#This Row],[pledged]]/Table1[[#This Row],[backers_count]],"0")</f>
        <v>161.21951219512195</v>
      </c>
      <c r="Q989" s="13">
        <f>(((Table1[[#This Row],[deadline]]/60)/60)/24)+DATE(1970,1,1)</f>
        <v>41813.294560185182</v>
      </c>
      <c r="R989" s="13">
        <f>(((Table1[[#This Row],[launched_at]]/60)/60)/24)+DATE(1970,1,1)</f>
        <v>41773.294560185182</v>
      </c>
      <c r="S989" t="s">
        <v>8353</v>
      </c>
      <c r="T989" t="s">
        <v>8318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ROUND(SUM((Table1[[#This Row],[pledged]]/Table1[[#This Row],[goal]])*100),0)</f>
        <v>0</v>
      </c>
      <c r="P990" s="8" t="str">
        <f>IFERROR(Table1[[#This Row],[pledged]]/Table1[[#This Row],[backers_count]],"0")</f>
        <v>0</v>
      </c>
      <c r="Q990" s="13">
        <f>(((Table1[[#This Row],[deadline]]/60)/60)/24)+DATE(1970,1,1)</f>
        <v>42644.356770833328</v>
      </c>
      <c r="R990" s="13">
        <f>(((Table1[[#This Row],[launched_at]]/60)/60)/24)+DATE(1970,1,1)</f>
        <v>42614.356770833328</v>
      </c>
      <c r="S990" t="s">
        <v>8353</v>
      </c>
      <c r="T990" t="s">
        <v>8318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ROUND(SUM((Table1[[#This Row],[pledged]]/Table1[[#This Row],[goal]])*100),0)</f>
        <v>17</v>
      </c>
      <c r="P991" s="8">
        <f>IFERROR(Table1[[#This Row],[pledged]]/Table1[[#This Row],[backers_count]],"0")</f>
        <v>52.40625</v>
      </c>
      <c r="Q991" s="13">
        <f>(((Table1[[#This Row],[deadline]]/60)/60)/24)+DATE(1970,1,1)</f>
        <v>42641.933969907404</v>
      </c>
      <c r="R991" s="13">
        <f>(((Table1[[#This Row],[launched_at]]/60)/60)/24)+DATE(1970,1,1)</f>
        <v>42611.933969907404</v>
      </c>
      <c r="S991" t="s">
        <v>8353</v>
      </c>
      <c r="T991" t="s">
        <v>8318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ROUND(SUM((Table1[[#This Row],[pledged]]/Table1[[#This Row],[goal]])*100),0)</f>
        <v>0</v>
      </c>
      <c r="P992" s="8">
        <f>IFERROR(Table1[[#This Row],[pledged]]/Table1[[#This Row],[backers_count]],"0")</f>
        <v>13</v>
      </c>
      <c r="Q992" s="13">
        <f>(((Table1[[#This Row],[deadline]]/60)/60)/24)+DATE(1970,1,1)</f>
        <v>41885.784305555557</v>
      </c>
      <c r="R992" s="13">
        <f>(((Table1[[#This Row],[launched_at]]/60)/60)/24)+DATE(1970,1,1)</f>
        <v>41855.784305555557</v>
      </c>
      <c r="S992" t="s">
        <v>8353</v>
      </c>
      <c r="T992" t="s">
        <v>8318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ROUND(SUM((Table1[[#This Row],[pledged]]/Table1[[#This Row],[goal]])*100),0)</f>
        <v>4</v>
      </c>
      <c r="P993" s="8">
        <f>IFERROR(Table1[[#This Row],[pledged]]/Table1[[#This Row],[backers_count]],"0")</f>
        <v>30.285714285714285</v>
      </c>
      <c r="Q993" s="13">
        <f>(((Table1[[#This Row],[deadline]]/60)/60)/24)+DATE(1970,1,1)</f>
        <v>42563.785416666666</v>
      </c>
      <c r="R993" s="13">
        <f>(((Table1[[#This Row],[launched_at]]/60)/60)/24)+DATE(1970,1,1)</f>
        <v>42538.75680555556</v>
      </c>
      <c r="S993" t="s">
        <v>8353</v>
      </c>
      <c r="T993" t="s">
        <v>8318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ROUND(SUM((Table1[[#This Row],[pledged]]/Table1[[#This Row],[goal]])*100),0)</f>
        <v>0</v>
      </c>
      <c r="P994" s="8">
        <f>IFERROR(Table1[[#This Row],[pledged]]/Table1[[#This Row],[backers_count]],"0")</f>
        <v>116.75</v>
      </c>
      <c r="Q994" s="13">
        <f>(((Table1[[#This Row],[deadline]]/60)/60)/24)+DATE(1970,1,1)</f>
        <v>42497.883321759262</v>
      </c>
      <c r="R994" s="13">
        <f>(((Table1[[#This Row],[launched_at]]/60)/60)/24)+DATE(1970,1,1)</f>
        <v>42437.924988425926</v>
      </c>
      <c r="S994" t="s">
        <v>8353</v>
      </c>
      <c r="T994" t="s">
        <v>8318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ROUND(SUM((Table1[[#This Row],[pledged]]/Table1[[#This Row],[goal]])*100),0)</f>
        <v>25</v>
      </c>
      <c r="P995" s="8">
        <f>IFERROR(Table1[[#This Row],[pledged]]/Table1[[#This Row],[backers_count]],"0")</f>
        <v>89.59693877551021</v>
      </c>
      <c r="Q995" s="13">
        <f>(((Table1[[#This Row],[deadline]]/60)/60)/24)+DATE(1970,1,1)</f>
        <v>42686.208333333328</v>
      </c>
      <c r="R995" s="13">
        <f>(((Table1[[#This Row],[launched_at]]/60)/60)/24)+DATE(1970,1,1)</f>
        <v>42652.964907407411</v>
      </c>
      <c r="S995" t="s">
        <v>8353</v>
      </c>
      <c r="T995" t="s">
        <v>8318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ROUND(SUM((Table1[[#This Row],[pledged]]/Table1[[#This Row],[goal]])*100),0)</f>
        <v>2</v>
      </c>
      <c r="P996" s="8">
        <f>IFERROR(Table1[[#This Row],[pledged]]/Table1[[#This Row],[backers_count]],"0")</f>
        <v>424.45454545454544</v>
      </c>
      <c r="Q996" s="13">
        <f>(((Table1[[#This Row],[deadline]]/60)/60)/24)+DATE(1970,1,1)</f>
        <v>41973.957638888889</v>
      </c>
      <c r="R996" s="13">
        <f>(((Table1[[#This Row],[launched_at]]/60)/60)/24)+DATE(1970,1,1)</f>
        <v>41921.263078703705</v>
      </c>
      <c r="S996" t="s">
        <v>8353</v>
      </c>
      <c r="T996" t="s">
        <v>8318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ROUND(SUM((Table1[[#This Row],[pledged]]/Table1[[#This Row],[goal]])*100),0)</f>
        <v>7</v>
      </c>
      <c r="P997" s="8">
        <f>IFERROR(Table1[[#This Row],[pledged]]/Table1[[#This Row],[backers_count]],"0")</f>
        <v>80.666666666666671</v>
      </c>
      <c r="Q997" s="13">
        <f>(((Table1[[#This Row],[deadline]]/60)/60)/24)+DATE(1970,1,1)</f>
        <v>41972.666666666672</v>
      </c>
      <c r="R997" s="13">
        <f>(((Table1[[#This Row],[launched_at]]/60)/60)/24)+DATE(1970,1,1)</f>
        <v>41947.940740740742</v>
      </c>
      <c r="S997" t="s">
        <v>8353</v>
      </c>
      <c r="T997" t="s">
        <v>8318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ROUND(SUM((Table1[[#This Row],[pledged]]/Table1[[#This Row],[goal]])*100),0)</f>
        <v>2</v>
      </c>
      <c r="P998" s="8">
        <f>IFERROR(Table1[[#This Row],[pledged]]/Table1[[#This Row],[backers_count]],"0")</f>
        <v>13</v>
      </c>
      <c r="Q998" s="13">
        <f>(((Table1[[#This Row],[deadline]]/60)/60)/24)+DATE(1970,1,1)</f>
        <v>41847.643750000003</v>
      </c>
      <c r="R998" s="13">
        <f>(((Table1[[#This Row],[launched_at]]/60)/60)/24)+DATE(1970,1,1)</f>
        <v>41817.866435185184</v>
      </c>
      <c r="S998" t="s">
        <v>8353</v>
      </c>
      <c r="T998" t="s">
        <v>8318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ROUND(SUM((Table1[[#This Row],[pledged]]/Table1[[#This Row],[goal]])*100),0)</f>
        <v>1</v>
      </c>
      <c r="P999" s="8">
        <f>IFERROR(Table1[[#This Row],[pledged]]/Table1[[#This Row],[backers_count]],"0")</f>
        <v>8.125</v>
      </c>
      <c r="Q999" s="13">
        <f>(((Table1[[#This Row],[deadline]]/60)/60)/24)+DATE(1970,1,1)</f>
        <v>41971.144641203704</v>
      </c>
      <c r="R999" s="13">
        <f>(((Table1[[#This Row],[launched_at]]/60)/60)/24)+DATE(1970,1,1)</f>
        <v>41941.10297453704</v>
      </c>
      <c r="S999" t="s">
        <v>8353</v>
      </c>
      <c r="T999" t="s">
        <v>8318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ROUND(SUM((Table1[[#This Row],[pledged]]/Table1[[#This Row],[goal]])*100),0)</f>
        <v>59</v>
      </c>
      <c r="P1000" s="8">
        <f>IFERROR(Table1[[#This Row],[pledged]]/Table1[[#This Row],[backers_count]],"0")</f>
        <v>153.42794759825327</v>
      </c>
      <c r="Q1000" s="13">
        <f>(((Table1[[#This Row],[deadline]]/60)/60)/24)+DATE(1970,1,1)</f>
        <v>42327.210659722223</v>
      </c>
      <c r="R1000" s="13">
        <f>(((Table1[[#This Row],[launched_at]]/60)/60)/24)+DATE(1970,1,1)</f>
        <v>42282.168993055559</v>
      </c>
      <c r="S1000" t="s">
        <v>8353</v>
      </c>
      <c r="T1000" t="s">
        <v>8318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ROUND(SUM((Table1[[#This Row],[pledged]]/Table1[[#This Row],[goal]])*100),0)</f>
        <v>8</v>
      </c>
      <c r="P1001" s="8">
        <f>IFERROR(Table1[[#This Row],[pledged]]/Table1[[#This Row],[backers_count]],"0")</f>
        <v>292.07499999999999</v>
      </c>
      <c r="Q1001" s="13">
        <f>(((Table1[[#This Row],[deadline]]/60)/60)/24)+DATE(1970,1,1)</f>
        <v>41956.334722222222</v>
      </c>
      <c r="R1001" s="13">
        <f>(((Table1[[#This Row],[launched_at]]/60)/60)/24)+DATE(1970,1,1)</f>
        <v>41926.29965277778</v>
      </c>
      <c r="S1001" t="s">
        <v>8353</v>
      </c>
      <c r="T1001" t="s">
        <v>8318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ROUND(SUM((Table1[[#This Row],[pledged]]/Table1[[#This Row],[goal]])*100),0)</f>
        <v>2</v>
      </c>
      <c r="P1002" s="8">
        <f>IFERROR(Table1[[#This Row],[pledged]]/Table1[[#This Row],[backers_count]],"0")</f>
        <v>3304</v>
      </c>
      <c r="Q1002" s="13">
        <f>(((Table1[[#This Row],[deadline]]/60)/60)/24)+DATE(1970,1,1)</f>
        <v>42809.018055555556</v>
      </c>
      <c r="R1002" s="13">
        <f>(((Table1[[#This Row],[launched_at]]/60)/60)/24)+DATE(1970,1,1)</f>
        <v>42749.059722222228</v>
      </c>
      <c r="S1002" t="s">
        <v>8353</v>
      </c>
      <c r="T1002" t="s">
        <v>8318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ROUND(SUM((Table1[[#This Row],[pledged]]/Table1[[#This Row],[goal]])*100),0)</f>
        <v>104</v>
      </c>
      <c r="P1003" s="8">
        <f>IFERROR(Table1[[#This Row],[pledged]]/Table1[[#This Row],[backers_count]],"0")</f>
        <v>1300</v>
      </c>
      <c r="Q1003" s="13">
        <f>(((Table1[[#This Row],[deadline]]/60)/60)/24)+DATE(1970,1,1)</f>
        <v>42765.720057870371</v>
      </c>
      <c r="R1003" s="13">
        <f>(((Table1[[#This Row],[launched_at]]/60)/60)/24)+DATE(1970,1,1)</f>
        <v>42720.720057870371</v>
      </c>
      <c r="S1003" t="s">
        <v>8353</v>
      </c>
      <c r="T1003" t="s">
        <v>8318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ROUND(SUM((Table1[[#This Row],[pledged]]/Table1[[#This Row],[goal]])*100),0)</f>
        <v>30</v>
      </c>
      <c r="P1004" s="8">
        <f>IFERROR(Table1[[#This Row],[pledged]]/Table1[[#This Row],[backers_count]],"0")</f>
        <v>134.54545454545453</v>
      </c>
      <c r="Q1004" s="13">
        <f>(((Table1[[#This Row],[deadline]]/60)/60)/24)+DATE(1970,1,1)</f>
        <v>42355.249305555553</v>
      </c>
      <c r="R1004" s="13">
        <f>(((Table1[[#This Row],[launched_at]]/60)/60)/24)+DATE(1970,1,1)</f>
        <v>42325.684189814812</v>
      </c>
      <c r="S1004" t="s">
        <v>8353</v>
      </c>
      <c r="T1004" t="s">
        <v>8318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ROUND(SUM((Table1[[#This Row],[pledged]]/Table1[[#This Row],[goal]])*100),0)</f>
        <v>16</v>
      </c>
      <c r="P1005" s="8">
        <f>IFERROR(Table1[[#This Row],[pledged]]/Table1[[#This Row],[backers_count]],"0")</f>
        <v>214.06666666666666</v>
      </c>
      <c r="Q1005" s="13">
        <f>(((Table1[[#This Row],[deadline]]/60)/60)/24)+DATE(1970,1,1)</f>
        <v>42810.667372685188</v>
      </c>
      <c r="R1005" s="13">
        <f>(((Table1[[#This Row],[launched_at]]/60)/60)/24)+DATE(1970,1,1)</f>
        <v>42780.709039351852</v>
      </c>
      <c r="S1005" t="s">
        <v>8353</v>
      </c>
      <c r="T1005" t="s">
        <v>8318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ROUND(SUM((Table1[[#This Row],[pledged]]/Table1[[#This Row],[goal]])*100),0)</f>
        <v>82</v>
      </c>
      <c r="P1006" s="8">
        <f>IFERROR(Table1[[#This Row],[pledged]]/Table1[[#This Row],[backers_count]],"0")</f>
        <v>216.33684210526314</v>
      </c>
      <c r="Q1006" s="13">
        <f>(((Table1[[#This Row],[deadline]]/60)/60)/24)+DATE(1970,1,1)</f>
        <v>42418.708645833336</v>
      </c>
      <c r="R1006" s="13">
        <f>(((Table1[[#This Row],[launched_at]]/60)/60)/24)+DATE(1970,1,1)</f>
        <v>42388.708645833336</v>
      </c>
      <c r="S1006" t="s">
        <v>8353</v>
      </c>
      <c r="T1006" t="s">
        <v>8318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ROUND(SUM((Table1[[#This Row],[pledged]]/Table1[[#This Row],[goal]])*100),0)</f>
        <v>75</v>
      </c>
      <c r="P1007" s="8">
        <f>IFERROR(Table1[[#This Row],[pledged]]/Table1[[#This Row],[backers_count]],"0")</f>
        <v>932.31055900621118</v>
      </c>
      <c r="Q1007" s="13">
        <f>(((Table1[[#This Row],[deadline]]/60)/60)/24)+DATE(1970,1,1)</f>
        <v>42307.624803240738</v>
      </c>
      <c r="R1007" s="13">
        <f>(((Table1[[#This Row],[launched_at]]/60)/60)/24)+DATE(1970,1,1)</f>
        <v>42276.624803240738</v>
      </c>
      <c r="S1007" t="s">
        <v>8353</v>
      </c>
      <c r="T1007" t="s">
        <v>8318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ROUND(SUM((Table1[[#This Row],[pledged]]/Table1[[#This Row],[goal]])*100),0)</f>
        <v>6</v>
      </c>
      <c r="P1008" s="8">
        <f>IFERROR(Table1[[#This Row],[pledged]]/Table1[[#This Row],[backers_count]],"0")</f>
        <v>29.25</v>
      </c>
      <c r="Q1008" s="13">
        <f>(((Table1[[#This Row],[deadline]]/60)/60)/24)+DATE(1970,1,1)</f>
        <v>41985.299305555556</v>
      </c>
      <c r="R1008" s="13">
        <f>(((Table1[[#This Row],[launched_at]]/60)/60)/24)+DATE(1970,1,1)</f>
        <v>41977.040185185186</v>
      </c>
      <c r="S1008" t="s">
        <v>8353</v>
      </c>
      <c r="T1008" t="s">
        <v>8318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ROUND(SUM((Table1[[#This Row],[pledged]]/Table1[[#This Row],[goal]])*100),0)</f>
        <v>44</v>
      </c>
      <c r="P1009" s="8">
        <f>IFERROR(Table1[[#This Row],[pledged]]/Table1[[#This Row],[backers_count]],"0")</f>
        <v>174.94736842105263</v>
      </c>
      <c r="Q1009" s="13">
        <f>(((Table1[[#This Row],[deadline]]/60)/60)/24)+DATE(1970,1,1)</f>
        <v>42718.6252662037</v>
      </c>
      <c r="R1009" s="13">
        <f>(((Table1[[#This Row],[launched_at]]/60)/60)/24)+DATE(1970,1,1)</f>
        <v>42676.583599537036</v>
      </c>
      <c r="S1009" t="s">
        <v>8353</v>
      </c>
      <c r="T1009" t="s">
        <v>8318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ROUND(SUM((Table1[[#This Row],[pledged]]/Table1[[#This Row],[goal]])*100),0)</f>
        <v>0</v>
      </c>
      <c r="P1010" s="8">
        <f>IFERROR(Table1[[#This Row],[pledged]]/Table1[[#This Row],[backers_count]],"0")</f>
        <v>250</v>
      </c>
      <c r="Q1010" s="13">
        <f>(((Table1[[#This Row],[deadline]]/60)/60)/24)+DATE(1970,1,1)</f>
        <v>42732.809201388889</v>
      </c>
      <c r="R1010" s="13">
        <f>(((Table1[[#This Row],[launched_at]]/60)/60)/24)+DATE(1970,1,1)</f>
        <v>42702.809201388889</v>
      </c>
      <c r="S1010" t="s">
        <v>8353</v>
      </c>
      <c r="T1010" t="s">
        <v>8318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ROUND(SUM((Table1[[#This Row],[pledged]]/Table1[[#This Row],[goal]])*100),0)</f>
        <v>13</v>
      </c>
      <c r="P1011" s="8">
        <f>IFERROR(Table1[[#This Row],[pledged]]/Table1[[#This Row],[backers_count]],"0")</f>
        <v>65</v>
      </c>
      <c r="Q1011" s="13">
        <f>(((Table1[[#This Row],[deadline]]/60)/60)/24)+DATE(1970,1,1)</f>
        <v>42540.604699074072</v>
      </c>
      <c r="R1011" s="13">
        <f>(((Table1[[#This Row],[launched_at]]/60)/60)/24)+DATE(1970,1,1)</f>
        <v>42510.604699074072</v>
      </c>
      <c r="S1011" t="s">
        <v>8353</v>
      </c>
      <c r="T1011" t="s">
        <v>8318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ROUND(SUM((Table1[[#This Row],[pledged]]/Table1[[#This Row],[goal]])*100),0)</f>
        <v>0</v>
      </c>
      <c r="P1012" s="8">
        <f>IFERROR(Table1[[#This Row],[pledged]]/Table1[[#This Row],[backers_count]],"0")</f>
        <v>55</v>
      </c>
      <c r="Q1012" s="13">
        <f>(((Table1[[#This Row],[deadline]]/60)/60)/24)+DATE(1970,1,1)</f>
        <v>42618.124305555553</v>
      </c>
      <c r="R1012" s="13">
        <f>(((Table1[[#This Row],[launched_at]]/60)/60)/24)+DATE(1970,1,1)</f>
        <v>42561.829421296294</v>
      </c>
      <c r="S1012" t="s">
        <v>8353</v>
      </c>
      <c r="T1012" t="s">
        <v>8318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ROUND(SUM((Table1[[#This Row],[pledged]]/Table1[[#This Row],[goal]])*100),0)</f>
        <v>0</v>
      </c>
      <c r="P1013" s="8">
        <f>IFERROR(Table1[[#This Row],[pledged]]/Table1[[#This Row],[backers_count]],"0")</f>
        <v>75</v>
      </c>
      <c r="Q1013" s="13">
        <f>(((Table1[[#This Row],[deadline]]/60)/60)/24)+DATE(1970,1,1)</f>
        <v>41991.898090277777</v>
      </c>
      <c r="R1013" s="13">
        <f>(((Table1[[#This Row],[launched_at]]/60)/60)/24)+DATE(1970,1,1)</f>
        <v>41946.898090277777</v>
      </c>
      <c r="S1013" t="s">
        <v>8353</v>
      </c>
      <c r="T1013" t="s">
        <v>8318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ROUND(SUM((Table1[[#This Row],[pledged]]/Table1[[#This Row],[goal]])*100),0)</f>
        <v>21535</v>
      </c>
      <c r="P1014" s="8">
        <f>IFERROR(Table1[[#This Row],[pledged]]/Table1[[#This Row],[backers_count]],"0")</f>
        <v>1389.3561935483872</v>
      </c>
      <c r="Q1014" s="13">
        <f>(((Table1[[#This Row],[deadline]]/60)/60)/24)+DATE(1970,1,1)</f>
        <v>42759.440416666665</v>
      </c>
      <c r="R1014" s="13">
        <f>(((Table1[[#This Row],[launched_at]]/60)/60)/24)+DATE(1970,1,1)</f>
        <v>42714.440416666665</v>
      </c>
      <c r="S1014" t="s">
        <v>8353</v>
      </c>
      <c r="T1014" t="s">
        <v>8318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ROUND(SUM((Table1[[#This Row],[pledged]]/Table1[[#This Row],[goal]])*100),0)</f>
        <v>35</v>
      </c>
      <c r="P1015" s="8">
        <f>IFERROR(Table1[[#This Row],[pledged]]/Table1[[#This Row],[backers_count]],"0")</f>
        <v>95.911111111111111</v>
      </c>
      <c r="Q1015" s="13">
        <f>(((Table1[[#This Row],[deadline]]/60)/60)/24)+DATE(1970,1,1)</f>
        <v>42367.833333333328</v>
      </c>
      <c r="R1015" s="13">
        <f>(((Table1[[#This Row],[launched_at]]/60)/60)/24)+DATE(1970,1,1)</f>
        <v>42339.833981481483</v>
      </c>
      <c r="S1015" t="s">
        <v>8353</v>
      </c>
      <c r="T1015" t="s">
        <v>8318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ROUND(SUM((Table1[[#This Row],[pledged]]/Table1[[#This Row],[goal]])*100),0)</f>
        <v>31</v>
      </c>
      <c r="P1016" s="8">
        <f>IFERROR(Table1[[#This Row],[pledged]]/Table1[[#This Row],[backers_count]],"0")</f>
        <v>191.25</v>
      </c>
      <c r="Q1016" s="13">
        <f>(((Table1[[#This Row],[deadline]]/60)/60)/24)+DATE(1970,1,1)</f>
        <v>42005.002488425926</v>
      </c>
      <c r="R1016" s="13">
        <f>(((Table1[[#This Row],[launched_at]]/60)/60)/24)+DATE(1970,1,1)</f>
        <v>41955.002488425926</v>
      </c>
      <c r="S1016" t="s">
        <v>8353</v>
      </c>
      <c r="T1016" t="s">
        <v>8318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ROUND(SUM((Table1[[#This Row],[pledged]]/Table1[[#This Row],[goal]])*100),0)</f>
        <v>3</v>
      </c>
      <c r="P1017" s="8">
        <f>IFERROR(Table1[[#This Row],[pledged]]/Table1[[#This Row],[backers_count]],"0")</f>
        <v>40</v>
      </c>
      <c r="Q1017" s="13">
        <f>(((Table1[[#This Row],[deadline]]/60)/60)/24)+DATE(1970,1,1)</f>
        <v>42333.920081018514</v>
      </c>
      <c r="R1017" s="13">
        <f>(((Table1[[#This Row],[launched_at]]/60)/60)/24)+DATE(1970,1,1)</f>
        <v>42303.878414351857</v>
      </c>
      <c r="S1017" t="s">
        <v>8353</v>
      </c>
      <c r="T1017" t="s">
        <v>8318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ROUND(SUM((Table1[[#This Row],[pledged]]/Table1[[#This Row],[goal]])*100),0)</f>
        <v>3</v>
      </c>
      <c r="P1018" s="8">
        <f>IFERROR(Table1[[#This Row],[pledged]]/Table1[[#This Row],[backers_count]],"0")</f>
        <v>74.78947368421052</v>
      </c>
      <c r="Q1018" s="13">
        <f>(((Table1[[#This Row],[deadline]]/60)/60)/24)+DATE(1970,1,1)</f>
        <v>42467.065462962957</v>
      </c>
      <c r="R1018" s="13">
        <f>(((Table1[[#This Row],[launched_at]]/60)/60)/24)+DATE(1970,1,1)</f>
        <v>42422.107129629629</v>
      </c>
      <c r="S1018" t="s">
        <v>8353</v>
      </c>
      <c r="T1018" t="s">
        <v>8318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ROUND(SUM((Table1[[#This Row],[pledged]]/Table1[[#This Row],[goal]])*100),0)</f>
        <v>23</v>
      </c>
      <c r="P1019" s="8">
        <f>IFERROR(Table1[[#This Row],[pledged]]/Table1[[#This Row],[backers_count]],"0")</f>
        <v>161.11830985915492</v>
      </c>
      <c r="Q1019" s="13">
        <f>(((Table1[[#This Row],[deadline]]/60)/60)/24)+DATE(1970,1,1)</f>
        <v>42329.716840277775</v>
      </c>
      <c r="R1019" s="13">
        <f>(((Table1[[#This Row],[launched_at]]/60)/60)/24)+DATE(1970,1,1)</f>
        <v>42289.675173611111</v>
      </c>
      <c r="S1019" t="s">
        <v>8353</v>
      </c>
      <c r="T1019" t="s">
        <v>8318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ROUND(SUM((Table1[[#This Row],[pledged]]/Table1[[#This Row],[goal]])*100),0)</f>
        <v>3</v>
      </c>
      <c r="P1020" s="8">
        <f>IFERROR(Table1[[#This Row],[pledged]]/Table1[[#This Row],[backers_count]],"0")</f>
        <v>88.714285714285708</v>
      </c>
      <c r="Q1020" s="13">
        <f>(((Table1[[#This Row],[deadline]]/60)/60)/24)+DATE(1970,1,1)</f>
        <v>42565.492280092592</v>
      </c>
      <c r="R1020" s="13">
        <f>(((Table1[[#This Row],[launched_at]]/60)/60)/24)+DATE(1970,1,1)</f>
        <v>42535.492280092592</v>
      </c>
      <c r="S1020" t="s">
        <v>8353</v>
      </c>
      <c r="T1020" t="s">
        <v>8318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ROUND(SUM((Table1[[#This Row],[pledged]]/Table1[[#This Row],[goal]])*100),0)</f>
        <v>47</v>
      </c>
      <c r="P1021" s="8">
        <f>IFERROR(Table1[[#This Row],[pledged]]/Table1[[#This Row],[backers_count]],"0")</f>
        <v>53.25</v>
      </c>
      <c r="Q1021" s="13">
        <f>(((Table1[[#This Row],[deadline]]/60)/60)/24)+DATE(1970,1,1)</f>
        <v>42039.973946759259</v>
      </c>
      <c r="R1021" s="13">
        <f>(((Table1[[#This Row],[launched_at]]/60)/60)/24)+DATE(1970,1,1)</f>
        <v>42009.973946759259</v>
      </c>
      <c r="S1021" t="s">
        <v>8353</v>
      </c>
      <c r="T1021" t="s">
        <v>8318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ROUND(SUM((Table1[[#This Row],[pledged]]/Table1[[#This Row],[goal]])*100),0)</f>
        <v>206</v>
      </c>
      <c r="P1022" s="8">
        <f>IFERROR(Table1[[#This Row],[pledged]]/Table1[[#This Row],[backers_count]],"0")</f>
        <v>106.2</v>
      </c>
      <c r="Q1022" s="13">
        <f>(((Table1[[#This Row],[deadline]]/60)/60)/24)+DATE(1970,1,1)</f>
        <v>42157.032638888893</v>
      </c>
      <c r="R1022" s="13">
        <f>(((Table1[[#This Row],[launched_at]]/60)/60)/24)+DATE(1970,1,1)</f>
        <v>42127.069548611107</v>
      </c>
      <c r="S1022" t="s">
        <v>8355</v>
      </c>
      <c r="T1022" t="s">
        <v>8325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ROUND(SUM((Table1[[#This Row],[pledged]]/Table1[[#This Row],[goal]])*100),0)</f>
        <v>352</v>
      </c>
      <c r="P1023" s="8">
        <f>IFERROR(Table1[[#This Row],[pledged]]/Table1[[#This Row],[backers_count]],"0")</f>
        <v>22.079728033472804</v>
      </c>
      <c r="Q1023" s="13">
        <f>(((Table1[[#This Row],[deadline]]/60)/60)/24)+DATE(1970,1,1)</f>
        <v>42294.166666666672</v>
      </c>
      <c r="R1023" s="13">
        <f>(((Table1[[#This Row],[launched_at]]/60)/60)/24)+DATE(1970,1,1)</f>
        <v>42271.251979166671</v>
      </c>
      <c r="S1023" t="s">
        <v>8355</v>
      </c>
      <c r="T1023" t="s">
        <v>8325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ROUND(SUM((Table1[[#This Row],[pledged]]/Table1[[#This Row],[goal]])*100),0)</f>
        <v>115</v>
      </c>
      <c r="P1024" s="8">
        <f>IFERROR(Table1[[#This Row],[pledged]]/Table1[[#This Row],[backers_count]],"0")</f>
        <v>31.054054054054053</v>
      </c>
      <c r="Q1024" s="13">
        <f>(((Table1[[#This Row],[deadline]]/60)/60)/24)+DATE(1970,1,1)</f>
        <v>42141.646724537044</v>
      </c>
      <c r="R1024" s="13">
        <f>(((Table1[[#This Row],[launched_at]]/60)/60)/24)+DATE(1970,1,1)</f>
        <v>42111.646724537044</v>
      </c>
      <c r="S1024" t="s">
        <v>8355</v>
      </c>
      <c r="T1024" t="s">
        <v>8325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ROUND(SUM((Table1[[#This Row],[pledged]]/Table1[[#This Row],[goal]])*100),0)</f>
        <v>237</v>
      </c>
      <c r="P1025" s="8">
        <f>IFERROR(Table1[[#This Row],[pledged]]/Table1[[#This Row],[backers_count]],"0")</f>
        <v>36.206106870229007</v>
      </c>
      <c r="Q1025" s="13">
        <f>(((Table1[[#This Row],[deadline]]/60)/60)/24)+DATE(1970,1,1)</f>
        <v>42175.919687500005</v>
      </c>
      <c r="R1025" s="13">
        <f>(((Table1[[#This Row],[launched_at]]/60)/60)/24)+DATE(1970,1,1)</f>
        <v>42145.919687500005</v>
      </c>
      <c r="S1025" t="s">
        <v>8355</v>
      </c>
      <c r="T1025" t="s">
        <v>8325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ROUND(SUM((Table1[[#This Row],[pledged]]/Table1[[#This Row],[goal]])*100),0)</f>
        <v>119</v>
      </c>
      <c r="P1026" s="8">
        <f>IFERROR(Table1[[#This Row],[pledged]]/Table1[[#This Row],[backers_count]],"0")</f>
        <v>388.9762295081967</v>
      </c>
      <c r="Q1026" s="13">
        <f>(((Table1[[#This Row],[deadline]]/60)/60)/24)+DATE(1970,1,1)</f>
        <v>42400.580590277779</v>
      </c>
      <c r="R1026" s="13">
        <f>(((Table1[[#This Row],[launched_at]]/60)/60)/24)+DATE(1970,1,1)</f>
        <v>42370.580590277779</v>
      </c>
      <c r="S1026" t="s">
        <v>8355</v>
      </c>
      <c r="T1026" t="s">
        <v>8325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ROUND(SUM((Table1[[#This Row],[pledged]]/Table1[[#This Row],[goal]])*100),0)</f>
        <v>110</v>
      </c>
      <c r="P1027" s="8">
        <f>IFERROR(Table1[[#This Row],[pledged]]/Table1[[#This Row],[backers_count]],"0")</f>
        <v>71.848571428571432</v>
      </c>
      <c r="Q1027" s="13">
        <f>(((Table1[[#This Row],[deadline]]/60)/60)/24)+DATE(1970,1,1)</f>
        <v>42079.792094907403</v>
      </c>
      <c r="R1027" s="13">
        <f>(((Table1[[#This Row],[launched_at]]/60)/60)/24)+DATE(1970,1,1)</f>
        <v>42049.833761574075</v>
      </c>
      <c r="S1027" t="s">
        <v>8355</v>
      </c>
      <c r="T1027" t="s">
        <v>8325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ROUND(SUM((Table1[[#This Row],[pledged]]/Table1[[#This Row],[goal]])*100),0)</f>
        <v>100</v>
      </c>
      <c r="P1028" s="8">
        <f>IFERROR(Table1[[#This Row],[pledged]]/Table1[[#This Row],[backers_count]],"0")</f>
        <v>57.381803278688523</v>
      </c>
      <c r="Q1028" s="13">
        <f>(((Table1[[#This Row],[deadline]]/60)/60)/24)+DATE(1970,1,1)</f>
        <v>42460.365925925929</v>
      </c>
      <c r="R1028" s="13">
        <f>(((Table1[[#This Row],[launched_at]]/60)/60)/24)+DATE(1970,1,1)</f>
        <v>42426.407592592594</v>
      </c>
      <c r="S1028" t="s">
        <v>8355</v>
      </c>
      <c r="T1028" t="s">
        <v>8325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ROUND(SUM((Table1[[#This Row],[pledged]]/Table1[[#This Row],[goal]])*100),0)</f>
        <v>103</v>
      </c>
      <c r="P1029" s="8">
        <f>IFERROR(Table1[[#This Row],[pledged]]/Table1[[#This Row],[backers_count]],"0")</f>
        <v>69.666666666666671</v>
      </c>
      <c r="Q1029" s="13">
        <f>(((Table1[[#This Row],[deadline]]/60)/60)/24)+DATE(1970,1,1)</f>
        <v>41935.034108796295</v>
      </c>
      <c r="R1029" s="13">
        <f>(((Table1[[#This Row],[launched_at]]/60)/60)/24)+DATE(1970,1,1)</f>
        <v>41905.034108796295</v>
      </c>
      <c r="S1029" t="s">
        <v>8355</v>
      </c>
      <c r="T1029" t="s">
        <v>8325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ROUND(SUM((Table1[[#This Row],[pledged]]/Table1[[#This Row],[goal]])*100),0)</f>
        <v>117</v>
      </c>
      <c r="P1030" s="8">
        <f>IFERROR(Table1[[#This Row],[pledged]]/Table1[[#This Row],[backers_count]],"0")</f>
        <v>45.988235294117644</v>
      </c>
      <c r="Q1030" s="13">
        <f>(((Table1[[#This Row],[deadline]]/60)/60)/24)+DATE(1970,1,1)</f>
        <v>42800.833333333328</v>
      </c>
      <c r="R1030" s="13">
        <f>(((Table1[[#This Row],[launched_at]]/60)/60)/24)+DATE(1970,1,1)</f>
        <v>42755.627372685187</v>
      </c>
      <c r="S1030" t="s">
        <v>8355</v>
      </c>
      <c r="T1030" t="s">
        <v>8325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ROUND(SUM((Table1[[#This Row],[pledged]]/Table1[[#This Row],[goal]])*100),0)</f>
        <v>112</v>
      </c>
      <c r="P1031" s="8">
        <f>IFERROR(Table1[[#This Row],[pledged]]/Table1[[#This Row],[backers_count]],"0")</f>
        <v>79.262411347517727</v>
      </c>
      <c r="Q1031" s="13">
        <f>(((Table1[[#This Row],[deadline]]/60)/60)/24)+DATE(1970,1,1)</f>
        <v>42098.915972222225</v>
      </c>
      <c r="R1031" s="13">
        <f>(((Table1[[#This Row],[launched_at]]/60)/60)/24)+DATE(1970,1,1)</f>
        <v>42044.711886574078</v>
      </c>
      <c r="S1031" t="s">
        <v>8355</v>
      </c>
      <c r="T1031" t="s">
        <v>8325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ROUND(SUM((Table1[[#This Row],[pledged]]/Table1[[#This Row],[goal]])*100),0)</f>
        <v>342</v>
      </c>
      <c r="P1032" s="8">
        <f>IFERROR(Table1[[#This Row],[pledged]]/Table1[[#This Row],[backers_count]],"0")</f>
        <v>43.031446540880502</v>
      </c>
      <c r="Q1032" s="13">
        <f>(((Table1[[#This Row],[deadline]]/60)/60)/24)+DATE(1970,1,1)</f>
        <v>42625.483206018514</v>
      </c>
      <c r="R1032" s="13">
        <f>(((Table1[[#This Row],[launched_at]]/60)/60)/24)+DATE(1970,1,1)</f>
        <v>42611.483206018514</v>
      </c>
      <c r="S1032" t="s">
        <v>8355</v>
      </c>
      <c r="T1032" t="s">
        <v>8325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ROUND(SUM((Table1[[#This Row],[pledged]]/Table1[[#This Row],[goal]])*100),0)</f>
        <v>107</v>
      </c>
      <c r="P1033" s="8">
        <f>IFERROR(Table1[[#This Row],[pledged]]/Table1[[#This Row],[backers_count]],"0")</f>
        <v>108.48484848484848</v>
      </c>
      <c r="Q1033" s="13">
        <f>(((Table1[[#This Row],[deadline]]/60)/60)/24)+DATE(1970,1,1)</f>
        <v>42354.764004629629</v>
      </c>
      <c r="R1033" s="13">
        <f>(((Table1[[#This Row],[launched_at]]/60)/60)/24)+DATE(1970,1,1)</f>
        <v>42324.764004629629</v>
      </c>
      <c r="S1033" t="s">
        <v>8355</v>
      </c>
      <c r="T1033" t="s">
        <v>8325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ROUND(SUM((Table1[[#This Row],[pledged]]/Table1[[#This Row],[goal]])*100),0)</f>
        <v>108</v>
      </c>
      <c r="P1034" s="8">
        <f>IFERROR(Table1[[#This Row],[pledged]]/Table1[[#This Row],[backers_count]],"0")</f>
        <v>61.029583333333335</v>
      </c>
      <c r="Q1034" s="13">
        <f>(((Table1[[#This Row],[deadline]]/60)/60)/24)+DATE(1970,1,1)</f>
        <v>42544.666956018518</v>
      </c>
      <c r="R1034" s="13">
        <f>(((Table1[[#This Row],[launched_at]]/60)/60)/24)+DATE(1970,1,1)</f>
        <v>42514.666956018518</v>
      </c>
      <c r="S1034" t="s">
        <v>8355</v>
      </c>
      <c r="T1034" t="s">
        <v>8325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ROUND(SUM((Table1[[#This Row],[pledged]]/Table1[[#This Row],[goal]])*100),0)</f>
        <v>103</v>
      </c>
      <c r="P1035" s="8">
        <f>IFERROR(Table1[[#This Row],[pledged]]/Table1[[#This Row],[backers_count]],"0")</f>
        <v>50.592592592592595</v>
      </c>
      <c r="Q1035" s="13">
        <f>(((Table1[[#This Row],[deadline]]/60)/60)/24)+DATE(1970,1,1)</f>
        <v>42716.732407407413</v>
      </c>
      <c r="R1035" s="13">
        <f>(((Table1[[#This Row],[launched_at]]/60)/60)/24)+DATE(1970,1,1)</f>
        <v>42688.732407407413</v>
      </c>
      <c r="S1035" t="s">
        <v>8355</v>
      </c>
      <c r="T1035" t="s">
        <v>8325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ROUND(SUM((Table1[[#This Row],[pledged]]/Table1[[#This Row],[goal]])*100),0)</f>
        <v>130</v>
      </c>
      <c r="P1036" s="8">
        <f>IFERROR(Table1[[#This Row],[pledged]]/Table1[[#This Row],[backers_count]],"0")</f>
        <v>39.157168674698795</v>
      </c>
      <c r="Q1036" s="13">
        <f>(((Table1[[#This Row],[deadline]]/60)/60)/24)+DATE(1970,1,1)</f>
        <v>42587.165972222225</v>
      </c>
      <c r="R1036" s="13">
        <f>(((Table1[[#This Row],[launched_at]]/60)/60)/24)+DATE(1970,1,1)</f>
        <v>42555.166712962964</v>
      </c>
      <c r="S1036" t="s">
        <v>8355</v>
      </c>
      <c r="T1036" t="s">
        <v>8325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ROUND(SUM((Table1[[#This Row],[pledged]]/Table1[[#This Row],[goal]])*100),0)</f>
        <v>108</v>
      </c>
      <c r="P1037" s="8">
        <f>IFERROR(Table1[[#This Row],[pledged]]/Table1[[#This Row],[backers_count]],"0")</f>
        <v>65.15789473684211</v>
      </c>
      <c r="Q1037" s="13">
        <f>(((Table1[[#This Row],[deadline]]/60)/60)/24)+DATE(1970,1,1)</f>
        <v>42046.641435185185</v>
      </c>
      <c r="R1037" s="13">
        <f>(((Table1[[#This Row],[launched_at]]/60)/60)/24)+DATE(1970,1,1)</f>
        <v>42016.641435185185</v>
      </c>
      <c r="S1037" t="s">
        <v>8355</v>
      </c>
      <c r="T1037" t="s">
        <v>8325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ROUND(SUM((Table1[[#This Row],[pledged]]/Table1[[#This Row],[goal]])*100),0)</f>
        <v>112</v>
      </c>
      <c r="P1038" s="8">
        <f>IFERROR(Table1[[#This Row],[pledged]]/Table1[[#This Row],[backers_count]],"0")</f>
        <v>23.963127962085309</v>
      </c>
      <c r="Q1038" s="13">
        <f>(((Table1[[#This Row],[deadline]]/60)/60)/24)+DATE(1970,1,1)</f>
        <v>41281.333333333336</v>
      </c>
      <c r="R1038" s="13">
        <f>(((Table1[[#This Row],[launched_at]]/60)/60)/24)+DATE(1970,1,1)</f>
        <v>41249.448958333334</v>
      </c>
      <c r="S1038" t="s">
        <v>8355</v>
      </c>
      <c r="T1038" t="s">
        <v>8325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ROUND(SUM((Table1[[#This Row],[pledged]]/Table1[[#This Row],[goal]])*100),0)</f>
        <v>102</v>
      </c>
      <c r="P1039" s="8">
        <f>IFERROR(Table1[[#This Row],[pledged]]/Table1[[#This Row],[backers_count]],"0")</f>
        <v>48.61904761904762</v>
      </c>
      <c r="Q1039" s="13">
        <f>(((Table1[[#This Row],[deadline]]/60)/60)/24)+DATE(1970,1,1)</f>
        <v>42142.208333333328</v>
      </c>
      <c r="R1039" s="13">
        <f>(((Table1[[#This Row],[launched_at]]/60)/60)/24)+DATE(1970,1,1)</f>
        <v>42119.822476851856</v>
      </c>
      <c r="S1039" t="s">
        <v>8355</v>
      </c>
      <c r="T1039" t="s">
        <v>8325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ROUND(SUM((Table1[[#This Row],[pledged]]/Table1[[#This Row],[goal]])*100),0)</f>
        <v>145</v>
      </c>
      <c r="P1040" s="8">
        <f>IFERROR(Table1[[#This Row],[pledged]]/Table1[[#This Row],[backers_count]],"0")</f>
        <v>35.73770491803279</v>
      </c>
      <c r="Q1040" s="13">
        <f>(((Table1[[#This Row],[deadline]]/60)/60)/24)+DATE(1970,1,1)</f>
        <v>42448.190081018518</v>
      </c>
      <c r="R1040" s="13">
        <f>(((Table1[[#This Row],[launched_at]]/60)/60)/24)+DATE(1970,1,1)</f>
        <v>42418.231747685189</v>
      </c>
      <c r="S1040" t="s">
        <v>8355</v>
      </c>
      <c r="T1040" t="s">
        <v>8325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ROUND(SUM((Table1[[#This Row],[pledged]]/Table1[[#This Row],[goal]])*100),0)</f>
        <v>128</v>
      </c>
      <c r="P1041" s="8">
        <f>IFERROR(Table1[[#This Row],[pledged]]/Table1[[#This Row],[backers_count]],"0")</f>
        <v>21.366666666666667</v>
      </c>
      <c r="Q1041" s="13">
        <f>(((Table1[[#This Row],[deadline]]/60)/60)/24)+DATE(1970,1,1)</f>
        <v>42717.332638888889</v>
      </c>
      <c r="R1041" s="13">
        <f>(((Table1[[#This Row],[launched_at]]/60)/60)/24)+DATE(1970,1,1)</f>
        <v>42692.109328703707</v>
      </c>
      <c r="S1041" t="s">
        <v>8355</v>
      </c>
      <c r="T1041" t="s">
        <v>8325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ROUND(SUM((Table1[[#This Row],[pledged]]/Table1[[#This Row],[goal]])*100),0)</f>
        <v>0</v>
      </c>
      <c r="P1042" s="8">
        <f>IFERROR(Table1[[#This Row],[pledged]]/Table1[[#This Row],[backers_count]],"0")</f>
        <v>250</v>
      </c>
      <c r="Q1042" s="13">
        <f>(((Table1[[#This Row],[deadline]]/60)/60)/24)+DATE(1970,1,1)</f>
        <v>42609.708437499998</v>
      </c>
      <c r="R1042" s="13">
        <f>(((Table1[[#This Row],[launched_at]]/60)/60)/24)+DATE(1970,1,1)</f>
        <v>42579.708437499998</v>
      </c>
      <c r="S1042" t="s">
        <v>8356</v>
      </c>
      <c r="T1042" t="s">
        <v>8326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ROUND(SUM((Table1[[#This Row],[pledged]]/Table1[[#This Row],[goal]])*100),0)</f>
        <v>0</v>
      </c>
      <c r="P1043" s="8" t="str">
        <f>IFERROR(Table1[[#This Row],[pledged]]/Table1[[#This Row],[backers_count]],"0")</f>
        <v>0</v>
      </c>
      <c r="Q1043" s="13">
        <f>(((Table1[[#This Row],[deadline]]/60)/60)/24)+DATE(1970,1,1)</f>
        <v>41851.060092592597</v>
      </c>
      <c r="R1043" s="13">
        <f>(((Table1[[#This Row],[launched_at]]/60)/60)/24)+DATE(1970,1,1)</f>
        <v>41831.060092592597</v>
      </c>
      <c r="S1043" t="s">
        <v>8356</v>
      </c>
      <c r="T1043" t="s">
        <v>8326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ROUND(SUM((Table1[[#This Row],[pledged]]/Table1[[#This Row],[goal]])*100),0)</f>
        <v>2</v>
      </c>
      <c r="P1044" s="8">
        <f>IFERROR(Table1[[#This Row],[pledged]]/Table1[[#This Row],[backers_count]],"0")</f>
        <v>10</v>
      </c>
      <c r="Q1044" s="13">
        <f>(((Table1[[#This Row],[deadline]]/60)/60)/24)+DATE(1970,1,1)</f>
        <v>41894.416666666664</v>
      </c>
      <c r="R1044" s="13">
        <f>(((Table1[[#This Row],[launched_at]]/60)/60)/24)+DATE(1970,1,1)</f>
        <v>41851.696157407408</v>
      </c>
      <c r="S1044" t="s">
        <v>8356</v>
      </c>
      <c r="T1044" t="s">
        <v>8326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ROUND(SUM((Table1[[#This Row],[pledged]]/Table1[[#This Row],[goal]])*100),0)</f>
        <v>9</v>
      </c>
      <c r="P1045" s="8">
        <f>IFERROR(Table1[[#This Row],[pledged]]/Table1[[#This Row],[backers_count]],"0")</f>
        <v>29.236301369863014</v>
      </c>
      <c r="Q1045" s="13">
        <f>(((Table1[[#This Row],[deadline]]/60)/60)/24)+DATE(1970,1,1)</f>
        <v>42144.252951388888</v>
      </c>
      <c r="R1045" s="13">
        <f>(((Table1[[#This Row],[launched_at]]/60)/60)/24)+DATE(1970,1,1)</f>
        <v>42114.252951388888</v>
      </c>
      <c r="S1045" t="s">
        <v>8356</v>
      </c>
      <c r="T1045" t="s">
        <v>8326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ROUND(SUM((Table1[[#This Row],[pledged]]/Table1[[#This Row],[goal]])*100),0)</f>
        <v>0</v>
      </c>
      <c r="P1046" s="8">
        <f>IFERROR(Table1[[#This Row],[pledged]]/Table1[[#This Row],[backers_count]],"0")</f>
        <v>3</v>
      </c>
      <c r="Q1046" s="13">
        <f>(((Table1[[#This Row],[deadline]]/60)/60)/24)+DATE(1970,1,1)</f>
        <v>42068.852083333331</v>
      </c>
      <c r="R1046" s="13">
        <f>(((Table1[[#This Row],[launched_at]]/60)/60)/24)+DATE(1970,1,1)</f>
        <v>42011.925937499997</v>
      </c>
      <c r="S1046" t="s">
        <v>8356</v>
      </c>
      <c r="T1046" t="s">
        <v>8326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ROUND(SUM((Table1[[#This Row],[pledged]]/Table1[[#This Row],[goal]])*100),0)</f>
        <v>3</v>
      </c>
      <c r="P1047" s="8">
        <f>IFERROR(Table1[[#This Row],[pledged]]/Table1[[#This Row],[backers_count]],"0")</f>
        <v>33.25</v>
      </c>
      <c r="Q1047" s="13">
        <f>(((Table1[[#This Row],[deadline]]/60)/60)/24)+DATE(1970,1,1)</f>
        <v>41874.874421296299</v>
      </c>
      <c r="R1047" s="13">
        <f>(((Table1[[#This Row],[launched_at]]/60)/60)/24)+DATE(1970,1,1)</f>
        <v>41844.874421296299</v>
      </c>
      <c r="S1047" t="s">
        <v>8356</v>
      </c>
      <c r="T1047" t="s">
        <v>8326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ROUND(SUM((Table1[[#This Row],[pledged]]/Table1[[#This Row],[goal]])*100),0)</f>
        <v>0</v>
      </c>
      <c r="P1048" s="8" t="str">
        <f>IFERROR(Table1[[#This Row],[pledged]]/Table1[[#This Row],[backers_count]],"0")</f>
        <v>0</v>
      </c>
      <c r="Q1048" s="13">
        <f>(((Table1[[#This Row],[deadline]]/60)/60)/24)+DATE(1970,1,1)</f>
        <v>42364.851388888885</v>
      </c>
      <c r="R1048" s="13">
        <f>(((Table1[[#This Row],[launched_at]]/60)/60)/24)+DATE(1970,1,1)</f>
        <v>42319.851388888885</v>
      </c>
      <c r="S1048" t="s">
        <v>8356</v>
      </c>
      <c r="T1048" t="s">
        <v>8326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ROUND(SUM((Table1[[#This Row],[pledged]]/Table1[[#This Row],[goal]])*100),0)</f>
        <v>0</v>
      </c>
      <c r="P1049" s="8">
        <f>IFERROR(Table1[[#This Row],[pledged]]/Table1[[#This Row],[backers_count]],"0")</f>
        <v>1</v>
      </c>
      <c r="Q1049" s="13">
        <f>(((Table1[[#This Row],[deadline]]/60)/60)/24)+DATE(1970,1,1)</f>
        <v>41948.860127314816</v>
      </c>
      <c r="R1049" s="13">
        <f>(((Table1[[#This Row],[launched_at]]/60)/60)/24)+DATE(1970,1,1)</f>
        <v>41918.818460648145</v>
      </c>
      <c r="S1049" t="s">
        <v>8356</v>
      </c>
      <c r="T1049" t="s">
        <v>8326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ROUND(SUM((Table1[[#This Row],[pledged]]/Table1[[#This Row],[goal]])*100),0)</f>
        <v>1</v>
      </c>
      <c r="P1050" s="8">
        <f>IFERROR(Table1[[#This Row],[pledged]]/Table1[[#This Row],[backers_count]],"0")</f>
        <v>53</v>
      </c>
      <c r="Q1050" s="13">
        <f>(((Table1[[#This Row],[deadline]]/60)/60)/24)+DATE(1970,1,1)</f>
        <v>42638.053113425922</v>
      </c>
      <c r="R1050" s="13">
        <f>(((Table1[[#This Row],[launched_at]]/60)/60)/24)+DATE(1970,1,1)</f>
        <v>42598.053113425922</v>
      </c>
      <c r="S1050" t="s">
        <v>8356</v>
      </c>
      <c r="T1050" t="s">
        <v>8326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ROUND(SUM((Table1[[#This Row],[pledged]]/Table1[[#This Row],[goal]])*100),0)</f>
        <v>0</v>
      </c>
      <c r="P1051" s="8" t="str">
        <f>IFERROR(Table1[[#This Row],[pledged]]/Table1[[#This Row],[backers_count]],"0")</f>
        <v>0</v>
      </c>
      <c r="Q1051" s="13">
        <f>(((Table1[[#This Row],[deadline]]/60)/60)/24)+DATE(1970,1,1)</f>
        <v>42412.431076388893</v>
      </c>
      <c r="R1051" s="13">
        <f>(((Table1[[#This Row],[launched_at]]/60)/60)/24)+DATE(1970,1,1)</f>
        <v>42382.431076388893</v>
      </c>
      <c r="S1051" t="s">
        <v>8356</v>
      </c>
      <c r="T1051" t="s">
        <v>8326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ROUND(SUM((Table1[[#This Row],[pledged]]/Table1[[#This Row],[goal]])*100),0)</f>
        <v>0</v>
      </c>
      <c r="P1052" s="8" t="str">
        <f>IFERROR(Table1[[#This Row],[pledged]]/Table1[[#This Row],[backers_count]],"0")</f>
        <v>0</v>
      </c>
      <c r="Q1052" s="13">
        <f>(((Table1[[#This Row],[deadline]]/60)/60)/24)+DATE(1970,1,1)</f>
        <v>42261.7971875</v>
      </c>
      <c r="R1052" s="13">
        <f>(((Table1[[#This Row],[launched_at]]/60)/60)/24)+DATE(1970,1,1)</f>
        <v>42231.7971875</v>
      </c>
      <c r="S1052" t="s">
        <v>8356</v>
      </c>
      <c r="T1052" t="s">
        <v>8326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ROUND(SUM((Table1[[#This Row],[pledged]]/Table1[[#This Row],[goal]])*100),0)</f>
        <v>0</v>
      </c>
      <c r="P1053" s="8" t="str">
        <f>IFERROR(Table1[[#This Row],[pledged]]/Table1[[#This Row],[backers_count]],"0")</f>
        <v>0</v>
      </c>
      <c r="Q1053" s="13">
        <f>(((Table1[[#This Row],[deadline]]/60)/60)/24)+DATE(1970,1,1)</f>
        <v>41878.014178240745</v>
      </c>
      <c r="R1053" s="13">
        <f>(((Table1[[#This Row],[launched_at]]/60)/60)/24)+DATE(1970,1,1)</f>
        <v>41850.014178240745</v>
      </c>
      <c r="S1053" t="s">
        <v>8356</v>
      </c>
      <c r="T1053" t="s">
        <v>8326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ROUND(SUM((Table1[[#This Row],[pledged]]/Table1[[#This Row],[goal]])*100),0)</f>
        <v>0</v>
      </c>
      <c r="P1054" s="8" t="str">
        <f>IFERROR(Table1[[#This Row],[pledged]]/Table1[[#This Row],[backers_count]],"0")</f>
        <v>0</v>
      </c>
      <c r="Q1054" s="13">
        <f>(((Table1[[#This Row],[deadline]]/60)/60)/24)+DATE(1970,1,1)</f>
        <v>42527.839583333334</v>
      </c>
      <c r="R1054" s="13">
        <f>(((Table1[[#This Row],[launched_at]]/60)/60)/24)+DATE(1970,1,1)</f>
        <v>42483.797395833331</v>
      </c>
      <c r="S1054" t="s">
        <v>8356</v>
      </c>
      <c r="T1054" t="s">
        <v>8326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ROUND(SUM((Table1[[#This Row],[pledged]]/Table1[[#This Row],[goal]])*100),0)</f>
        <v>1</v>
      </c>
      <c r="P1055" s="8">
        <f>IFERROR(Table1[[#This Row],[pledged]]/Table1[[#This Row],[backers_count]],"0")</f>
        <v>15</v>
      </c>
      <c r="Q1055" s="13">
        <f>(((Table1[[#This Row],[deadline]]/60)/60)/24)+DATE(1970,1,1)</f>
        <v>42800.172824074078</v>
      </c>
      <c r="R1055" s="13">
        <f>(((Table1[[#This Row],[launched_at]]/60)/60)/24)+DATE(1970,1,1)</f>
        <v>42775.172824074078</v>
      </c>
      <c r="S1055" t="s">
        <v>8356</v>
      </c>
      <c r="T1055" t="s">
        <v>8326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ROUND(SUM((Table1[[#This Row],[pledged]]/Table1[[#This Row],[goal]])*100),0)</f>
        <v>0</v>
      </c>
      <c r="P1056" s="8" t="str">
        <f>IFERROR(Table1[[#This Row],[pledged]]/Table1[[#This Row],[backers_count]],"0")</f>
        <v>0</v>
      </c>
      <c r="Q1056" s="13">
        <f>(((Table1[[#This Row],[deadline]]/60)/60)/24)+DATE(1970,1,1)</f>
        <v>41861.916666666664</v>
      </c>
      <c r="R1056" s="13">
        <f>(((Table1[[#This Row],[launched_at]]/60)/60)/24)+DATE(1970,1,1)</f>
        <v>41831.851840277777</v>
      </c>
      <c r="S1056" t="s">
        <v>8356</v>
      </c>
      <c r="T1056" t="s">
        <v>8326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ROUND(SUM((Table1[[#This Row],[pledged]]/Table1[[#This Row],[goal]])*100),0)</f>
        <v>0</v>
      </c>
      <c r="P1057" s="8" t="str">
        <f>IFERROR(Table1[[#This Row],[pledged]]/Table1[[#This Row],[backers_count]],"0")</f>
        <v>0</v>
      </c>
      <c r="Q1057" s="13">
        <f>(((Table1[[#This Row],[deadline]]/60)/60)/24)+DATE(1970,1,1)</f>
        <v>42436.992418981477</v>
      </c>
      <c r="R1057" s="13">
        <f>(((Table1[[#This Row],[launched_at]]/60)/60)/24)+DATE(1970,1,1)</f>
        <v>42406.992418981477</v>
      </c>
      <c r="S1057" t="s">
        <v>8356</v>
      </c>
      <c r="T1057" t="s">
        <v>8326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ROUND(SUM((Table1[[#This Row],[pledged]]/Table1[[#This Row],[goal]])*100),0)</f>
        <v>0</v>
      </c>
      <c r="P1058" s="8" t="str">
        <f>IFERROR(Table1[[#This Row],[pledged]]/Table1[[#This Row],[backers_count]],"0")</f>
        <v>0</v>
      </c>
      <c r="Q1058" s="13">
        <f>(((Table1[[#This Row],[deadline]]/60)/60)/24)+DATE(1970,1,1)</f>
        <v>42118.677974537044</v>
      </c>
      <c r="R1058" s="13">
        <f>(((Table1[[#This Row],[launched_at]]/60)/60)/24)+DATE(1970,1,1)</f>
        <v>42058.719641203701</v>
      </c>
      <c r="S1058" t="s">
        <v>8356</v>
      </c>
      <c r="T1058" t="s">
        <v>8326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ROUND(SUM((Table1[[#This Row],[pledged]]/Table1[[#This Row],[goal]])*100),0)</f>
        <v>0</v>
      </c>
      <c r="P1059" s="8" t="str">
        <f>IFERROR(Table1[[#This Row],[pledged]]/Table1[[#This Row],[backers_count]],"0")</f>
        <v>0</v>
      </c>
      <c r="Q1059" s="13">
        <f>(((Table1[[#This Row],[deadline]]/60)/60)/24)+DATE(1970,1,1)</f>
        <v>42708.912997685184</v>
      </c>
      <c r="R1059" s="13">
        <f>(((Table1[[#This Row],[launched_at]]/60)/60)/24)+DATE(1970,1,1)</f>
        <v>42678.871331018512</v>
      </c>
      <c r="S1059" t="s">
        <v>8356</v>
      </c>
      <c r="T1059" t="s">
        <v>8326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ROUND(SUM((Table1[[#This Row],[pledged]]/Table1[[#This Row],[goal]])*100),0)</f>
        <v>0</v>
      </c>
      <c r="P1060" s="8" t="str">
        <f>IFERROR(Table1[[#This Row],[pledged]]/Table1[[#This Row],[backers_count]],"0")</f>
        <v>0</v>
      </c>
      <c r="Q1060" s="13">
        <f>(((Table1[[#This Row],[deadline]]/60)/60)/24)+DATE(1970,1,1)</f>
        <v>42089</v>
      </c>
      <c r="R1060" s="13">
        <f>(((Table1[[#This Row],[launched_at]]/60)/60)/24)+DATE(1970,1,1)</f>
        <v>42047.900960648149</v>
      </c>
      <c r="S1060" t="s">
        <v>8356</v>
      </c>
      <c r="T1060" t="s">
        <v>8326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ROUND(SUM((Table1[[#This Row],[pledged]]/Table1[[#This Row],[goal]])*100),0)</f>
        <v>0</v>
      </c>
      <c r="P1061" s="8" t="str">
        <f>IFERROR(Table1[[#This Row],[pledged]]/Table1[[#This Row],[backers_count]],"0")</f>
        <v>0</v>
      </c>
      <c r="Q1061" s="13">
        <f>(((Table1[[#This Row],[deadline]]/60)/60)/24)+DATE(1970,1,1)</f>
        <v>42076.748333333337</v>
      </c>
      <c r="R1061" s="13">
        <f>(((Table1[[#This Row],[launched_at]]/60)/60)/24)+DATE(1970,1,1)</f>
        <v>42046.79</v>
      </c>
      <c r="S1061" t="s">
        <v>8356</v>
      </c>
      <c r="T1061" t="s">
        <v>8326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ROUND(SUM((Table1[[#This Row],[pledged]]/Table1[[#This Row],[goal]])*100),0)</f>
        <v>1</v>
      </c>
      <c r="P1062" s="8">
        <f>IFERROR(Table1[[#This Row],[pledged]]/Table1[[#This Row],[backers_count]],"0")</f>
        <v>50</v>
      </c>
      <c r="Q1062" s="13">
        <f>(((Table1[[#This Row],[deadline]]/60)/60)/24)+DATE(1970,1,1)</f>
        <v>42109.913113425922</v>
      </c>
      <c r="R1062" s="13">
        <f>(((Table1[[#This Row],[launched_at]]/60)/60)/24)+DATE(1970,1,1)</f>
        <v>42079.913113425922</v>
      </c>
      <c r="S1062" t="s">
        <v>8356</v>
      </c>
      <c r="T1062" t="s">
        <v>8326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ROUND(SUM((Table1[[#This Row],[pledged]]/Table1[[#This Row],[goal]])*100),0)</f>
        <v>0</v>
      </c>
      <c r="P1063" s="8" t="str">
        <f>IFERROR(Table1[[#This Row],[pledged]]/Table1[[#This Row],[backers_count]],"0")</f>
        <v>0</v>
      </c>
      <c r="Q1063" s="13">
        <f>(((Table1[[#This Row],[deadline]]/60)/60)/24)+DATE(1970,1,1)</f>
        <v>42492.041666666672</v>
      </c>
      <c r="R1063" s="13">
        <f>(((Table1[[#This Row],[launched_at]]/60)/60)/24)+DATE(1970,1,1)</f>
        <v>42432.276712962965</v>
      </c>
      <c r="S1063" t="s">
        <v>8356</v>
      </c>
      <c r="T1063" t="s">
        <v>8326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ROUND(SUM((Table1[[#This Row],[pledged]]/Table1[[#This Row],[goal]])*100),0)</f>
        <v>95</v>
      </c>
      <c r="P1064" s="8">
        <f>IFERROR(Table1[[#This Row],[pledged]]/Table1[[#This Row],[backers_count]],"0")</f>
        <v>47.5</v>
      </c>
      <c r="Q1064" s="13">
        <f>(((Table1[[#This Row],[deadline]]/60)/60)/24)+DATE(1970,1,1)</f>
        <v>42563.807187500002</v>
      </c>
      <c r="R1064" s="13">
        <f>(((Table1[[#This Row],[launched_at]]/60)/60)/24)+DATE(1970,1,1)</f>
        <v>42556.807187500002</v>
      </c>
      <c r="S1064" t="s">
        <v>8356</v>
      </c>
      <c r="T1064" t="s">
        <v>8326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ROUND(SUM((Table1[[#This Row],[pledged]]/Table1[[#This Row],[goal]])*100),0)</f>
        <v>0</v>
      </c>
      <c r="P1065" s="8" t="str">
        <f>IFERROR(Table1[[#This Row],[pledged]]/Table1[[#This Row],[backers_count]],"0")</f>
        <v>0</v>
      </c>
      <c r="Q1065" s="13">
        <f>(((Table1[[#This Row],[deadline]]/60)/60)/24)+DATE(1970,1,1)</f>
        <v>42613.030810185184</v>
      </c>
      <c r="R1065" s="13">
        <f>(((Table1[[#This Row],[launched_at]]/60)/60)/24)+DATE(1970,1,1)</f>
        <v>42583.030810185184</v>
      </c>
      <c r="S1065" t="s">
        <v>8356</v>
      </c>
      <c r="T1065" t="s">
        <v>8326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ROUND(SUM((Table1[[#This Row],[pledged]]/Table1[[#This Row],[goal]])*100),0)</f>
        <v>9</v>
      </c>
      <c r="P1066" s="8">
        <f>IFERROR(Table1[[#This Row],[pledged]]/Table1[[#This Row],[backers_count]],"0")</f>
        <v>65.666666666666671</v>
      </c>
      <c r="Q1066" s="13">
        <f>(((Table1[[#This Row],[deadline]]/60)/60)/24)+DATE(1970,1,1)</f>
        <v>41462.228043981479</v>
      </c>
      <c r="R1066" s="13">
        <f>(((Table1[[#This Row],[launched_at]]/60)/60)/24)+DATE(1970,1,1)</f>
        <v>41417.228043981479</v>
      </c>
      <c r="S1066" t="s">
        <v>8357</v>
      </c>
      <c r="T1066" t="s">
        <v>8327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ROUND(SUM((Table1[[#This Row],[pledged]]/Table1[[#This Row],[goal]])*100),0)</f>
        <v>3</v>
      </c>
      <c r="P1067" s="8">
        <f>IFERROR(Table1[[#This Row],[pledged]]/Table1[[#This Row],[backers_count]],"0")</f>
        <v>16.2</v>
      </c>
      <c r="Q1067" s="13">
        <f>(((Table1[[#This Row],[deadline]]/60)/60)/24)+DATE(1970,1,1)</f>
        <v>41689.381041666667</v>
      </c>
      <c r="R1067" s="13">
        <f>(((Table1[[#This Row],[launched_at]]/60)/60)/24)+DATE(1970,1,1)</f>
        <v>41661.381041666667</v>
      </c>
      <c r="S1067" t="s">
        <v>8357</v>
      </c>
      <c r="T1067" t="s">
        <v>8327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ROUND(SUM((Table1[[#This Row],[pledged]]/Table1[[#This Row],[goal]])*100),0)</f>
        <v>3</v>
      </c>
      <c r="P1068" s="8">
        <f>IFERROR(Table1[[#This Row],[pledged]]/Table1[[#This Row],[backers_count]],"0")</f>
        <v>34.128378378378379</v>
      </c>
      <c r="Q1068" s="13">
        <f>(((Table1[[#This Row],[deadline]]/60)/60)/24)+DATE(1970,1,1)</f>
        <v>41490.962754629632</v>
      </c>
      <c r="R1068" s="13">
        <f>(((Table1[[#This Row],[launched_at]]/60)/60)/24)+DATE(1970,1,1)</f>
        <v>41445.962754629632</v>
      </c>
      <c r="S1068" t="s">
        <v>8357</v>
      </c>
      <c r="T1068" t="s">
        <v>8327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ROUND(SUM((Table1[[#This Row],[pledged]]/Table1[[#This Row],[goal]])*100),0)</f>
        <v>26</v>
      </c>
      <c r="P1069" s="8">
        <f>IFERROR(Table1[[#This Row],[pledged]]/Table1[[#This Row],[backers_count]],"0")</f>
        <v>13</v>
      </c>
      <c r="Q1069" s="13">
        <f>(((Table1[[#This Row],[deadline]]/60)/60)/24)+DATE(1970,1,1)</f>
        <v>41629.855682870373</v>
      </c>
      <c r="R1069" s="13">
        <f>(((Table1[[#This Row],[launched_at]]/60)/60)/24)+DATE(1970,1,1)</f>
        <v>41599.855682870373</v>
      </c>
      <c r="S1069" t="s">
        <v>8357</v>
      </c>
      <c r="T1069" t="s">
        <v>8327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ROUND(SUM((Table1[[#This Row],[pledged]]/Table1[[#This Row],[goal]])*100),0)</f>
        <v>0</v>
      </c>
      <c r="P1070" s="8">
        <f>IFERROR(Table1[[#This Row],[pledged]]/Table1[[#This Row],[backers_count]],"0")</f>
        <v>11.25</v>
      </c>
      <c r="Q1070" s="13">
        <f>(((Table1[[#This Row],[deadline]]/60)/60)/24)+DATE(1970,1,1)</f>
        <v>42470.329444444447</v>
      </c>
      <c r="R1070" s="13">
        <f>(((Table1[[#This Row],[launched_at]]/60)/60)/24)+DATE(1970,1,1)</f>
        <v>42440.371111111104</v>
      </c>
      <c r="S1070" t="s">
        <v>8357</v>
      </c>
      <c r="T1070" t="s">
        <v>8327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ROUND(SUM((Table1[[#This Row],[pledged]]/Table1[[#This Row],[goal]])*100),0)</f>
        <v>39</v>
      </c>
      <c r="P1071" s="8">
        <f>IFERROR(Table1[[#This Row],[pledged]]/Table1[[#This Row],[backers_count]],"0")</f>
        <v>40.476190476190474</v>
      </c>
      <c r="Q1071" s="13">
        <f>(((Table1[[#This Row],[deadline]]/60)/60)/24)+DATE(1970,1,1)</f>
        <v>41604.271516203706</v>
      </c>
      <c r="R1071" s="13">
        <f>(((Table1[[#This Row],[launched_at]]/60)/60)/24)+DATE(1970,1,1)</f>
        <v>41572.229849537034</v>
      </c>
      <c r="S1071" t="s">
        <v>8357</v>
      </c>
      <c r="T1071" t="s">
        <v>8327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ROUND(SUM((Table1[[#This Row],[pledged]]/Table1[[#This Row],[goal]])*100),0)</f>
        <v>1</v>
      </c>
      <c r="P1072" s="8">
        <f>IFERROR(Table1[[#This Row],[pledged]]/Table1[[#This Row],[backers_count]],"0")</f>
        <v>35</v>
      </c>
      <c r="Q1072" s="13">
        <f>(((Table1[[#This Row],[deadline]]/60)/60)/24)+DATE(1970,1,1)</f>
        <v>41183.011828703704</v>
      </c>
      <c r="R1072" s="13">
        <f>(((Table1[[#This Row],[launched_at]]/60)/60)/24)+DATE(1970,1,1)</f>
        <v>41163.011828703704</v>
      </c>
      <c r="S1072" t="s">
        <v>8357</v>
      </c>
      <c r="T1072" t="s">
        <v>8327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ROUND(SUM((Table1[[#This Row],[pledged]]/Table1[[#This Row],[goal]])*100),0)</f>
        <v>0</v>
      </c>
      <c r="P1073" s="8" t="str">
        <f>IFERROR(Table1[[#This Row],[pledged]]/Table1[[#This Row],[backers_count]],"0")</f>
        <v>0</v>
      </c>
      <c r="Q1073" s="13">
        <f>(((Table1[[#This Row],[deadline]]/60)/60)/24)+DATE(1970,1,1)</f>
        <v>42325.795057870375</v>
      </c>
      <c r="R1073" s="13">
        <f>(((Table1[[#This Row],[launched_at]]/60)/60)/24)+DATE(1970,1,1)</f>
        <v>42295.753391203703</v>
      </c>
      <c r="S1073" t="s">
        <v>8357</v>
      </c>
      <c r="T1073" t="s">
        <v>8327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ROUND(SUM((Table1[[#This Row],[pledged]]/Table1[[#This Row],[goal]])*100),0)</f>
        <v>0</v>
      </c>
      <c r="P1074" s="8">
        <f>IFERROR(Table1[[#This Row],[pledged]]/Table1[[#This Row],[backers_count]],"0")</f>
        <v>12.75</v>
      </c>
      <c r="Q1074" s="13">
        <f>(((Table1[[#This Row],[deadline]]/60)/60)/24)+DATE(1970,1,1)</f>
        <v>41675.832141203704</v>
      </c>
      <c r="R1074" s="13">
        <f>(((Table1[[#This Row],[launched_at]]/60)/60)/24)+DATE(1970,1,1)</f>
        <v>41645.832141203704</v>
      </c>
      <c r="S1074" t="s">
        <v>8357</v>
      </c>
      <c r="T1074" t="s">
        <v>8327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ROUND(SUM((Table1[[#This Row],[pledged]]/Table1[[#This Row],[goal]])*100),0)</f>
        <v>1</v>
      </c>
      <c r="P1075" s="8">
        <f>IFERROR(Table1[[#This Row],[pledged]]/Table1[[#This Row],[backers_count]],"0")</f>
        <v>10</v>
      </c>
      <c r="Q1075" s="13">
        <f>(((Table1[[#This Row],[deadline]]/60)/60)/24)+DATE(1970,1,1)</f>
        <v>40832.964594907404</v>
      </c>
      <c r="R1075" s="13">
        <f>(((Table1[[#This Row],[launched_at]]/60)/60)/24)+DATE(1970,1,1)</f>
        <v>40802.964594907404</v>
      </c>
      <c r="S1075" t="s">
        <v>8357</v>
      </c>
      <c r="T1075" t="s">
        <v>8327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ROUND(SUM((Table1[[#This Row],[pledged]]/Table1[[#This Row],[goal]])*100),0)</f>
        <v>6</v>
      </c>
      <c r="P1076" s="8">
        <f>IFERROR(Table1[[#This Row],[pledged]]/Table1[[#This Row],[backers_count]],"0")</f>
        <v>113.56666666666666</v>
      </c>
      <c r="Q1076" s="13">
        <f>(((Table1[[#This Row],[deadline]]/60)/60)/24)+DATE(1970,1,1)</f>
        <v>41643.172974537039</v>
      </c>
      <c r="R1076" s="13">
        <f>(((Table1[[#This Row],[launched_at]]/60)/60)/24)+DATE(1970,1,1)</f>
        <v>41613.172974537039</v>
      </c>
      <c r="S1076" t="s">
        <v>8357</v>
      </c>
      <c r="T1076" t="s">
        <v>8327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ROUND(SUM((Table1[[#This Row],[pledged]]/Table1[[#This Row],[goal]])*100),0)</f>
        <v>5</v>
      </c>
      <c r="P1077" s="8">
        <f>IFERROR(Table1[[#This Row],[pledged]]/Table1[[#This Row],[backers_count]],"0")</f>
        <v>15</v>
      </c>
      <c r="Q1077" s="13">
        <f>(((Table1[[#This Row],[deadline]]/60)/60)/24)+DATE(1970,1,1)</f>
        <v>41035.904120370367</v>
      </c>
      <c r="R1077" s="13">
        <f>(((Table1[[#This Row],[launched_at]]/60)/60)/24)+DATE(1970,1,1)</f>
        <v>41005.904120370367</v>
      </c>
      <c r="S1077" t="s">
        <v>8357</v>
      </c>
      <c r="T1077" t="s">
        <v>8327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ROUND(SUM((Table1[[#This Row],[pledged]]/Table1[[#This Row],[goal]])*100),0)</f>
        <v>63</v>
      </c>
      <c r="P1078" s="8">
        <f>IFERROR(Table1[[#This Row],[pledged]]/Table1[[#This Row],[backers_count]],"0")</f>
        <v>48.281025641025643</v>
      </c>
      <c r="Q1078" s="13">
        <f>(((Table1[[#This Row],[deadline]]/60)/60)/24)+DATE(1970,1,1)</f>
        <v>41893.377893518518</v>
      </c>
      <c r="R1078" s="13">
        <f>(((Table1[[#This Row],[launched_at]]/60)/60)/24)+DATE(1970,1,1)</f>
        <v>41838.377893518518</v>
      </c>
      <c r="S1078" t="s">
        <v>8357</v>
      </c>
      <c r="T1078" t="s">
        <v>8327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ROUND(SUM((Table1[[#This Row],[pledged]]/Table1[[#This Row],[goal]])*100),0)</f>
        <v>29</v>
      </c>
      <c r="P1079" s="8">
        <f>IFERROR(Table1[[#This Row],[pledged]]/Table1[[#This Row],[backers_count]],"0")</f>
        <v>43.976047904191617</v>
      </c>
      <c r="Q1079" s="13">
        <f>(((Table1[[#This Row],[deadline]]/60)/60)/24)+DATE(1970,1,1)</f>
        <v>42383.16679398148</v>
      </c>
      <c r="R1079" s="13">
        <f>(((Table1[[#This Row],[launched_at]]/60)/60)/24)+DATE(1970,1,1)</f>
        <v>42353.16679398148</v>
      </c>
      <c r="S1079" t="s">
        <v>8357</v>
      </c>
      <c r="T1079" t="s">
        <v>8327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ROUND(SUM((Table1[[#This Row],[pledged]]/Table1[[#This Row],[goal]])*100),0)</f>
        <v>8</v>
      </c>
      <c r="P1080" s="8">
        <f>IFERROR(Table1[[#This Row],[pledged]]/Table1[[#This Row],[backers_count]],"0")</f>
        <v>9</v>
      </c>
      <c r="Q1080" s="13">
        <f>(((Table1[[#This Row],[deadline]]/60)/60)/24)+DATE(1970,1,1)</f>
        <v>40746.195844907408</v>
      </c>
      <c r="R1080" s="13">
        <f>(((Table1[[#This Row],[launched_at]]/60)/60)/24)+DATE(1970,1,1)</f>
        <v>40701.195844907408</v>
      </c>
      <c r="S1080" t="s">
        <v>8357</v>
      </c>
      <c r="T1080" t="s">
        <v>8327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ROUND(SUM((Table1[[#This Row],[pledged]]/Table1[[#This Row],[goal]])*100),0)</f>
        <v>3</v>
      </c>
      <c r="P1081" s="8">
        <f>IFERROR(Table1[[#This Row],[pledged]]/Table1[[#This Row],[backers_count]],"0")</f>
        <v>37.666666666666664</v>
      </c>
      <c r="Q1081" s="13">
        <f>(((Table1[[#This Row],[deadline]]/60)/60)/24)+DATE(1970,1,1)</f>
        <v>42504.566388888896</v>
      </c>
      <c r="R1081" s="13">
        <f>(((Table1[[#This Row],[launched_at]]/60)/60)/24)+DATE(1970,1,1)</f>
        <v>42479.566388888896</v>
      </c>
      <c r="S1081" t="s">
        <v>8357</v>
      </c>
      <c r="T1081" t="s">
        <v>8327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ROUND(SUM((Table1[[#This Row],[pledged]]/Table1[[#This Row],[goal]])*100),0)</f>
        <v>9</v>
      </c>
      <c r="P1082" s="8">
        <f>IFERROR(Table1[[#This Row],[pledged]]/Table1[[#This Row],[backers_count]],"0")</f>
        <v>18.581632653061224</v>
      </c>
      <c r="Q1082" s="13">
        <f>(((Table1[[#This Row],[deadline]]/60)/60)/24)+DATE(1970,1,1)</f>
        <v>41770.138113425928</v>
      </c>
      <c r="R1082" s="13">
        <f>(((Table1[[#This Row],[launched_at]]/60)/60)/24)+DATE(1970,1,1)</f>
        <v>41740.138113425928</v>
      </c>
      <c r="S1082" t="s">
        <v>8357</v>
      </c>
      <c r="T1082" t="s">
        <v>8327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ROUND(SUM((Table1[[#This Row],[pledged]]/Table1[[#This Row],[goal]])*100),0)</f>
        <v>0</v>
      </c>
      <c r="P1083" s="8">
        <f>IFERROR(Table1[[#This Row],[pledged]]/Table1[[#This Row],[backers_count]],"0")</f>
        <v>3</v>
      </c>
      <c r="Q1083" s="13">
        <f>(((Table1[[#This Row],[deadline]]/60)/60)/24)+DATE(1970,1,1)</f>
        <v>42032.926990740743</v>
      </c>
      <c r="R1083" s="13">
        <f>(((Table1[[#This Row],[launched_at]]/60)/60)/24)+DATE(1970,1,1)</f>
        <v>42002.926990740743</v>
      </c>
      <c r="S1083" t="s">
        <v>8357</v>
      </c>
      <c r="T1083" t="s">
        <v>8327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ROUND(SUM((Table1[[#This Row],[pledged]]/Table1[[#This Row],[goal]])*100),0)</f>
        <v>1</v>
      </c>
      <c r="P1084" s="8">
        <f>IFERROR(Table1[[#This Row],[pledged]]/Table1[[#This Row],[backers_count]],"0")</f>
        <v>18.666666666666668</v>
      </c>
      <c r="Q1084" s="13">
        <f>(((Table1[[#This Row],[deadline]]/60)/60)/24)+DATE(1970,1,1)</f>
        <v>41131.906111111115</v>
      </c>
      <c r="R1084" s="13">
        <f>(((Table1[[#This Row],[launched_at]]/60)/60)/24)+DATE(1970,1,1)</f>
        <v>41101.906111111115</v>
      </c>
      <c r="S1084" t="s">
        <v>8357</v>
      </c>
      <c r="T1084" t="s">
        <v>8327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ROUND(SUM((Table1[[#This Row],[pledged]]/Table1[[#This Row],[goal]])*100),0)</f>
        <v>1</v>
      </c>
      <c r="P1085" s="8">
        <f>IFERROR(Table1[[#This Row],[pledged]]/Table1[[#This Row],[backers_count]],"0")</f>
        <v>410</v>
      </c>
      <c r="Q1085" s="13">
        <f>(((Table1[[#This Row],[deadline]]/60)/60)/24)+DATE(1970,1,1)</f>
        <v>41853.659525462965</v>
      </c>
      <c r="R1085" s="13">
        <f>(((Table1[[#This Row],[launched_at]]/60)/60)/24)+DATE(1970,1,1)</f>
        <v>41793.659525462965</v>
      </c>
      <c r="S1085" t="s">
        <v>8357</v>
      </c>
      <c r="T1085" t="s">
        <v>8327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ROUND(SUM((Table1[[#This Row],[pledged]]/Table1[[#This Row],[goal]])*100),0)</f>
        <v>0</v>
      </c>
      <c r="P1086" s="8" t="str">
        <f>IFERROR(Table1[[#This Row],[pledged]]/Table1[[#This Row],[backers_count]],"0")</f>
        <v>0</v>
      </c>
      <c r="Q1086" s="13">
        <f>(((Table1[[#This Row],[deadline]]/60)/60)/24)+DATE(1970,1,1)</f>
        <v>41859.912083333329</v>
      </c>
      <c r="R1086" s="13">
        <f>(((Table1[[#This Row],[launched_at]]/60)/60)/24)+DATE(1970,1,1)</f>
        <v>41829.912083333329</v>
      </c>
      <c r="S1086" t="s">
        <v>8357</v>
      </c>
      <c r="T1086" t="s">
        <v>8327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ROUND(SUM((Table1[[#This Row],[pledged]]/Table1[[#This Row],[goal]])*100),0)</f>
        <v>3</v>
      </c>
      <c r="P1087" s="8">
        <f>IFERROR(Table1[[#This Row],[pledged]]/Table1[[#This Row],[backers_count]],"0")</f>
        <v>114</v>
      </c>
      <c r="Q1087" s="13">
        <f>(((Table1[[#This Row],[deadline]]/60)/60)/24)+DATE(1970,1,1)</f>
        <v>42443.629340277781</v>
      </c>
      <c r="R1087" s="13">
        <f>(((Table1[[#This Row],[launched_at]]/60)/60)/24)+DATE(1970,1,1)</f>
        <v>42413.671006944445</v>
      </c>
      <c r="S1087" t="s">
        <v>8357</v>
      </c>
      <c r="T1087" t="s">
        <v>8327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ROUND(SUM((Table1[[#This Row],[pledged]]/Table1[[#This Row],[goal]])*100),0)</f>
        <v>0</v>
      </c>
      <c r="P1088" s="8">
        <f>IFERROR(Table1[[#This Row],[pledged]]/Table1[[#This Row],[backers_count]],"0")</f>
        <v>7.5</v>
      </c>
      <c r="Q1088" s="13">
        <f>(((Table1[[#This Row],[deadline]]/60)/60)/24)+DATE(1970,1,1)</f>
        <v>41875.866793981484</v>
      </c>
      <c r="R1088" s="13">
        <f>(((Table1[[#This Row],[launched_at]]/60)/60)/24)+DATE(1970,1,1)</f>
        <v>41845.866793981484</v>
      </c>
      <c r="S1088" t="s">
        <v>8357</v>
      </c>
      <c r="T1088" t="s">
        <v>8327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ROUND(SUM((Table1[[#This Row],[pledged]]/Table1[[#This Row],[goal]])*100),0)</f>
        <v>0</v>
      </c>
      <c r="P1089" s="8" t="str">
        <f>IFERROR(Table1[[#This Row],[pledged]]/Table1[[#This Row],[backers_count]],"0")</f>
        <v>0</v>
      </c>
      <c r="Q1089" s="13">
        <f>(((Table1[[#This Row],[deadline]]/60)/60)/24)+DATE(1970,1,1)</f>
        <v>41805.713969907411</v>
      </c>
      <c r="R1089" s="13">
        <f>(((Table1[[#This Row],[launched_at]]/60)/60)/24)+DATE(1970,1,1)</f>
        <v>41775.713969907411</v>
      </c>
      <c r="S1089" t="s">
        <v>8357</v>
      </c>
      <c r="T1089" t="s">
        <v>8327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ROUND(SUM((Table1[[#This Row],[pledged]]/Table1[[#This Row],[goal]])*100),0)</f>
        <v>14</v>
      </c>
      <c r="P1090" s="8">
        <f>IFERROR(Table1[[#This Row],[pledged]]/Table1[[#This Row],[backers_count]],"0")</f>
        <v>43.41727891156463</v>
      </c>
      <c r="Q1090" s="13">
        <f>(((Table1[[#This Row],[deadline]]/60)/60)/24)+DATE(1970,1,1)</f>
        <v>41753.799386574072</v>
      </c>
      <c r="R1090" s="13">
        <f>(((Table1[[#This Row],[launched_at]]/60)/60)/24)+DATE(1970,1,1)</f>
        <v>41723.799386574072</v>
      </c>
      <c r="S1090" t="s">
        <v>8357</v>
      </c>
      <c r="T1090" t="s">
        <v>8327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ROUND(SUM((Table1[[#This Row],[pledged]]/Table1[[#This Row],[goal]])*100),0)</f>
        <v>8</v>
      </c>
      <c r="P1091" s="8">
        <f>IFERROR(Table1[[#This Row],[pledged]]/Table1[[#This Row],[backers_count]],"0")</f>
        <v>23.959183673469386</v>
      </c>
      <c r="Q1091" s="13">
        <f>(((Table1[[#This Row],[deadline]]/60)/60)/24)+DATE(1970,1,1)</f>
        <v>42181.189525462964</v>
      </c>
      <c r="R1091" s="13">
        <f>(((Table1[[#This Row],[launched_at]]/60)/60)/24)+DATE(1970,1,1)</f>
        <v>42151.189525462964</v>
      </c>
      <c r="S1091" t="s">
        <v>8357</v>
      </c>
      <c r="T1091" t="s">
        <v>8327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ROUND(SUM((Table1[[#This Row],[pledged]]/Table1[[#This Row],[goal]])*100),0)</f>
        <v>0</v>
      </c>
      <c r="P1092" s="8">
        <f>IFERROR(Table1[[#This Row],[pledged]]/Table1[[#This Row],[backers_count]],"0")</f>
        <v>5</v>
      </c>
      <c r="Q1092" s="13">
        <f>(((Table1[[#This Row],[deadline]]/60)/60)/24)+DATE(1970,1,1)</f>
        <v>42153.185798611114</v>
      </c>
      <c r="R1092" s="13">
        <f>(((Table1[[#This Row],[launched_at]]/60)/60)/24)+DATE(1970,1,1)</f>
        <v>42123.185798611114</v>
      </c>
      <c r="S1092" t="s">
        <v>8357</v>
      </c>
      <c r="T1092" t="s">
        <v>8327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ROUND(SUM((Table1[[#This Row],[pledged]]/Table1[[#This Row],[goal]])*100),0)</f>
        <v>13</v>
      </c>
      <c r="P1093" s="8">
        <f>IFERROR(Table1[[#This Row],[pledged]]/Table1[[#This Row],[backers_count]],"0")</f>
        <v>12.5</v>
      </c>
      <c r="Q1093" s="13">
        <f>(((Table1[[#This Row],[deadline]]/60)/60)/24)+DATE(1970,1,1)</f>
        <v>42470.778611111105</v>
      </c>
      <c r="R1093" s="13">
        <f>(((Table1[[#This Row],[launched_at]]/60)/60)/24)+DATE(1970,1,1)</f>
        <v>42440.820277777777</v>
      </c>
      <c r="S1093" t="s">
        <v>8357</v>
      </c>
      <c r="T1093" t="s">
        <v>8327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ROUND(SUM((Table1[[#This Row],[pledged]]/Table1[[#This Row],[goal]])*100),0)</f>
        <v>1</v>
      </c>
      <c r="P1094" s="8">
        <f>IFERROR(Table1[[#This Row],[pledged]]/Table1[[#This Row],[backers_count]],"0")</f>
        <v>3</v>
      </c>
      <c r="Q1094" s="13">
        <f>(((Table1[[#This Row],[deadline]]/60)/60)/24)+DATE(1970,1,1)</f>
        <v>41280.025902777779</v>
      </c>
      <c r="R1094" s="13">
        <f>(((Table1[[#This Row],[launched_at]]/60)/60)/24)+DATE(1970,1,1)</f>
        <v>41250.025902777779</v>
      </c>
      <c r="S1094" t="s">
        <v>8357</v>
      </c>
      <c r="T1094" t="s">
        <v>8327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ROUND(SUM((Table1[[#This Row],[pledged]]/Table1[[#This Row],[goal]])*100),0)</f>
        <v>14</v>
      </c>
      <c r="P1095" s="8">
        <f>IFERROR(Table1[[#This Row],[pledged]]/Table1[[#This Row],[backers_count]],"0")</f>
        <v>10.5625</v>
      </c>
      <c r="Q1095" s="13">
        <f>(((Table1[[#This Row],[deadline]]/60)/60)/24)+DATE(1970,1,1)</f>
        <v>42411.973807870367</v>
      </c>
      <c r="R1095" s="13">
        <f>(((Table1[[#This Row],[launched_at]]/60)/60)/24)+DATE(1970,1,1)</f>
        <v>42396.973807870367</v>
      </c>
      <c r="S1095" t="s">
        <v>8357</v>
      </c>
      <c r="T1095" t="s">
        <v>8327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ROUND(SUM((Table1[[#This Row],[pledged]]/Table1[[#This Row],[goal]])*100),0)</f>
        <v>18</v>
      </c>
      <c r="P1096" s="8">
        <f>IFERROR(Table1[[#This Row],[pledged]]/Table1[[#This Row],[backers_count]],"0")</f>
        <v>122.00037037037038</v>
      </c>
      <c r="Q1096" s="13">
        <f>(((Table1[[#This Row],[deadline]]/60)/60)/24)+DATE(1970,1,1)</f>
        <v>40825.713344907403</v>
      </c>
      <c r="R1096" s="13">
        <f>(((Table1[[#This Row],[launched_at]]/60)/60)/24)+DATE(1970,1,1)</f>
        <v>40795.713344907403</v>
      </c>
      <c r="S1096" t="s">
        <v>8357</v>
      </c>
      <c r="T1096" t="s">
        <v>8327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ROUND(SUM((Table1[[#This Row],[pledged]]/Table1[[#This Row],[goal]])*100),0)</f>
        <v>5</v>
      </c>
      <c r="P1097" s="8">
        <f>IFERROR(Table1[[#This Row],[pledged]]/Table1[[#This Row],[backers_count]],"0")</f>
        <v>267.80851063829789</v>
      </c>
      <c r="Q1097" s="13">
        <f>(((Table1[[#This Row],[deadline]]/60)/60)/24)+DATE(1970,1,1)</f>
        <v>41516.537268518521</v>
      </c>
      <c r="R1097" s="13">
        <f>(((Table1[[#This Row],[launched_at]]/60)/60)/24)+DATE(1970,1,1)</f>
        <v>41486.537268518521</v>
      </c>
      <c r="S1097" t="s">
        <v>8357</v>
      </c>
      <c r="T1097" t="s">
        <v>8327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ROUND(SUM((Table1[[#This Row],[pledged]]/Table1[[#This Row],[goal]])*100),0)</f>
        <v>18</v>
      </c>
      <c r="P1098" s="8">
        <f>IFERROR(Table1[[#This Row],[pledged]]/Table1[[#This Row],[backers_count]],"0")</f>
        <v>74.206896551724142</v>
      </c>
      <c r="Q1098" s="13">
        <f>(((Table1[[#This Row],[deadline]]/60)/60)/24)+DATE(1970,1,1)</f>
        <v>41916.145833333336</v>
      </c>
      <c r="R1098" s="13">
        <f>(((Table1[[#This Row],[launched_at]]/60)/60)/24)+DATE(1970,1,1)</f>
        <v>41885.51798611111</v>
      </c>
      <c r="S1098" t="s">
        <v>8357</v>
      </c>
      <c r="T1098" t="s">
        <v>8327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ROUND(SUM((Table1[[#This Row],[pledged]]/Table1[[#This Row],[goal]])*100),0)</f>
        <v>0</v>
      </c>
      <c r="P1099" s="8">
        <f>IFERROR(Table1[[#This Row],[pledged]]/Table1[[#This Row],[backers_count]],"0")</f>
        <v>6.7142857142857144</v>
      </c>
      <c r="Q1099" s="13">
        <f>(((Table1[[#This Row],[deadline]]/60)/60)/24)+DATE(1970,1,1)</f>
        <v>41700.792557870373</v>
      </c>
      <c r="R1099" s="13">
        <f>(((Table1[[#This Row],[launched_at]]/60)/60)/24)+DATE(1970,1,1)</f>
        <v>41660.792557870373</v>
      </c>
      <c r="S1099" t="s">
        <v>8357</v>
      </c>
      <c r="T1099" t="s">
        <v>8327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ROUND(SUM((Table1[[#This Row],[pledged]]/Table1[[#This Row],[goal]])*100),0)</f>
        <v>7</v>
      </c>
      <c r="P1100" s="8">
        <f>IFERROR(Table1[[#This Row],[pledged]]/Table1[[#This Row],[backers_count]],"0")</f>
        <v>81.954545454545453</v>
      </c>
      <c r="Q1100" s="13">
        <f>(((Table1[[#This Row],[deadline]]/60)/60)/24)+DATE(1970,1,1)</f>
        <v>41742.762673611112</v>
      </c>
      <c r="R1100" s="13">
        <f>(((Table1[[#This Row],[launched_at]]/60)/60)/24)+DATE(1970,1,1)</f>
        <v>41712.762673611112</v>
      </c>
      <c r="S1100" t="s">
        <v>8357</v>
      </c>
      <c r="T1100" t="s">
        <v>8327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ROUND(SUM((Table1[[#This Row],[pledged]]/Table1[[#This Row],[goal]])*100),0)</f>
        <v>1</v>
      </c>
      <c r="P1101" s="8">
        <f>IFERROR(Table1[[#This Row],[pledged]]/Table1[[#This Row],[backers_count]],"0")</f>
        <v>25</v>
      </c>
      <c r="Q1101" s="13">
        <f>(((Table1[[#This Row],[deadline]]/60)/60)/24)+DATE(1970,1,1)</f>
        <v>42137.836435185185</v>
      </c>
      <c r="R1101" s="13">
        <f>(((Table1[[#This Row],[launched_at]]/60)/60)/24)+DATE(1970,1,1)</f>
        <v>42107.836435185185</v>
      </c>
      <c r="S1101" t="s">
        <v>8357</v>
      </c>
      <c r="T1101" t="s">
        <v>8327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ROUND(SUM((Table1[[#This Row],[pledged]]/Table1[[#This Row],[goal]])*100),0)</f>
        <v>3</v>
      </c>
      <c r="P1102" s="8">
        <f>IFERROR(Table1[[#This Row],[pledged]]/Table1[[#This Row],[backers_count]],"0")</f>
        <v>10</v>
      </c>
      <c r="Q1102" s="13">
        <f>(((Table1[[#This Row],[deadline]]/60)/60)/24)+DATE(1970,1,1)</f>
        <v>42414.110775462963</v>
      </c>
      <c r="R1102" s="13">
        <f>(((Table1[[#This Row],[launched_at]]/60)/60)/24)+DATE(1970,1,1)</f>
        <v>42384.110775462963</v>
      </c>
      <c r="S1102" t="s">
        <v>8357</v>
      </c>
      <c r="T1102" t="s">
        <v>8327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ROUND(SUM((Table1[[#This Row],[pledged]]/Table1[[#This Row],[goal]])*100),0)</f>
        <v>0</v>
      </c>
      <c r="P1103" s="8">
        <f>IFERROR(Table1[[#This Row],[pledged]]/Table1[[#This Row],[backers_count]],"0")</f>
        <v>6.833333333333333</v>
      </c>
      <c r="Q1103" s="13">
        <f>(((Table1[[#This Row],[deadline]]/60)/60)/24)+DATE(1970,1,1)</f>
        <v>42565.758333333331</v>
      </c>
      <c r="R1103" s="13">
        <f>(((Table1[[#This Row],[launched_at]]/60)/60)/24)+DATE(1970,1,1)</f>
        <v>42538.77243055556</v>
      </c>
      <c r="S1103" t="s">
        <v>8357</v>
      </c>
      <c r="T1103" t="s">
        <v>8327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ROUND(SUM((Table1[[#This Row],[pledged]]/Table1[[#This Row],[goal]])*100),0)</f>
        <v>5</v>
      </c>
      <c r="P1104" s="8">
        <f>IFERROR(Table1[[#This Row],[pledged]]/Table1[[#This Row],[backers_count]],"0")</f>
        <v>17.708333333333332</v>
      </c>
      <c r="Q1104" s="13">
        <f>(((Table1[[#This Row],[deadline]]/60)/60)/24)+DATE(1970,1,1)</f>
        <v>41617.249305555553</v>
      </c>
      <c r="R1104" s="13">
        <f>(((Table1[[#This Row],[launched_at]]/60)/60)/24)+DATE(1970,1,1)</f>
        <v>41577.045428240745</v>
      </c>
      <c r="S1104" t="s">
        <v>8357</v>
      </c>
      <c r="T1104" t="s">
        <v>8327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ROUND(SUM((Table1[[#This Row],[pledged]]/Table1[[#This Row],[goal]])*100),0)</f>
        <v>2</v>
      </c>
      <c r="P1105" s="8">
        <f>IFERROR(Table1[[#This Row],[pledged]]/Table1[[#This Row],[backers_count]],"0")</f>
        <v>16.2</v>
      </c>
      <c r="Q1105" s="13">
        <f>(((Table1[[#This Row],[deadline]]/60)/60)/24)+DATE(1970,1,1)</f>
        <v>42539.22210648148</v>
      </c>
      <c r="R1105" s="13">
        <f>(((Table1[[#This Row],[launched_at]]/60)/60)/24)+DATE(1970,1,1)</f>
        <v>42479.22210648148</v>
      </c>
      <c r="S1105" t="s">
        <v>8357</v>
      </c>
      <c r="T1105" t="s">
        <v>8327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ROUND(SUM((Table1[[#This Row],[pledged]]/Table1[[#This Row],[goal]])*100),0)</f>
        <v>5</v>
      </c>
      <c r="P1106" s="8">
        <f>IFERROR(Table1[[#This Row],[pledged]]/Table1[[#This Row],[backers_count]],"0")</f>
        <v>80.297297297297291</v>
      </c>
      <c r="Q1106" s="13">
        <f>(((Table1[[#This Row],[deadline]]/60)/60)/24)+DATE(1970,1,1)</f>
        <v>41801.40996527778</v>
      </c>
      <c r="R1106" s="13">
        <f>(((Table1[[#This Row],[launched_at]]/60)/60)/24)+DATE(1970,1,1)</f>
        <v>41771.40996527778</v>
      </c>
      <c r="S1106" t="s">
        <v>8357</v>
      </c>
      <c r="T1106" t="s">
        <v>8327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ROUND(SUM((Table1[[#This Row],[pledged]]/Table1[[#This Row],[goal]])*100),0)</f>
        <v>0</v>
      </c>
      <c r="P1107" s="8">
        <f>IFERROR(Table1[[#This Row],[pledged]]/Table1[[#This Row],[backers_count]],"0")</f>
        <v>71.55</v>
      </c>
      <c r="Q1107" s="13">
        <f>(((Table1[[#This Row],[deadline]]/60)/60)/24)+DATE(1970,1,1)</f>
        <v>41722.0940625</v>
      </c>
      <c r="R1107" s="13">
        <f>(((Table1[[#This Row],[launched_at]]/60)/60)/24)+DATE(1970,1,1)</f>
        <v>41692.135729166665</v>
      </c>
      <c r="S1107" t="s">
        <v>8357</v>
      </c>
      <c r="T1107" t="s">
        <v>8327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ROUND(SUM((Table1[[#This Row],[pledged]]/Table1[[#This Row],[goal]])*100),0)</f>
        <v>41</v>
      </c>
      <c r="P1108" s="8">
        <f>IFERROR(Table1[[#This Row],[pledged]]/Table1[[#This Row],[backers_count]],"0")</f>
        <v>23.571428571428573</v>
      </c>
      <c r="Q1108" s="13">
        <f>(((Table1[[#This Row],[deadline]]/60)/60)/24)+DATE(1970,1,1)</f>
        <v>41003.698784722219</v>
      </c>
      <c r="R1108" s="13">
        <f>(((Table1[[#This Row],[launched_at]]/60)/60)/24)+DATE(1970,1,1)</f>
        <v>40973.740451388891</v>
      </c>
      <c r="S1108" t="s">
        <v>8357</v>
      </c>
      <c r="T1108" t="s">
        <v>8327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ROUND(SUM((Table1[[#This Row],[pledged]]/Table1[[#This Row],[goal]])*100),0)</f>
        <v>0</v>
      </c>
      <c r="P1109" s="8" t="str">
        <f>IFERROR(Table1[[#This Row],[pledged]]/Table1[[#This Row],[backers_count]],"0")</f>
        <v>0</v>
      </c>
      <c r="Q1109" s="13">
        <f>(((Table1[[#This Row],[deadline]]/60)/60)/24)+DATE(1970,1,1)</f>
        <v>41843.861388888887</v>
      </c>
      <c r="R1109" s="13">
        <f>(((Table1[[#This Row],[launched_at]]/60)/60)/24)+DATE(1970,1,1)</f>
        <v>41813.861388888887</v>
      </c>
      <c r="S1109" t="s">
        <v>8357</v>
      </c>
      <c r="T1109" t="s">
        <v>8327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ROUND(SUM((Table1[[#This Row],[pledged]]/Table1[[#This Row],[goal]])*100),0)</f>
        <v>3</v>
      </c>
      <c r="P1110" s="8">
        <f>IFERROR(Table1[[#This Row],[pledged]]/Table1[[#This Row],[backers_count]],"0")</f>
        <v>34.88095238095238</v>
      </c>
      <c r="Q1110" s="13">
        <f>(((Table1[[#This Row],[deadline]]/60)/60)/24)+DATE(1970,1,1)</f>
        <v>41012.595312500001</v>
      </c>
      <c r="R1110" s="13">
        <f>(((Table1[[#This Row],[launched_at]]/60)/60)/24)+DATE(1970,1,1)</f>
        <v>40952.636979166666</v>
      </c>
      <c r="S1110" t="s">
        <v>8357</v>
      </c>
      <c r="T1110" t="s">
        <v>8327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ROUND(SUM((Table1[[#This Row],[pledged]]/Table1[[#This Row],[goal]])*100),0)</f>
        <v>0</v>
      </c>
      <c r="P1111" s="8">
        <f>IFERROR(Table1[[#This Row],[pledged]]/Table1[[#This Row],[backers_count]],"0")</f>
        <v>15</v>
      </c>
      <c r="Q1111" s="13">
        <f>(((Table1[[#This Row],[deadline]]/60)/60)/24)+DATE(1970,1,1)</f>
        <v>42692.793865740736</v>
      </c>
      <c r="R1111" s="13">
        <f>(((Table1[[#This Row],[launched_at]]/60)/60)/24)+DATE(1970,1,1)</f>
        <v>42662.752199074079</v>
      </c>
      <c r="S1111" t="s">
        <v>8357</v>
      </c>
      <c r="T1111" t="s">
        <v>8327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ROUND(SUM((Table1[[#This Row],[pledged]]/Table1[[#This Row],[goal]])*100),0)</f>
        <v>1</v>
      </c>
      <c r="P1112" s="8">
        <f>IFERROR(Table1[[#This Row],[pledged]]/Table1[[#This Row],[backers_count]],"0")</f>
        <v>23.181818181818183</v>
      </c>
      <c r="Q1112" s="13">
        <f>(((Table1[[#This Row],[deadline]]/60)/60)/24)+DATE(1970,1,1)</f>
        <v>41250.933124999996</v>
      </c>
      <c r="R1112" s="13">
        <f>(((Table1[[#This Row],[launched_at]]/60)/60)/24)+DATE(1970,1,1)</f>
        <v>41220.933124999996</v>
      </c>
      <c r="S1112" t="s">
        <v>8357</v>
      </c>
      <c r="T1112" t="s">
        <v>8327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ROUND(SUM((Table1[[#This Row],[pledged]]/Table1[[#This Row],[goal]])*100),0)</f>
        <v>0</v>
      </c>
      <c r="P1113" s="8">
        <f>IFERROR(Table1[[#This Row],[pledged]]/Table1[[#This Row],[backers_count]],"0")</f>
        <v>1</v>
      </c>
      <c r="Q1113" s="13">
        <f>(((Table1[[#This Row],[deadline]]/60)/60)/24)+DATE(1970,1,1)</f>
        <v>42377.203587962969</v>
      </c>
      <c r="R1113" s="13">
        <f>(((Table1[[#This Row],[launched_at]]/60)/60)/24)+DATE(1970,1,1)</f>
        <v>42347.203587962969</v>
      </c>
      <c r="S1113" t="s">
        <v>8357</v>
      </c>
      <c r="T1113" t="s">
        <v>8327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ROUND(SUM((Table1[[#This Row],[pledged]]/Table1[[#This Row],[goal]])*100),0)</f>
        <v>36</v>
      </c>
      <c r="P1114" s="8">
        <f>IFERROR(Table1[[#This Row],[pledged]]/Table1[[#This Row],[backers_count]],"0")</f>
        <v>100.23371794871794</v>
      </c>
      <c r="Q1114" s="13">
        <f>(((Table1[[#This Row],[deadline]]/60)/60)/24)+DATE(1970,1,1)</f>
        <v>42023.354166666672</v>
      </c>
      <c r="R1114" s="13">
        <f>(((Table1[[#This Row],[launched_at]]/60)/60)/24)+DATE(1970,1,1)</f>
        <v>41963.759386574078</v>
      </c>
      <c r="S1114" t="s">
        <v>8357</v>
      </c>
      <c r="T1114" t="s">
        <v>8327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ROUND(SUM((Table1[[#This Row],[pledged]]/Table1[[#This Row],[goal]])*100),0)</f>
        <v>1</v>
      </c>
      <c r="P1115" s="8">
        <f>IFERROR(Table1[[#This Row],[pledged]]/Table1[[#This Row],[backers_count]],"0")</f>
        <v>5</v>
      </c>
      <c r="Q1115" s="13">
        <f>(((Table1[[#This Row],[deadline]]/60)/60)/24)+DATE(1970,1,1)</f>
        <v>41865.977083333331</v>
      </c>
      <c r="R1115" s="13">
        <f>(((Table1[[#This Row],[launched_at]]/60)/60)/24)+DATE(1970,1,1)</f>
        <v>41835.977083333331</v>
      </c>
      <c r="S1115" t="s">
        <v>8357</v>
      </c>
      <c r="T1115" t="s">
        <v>8327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ROUND(SUM((Table1[[#This Row],[pledged]]/Table1[[#This Row],[goal]])*100),0)</f>
        <v>0</v>
      </c>
      <c r="P1116" s="8">
        <f>IFERROR(Table1[[#This Row],[pledged]]/Table1[[#This Row],[backers_count]],"0")</f>
        <v>3.3333333333333335</v>
      </c>
      <c r="Q1116" s="13">
        <f>(((Table1[[#This Row],[deadline]]/60)/60)/24)+DATE(1970,1,1)</f>
        <v>41556.345914351856</v>
      </c>
      <c r="R1116" s="13">
        <f>(((Table1[[#This Row],[launched_at]]/60)/60)/24)+DATE(1970,1,1)</f>
        <v>41526.345914351856</v>
      </c>
      <c r="S1116" t="s">
        <v>8357</v>
      </c>
      <c r="T1116" t="s">
        <v>8327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ROUND(SUM((Table1[[#This Row],[pledged]]/Table1[[#This Row],[goal]])*100),0)</f>
        <v>0</v>
      </c>
      <c r="P1117" s="8">
        <f>IFERROR(Table1[[#This Row],[pledged]]/Table1[[#This Row],[backers_count]],"0")</f>
        <v>13.25</v>
      </c>
      <c r="Q1117" s="13">
        <f>(((Table1[[#This Row],[deadline]]/60)/60)/24)+DATE(1970,1,1)</f>
        <v>42459.653877314813</v>
      </c>
      <c r="R1117" s="13">
        <f>(((Table1[[#This Row],[launched_at]]/60)/60)/24)+DATE(1970,1,1)</f>
        <v>42429.695543981477</v>
      </c>
      <c r="S1117" t="s">
        <v>8357</v>
      </c>
      <c r="T1117" t="s">
        <v>8327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ROUND(SUM((Table1[[#This Row],[pledged]]/Table1[[#This Row],[goal]])*100),0)</f>
        <v>0</v>
      </c>
      <c r="P1118" s="8">
        <f>IFERROR(Table1[[#This Row],[pledged]]/Table1[[#This Row],[backers_count]],"0")</f>
        <v>17.852</v>
      </c>
      <c r="Q1118" s="13">
        <f>(((Table1[[#This Row],[deadline]]/60)/60)/24)+DATE(1970,1,1)</f>
        <v>41069.847314814811</v>
      </c>
      <c r="R1118" s="13">
        <f>(((Table1[[#This Row],[launched_at]]/60)/60)/24)+DATE(1970,1,1)</f>
        <v>41009.847314814811</v>
      </c>
      <c r="S1118" t="s">
        <v>8357</v>
      </c>
      <c r="T1118" t="s">
        <v>8327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ROUND(SUM((Table1[[#This Row],[pledged]]/Table1[[#This Row],[goal]])*100),0)</f>
        <v>8</v>
      </c>
      <c r="P1119" s="8">
        <f>IFERROR(Table1[[#This Row],[pledged]]/Table1[[#This Row],[backers_count]],"0")</f>
        <v>10.375</v>
      </c>
      <c r="Q1119" s="13">
        <f>(((Table1[[#This Row],[deadline]]/60)/60)/24)+DATE(1970,1,1)</f>
        <v>42363.598530092597</v>
      </c>
      <c r="R1119" s="13">
        <f>(((Table1[[#This Row],[launched_at]]/60)/60)/24)+DATE(1970,1,1)</f>
        <v>42333.598530092597</v>
      </c>
      <c r="S1119" t="s">
        <v>8357</v>
      </c>
      <c r="T1119" t="s">
        <v>8327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ROUND(SUM((Table1[[#This Row],[pledged]]/Table1[[#This Row],[goal]])*100),0)</f>
        <v>2</v>
      </c>
      <c r="P1120" s="8">
        <f>IFERROR(Table1[[#This Row],[pledged]]/Table1[[#This Row],[backers_count]],"0")</f>
        <v>36.333333333333336</v>
      </c>
      <c r="Q1120" s="13">
        <f>(((Table1[[#This Row],[deadline]]/60)/60)/24)+DATE(1970,1,1)</f>
        <v>41734.124756944446</v>
      </c>
      <c r="R1120" s="13">
        <f>(((Table1[[#This Row],[launched_at]]/60)/60)/24)+DATE(1970,1,1)</f>
        <v>41704.16642361111</v>
      </c>
      <c r="S1120" t="s">
        <v>8357</v>
      </c>
      <c r="T1120" t="s">
        <v>8327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ROUND(SUM((Table1[[#This Row],[pledged]]/Table1[[#This Row],[goal]])*100),0)</f>
        <v>0</v>
      </c>
      <c r="P1121" s="8">
        <f>IFERROR(Table1[[#This Row],[pledged]]/Table1[[#This Row],[backers_count]],"0")</f>
        <v>5</v>
      </c>
      <c r="Q1121" s="13">
        <f>(((Table1[[#This Row],[deadline]]/60)/60)/24)+DATE(1970,1,1)</f>
        <v>41735.792407407411</v>
      </c>
      <c r="R1121" s="13">
        <f>(((Table1[[#This Row],[launched_at]]/60)/60)/24)+DATE(1970,1,1)</f>
        <v>41722.792407407411</v>
      </c>
      <c r="S1121" t="s">
        <v>8357</v>
      </c>
      <c r="T1121" t="s">
        <v>8327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ROUND(SUM((Table1[[#This Row],[pledged]]/Table1[[#This Row],[goal]])*100),0)</f>
        <v>0</v>
      </c>
      <c r="P1122" s="8" t="str">
        <f>IFERROR(Table1[[#This Row],[pledged]]/Table1[[#This Row],[backers_count]],"0")</f>
        <v>0</v>
      </c>
      <c r="Q1122" s="13">
        <f>(((Table1[[#This Row],[deadline]]/60)/60)/24)+DATE(1970,1,1)</f>
        <v>40844.872685185182</v>
      </c>
      <c r="R1122" s="13">
        <f>(((Table1[[#This Row],[launched_at]]/60)/60)/24)+DATE(1970,1,1)</f>
        <v>40799.872685185182</v>
      </c>
      <c r="S1122" t="s">
        <v>8357</v>
      </c>
      <c r="T1122" t="s">
        <v>8327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ROUND(SUM((Table1[[#This Row],[pledged]]/Table1[[#This Row],[goal]])*100),0)</f>
        <v>0</v>
      </c>
      <c r="P1123" s="8">
        <f>IFERROR(Table1[[#This Row],[pledged]]/Table1[[#This Row],[backers_count]],"0")</f>
        <v>5.8</v>
      </c>
      <c r="Q1123" s="13">
        <f>(((Table1[[#This Row],[deadline]]/60)/60)/24)+DATE(1970,1,1)</f>
        <v>42442.892546296294</v>
      </c>
      <c r="R1123" s="13">
        <f>(((Table1[[#This Row],[launched_at]]/60)/60)/24)+DATE(1970,1,1)</f>
        <v>42412.934212962966</v>
      </c>
      <c r="S1123" t="s">
        <v>8357</v>
      </c>
      <c r="T1123" t="s">
        <v>8327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ROUND(SUM((Table1[[#This Row],[pledged]]/Table1[[#This Row],[goal]])*100),0)</f>
        <v>0</v>
      </c>
      <c r="P1124" s="8" t="str">
        <f>IFERROR(Table1[[#This Row],[pledged]]/Table1[[#This Row],[backers_count]],"0")</f>
        <v>0</v>
      </c>
      <c r="Q1124" s="13">
        <f>(((Table1[[#This Row],[deadline]]/60)/60)/24)+DATE(1970,1,1)</f>
        <v>41424.703993055555</v>
      </c>
      <c r="R1124" s="13">
        <f>(((Table1[[#This Row],[launched_at]]/60)/60)/24)+DATE(1970,1,1)</f>
        <v>41410.703993055555</v>
      </c>
      <c r="S1124" t="s">
        <v>8357</v>
      </c>
      <c r="T1124" t="s">
        <v>8327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ROUND(SUM((Table1[[#This Row],[pledged]]/Table1[[#This Row],[goal]])*100),0)</f>
        <v>0</v>
      </c>
      <c r="P1125" s="8">
        <f>IFERROR(Table1[[#This Row],[pledged]]/Table1[[#This Row],[backers_count]],"0")</f>
        <v>3.6666666666666665</v>
      </c>
      <c r="Q1125" s="13">
        <f>(((Table1[[#This Row],[deadline]]/60)/60)/24)+DATE(1970,1,1)</f>
        <v>41748.5237037037</v>
      </c>
      <c r="R1125" s="13">
        <f>(((Table1[[#This Row],[launched_at]]/60)/60)/24)+DATE(1970,1,1)</f>
        <v>41718.5237037037</v>
      </c>
      <c r="S1125" t="s">
        <v>8357</v>
      </c>
      <c r="T1125" t="s">
        <v>8327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ROUND(SUM((Table1[[#This Row],[pledged]]/Table1[[#This Row],[goal]])*100),0)</f>
        <v>0</v>
      </c>
      <c r="P1126" s="8">
        <f>IFERROR(Table1[[#This Row],[pledged]]/Table1[[#This Row],[backers_count]],"0")</f>
        <v>60.714285714285715</v>
      </c>
      <c r="Q1126" s="13">
        <f>(((Table1[[#This Row],[deadline]]/60)/60)/24)+DATE(1970,1,1)</f>
        <v>42124.667256944449</v>
      </c>
      <c r="R1126" s="13">
        <f>(((Table1[[#This Row],[launched_at]]/60)/60)/24)+DATE(1970,1,1)</f>
        <v>42094.667256944449</v>
      </c>
      <c r="S1126" t="s">
        <v>8357</v>
      </c>
      <c r="T1126" t="s">
        <v>8328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ROUND(SUM((Table1[[#This Row],[pledged]]/Table1[[#This Row],[goal]])*100),0)</f>
        <v>0</v>
      </c>
      <c r="P1127" s="8" t="str">
        <f>IFERROR(Table1[[#This Row],[pledged]]/Table1[[#This Row],[backers_count]],"0")</f>
        <v>0</v>
      </c>
      <c r="Q1127" s="13">
        <f>(((Table1[[#This Row],[deadline]]/60)/60)/24)+DATE(1970,1,1)</f>
        <v>42272.624189814815</v>
      </c>
      <c r="R1127" s="13">
        <f>(((Table1[[#This Row],[launched_at]]/60)/60)/24)+DATE(1970,1,1)</f>
        <v>42212.624189814815</v>
      </c>
      <c r="S1127" t="s">
        <v>8357</v>
      </c>
      <c r="T1127" t="s">
        <v>8328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ROUND(SUM((Table1[[#This Row],[pledged]]/Table1[[#This Row],[goal]])*100),0)</f>
        <v>1</v>
      </c>
      <c r="P1128" s="8">
        <f>IFERROR(Table1[[#This Row],[pledged]]/Table1[[#This Row],[backers_count]],"0")</f>
        <v>5</v>
      </c>
      <c r="Q1128" s="13">
        <f>(((Table1[[#This Row],[deadline]]/60)/60)/24)+DATE(1970,1,1)</f>
        <v>42565.327476851846</v>
      </c>
      <c r="R1128" s="13">
        <f>(((Table1[[#This Row],[launched_at]]/60)/60)/24)+DATE(1970,1,1)</f>
        <v>42535.327476851846</v>
      </c>
      <c r="S1128" t="s">
        <v>8357</v>
      </c>
      <c r="T1128" t="s">
        <v>8328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ROUND(SUM((Table1[[#This Row],[pledged]]/Table1[[#This Row],[goal]])*100),0)</f>
        <v>2</v>
      </c>
      <c r="P1129" s="8">
        <f>IFERROR(Table1[[#This Row],[pledged]]/Table1[[#This Row],[backers_count]],"0")</f>
        <v>25.434782608695652</v>
      </c>
      <c r="Q1129" s="13">
        <f>(((Table1[[#This Row],[deadline]]/60)/60)/24)+DATE(1970,1,1)</f>
        <v>41957.895833333328</v>
      </c>
      <c r="R1129" s="13">
        <f>(((Table1[[#This Row],[launched_at]]/60)/60)/24)+DATE(1970,1,1)</f>
        <v>41926.854166666664</v>
      </c>
      <c r="S1129" t="s">
        <v>8357</v>
      </c>
      <c r="T1129" t="s">
        <v>8328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ROUND(SUM((Table1[[#This Row],[pledged]]/Table1[[#This Row],[goal]])*100),0)</f>
        <v>0</v>
      </c>
      <c r="P1130" s="8">
        <f>IFERROR(Table1[[#This Row],[pledged]]/Table1[[#This Row],[backers_count]],"0")</f>
        <v>1</v>
      </c>
      <c r="Q1130" s="13">
        <f>(((Table1[[#This Row],[deadline]]/60)/60)/24)+DATE(1970,1,1)</f>
        <v>41858.649502314816</v>
      </c>
      <c r="R1130" s="13">
        <f>(((Table1[[#This Row],[launched_at]]/60)/60)/24)+DATE(1970,1,1)</f>
        <v>41828.649502314816</v>
      </c>
      <c r="S1130" t="s">
        <v>8357</v>
      </c>
      <c r="T1130" t="s">
        <v>8328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ROUND(SUM((Table1[[#This Row],[pledged]]/Table1[[#This Row],[goal]])*100),0)</f>
        <v>0</v>
      </c>
      <c r="P1131" s="8">
        <f>IFERROR(Table1[[#This Row],[pledged]]/Table1[[#This Row],[backers_count]],"0")</f>
        <v>10.5</v>
      </c>
      <c r="Q1131" s="13">
        <f>(((Table1[[#This Row],[deadline]]/60)/60)/24)+DATE(1970,1,1)</f>
        <v>42526.264965277776</v>
      </c>
      <c r="R1131" s="13">
        <f>(((Table1[[#This Row],[launched_at]]/60)/60)/24)+DATE(1970,1,1)</f>
        <v>42496.264965277776</v>
      </c>
      <c r="S1131" t="s">
        <v>8357</v>
      </c>
      <c r="T1131" t="s">
        <v>8328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ROUND(SUM((Table1[[#This Row],[pledged]]/Table1[[#This Row],[goal]])*100),0)</f>
        <v>0</v>
      </c>
      <c r="P1132" s="8">
        <f>IFERROR(Table1[[#This Row],[pledged]]/Table1[[#This Row],[backers_count]],"0")</f>
        <v>3.6666666666666665</v>
      </c>
      <c r="Q1132" s="13">
        <f>(((Table1[[#This Row],[deadline]]/60)/60)/24)+DATE(1970,1,1)</f>
        <v>41969.038194444445</v>
      </c>
      <c r="R1132" s="13">
        <f>(((Table1[[#This Row],[launched_at]]/60)/60)/24)+DATE(1970,1,1)</f>
        <v>41908.996527777781</v>
      </c>
      <c r="S1132" t="s">
        <v>8357</v>
      </c>
      <c r="T1132" t="s">
        <v>8328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ROUND(SUM((Table1[[#This Row],[pledged]]/Table1[[#This Row],[goal]])*100),0)</f>
        <v>0</v>
      </c>
      <c r="P1133" s="8" t="str">
        <f>IFERROR(Table1[[#This Row],[pledged]]/Table1[[#This Row],[backers_count]],"0")</f>
        <v>0</v>
      </c>
      <c r="Q1133" s="13">
        <f>(((Table1[[#This Row],[deadline]]/60)/60)/24)+DATE(1970,1,1)</f>
        <v>42362.908194444448</v>
      </c>
      <c r="R1133" s="13">
        <f>(((Table1[[#This Row],[launched_at]]/60)/60)/24)+DATE(1970,1,1)</f>
        <v>42332.908194444448</v>
      </c>
      <c r="S1133" t="s">
        <v>8357</v>
      </c>
      <c r="T1133" t="s">
        <v>8328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ROUND(SUM((Table1[[#This Row],[pledged]]/Table1[[#This Row],[goal]])*100),0)</f>
        <v>14</v>
      </c>
      <c r="P1134" s="8">
        <f>IFERROR(Table1[[#This Row],[pledged]]/Table1[[#This Row],[backers_count]],"0")</f>
        <v>110.61538461538461</v>
      </c>
      <c r="Q1134" s="13">
        <f>(((Table1[[#This Row],[deadline]]/60)/60)/24)+DATE(1970,1,1)</f>
        <v>42736.115405092598</v>
      </c>
      <c r="R1134" s="13">
        <f>(((Table1[[#This Row],[launched_at]]/60)/60)/24)+DATE(1970,1,1)</f>
        <v>42706.115405092598</v>
      </c>
      <c r="S1134" t="s">
        <v>8357</v>
      </c>
      <c r="T1134" t="s">
        <v>8328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ROUND(SUM((Table1[[#This Row],[pledged]]/Table1[[#This Row],[goal]])*100),0)</f>
        <v>1</v>
      </c>
      <c r="P1135" s="8">
        <f>IFERROR(Table1[[#This Row],[pledged]]/Table1[[#This Row],[backers_count]],"0")</f>
        <v>20</v>
      </c>
      <c r="Q1135" s="13">
        <f>(((Table1[[#This Row],[deadline]]/60)/60)/24)+DATE(1970,1,1)</f>
        <v>41851.407187500001</v>
      </c>
      <c r="R1135" s="13">
        <f>(((Table1[[#This Row],[launched_at]]/60)/60)/24)+DATE(1970,1,1)</f>
        <v>41821.407187500001</v>
      </c>
      <c r="S1135" t="s">
        <v>8357</v>
      </c>
      <c r="T1135" t="s">
        <v>8328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ROUND(SUM((Table1[[#This Row],[pledged]]/Table1[[#This Row],[goal]])*100),0)</f>
        <v>0</v>
      </c>
      <c r="P1136" s="8">
        <f>IFERROR(Table1[[#This Row],[pledged]]/Table1[[#This Row],[backers_count]],"0")</f>
        <v>1</v>
      </c>
      <c r="Q1136" s="13">
        <f>(((Table1[[#This Row],[deadline]]/60)/60)/24)+DATE(1970,1,1)</f>
        <v>41972.189583333333</v>
      </c>
      <c r="R1136" s="13">
        <f>(((Table1[[#This Row],[launched_at]]/60)/60)/24)+DATE(1970,1,1)</f>
        <v>41958.285046296296</v>
      </c>
      <c r="S1136" t="s">
        <v>8357</v>
      </c>
      <c r="T1136" t="s">
        <v>8328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ROUND(SUM((Table1[[#This Row],[pledged]]/Table1[[#This Row],[goal]])*100),0)</f>
        <v>5</v>
      </c>
      <c r="P1137" s="8">
        <f>IFERROR(Table1[[#This Row],[pledged]]/Table1[[#This Row],[backers_count]],"0")</f>
        <v>50</v>
      </c>
      <c r="Q1137" s="13">
        <f>(((Table1[[#This Row],[deadline]]/60)/60)/24)+DATE(1970,1,1)</f>
        <v>42588.989513888882</v>
      </c>
      <c r="R1137" s="13">
        <f>(((Table1[[#This Row],[launched_at]]/60)/60)/24)+DATE(1970,1,1)</f>
        <v>42558.989513888882</v>
      </c>
      <c r="S1137" t="s">
        <v>8357</v>
      </c>
      <c r="T1137" t="s">
        <v>8328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ROUND(SUM((Table1[[#This Row],[pledged]]/Table1[[#This Row],[goal]])*100),0)</f>
        <v>6</v>
      </c>
      <c r="P1138" s="8">
        <f>IFERROR(Table1[[#This Row],[pledged]]/Table1[[#This Row],[backers_count]],"0")</f>
        <v>45</v>
      </c>
      <c r="Q1138" s="13">
        <f>(((Table1[[#This Row],[deadline]]/60)/60)/24)+DATE(1970,1,1)</f>
        <v>42357.671631944439</v>
      </c>
      <c r="R1138" s="13">
        <f>(((Table1[[#This Row],[launched_at]]/60)/60)/24)+DATE(1970,1,1)</f>
        <v>42327.671631944439</v>
      </c>
      <c r="S1138" t="s">
        <v>8357</v>
      </c>
      <c r="T1138" t="s">
        <v>8328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ROUND(SUM((Table1[[#This Row],[pledged]]/Table1[[#This Row],[goal]])*100),0)</f>
        <v>40</v>
      </c>
      <c r="P1139" s="8">
        <f>IFERROR(Table1[[#This Row],[pledged]]/Table1[[#This Row],[backers_count]],"0")</f>
        <v>253.2051282051282</v>
      </c>
      <c r="Q1139" s="13">
        <f>(((Table1[[#This Row],[deadline]]/60)/60)/24)+DATE(1970,1,1)</f>
        <v>42483.819687499999</v>
      </c>
      <c r="R1139" s="13">
        <f>(((Table1[[#This Row],[launched_at]]/60)/60)/24)+DATE(1970,1,1)</f>
        <v>42453.819687499999</v>
      </c>
      <c r="S1139" t="s">
        <v>8357</v>
      </c>
      <c r="T1139" t="s">
        <v>8328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ROUND(SUM((Table1[[#This Row],[pledged]]/Table1[[#This Row],[goal]])*100),0)</f>
        <v>0</v>
      </c>
      <c r="P1140" s="8">
        <f>IFERROR(Table1[[#This Row],[pledged]]/Table1[[#This Row],[backers_count]],"0")</f>
        <v>31.25</v>
      </c>
      <c r="Q1140" s="13">
        <f>(((Table1[[#This Row],[deadline]]/60)/60)/24)+DATE(1970,1,1)</f>
        <v>42756.9066087963</v>
      </c>
      <c r="R1140" s="13">
        <f>(((Table1[[#This Row],[launched_at]]/60)/60)/24)+DATE(1970,1,1)</f>
        <v>42736.9066087963</v>
      </c>
      <c r="S1140" t="s">
        <v>8357</v>
      </c>
      <c r="T1140" t="s">
        <v>8328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ROUND(SUM((Table1[[#This Row],[pledged]]/Table1[[#This Row],[goal]])*100),0)</f>
        <v>0</v>
      </c>
      <c r="P1141" s="8">
        <f>IFERROR(Table1[[#This Row],[pledged]]/Table1[[#This Row],[backers_count]],"0")</f>
        <v>5</v>
      </c>
      <c r="Q1141" s="13">
        <f>(((Table1[[#This Row],[deadline]]/60)/60)/24)+DATE(1970,1,1)</f>
        <v>42005.347523148142</v>
      </c>
      <c r="R1141" s="13">
        <f>(((Table1[[#This Row],[launched_at]]/60)/60)/24)+DATE(1970,1,1)</f>
        <v>41975.347523148142</v>
      </c>
      <c r="S1141" t="s">
        <v>8357</v>
      </c>
      <c r="T1141" t="s">
        <v>8328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ROUND(SUM((Table1[[#This Row],[pledged]]/Table1[[#This Row],[goal]])*100),0)</f>
        <v>0</v>
      </c>
      <c r="P1142" s="8" t="str">
        <f>IFERROR(Table1[[#This Row],[pledged]]/Table1[[#This Row],[backers_count]],"0")</f>
        <v>0</v>
      </c>
      <c r="Q1142" s="13">
        <f>(((Table1[[#This Row],[deadline]]/60)/60)/24)+DATE(1970,1,1)</f>
        <v>42222.462048611109</v>
      </c>
      <c r="R1142" s="13">
        <f>(((Table1[[#This Row],[launched_at]]/60)/60)/24)+DATE(1970,1,1)</f>
        <v>42192.462048611109</v>
      </c>
      <c r="S1142" t="s">
        <v>8357</v>
      </c>
      <c r="T1142" t="s">
        <v>8328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ROUND(SUM((Table1[[#This Row],[pledged]]/Table1[[#This Row],[goal]])*100),0)</f>
        <v>0</v>
      </c>
      <c r="P1143" s="8" t="str">
        <f>IFERROR(Table1[[#This Row],[pledged]]/Table1[[#This Row],[backers_count]],"0")</f>
        <v>0</v>
      </c>
      <c r="Q1143" s="13">
        <f>(((Table1[[#This Row],[deadline]]/60)/60)/24)+DATE(1970,1,1)</f>
        <v>42194.699652777781</v>
      </c>
      <c r="R1143" s="13">
        <f>(((Table1[[#This Row],[launched_at]]/60)/60)/24)+DATE(1970,1,1)</f>
        <v>42164.699652777781</v>
      </c>
      <c r="S1143" t="s">
        <v>8357</v>
      </c>
      <c r="T1143" t="s">
        <v>8328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ROUND(SUM((Table1[[#This Row],[pledged]]/Table1[[#This Row],[goal]])*100),0)</f>
        <v>0</v>
      </c>
      <c r="P1144" s="8" t="str">
        <f>IFERROR(Table1[[#This Row],[pledged]]/Table1[[#This Row],[backers_count]],"0")</f>
        <v>0</v>
      </c>
      <c r="Q1144" s="13">
        <f>(((Table1[[#This Row],[deadline]]/60)/60)/24)+DATE(1970,1,1)</f>
        <v>42052.006099537044</v>
      </c>
      <c r="R1144" s="13">
        <f>(((Table1[[#This Row],[launched_at]]/60)/60)/24)+DATE(1970,1,1)</f>
        <v>42022.006099537044</v>
      </c>
      <c r="S1144" t="s">
        <v>8357</v>
      </c>
      <c r="T1144" t="s">
        <v>8328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ROUND(SUM((Table1[[#This Row],[pledged]]/Table1[[#This Row],[goal]])*100),0)</f>
        <v>0</v>
      </c>
      <c r="P1145" s="8">
        <f>IFERROR(Table1[[#This Row],[pledged]]/Table1[[#This Row],[backers_count]],"0")</f>
        <v>23.25</v>
      </c>
      <c r="Q1145" s="13">
        <f>(((Table1[[#This Row],[deadline]]/60)/60)/24)+DATE(1970,1,1)</f>
        <v>42355.19358796296</v>
      </c>
      <c r="R1145" s="13">
        <f>(((Table1[[#This Row],[launched_at]]/60)/60)/24)+DATE(1970,1,1)</f>
        <v>42325.19358796296</v>
      </c>
      <c r="S1145" t="s">
        <v>8357</v>
      </c>
      <c r="T1145" t="s">
        <v>8328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ROUND(SUM((Table1[[#This Row],[pledged]]/Table1[[#This Row],[goal]])*100),0)</f>
        <v>0</v>
      </c>
      <c r="P1146" s="8" t="str">
        <f>IFERROR(Table1[[#This Row],[pledged]]/Table1[[#This Row],[backers_count]],"0")</f>
        <v>0</v>
      </c>
      <c r="Q1146" s="13">
        <f>(((Table1[[#This Row],[deadline]]/60)/60)/24)+DATE(1970,1,1)</f>
        <v>42123.181944444441</v>
      </c>
      <c r="R1146" s="13">
        <f>(((Table1[[#This Row],[launched_at]]/60)/60)/24)+DATE(1970,1,1)</f>
        <v>42093.181944444441</v>
      </c>
      <c r="S1146" t="s">
        <v>8358</v>
      </c>
      <c r="T1146" t="s">
        <v>8329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ROUND(SUM((Table1[[#This Row],[pledged]]/Table1[[#This Row],[goal]])*100),0)</f>
        <v>0</v>
      </c>
      <c r="P1147" s="8">
        <f>IFERROR(Table1[[#This Row],[pledged]]/Table1[[#This Row],[backers_count]],"0")</f>
        <v>100</v>
      </c>
      <c r="Q1147" s="13">
        <f>(((Table1[[#This Row],[deadline]]/60)/60)/24)+DATE(1970,1,1)</f>
        <v>41914.747592592597</v>
      </c>
      <c r="R1147" s="13">
        <f>(((Table1[[#This Row],[launched_at]]/60)/60)/24)+DATE(1970,1,1)</f>
        <v>41854.747592592597</v>
      </c>
      <c r="S1147" t="s">
        <v>8358</v>
      </c>
      <c r="T1147" t="s">
        <v>8329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ROUND(SUM((Table1[[#This Row],[pledged]]/Table1[[#This Row],[goal]])*100),0)</f>
        <v>9</v>
      </c>
      <c r="P1148" s="8">
        <f>IFERROR(Table1[[#This Row],[pledged]]/Table1[[#This Row],[backers_count]],"0")</f>
        <v>44.166666666666664</v>
      </c>
      <c r="Q1148" s="13">
        <f>(((Table1[[#This Row],[deadline]]/60)/60)/24)+DATE(1970,1,1)</f>
        <v>41761.9533912037</v>
      </c>
      <c r="R1148" s="13">
        <f>(((Table1[[#This Row],[launched_at]]/60)/60)/24)+DATE(1970,1,1)</f>
        <v>41723.9533912037</v>
      </c>
      <c r="S1148" t="s">
        <v>8358</v>
      </c>
      <c r="T1148" t="s">
        <v>8329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ROUND(SUM((Table1[[#This Row],[pledged]]/Table1[[#This Row],[goal]])*100),0)</f>
        <v>0</v>
      </c>
      <c r="P1149" s="8" t="str">
        <f>IFERROR(Table1[[#This Row],[pledged]]/Table1[[#This Row],[backers_count]],"0")</f>
        <v>0</v>
      </c>
      <c r="Q1149" s="13">
        <f>(((Table1[[#This Row],[deadline]]/60)/60)/24)+DATE(1970,1,1)</f>
        <v>41931.972025462965</v>
      </c>
      <c r="R1149" s="13">
        <f>(((Table1[[#This Row],[launched_at]]/60)/60)/24)+DATE(1970,1,1)</f>
        <v>41871.972025462965</v>
      </c>
      <c r="S1149" t="s">
        <v>8358</v>
      </c>
      <c r="T1149" t="s">
        <v>8329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ROUND(SUM((Table1[[#This Row],[pledged]]/Table1[[#This Row],[goal]])*100),0)</f>
        <v>0</v>
      </c>
      <c r="P1150" s="8">
        <f>IFERROR(Table1[[#This Row],[pledged]]/Table1[[#This Row],[backers_count]],"0")</f>
        <v>24.333333333333332</v>
      </c>
      <c r="Q1150" s="13">
        <f>(((Table1[[#This Row],[deadline]]/60)/60)/24)+DATE(1970,1,1)</f>
        <v>42705.212743055556</v>
      </c>
      <c r="R1150" s="13">
        <f>(((Table1[[#This Row],[launched_at]]/60)/60)/24)+DATE(1970,1,1)</f>
        <v>42675.171076388884</v>
      </c>
      <c r="S1150" t="s">
        <v>8358</v>
      </c>
      <c r="T1150" t="s">
        <v>8329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ROUND(SUM((Table1[[#This Row],[pledged]]/Table1[[#This Row],[goal]])*100),0)</f>
        <v>0</v>
      </c>
      <c r="P1151" s="8">
        <f>IFERROR(Table1[[#This Row],[pledged]]/Table1[[#This Row],[backers_count]],"0")</f>
        <v>37.5</v>
      </c>
      <c r="Q1151" s="13">
        <f>(((Table1[[#This Row],[deadline]]/60)/60)/24)+DATE(1970,1,1)</f>
        <v>42537.71025462963</v>
      </c>
      <c r="R1151" s="13">
        <f>(((Table1[[#This Row],[launched_at]]/60)/60)/24)+DATE(1970,1,1)</f>
        <v>42507.71025462963</v>
      </c>
      <c r="S1151" t="s">
        <v>8358</v>
      </c>
      <c r="T1151" t="s">
        <v>8329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ROUND(SUM((Table1[[#This Row],[pledged]]/Table1[[#This Row],[goal]])*100),0)</f>
        <v>10</v>
      </c>
      <c r="P1152" s="8">
        <f>IFERROR(Table1[[#This Row],[pledged]]/Table1[[#This Row],[backers_count]],"0")</f>
        <v>42</v>
      </c>
      <c r="Q1152" s="13">
        <f>(((Table1[[#This Row],[deadline]]/60)/60)/24)+DATE(1970,1,1)</f>
        <v>42377.954571759255</v>
      </c>
      <c r="R1152" s="13">
        <f>(((Table1[[#This Row],[launched_at]]/60)/60)/24)+DATE(1970,1,1)</f>
        <v>42317.954571759255</v>
      </c>
      <c r="S1152" t="s">
        <v>8358</v>
      </c>
      <c r="T1152" t="s">
        <v>8329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ROUND(SUM((Table1[[#This Row],[pledged]]/Table1[[#This Row],[goal]])*100),0)</f>
        <v>0</v>
      </c>
      <c r="P1153" s="8" t="str">
        <f>IFERROR(Table1[[#This Row],[pledged]]/Table1[[#This Row],[backers_count]],"0")</f>
        <v>0</v>
      </c>
      <c r="Q1153" s="13">
        <f>(((Table1[[#This Row],[deadline]]/60)/60)/24)+DATE(1970,1,1)</f>
        <v>42254.102581018517</v>
      </c>
      <c r="R1153" s="13">
        <f>(((Table1[[#This Row],[launched_at]]/60)/60)/24)+DATE(1970,1,1)</f>
        <v>42224.102581018517</v>
      </c>
      <c r="S1153" t="s">
        <v>8358</v>
      </c>
      <c r="T1153" t="s">
        <v>8329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ROUND(SUM((Table1[[#This Row],[pledged]]/Table1[[#This Row],[goal]])*100),0)</f>
        <v>6</v>
      </c>
      <c r="P1154" s="8">
        <f>IFERROR(Table1[[#This Row],[pledged]]/Table1[[#This Row],[backers_count]],"0")</f>
        <v>60.733333333333334</v>
      </c>
      <c r="Q1154" s="13">
        <f>(((Table1[[#This Row],[deadline]]/60)/60)/24)+DATE(1970,1,1)</f>
        <v>42139.709629629629</v>
      </c>
      <c r="R1154" s="13">
        <f>(((Table1[[#This Row],[launched_at]]/60)/60)/24)+DATE(1970,1,1)</f>
        <v>42109.709629629629</v>
      </c>
      <c r="S1154" t="s">
        <v>8358</v>
      </c>
      <c r="T1154" t="s">
        <v>8329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ROUND(SUM((Table1[[#This Row],[pledged]]/Table1[[#This Row],[goal]])*100),0)</f>
        <v>1</v>
      </c>
      <c r="P1155" s="8">
        <f>IFERROR(Table1[[#This Row],[pledged]]/Table1[[#This Row],[backers_count]],"0")</f>
        <v>50</v>
      </c>
      <c r="Q1155" s="13">
        <f>(((Table1[[#This Row],[deadline]]/60)/60)/24)+DATE(1970,1,1)</f>
        <v>42173.714178240742</v>
      </c>
      <c r="R1155" s="13">
        <f>(((Table1[[#This Row],[launched_at]]/60)/60)/24)+DATE(1970,1,1)</f>
        <v>42143.714178240742</v>
      </c>
      <c r="S1155" t="s">
        <v>8358</v>
      </c>
      <c r="T1155" t="s">
        <v>8329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ROUND(SUM((Table1[[#This Row],[pledged]]/Table1[[#This Row],[goal]])*100),0)</f>
        <v>7</v>
      </c>
      <c r="P1156" s="8">
        <f>IFERROR(Table1[[#This Row],[pledged]]/Table1[[#This Row],[backers_count]],"0")</f>
        <v>108.33333333333333</v>
      </c>
      <c r="Q1156" s="13">
        <f>(((Table1[[#This Row],[deadline]]/60)/60)/24)+DATE(1970,1,1)</f>
        <v>42253.108865740738</v>
      </c>
      <c r="R1156" s="13">
        <f>(((Table1[[#This Row],[launched_at]]/60)/60)/24)+DATE(1970,1,1)</f>
        <v>42223.108865740738</v>
      </c>
      <c r="S1156" t="s">
        <v>8358</v>
      </c>
      <c r="T1156" t="s">
        <v>8329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ROUND(SUM((Table1[[#This Row],[pledged]]/Table1[[#This Row],[goal]])*100),0)</f>
        <v>1</v>
      </c>
      <c r="P1157" s="8">
        <f>IFERROR(Table1[[#This Row],[pledged]]/Table1[[#This Row],[backers_count]],"0")</f>
        <v>23.5</v>
      </c>
      <c r="Q1157" s="13">
        <f>(((Table1[[#This Row],[deadline]]/60)/60)/24)+DATE(1970,1,1)</f>
        <v>41865.763981481483</v>
      </c>
      <c r="R1157" s="13">
        <f>(((Table1[[#This Row],[launched_at]]/60)/60)/24)+DATE(1970,1,1)</f>
        <v>41835.763981481483</v>
      </c>
      <c r="S1157" t="s">
        <v>8358</v>
      </c>
      <c r="T1157" t="s">
        <v>8329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ROUND(SUM((Table1[[#This Row],[pledged]]/Table1[[#This Row],[goal]])*100),0)</f>
        <v>0</v>
      </c>
      <c r="P1158" s="8" t="str">
        <f>IFERROR(Table1[[#This Row],[pledged]]/Table1[[#This Row],[backers_count]],"0")</f>
        <v>0</v>
      </c>
      <c r="Q1158" s="13">
        <f>(((Table1[[#This Row],[deadline]]/60)/60)/24)+DATE(1970,1,1)</f>
        <v>42059.07131944444</v>
      </c>
      <c r="R1158" s="13">
        <f>(((Table1[[#This Row],[launched_at]]/60)/60)/24)+DATE(1970,1,1)</f>
        <v>42029.07131944444</v>
      </c>
      <c r="S1158" t="s">
        <v>8358</v>
      </c>
      <c r="T1158" t="s">
        <v>8329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ROUND(SUM((Table1[[#This Row],[pledged]]/Table1[[#This Row],[goal]])*100),0)</f>
        <v>2</v>
      </c>
      <c r="P1159" s="8">
        <f>IFERROR(Table1[[#This Row],[pledged]]/Table1[[#This Row],[backers_count]],"0")</f>
        <v>50.333333333333336</v>
      </c>
      <c r="Q1159" s="13">
        <f>(((Table1[[#This Row],[deadline]]/60)/60)/24)+DATE(1970,1,1)</f>
        <v>41978.669907407413</v>
      </c>
      <c r="R1159" s="13">
        <f>(((Table1[[#This Row],[launched_at]]/60)/60)/24)+DATE(1970,1,1)</f>
        <v>41918.628240740742</v>
      </c>
      <c r="S1159" t="s">
        <v>8358</v>
      </c>
      <c r="T1159" t="s">
        <v>8329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ROUND(SUM((Table1[[#This Row],[pledged]]/Table1[[#This Row],[goal]])*100),0)</f>
        <v>0</v>
      </c>
      <c r="P1160" s="8">
        <f>IFERROR(Table1[[#This Row],[pledged]]/Table1[[#This Row],[backers_count]],"0")</f>
        <v>11.666666666666666</v>
      </c>
      <c r="Q1160" s="13">
        <f>(((Table1[[#This Row],[deadline]]/60)/60)/24)+DATE(1970,1,1)</f>
        <v>41982.09175925926</v>
      </c>
      <c r="R1160" s="13">
        <f>(((Table1[[#This Row],[launched_at]]/60)/60)/24)+DATE(1970,1,1)</f>
        <v>41952.09175925926</v>
      </c>
      <c r="S1160" t="s">
        <v>8358</v>
      </c>
      <c r="T1160" t="s">
        <v>8329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ROUND(SUM((Table1[[#This Row],[pledged]]/Table1[[#This Row],[goal]])*100),0)</f>
        <v>0</v>
      </c>
      <c r="P1161" s="8" t="str">
        <f>IFERROR(Table1[[#This Row],[pledged]]/Table1[[#This Row],[backers_count]],"0")</f>
        <v>0</v>
      </c>
      <c r="Q1161" s="13">
        <f>(((Table1[[#This Row],[deadline]]/60)/60)/24)+DATE(1970,1,1)</f>
        <v>42185.65625</v>
      </c>
      <c r="R1161" s="13">
        <f>(((Table1[[#This Row],[launched_at]]/60)/60)/24)+DATE(1970,1,1)</f>
        <v>42154.726446759261</v>
      </c>
      <c r="S1161" t="s">
        <v>8358</v>
      </c>
      <c r="T1161" t="s">
        <v>8329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ROUND(SUM((Table1[[#This Row],[pledged]]/Table1[[#This Row],[goal]])*100),0)</f>
        <v>4</v>
      </c>
      <c r="P1162" s="8">
        <f>IFERROR(Table1[[#This Row],[pledged]]/Table1[[#This Row],[backers_count]],"0")</f>
        <v>60.789473684210527</v>
      </c>
      <c r="Q1162" s="13">
        <f>(((Table1[[#This Row],[deadline]]/60)/60)/24)+DATE(1970,1,1)</f>
        <v>42091.113263888896</v>
      </c>
      <c r="R1162" s="13">
        <f>(((Table1[[#This Row],[launched_at]]/60)/60)/24)+DATE(1970,1,1)</f>
        <v>42061.154930555553</v>
      </c>
      <c r="S1162" t="s">
        <v>8358</v>
      </c>
      <c r="T1162" t="s">
        <v>8329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ROUND(SUM((Table1[[#This Row],[pledged]]/Table1[[#This Row],[goal]])*100),0)</f>
        <v>0</v>
      </c>
      <c r="P1163" s="8" t="str">
        <f>IFERROR(Table1[[#This Row],[pledged]]/Table1[[#This Row],[backers_count]],"0")</f>
        <v>0</v>
      </c>
      <c r="Q1163" s="13">
        <f>(((Table1[[#This Row],[deadline]]/60)/60)/24)+DATE(1970,1,1)</f>
        <v>42143.629502314812</v>
      </c>
      <c r="R1163" s="13">
        <f>(((Table1[[#This Row],[launched_at]]/60)/60)/24)+DATE(1970,1,1)</f>
        <v>42122.629502314812</v>
      </c>
      <c r="S1163" t="s">
        <v>8358</v>
      </c>
      <c r="T1163" t="s">
        <v>8329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ROUND(SUM((Table1[[#This Row],[pledged]]/Table1[[#This Row],[goal]])*100),0)</f>
        <v>0</v>
      </c>
      <c r="P1164" s="8">
        <f>IFERROR(Table1[[#This Row],[pledged]]/Table1[[#This Row],[backers_count]],"0")</f>
        <v>17.5</v>
      </c>
      <c r="Q1164" s="13">
        <f>(((Table1[[#This Row],[deadline]]/60)/60)/24)+DATE(1970,1,1)</f>
        <v>41907.683611111112</v>
      </c>
      <c r="R1164" s="13">
        <f>(((Table1[[#This Row],[launched_at]]/60)/60)/24)+DATE(1970,1,1)</f>
        <v>41876.683611111112</v>
      </c>
      <c r="S1164" t="s">
        <v>8358</v>
      </c>
      <c r="T1164" t="s">
        <v>8329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ROUND(SUM((Table1[[#This Row],[pledged]]/Table1[[#This Row],[goal]])*100),0)</f>
        <v>0</v>
      </c>
      <c r="P1165" s="8" t="str">
        <f>IFERROR(Table1[[#This Row],[pledged]]/Table1[[#This Row],[backers_count]],"0")</f>
        <v>0</v>
      </c>
      <c r="Q1165" s="13">
        <f>(((Table1[[#This Row],[deadline]]/60)/60)/24)+DATE(1970,1,1)</f>
        <v>41860.723611111112</v>
      </c>
      <c r="R1165" s="13">
        <f>(((Table1[[#This Row],[launched_at]]/60)/60)/24)+DATE(1970,1,1)</f>
        <v>41830.723611111112</v>
      </c>
      <c r="S1165" t="s">
        <v>8358</v>
      </c>
      <c r="T1165" t="s">
        <v>8329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ROUND(SUM((Table1[[#This Row],[pledged]]/Table1[[#This Row],[goal]])*100),0)</f>
        <v>0</v>
      </c>
      <c r="P1166" s="8" t="str">
        <f>IFERROR(Table1[[#This Row],[pledged]]/Table1[[#This Row],[backers_count]],"0")</f>
        <v>0</v>
      </c>
      <c r="Q1166" s="13">
        <f>(((Table1[[#This Row],[deadline]]/60)/60)/24)+DATE(1970,1,1)</f>
        <v>42539.724328703705</v>
      </c>
      <c r="R1166" s="13">
        <f>(((Table1[[#This Row],[launched_at]]/60)/60)/24)+DATE(1970,1,1)</f>
        <v>42509.724328703705</v>
      </c>
      <c r="S1166" t="s">
        <v>8358</v>
      </c>
      <c r="T1166" t="s">
        <v>8329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ROUND(SUM((Table1[[#This Row],[pledged]]/Table1[[#This Row],[goal]])*100),0)</f>
        <v>21</v>
      </c>
      <c r="P1167" s="8">
        <f>IFERROR(Table1[[#This Row],[pledged]]/Table1[[#This Row],[backers_count]],"0")</f>
        <v>82.82</v>
      </c>
      <c r="Q1167" s="13">
        <f>(((Table1[[#This Row],[deadline]]/60)/60)/24)+DATE(1970,1,1)</f>
        <v>41826.214467592588</v>
      </c>
      <c r="R1167" s="13">
        <f>(((Table1[[#This Row],[launched_at]]/60)/60)/24)+DATE(1970,1,1)</f>
        <v>41792.214467592588</v>
      </c>
      <c r="S1167" t="s">
        <v>8358</v>
      </c>
      <c r="T1167" t="s">
        <v>8329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ROUND(SUM((Table1[[#This Row],[pledged]]/Table1[[#This Row],[goal]])*100),0)</f>
        <v>19</v>
      </c>
      <c r="P1168" s="8">
        <f>IFERROR(Table1[[#This Row],[pledged]]/Table1[[#This Row],[backers_count]],"0")</f>
        <v>358.875</v>
      </c>
      <c r="Q1168" s="13">
        <f>(((Table1[[#This Row],[deadline]]/60)/60)/24)+DATE(1970,1,1)</f>
        <v>42181.166666666672</v>
      </c>
      <c r="R1168" s="13">
        <f>(((Table1[[#This Row],[launched_at]]/60)/60)/24)+DATE(1970,1,1)</f>
        <v>42150.485439814816</v>
      </c>
      <c r="S1168" t="s">
        <v>8358</v>
      </c>
      <c r="T1168" t="s">
        <v>8329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ROUND(SUM((Table1[[#This Row],[pledged]]/Table1[[#This Row],[goal]])*100),0)</f>
        <v>2</v>
      </c>
      <c r="P1169" s="8">
        <f>IFERROR(Table1[[#This Row],[pledged]]/Table1[[#This Row],[backers_count]],"0")</f>
        <v>61.1875</v>
      </c>
      <c r="Q1169" s="13">
        <f>(((Table1[[#This Row],[deadline]]/60)/60)/24)+DATE(1970,1,1)</f>
        <v>41894.734895833331</v>
      </c>
      <c r="R1169" s="13">
        <f>(((Table1[[#This Row],[launched_at]]/60)/60)/24)+DATE(1970,1,1)</f>
        <v>41863.734895833331</v>
      </c>
      <c r="S1169" t="s">
        <v>8358</v>
      </c>
      <c r="T1169" t="s">
        <v>8329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ROUND(SUM((Table1[[#This Row],[pledged]]/Table1[[#This Row],[goal]])*100),0)</f>
        <v>6</v>
      </c>
      <c r="P1170" s="8">
        <f>IFERROR(Table1[[#This Row],[pledged]]/Table1[[#This Row],[backers_count]],"0")</f>
        <v>340</v>
      </c>
      <c r="Q1170" s="13">
        <f>(((Table1[[#This Row],[deadline]]/60)/60)/24)+DATE(1970,1,1)</f>
        <v>42635.053993055553</v>
      </c>
      <c r="R1170" s="13">
        <f>(((Table1[[#This Row],[launched_at]]/60)/60)/24)+DATE(1970,1,1)</f>
        <v>42605.053993055553</v>
      </c>
      <c r="S1170" t="s">
        <v>8358</v>
      </c>
      <c r="T1170" t="s">
        <v>8329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ROUND(SUM((Table1[[#This Row],[pledged]]/Table1[[#This Row],[goal]])*100),0)</f>
        <v>0</v>
      </c>
      <c r="P1171" s="8">
        <f>IFERROR(Table1[[#This Row],[pledged]]/Table1[[#This Row],[backers_count]],"0")</f>
        <v>5.666666666666667</v>
      </c>
      <c r="Q1171" s="13">
        <f>(((Table1[[#This Row],[deadline]]/60)/60)/24)+DATE(1970,1,1)</f>
        <v>42057.353738425925</v>
      </c>
      <c r="R1171" s="13">
        <f>(((Table1[[#This Row],[launched_at]]/60)/60)/24)+DATE(1970,1,1)</f>
        <v>42027.353738425925</v>
      </c>
      <c r="S1171" t="s">
        <v>8358</v>
      </c>
      <c r="T1171" t="s">
        <v>8329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ROUND(SUM((Table1[[#This Row],[pledged]]/Table1[[#This Row],[goal]])*100),0)</f>
        <v>0</v>
      </c>
      <c r="P1172" s="8">
        <f>IFERROR(Table1[[#This Row],[pledged]]/Table1[[#This Row],[backers_count]],"0")</f>
        <v>50</v>
      </c>
      <c r="Q1172" s="13">
        <f>(((Table1[[#This Row],[deadline]]/60)/60)/24)+DATE(1970,1,1)</f>
        <v>42154.893182870372</v>
      </c>
      <c r="R1172" s="13">
        <f>(((Table1[[#This Row],[launched_at]]/60)/60)/24)+DATE(1970,1,1)</f>
        <v>42124.893182870372</v>
      </c>
      <c r="S1172" t="s">
        <v>8358</v>
      </c>
      <c r="T1172" t="s">
        <v>8329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ROUND(SUM((Table1[[#This Row],[pledged]]/Table1[[#This Row],[goal]])*100),0)</f>
        <v>0</v>
      </c>
      <c r="P1173" s="8">
        <f>IFERROR(Table1[[#This Row],[pledged]]/Table1[[#This Row],[backers_count]],"0")</f>
        <v>25</v>
      </c>
      <c r="Q1173" s="13">
        <f>(((Table1[[#This Row],[deadline]]/60)/60)/24)+DATE(1970,1,1)</f>
        <v>41956.846377314811</v>
      </c>
      <c r="R1173" s="13">
        <f>(((Table1[[#This Row],[launched_at]]/60)/60)/24)+DATE(1970,1,1)</f>
        <v>41938.804710648146</v>
      </c>
      <c r="S1173" t="s">
        <v>8358</v>
      </c>
      <c r="T1173" t="s">
        <v>8329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ROUND(SUM((Table1[[#This Row],[pledged]]/Table1[[#This Row],[goal]])*100),0)</f>
        <v>0</v>
      </c>
      <c r="P1174" s="8" t="str">
        <f>IFERROR(Table1[[#This Row],[pledged]]/Table1[[#This Row],[backers_count]],"0")</f>
        <v>0</v>
      </c>
      <c r="Q1174" s="13">
        <f>(((Table1[[#This Row],[deadline]]/60)/60)/24)+DATE(1970,1,1)</f>
        <v>41871.682314814818</v>
      </c>
      <c r="R1174" s="13">
        <f>(((Table1[[#This Row],[launched_at]]/60)/60)/24)+DATE(1970,1,1)</f>
        <v>41841.682314814818</v>
      </c>
      <c r="S1174" t="s">
        <v>8358</v>
      </c>
      <c r="T1174" t="s">
        <v>8329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ROUND(SUM((Table1[[#This Row],[pledged]]/Table1[[#This Row],[goal]])*100),0)</f>
        <v>0</v>
      </c>
      <c r="P1175" s="8">
        <f>IFERROR(Table1[[#This Row],[pledged]]/Table1[[#This Row],[backers_count]],"0")</f>
        <v>30</v>
      </c>
      <c r="Q1175" s="13">
        <f>(((Table1[[#This Row],[deadline]]/60)/60)/24)+DATE(1970,1,1)</f>
        <v>42219.185844907406</v>
      </c>
      <c r="R1175" s="13">
        <f>(((Table1[[#This Row],[launched_at]]/60)/60)/24)+DATE(1970,1,1)</f>
        <v>42184.185844907406</v>
      </c>
      <c r="S1175" t="s">
        <v>8358</v>
      </c>
      <c r="T1175" t="s">
        <v>8329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ROUND(SUM((Table1[[#This Row],[pledged]]/Table1[[#This Row],[goal]])*100),0)</f>
        <v>6</v>
      </c>
      <c r="P1176" s="8">
        <f>IFERROR(Table1[[#This Row],[pledged]]/Table1[[#This Row],[backers_count]],"0")</f>
        <v>46.631578947368418</v>
      </c>
      <c r="Q1176" s="13">
        <f>(((Table1[[#This Row],[deadline]]/60)/60)/24)+DATE(1970,1,1)</f>
        <v>42498.84174768519</v>
      </c>
      <c r="R1176" s="13">
        <f>(((Table1[[#This Row],[launched_at]]/60)/60)/24)+DATE(1970,1,1)</f>
        <v>42468.84174768519</v>
      </c>
      <c r="S1176" t="s">
        <v>8358</v>
      </c>
      <c r="T1176" t="s">
        <v>8329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ROUND(SUM((Table1[[#This Row],[pledged]]/Table1[[#This Row],[goal]])*100),0)</f>
        <v>3</v>
      </c>
      <c r="P1177" s="8">
        <f>IFERROR(Table1[[#This Row],[pledged]]/Table1[[#This Row],[backers_count]],"0")</f>
        <v>65</v>
      </c>
      <c r="Q1177" s="13">
        <f>(((Table1[[#This Row],[deadline]]/60)/60)/24)+DATE(1970,1,1)</f>
        <v>42200.728460648148</v>
      </c>
      <c r="R1177" s="13">
        <f>(((Table1[[#This Row],[launched_at]]/60)/60)/24)+DATE(1970,1,1)</f>
        <v>42170.728460648148</v>
      </c>
      <c r="S1177" t="s">
        <v>8358</v>
      </c>
      <c r="T1177" t="s">
        <v>8329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ROUND(SUM((Table1[[#This Row],[pledged]]/Table1[[#This Row],[goal]])*100),0)</f>
        <v>0</v>
      </c>
      <c r="P1178" s="8">
        <f>IFERROR(Table1[[#This Row],[pledged]]/Table1[[#This Row],[backers_count]],"0")</f>
        <v>10</v>
      </c>
      <c r="Q1178" s="13">
        <f>(((Table1[[#This Row],[deadline]]/60)/60)/24)+DATE(1970,1,1)</f>
        <v>42800.541666666672</v>
      </c>
      <c r="R1178" s="13">
        <f>(((Table1[[#This Row],[launched_at]]/60)/60)/24)+DATE(1970,1,1)</f>
        <v>42746.019652777773</v>
      </c>
      <c r="S1178" t="s">
        <v>8358</v>
      </c>
      <c r="T1178" t="s">
        <v>8329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ROUND(SUM((Table1[[#This Row],[pledged]]/Table1[[#This Row],[goal]])*100),0)</f>
        <v>0</v>
      </c>
      <c r="P1179" s="8" t="str">
        <f>IFERROR(Table1[[#This Row],[pledged]]/Table1[[#This Row],[backers_count]],"0")</f>
        <v>0</v>
      </c>
      <c r="Q1179" s="13">
        <f>(((Table1[[#This Row],[deadline]]/60)/60)/24)+DATE(1970,1,1)</f>
        <v>41927.660833333335</v>
      </c>
      <c r="R1179" s="13">
        <f>(((Table1[[#This Row],[launched_at]]/60)/60)/24)+DATE(1970,1,1)</f>
        <v>41897.660833333335</v>
      </c>
      <c r="S1179" t="s">
        <v>8358</v>
      </c>
      <c r="T1179" t="s">
        <v>8329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ROUND(SUM((Table1[[#This Row],[pledged]]/Table1[[#This Row],[goal]])*100),0)</f>
        <v>0</v>
      </c>
      <c r="P1180" s="8">
        <f>IFERROR(Table1[[#This Row],[pledged]]/Table1[[#This Row],[backers_count]],"0")</f>
        <v>5</v>
      </c>
      <c r="Q1180" s="13">
        <f>(((Table1[[#This Row],[deadline]]/60)/60)/24)+DATE(1970,1,1)</f>
        <v>41867.905694444446</v>
      </c>
      <c r="R1180" s="13">
        <f>(((Table1[[#This Row],[launched_at]]/60)/60)/24)+DATE(1970,1,1)</f>
        <v>41837.905694444446</v>
      </c>
      <c r="S1180" t="s">
        <v>8358</v>
      </c>
      <c r="T1180" t="s">
        <v>8329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ROUND(SUM((Table1[[#This Row],[pledged]]/Table1[[#This Row],[goal]])*100),0)</f>
        <v>5</v>
      </c>
      <c r="P1181" s="8">
        <f>IFERROR(Table1[[#This Row],[pledged]]/Table1[[#This Row],[backers_count]],"0")</f>
        <v>640</v>
      </c>
      <c r="Q1181" s="13">
        <f>(((Table1[[#This Row],[deadline]]/60)/60)/24)+DATE(1970,1,1)</f>
        <v>42305.720219907409</v>
      </c>
      <c r="R1181" s="13">
        <f>(((Table1[[#This Row],[launched_at]]/60)/60)/24)+DATE(1970,1,1)</f>
        <v>42275.720219907409</v>
      </c>
      <c r="S1181" t="s">
        <v>8358</v>
      </c>
      <c r="T1181" t="s">
        <v>8329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ROUND(SUM((Table1[[#This Row],[pledged]]/Table1[[#This Row],[goal]])*100),0)</f>
        <v>12</v>
      </c>
      <c r="P1182" s="8">
        <f>IFERROR(Table1[[#This Row],[pledged]]/Table1[[#This Row],[backers_count]],"0")</f>
        <v>69.117647058823536</v>
      </c>
      <c r="Q1182" s="13">
        <f>(((Table1[[#This Row],[deadline]]/60)/60)/24)+DATE(1970,1,1)</f>
        <v>41818.806875000002</v>
      </c>
      <c r="R1182" s="13">
        <f>(((Table1[[#This Row],[launched_at]]/60)/60)/24)+DATE(1970,1,1)</f>
        <v>41781.806875000002</v>
      </c>
      <c r="S1182" t="s">
        <v>8358</v>
      </c>
      <c r="T1182" t="s">
        <v>8329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ROUND(SUM((Table1[[#This Row],[pledged]]/Table1[[#This Row],[goal]])*100),0)</f>
        <v>0</v>
      </c>
      <c r="P1183" s="8">
        <f>IFERROR(Table1[[#This Row],[pledged]]/Table1[[#This Row],[backers_count]],"0")</f>
        <v>1.3333333333333333</v>
      </c>
      <c r="Q1183" s="13">
        <f>(((Table1[[#This Row],[deadline]]/60)/60)/24)+DATE(1970,1,1)</f>
        <v>42064.339363425926</v>
      </c>
      <c r="R1183" s="13">
        <f>(((Table1[[#This Row],[launched_at]]/60)/60)/24)+DATE(1970,1,1)</f>
        <v>42034.339363425926</v>
      </c>
      <c r="S1183" t="s">
        <v>8358</v>
      </c>
      <c r="T1183" t="s">
        <v>8329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ROUND(SUM((Table1[[#This Row],[pledged]]/Table1[[#This Row],[goal]])*100),0)</f>
        <v>4</v>
      </c>
      <c r="P1184" s="8">
        <f>IFERROR(Table1[[#This Row],[pledged]]/Table1[[#This Row],[backers_count]],"0")</f>
        <v>10.5</v>
      </c>
      <c r="Q1184" s="13">
        <f>(((Table1[[#This Row],[deadline]]/60)/60)/24)+DATE(1970,1,1)</f>
        <v>42747.695833333331</v>
      </c>
      <c r="R1184" s="13">
        <f>(((Table1[[#This Row],[launched_at]]/60)/60)/24)+DATE(1970,1,1)</f>
        <v>42728.827407407407</v>
      </c>
      <c r="S1184" t="s">
        <v>8358</v>
      </c>
      <c r="T1184" t="s">
        <v>8329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ROUND(SUM((Table1[[#This Row],[pledged]]/Table1[[#This Row],[goal]])*100),0)</f>
        <v>4</v>
      </c>
      <c r="P1185" s="8">
        <f>IFERROR(Table1[[#This Row],[pledged]]/Table1[[#This Row],[backers_count]],"0")</f>
        <v>33.333333333333336</v>
      </c>
      <c r="Q1185" s="13">
        <f>(((Table1[[#This Row],[deadline]]/60)/60)/24)+DATE(1970,1,1)</f>
        <v>42676.165972222225</v>
      </c>
      <c r="R1185" s="13">
        <f>(((Table1[[#This Row],[launched_at]]/60)/60)/24)+DATE(1970,1,1)</f>
        <v>42656.86137731481</v>
      </c>
      <c r="S1185" t="s">
        <v>8358</v>
      </c>
      <c r="T1185" t="s">
        <v>8329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ROUND(SUM((Table1[[#This Row],[pledged]]/Table1[[#This Row],[goal]])*100),0)</f>
        <v>105</v>
      </c>
      <c r="P1186" s="8">
        <f>IFERROR(Table1[[#This Row],[pledged]]/Table1[[#This Row],[backers_count]],"0")</f>
        <v>61.562666666666665</v>
      </c>
      <c r="Q1186" s="13">
        <f>(((Table1[[#This Row],[deadline]]/60)/60)/24)+DATE(1970,1,1)</f>
        <v>42772.599664351852</v>
      </c>
      <c r="R1186" s="13">
        <f>(((Table1[[#This Row],[launched_at]]/60)/60)/24)+DATE(1970,1,1)</f>
        <v>42741.599664351852</v>
      </c>
      <c r="S1186" t="s">
        <v>8359</v>
      </c>
      <c r="T1186" t="s">
        <v>8330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ROUND(SUM((Table1[[#This Row],[pledged]]/Table1[[#This Row],[goal]])*100),0)</f>
        <v>105</v>
      </c>
      <c r="P1187" s="8">
        <f>IFERROR(Table1[[#This Row],[pledged]]/Table1[[#This Row],[backers_count]],"0")</f>
        <v>118.73873873873873</v>
      </c>
      <c r="Q1187" s="13">
        <f>(((Table1[[#This Row],[deadline]]/60)/60)/24)+DATE(1970,1,1)</f>
        <v>42163.166666666672</v>
      </c>
      <c r="R1187" s="13">
        <f>(((Table1[[#This Row],[launched_at]]/60)/60)/24)+DATE(1970,1,1)</f>
        <v>42130.865150462967</v>
      </c>
      <c r="S1187" t="s">
        <v>8359</v>
      </c>
      <c r="T1187" t="s">
        <v>8330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ROUND(SUM((Table1[[#This Row],[pledged]]/Table1[[#This Row],[goal]])*100),0)</f>
        <v>107</v>
      </c>
      <c r="P1188" s="8">
        <f>IFERROR(Table1[[#This Row],[pledged]]/Table1[[#This Row],[backers_count]],"0")</f>
        <v>65.081300813008127</v>
      </c>
      <c r="Q1188" s="13">
        <f>(((Table1[[#This Row],[deadline]]/60)/60)/24)+DATE(1970,1,1)</f>
        <v>42156.945833333331</v>
      </c>
      <c r="R1188" s="13">
        <f>(((Table1[[#This Row],[launched_at]]/60)/60)/24)+DATE(1970,1,1)</f>
        <v>42123.86336805555</v>
      </c>
      <c r="S1188" t="s">
        <v>8359</v>
      </c>
      <c r="T1188" t="s">
        <v>8330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ROUND(SUM((Table1[[#This Row],[pledged]]/Table1[[#This Row],[goal]])*100),0)</f>
        <v>104</v>
      </c>
      <c r="P1189" s="8">
        <f>IFERROR(Table1[[#This Row],[pledged]]/Table1[[#This Row],[backers_count]],"0")</f>
        <v>130.15714285714284</v>
      </c>
      <c r="Q1189" s="13">
        <f>(((Table1[[#This Row],[deadline]]/60)/60)/24)+DATE(1970,1,1)</f>
        <v>42141.75</v>
      </c>
      <c r="R1189" s="13">
        <f>(((Table1[[#This Row],[launched_at]]/60)/60)/24)+DATE(1970,1,1)</f>
        <v>42109.894942129627</v>
      </c>
      <c r="S1189" t="s">
        <v>8359</v>
      </c>
      <c r="T1189" t="s">
        <v>8330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ROUND(SUM((Table1[[#This Row],[pledged]]/Table1[[#This Row],[goal]])*100),0)</f>
        <v>161</v>
      </c>
      <c r="P1190" s="8">
        <f>IFERROR(Table1[[#This Row],[pledged]]/Table1[[#This Row],[backers_count]],"0")</f>
        <v>37.776470588235291</v>
      </c>
      <c r="Q1190" s="13">
        <f>(((Table1[[#This Row],[deadline]]/60)/60)/24)+DATE(1970,1,1)</f>
        <v>42732.700694444444</v>
      </c>
      <c r="R1190" s="13">
        <f>(((Table1[[#This Row],[launched_at]]/60)/60)/24)+DATE(1970,1,1)</f>
        <v>42711.700694444444</v>
      </c>
      <c r="S1190" t="s">
        <v>8359</v>
      </c>
      <c r="T1190" t="s">
        <v>8330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ROUND(SUM((Table1[[#This Row],[pledged]]/Table1[[#This Row],[goal]])*100),0)</f>
        <v>108</v>
      </c>
      <c r="P1191" s="8">
        <f>IFERROR(Table1[[#This Row],[pledged]]/Table1[[#This Row],[backers_count]],"0")</f>
        <v>112.79069767441861</v>
      </c>
      <c r="Q1191" s="13">
        <f>(((Table1[[#This Row],[deadline]]/60)/60)/24)+DATE(1970,1,1)</f>
        <v>42550.979108796295</v>
      </c>
      <c r="R1191" s="13">
        <f>(((Table1[[#This Row],[launched_at]]/60)/60)/24)+DATE(1970,1,1)</f>
        <v>42529.979108796295</v>
      </c>
      <c r="S1191" t="s">
        <v>8359</v>
      </c>
      <c r="T1191" t="s">
        <v>8330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ROUND(SUM((Table1[[#This Row],[pledged]]/Table1[[#This Row],[goal]])*100),0)</f>
        <v>135</v>
      </c>
      <c r="P1192" s="8">
        <f>IFERROR(Table1[[#This Row],[pledged]]/Table1[[#This Row],[backers_count]],"0")</f>
        <v>51.92307692307692</v>
      </c>
      <c r="Q1192" s="13">
        <f>(((Table1[[#This Row],[deadline]]/60)/60)/24)+DATE(1970,1,1)</f>
        <v>41882.665798611109</v>
      </c>
      <c r="R1192" s="13">
        <f>(((Table1[[#This Row],[launched_at]]/60)/60)/24)+DATE(1970,1,1)</f>
        <v>41852.665798611109</v>
      </c>
      <c r="S1192" t="s">
        <v>8359</v>
      </c>
      <c r="T1192" t="s">
        <v>8330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ROUND(SUM((Table1[[#This Row],[pledged]]/Table1[[#This Row],[goal]])*100),0)</f>
        <v>109</v>
      </c>
      <c r="P1193" s="8">
        <f>IFERROR(Table1[[#This Row],[pledged]]/Table1[[#This Row],[backers_count]],"0")</f>
        <v>89.242424242424249</v>
      </c>
      <c r="Q1193" s="13">
        <f>(((Table1[[#This Row],[deadline]]/60)/60)/24)+DATE(1970,1,1)</f>
        <v>42449.562037037031</v>
      </c>
      <c r="R1193" s="13">
        <f>(((Table1[[#This Row],[launched_at]]/60)/60)/24)+DATE(1970,1,1)</f>
        <v>42419.603703703702</v>
      </c>
      <c r="S1193" t="s">
        <v>8359</v>
      </c>
      <c r="T1193" t="s">
        <v>8330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ROUND(SUM((Table1[[#This Row],[pledged]]/Table1[[#This Row],[goal]])*100),0)</f>
        <v>290</v>
      </c>
      <c r="P1194" s="8">
        <f>IFERROR(Table1[[#This Row],[pledged]]/Table1[[#This Row],[backers_count]],"0")</f>
        <v>19.333333333333332</v>
      </c>
      <c r="Q1194" s="13">
        <f>(((Table1[[#This Row],[deadline]]/60)/60)/24)+DATE(1970,1,1)</f>
        <v>42777.506689814814</v>
      </c>
      <c r="R1194" s="13">
        <f>(((Table1[[#This Row],[launched_at]]/60)/60)/24)+DATE(1970,1,1)</f>
        <v>42747.506689814814</v>
      </c>
      <c r="S1194" t="s">
        <v>8359</v>
      </c>
      <c r="T1194" t="s">
        <v>8330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ROUND(SUM((Table1[[#This Row],[pledged]]/Table1[[#This Row],[goal]])*100),0)</f>
        <v>104</v>
      </c>
      <c r="P1195" s="8">
        <f>IFERROR(Table1[[#This Row],[pledged]]/Table1[[#This Row],[backers_count]],"0")</f>
        <v>79.967032967032964</v>
      </c>
      <c r="Q1195" s="13">
        <f>(((Table1[[#This Row],[deadline]]/60)/60)/24)+DATE(1970,1,1)</f>
        <v>42469.734409722223</v>
      </c>
      <c r="R1195" s="13">
        <f>(((Table1[[#This Row],[launched_at]]/60)/60)/24)+DATE(1970,1,1)</f>
        <v>42409.776076388895</v>
      </c>
      <c r="S1195" t="s">
        <v>8359</v>
      </c>
      <c r="T1195" t="s">
        <v>8330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ROUND(SUM((Table1[[#This Row],[pledged]]/Table1[[#This Row],[goal]])*100),0)</f>
        <v>322</v>
      </c>
      <c r="P1196" s="8">
        <f>IFERROR(Table1[[#This Row],[pledged]]/Table1[[#This Row],[backers_count]],"0")</f>
        <v>56.414565826330531</v>
      </c>
      <c r="Q1196" s="13">
        <f>(((Table1[[#This Row],[deadline]]/60)/60)/24)+DATE(1970,1,1)</f>
        <v>42102.488182870366</v>
      </c>
      <c r="R1196" s="13">
        <f>(((Table1[[#This Row],[launched_at]]/60)/60)/24)+DATE(1970,1,1)</f>
        <v>42072.488182870366</v>
      </c>
      <c r="S1196" t="s">
        <v>8359</v>
      </c>
      <c r="T1196" t="s">
        <v>8330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ROUND(SUM((Table1[[#This Row],[pledged]]/Table1[[#This Row],[goal]])*100),0)</f>
        <v>135</v>
      </c>
      <c r="P1197" s="8">
        <f>IFERROR(Table1[[#This Row],[pledged]]/Table1[[#This Row],[backers_count]],"0")</f>
        <v>79.411764705882348</v>
      </c>
      <c r="Q1197" s="13">
        <f>(((Table1[[#This Row],[deadline]]/60)/60)/24)+DATE(1970,1,1)</f>
        <v>42358.375</v>
      </c>
      <c r="R1197" s="13">
        <f>(((Table1[[#This Row],[launched_at]]/60)/60)/24)+DATE(1970,1,1)</f>
        <v>42298.34783564815</v>
      </c>
      <c r="S1197" t="s">
        <v>8359</v>
      </c>
      <c r="T1197" t="s">
        <v>8330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ROUND(SUM((Table1[[#This Row],[pledged]]/Table1[[#This Row],[goal]])*100),0)</f>
        <v>270</v>
      </c>
      <c r="P1198" s="8">
        <f>IFERROR(Table1[[#This Row],[pledged]]/Table1[[#This Row],[backers_count]],"0")</f>
        <v>76.439453125</v>
      </c>
      <c r="Q1198" s="13">
        <f>(((Table1[[#This Row],[deadline]]/60)/60)/24)+DATE(1970,1,1)</f>
        <v>42356.818738425922</v>
      </c>
      <c r="R1198" s="13">
        <f>(((Table1[[#This Row],[launched_at]]/60)/60)/24)+DATE(1970,1,1)</f>
        <v>42326.818738425922</v>
      </c>
      <c r="S1198" t="s">
        <v>8359</v>
      </c>
      <c r="T1198" t="s">
        <v>8330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ROUND(SUM((Table1[[#This Row],[pledged]]/Table1[[#This Row],[goal]])*100),0)</f>
        <v>253</v>
      </c>
      <c r="P1199" s="8">
        <f>IFERROR(Table1[[#This Row],[pledged]]/Table1[[#This Row],[backers_count]],"0")</f>
        <v>121</v>
      </c>
      <c r="Q1199" s="13">
        <f>(((Table1[[#This Row],[deadline]]/60)/60)/24)+DATE(1970,1,1)</f>
        <v>42534.249305555553</v>
      </c>
      <c r="R1199" s="13">
        <f>(((Table1[[#This Row],[launched_at]]/60)/60)/24)+DATE(1970,1,1)</f>
        <v>42503.66474537037</v>
      </c>
      <c r="S1199" t="s">
        <v>8359</v>
      </c>
      <c r="T1199" t="s">
        <v>8330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ROUND(SUM((Table1[[#This Row],[pledged]]/Table1[[#This Row],[goal]])*100),0)</f>
        <v>261</v>
      </c>
      <c r="P1200" s="8">
        <f>IFERROR(Table1[[#This Row],[pledged]]/Table1[[#This Row],[backers_count]],"0")</f>
        <v>54.616766467065865</v>
      </c>
      <c r="Q1200" s="13">
        <f>(((Table1[[#This Row],[deadline]]/60)/60)/24)+DATE(1970,1,1)</f>
        <v>42369.125</v>
      </c>
      <c r="R1200" s="13">
        <f>(((Table1[[#This Row],[launched_at]]/60)/60)/24)+DATE(1970,1,1)</f>
        <v>42333.619050925925</v>
      </c>
      <c r="S1200" t="s">
        <v>8359</v>
      </c>
      <c r="T1200" t="s">
        <v>8330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ROUND(SUM((Table1[[#This Row],[pledged]]/Table1[[#This Row],[goal]])*100),0)</f>
        <v>101</v>
      </c>
      <c r="P1201" s="8">
        <f>IFERROR(Table1[[#This Row],[pledged]]/Table1[[#This Row],[backers_count]],"0")</f>
        <v>299.22222222222223</v>
      </c>
      <c r="Q1201" s="13">
        <f>(((Table1[[#This Row],[deadline]]/60)/60)/24)+DATE(1970,1,1)</f>
        <v>42193.770833333328</v>
      </c>
      <c r="R1201" s="13">
        <f>(((Table1[[#This Row],[launched_at]]/60)/60)/24)+DATE(1970,1,1)</f>
        <v>42161.770833333328</v>
      </c>
      <c r="S1201" t="s">
        <v>8359</v>
      </c>
      <c r="T1201" t="s">
        <v>8330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ROUND(SUM((Table1[[#This Row],[pledged]]/Table1[[#This Row],[goal]])*100),0)</f>
        <v>126</v>
      </c>
      <c r="P1202" s="8">
        <f>IFERROR(Table1[[#This Row],[pledged]]/Table1[[#This Row],[backers_count]],"0")</f>
        <v>58.533980582524272</v>
      </c>
      <c r="Q1202" s="13">
        <f>(((Table1[[#This Row],[deadline]]/60)/60)/24)+DATE(1970,1,1)</f>
        <v>42110.477500000001</v>
      </c>
      <c r="R1202" s="13">
        <f>(((Table1[[#This Row],[launched_at]]/60)/60)/24)+DATE(1970,1,1)</f>
        <v>42089.477500000001</v>
      </c>
      <c r="S1202" t="s">
        <v>8359</v>
      </c>
      <c r="T1202" t="s">
        <v>8330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ROUND(SUM((Table1[[#This Row],[pledged]]/Table1[[#This Row],[goal]])*100),0)</f>
        <v>102</v>
      </c>
      <c r="P1203" s="8">
        <f>IFERROR(Table1[[#This Row],[pledged]]/Table1[[#This Row],[backers_count]],"0")</f>
        <v>55.371801801801809</v>
      </c>
      <c r="Q1203" s="13">
        <f>(((Table1[[#This Row],[deadline]]/60)/60)/24)+DATE(1970,1,1)</f>
        <v>42566.60701388889</v>
      </c>
      <c r="R1203" s="13">
        <f>(((Table1[[#This Row],[launched_at]]/60)/60)/24)+DATE(1970,1,1)</f>
        <v>42536.60701388889</v>
      </c>
      <c r="S1203" t="s">
        <v>8359</v>
      </c>
      <c r="T1203" t="s">
        <v>8330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ROUND(SUM((Table1[[#This Row],[pledged]]/Table1[[#This Row],[goal]])*100),0)</f>
        <v>199</v>
      </c>
      <c r="P1204" s="8">
        <f>IFERROR(Table1[[#This Row],[pledged]]/Table1[[#This Row],[backers_count]],"0")</f>
        <v>183.80442804428046</v>
      </c>
      <c r="Q1204" s="13">
        <f>(((Table1[[#This Row],[deadline]]/60)/60)/24)+DATE(1970,1,1)</f>
        <v>42182.288819444439</v>
      </c>
      <c r="R1204" s="13">
        <f>(((Table1[[#This Row],[launched_at]]/60)/60)/24)+DATE(1970,1,1)</f>
        <v>42152.288819444439</v>
      </c>
      <c r="S1204" t="s">
        <v>8359</v>
      </c>
      <c r="T1204" t="s">
        <v>8330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ROUND(SUM((Table1[[#This Row],[pledged]]/Table1[[#This Row],[goal]])*100),0)</f>
        <v>102</v>
      </c>
      <c r="P1205" s="8">
        <f>IFERROR(Table1[[#This Row],[pledged]]/Table1[[#This Row],[backers_count]],"0")</f>
        <v>165.34653465346534</v>
      </c>
      <c r="Q1205" s="13">
        <f>(((Table1[[#This Row],[deadline]]/60)/60)/24)+DATE(1970,1,1)</f>
        <v>42155.614895833336</v>
      </c>
      <c r="R1205" s="13">
        <f>(((Table1[[#This Row],[launched_at]]/60)/60)/24)+DATE(1970,1,1)</f>
        <v>42125.614895833336</v>
      </c>
      <c r="S1205" t="s">
        <v>8359</v>
      </c>
      <c r="T1205" t="s">
        <v>8330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ROUND(SUM((Table1[[#This Row],[pledged]]/Table1[[#This Row],[goal]])*100),0)</f>
        <v>103</v>
      </c>
      <c r="P1206" s="8">
        <f>IFERROR(Table1[[#This Row],[pledged]]/Table1[[#This Row],[backers_count]],"0")</f>
        <v>234.78947368421052</v>
      </c>
      <c r="Q1206" s="13">
        <f>(((Table1[[#This Row],[deadline]]/60)/60)/24)+DATE(1970,1,1)</f>
        <v>42342.208333333328</v>
      </c>
      <c r="R1206" s="13">
        <f>(((Table1[[#This Row],[launched_at]]/60)/60)/24)+DATE(1970,1,1)</f>
        <v>42297.748067129629</v>
      </c>
      <c r="S1206" t="s">
        <v>8359</v>
      </c>
      <c r="T1206" t="s">
        <v>8330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ROUND(SUM((Table1[[#This Row],[pledged]]/Table1[[#This Row],[goal]])*100),0)</f>
        <v>101</v>
      </c>
      <c r="P1207" s="8">
        <f>IFERROR(Table1[[#This Row],[pledged]]/Table1[[#This Row],[backers_count]],"0")</f>
        <v>211.48387096774192</v>
      </c>
      <c r="Q1207" s="13">
        <f>(((Table1[[#This Row],[deadline]]/60)/60)/24)+DATE(1970,1,1)</f>
        <v>42168.506377314814</v>
      </c>
      <c r="R1207" s="13">
        <f>(((Table1[[#This Row],[launched_at]]/60)/60)/24)+DATE(1970,1,1)</f>
        <v>42138.506377314814</v>
      </c>
      <c r="S1207" t="s">
        <v>8359</v>
      </c>
      <c r="T1207" t="s">
        <v>8330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ROUND(SUM((Table1[[#This Row],[pledged]]/Table1[[#This Row],[goal]])*100),0)</f>
        <v>115</v>
      </c>
      <c r="P1208" s="8">
        <f>IFERROR(Table1[[#This Row],[pledged]]/Table1[[#This Row],[backers_count]],"0")</f>
        <v>32.34375</v>
      </c>
      <c r="Q1208" s="13">
        <f>(((Table1[[#This Row],[deadline]]/60)/60)/24)+DATE(1970,1,1)</f>
        <v>42805.561805555553</v>
      </c>
      <c r="R1208" s="13">
        <f>(((Table1[[#This Row],[launched_at]]/60)/60)/24)+DATE(1970,1,1)</f>
        <v>42772.776076388895</v>
      </c>
      <c r="S1208" t="s">
        <v>8359</v>
      </c>
      <c r="T1208" t="s">
        <v>8330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ROUND(SUM((Table1[[#This Row],[pledged]]/Table1[[#This Row],[goal]])*100),0)</f>
        <v>104</v>
      </c>
      <c r="P1209" s="8">
        <f>IFERROR(Table1[[#This Row],[pledged]]/Table1[[#This Row],[backers_count]],"0")</f>
        <v>123.37588652482269</v>
      </c>
      <c r="Q1209" s="13">
        <f>(((Table1[[#This Row],[deadline]]/60)/60)/24)+DATE(1970,1,1)</f>
        <v>42460.416666666672</v>
      </c>
      <c r="R1209" s="13">
        <f>(((Table1[[#This Row],[launched_at]]/60)/60)/24)+DATE(1970,1,1)</f>
        <v>42430.430243055554</v>
      </c>
      <c r="S1209" t="s">
        <v>8359</v>
      </c>
      <c r="T1209" t="s">
        <v>8330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ROUND(SUM((Table1[[#This Row],[pledged]]/Table1[[#This Row],[goal]])*100),0)</f>
        <v>155</v>
      </c>
      <c r="P1210" s="8">
        <f>IFERROR(Table1[[#This Row],[pledged]]/Table1[[#This Row],[backers_count]],"0")</f>
        <v>207.06666666666666</v>
      </c>
      <c r="Q1210" s="13">
        <f>(((Table1[[#This Row],[deadline]]/60)/60)/24)+DATE(1970,1,1)</f>
        <v>42453.667407407411</v>
      </c>
      <c r="R1210" s="13">
        <f>(((Table1[[#This Row],[launched_at]]/60)/60)/24)+DATE(1970,1,1)</f>
        <v>42423.709074074075</v>
      </c>
      <c r="S1210" t="s">
        <v>8359</v>
      </c>
      <c r="T1210" t="s">
        <v>8330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ROUND(SUM((Table1[[#This Row],[pledged]]/Table1[[#This Row],[goal]])*100),0)</f>
        <v>106</v>
      </c>
      <c r="P1211" s="8">
        <f>IFERROR(Table1[[#This Row],[pledged]]/Table1[[#This Row],[backers_count]],"0")</f>
        <v>138.2608695652174</v>
      </c>
      <c r="Q1211" s="13">
        <f>(((Table1[[#This Row],[deadline]]/60)/60)/24)+DATE(1970,1,1)</f>
        <v>42791.846122685187</v>
      </c>
      <c r="R1211" s="13">
        <f>(((Table1[[#This Row],[launched_at]]/60)/60)/24)+DATE(1970,1,1)</f>
        <v>42761.846122685187</v>
      </c>
      <c r="S1211" t="s">
        <v>8359</v>
      </c>
      <c r="T1211" t="s">
        <v>8330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ROUND(SUM((Table1[[#This Row],[pledged]]/Table1[[#This Row],[goal]])*100),0)</f>
        <v>254</v>
      </c>
      <c r="P1212" s="8">
        <f>IFERROR(Table1[[#This Row],[pledged]]/Table1[[#This Row],[backers_count]],"0")</f>
        <v>493.81553398058253</v>
      </c>
      <c r="Q1212" s="13">
        <f>(((Table1[[#This Row],[deadline]]/60)/60)/24)+DATE(1970,1,1)</f>
        <v>42155.875</v>
      </c>
      <c r="R1212" s="13">
        <f>(((Table1[[#This Row],[launched_at]]/60)/60)/24)+DATE(1970,1,1)</f>
        <v>42132.941805555558</v>
      </c>
      <c r="S1212" t="s">
        <v>8359</v>
      </c>
      <c r="T1212" t="s">
        <v>8330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ROUND(SUM((Table1[[#This Row],[pledged]]/Table1[[#This Row],[goal]])*100),0)</f>
        <v>101</v>
      </c>
      <c r="P1213" s="8">
        <f>IFERROR(Table1[[#This Row],[pledged]]/Table1[[#This Row],[backers_count]],"0")</f>
        <v>168.5</v>
      </c>
      <c r="Q1213" s="13">
        <f>(((Table1[[#This Row],[deadline]]/60)/60)/24)+DATE(1970,1,1)</f>
        <v>42530.866446759261</v>
      </c>
      <c r="R1213" s="13">
        <f>(((Table1[[#This Row],[launched_at]]/60)/60)/24)+DATE(1970,1,1)</f>
        <v>42515.866446759261</v>
      </c>
      <c r="S1213" t="s">
        <v>8359</v>
      </c>
      <c r="T1213" t="s">
        <v>8330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ROUND(SUM((Table1[[#This Row],[pledged]]/Table1[[#This Row],[goal]])*100),0)</f>
        <v>129</v>
      </c>
      <c r="P1214" s="8">
        <f>IFERROR(Table1[[#This Row],[pledged]]/Table1[[#This Row],[backers_count]],"0")</f>
        <v>38.867469879518069</v>
      </c>
      <c r="Q1214" s="13">
        <f>(((Table1[[#This Row],[deadline]]/60)/60)/24)+DATE(1970,1,1)</f>
        <v>42335.041666666672</v>
      </c>
      <c r="R1214" s="13">
        <f>(((Table1[[#This Row],[launched_at]]/60)/60)/24)+DATE(1970,1,1)</f>
        <v>42318.950173611112</v>
      </c>
      <c r="S1214" t="s">
        <v>8359</v>
      </c>
      <c r="T1214" t="s">
        <v>8330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ROUND(SUM((Table1[[#This Row],[pledged]]/Table1[[#This Row],[goal]])*100),0)</f>
        <v>102</v>
      </c>
      <c r="P1215" s="8">
        <f>IFERROR(Table1[[#This Row],[pledged]]/Table1[[#This Row],[backers_count]],"0")</f>
        <v>61.527777777777779</v>
      </c>
      <c r="Q1215" s="13">
        <f>(((Table1[[#This Row],[deadline]]/60)/60)/24)+DATE(1970,1,1)</f>
        <v>42766.755787037036</v>
      </c>
      <c r="R1215" s="13">
        <f>(((Table1[[#This Row],[launched_at]]/60)/60)/24)+DATE(1970,1,1)</f>
        <v>42731.755787037036</v>
      </c>
      <c r="S1215" t="s">
        <v>8359</v>
      </c>
      <c r="T1215" t="s">
        <v>8330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ROUND(SUM((Table1[[#This Row],[pledged]]/Table1[[#This Row],[goal]])*100),0)</f>
        <v>132</v>
      </c>
      <c r="P1216" s="8">
        <f>IFERROR(Table1[[#This Row],[pledged]]/Table1[[#This Row],[backers_count]],"0")</f>
        <v>105.44</v>
      </c>
      <c r="Q1216" s="13">
        <f>(((Table1[[#This Row],[deadline]]/60)/60)/24)+DATE(1970,1,1)</f>
        <v>42164.840335648143</v>
      </c>
      <c r="R1216" s="13">
        <f>(((Table1[[#This Row],[launched_at]]/60)/60)/24)+DATE(1970,1,1)</f>
        <v>42104.840335648143</v>
      </c>
      <c r="S1216" t="s">
        <v>8359</v>
      </c>
      <c r="T1216" t="s">
        <v>8330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ROUND(SUM((Table1[[#This Row],[pledged]]/Table1[[#This Row],[goal]])*100),0)</f>
        <v>786</v>
      </c>
      <c r="P1217" s="8">
        <f>IFERROR(Table1[[#This Row],[pledged]]/Table1[[#This Row],[backers_count]],"0")</f>
        <v>71.592003642987251</v>
      </c>
      <c r="Q1217" s="13">
        <f>(((Table1[[#This Row],[deadline]]/60)/60)/24)+DATE(1970,1,1)</f>
        <v>41789.923101851848</v>
      </c>
      <c r="R1217" s="13">
        <f>(((Table1[[#This Row],[launched_at]]/60)/60)/24)+DATE(1970,1,1)</f>
        <v>41759.923101851848</v>
      </c>
      <c r="S1217" t="s">
        <v>8359</v>
      </c>
      <c r="T1217" t="s">
        <v>8330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ROUND(SUM((Table1[[#This Row],[pledged]]/Table1[[#This Row],[goal]])*100),0)</f>
        <v>146</v>
      </c>
      <c r="P1218" s="8">
        <f>IFERROR(Table1[[#This Row],[pledged]]/Table1[[#This Row],[backers_count]],"0")</f>
        <v>91.882882882882882</v>
      </c>
      <c r="Q1218" s="13">
        <f>(((Table1[[#This Row],[deadline]]/60)/60)/24)+DATE(1970,1,1)</f>
        <v>42279.960416666669</v>
      </c>
      <c r="R1218" s="13">
        <f>(((Table1[[#This Row],[launched_at]]/60)/60)/24)+DATE(1970,1,1)</f>
        <v>42247.616400462968</v>
      </c>
      <c r="S1218" t="s">
        <v>8359</v>
      </c>
      <c r="T1218" t="s">
        <v>8330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ROUND(SUM((Table1[[#This Row],[pledged]]/Table1[[#This Row],[goal]])*100),0)</f>
        <v>103</v>
      </c>
      <c r="P1219" s="8">
        <f>IFERROR(Table1[[#This Row],[pledged]]/Table1[[#This Row],[backers_count]],"0")</f>
        <v>148.57377049180329</v>
      </c>
      <c r="Q1219" s="13">
        <f>(((Table1[[#This Row],[deadline]]/60)/60)/24)+DATE(1970,1,1)</f>
        <v>42565.809490740736</v>
      </c>
      <c r="R1219" s="13">
        <f>(((Table1[[#This Row],[launched_at]]/60)/60)/24)+DATE(1970,1,1)</f>
        <v>42535.809490740736</v>
      </c>
      <c r="S1219" t="s">
        <v>8359</v>
      </c>
      <c r="T1219" t="s">
        <v>8330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ROUND(SUM((Table1[[#This Row],[pledged]]/Table1[[#This Row],[goal]])*100),0)</f>
        <v>172</v>
      </c>
      <c r="P1220" s="8">
        <f>IFERROR(Table1[[#This Row],[pledged]]/Table1[[#This Row],[backers_count]],"0")</f>
        <v>174.2134831460674</v>
      </c>
      <c r="Q1220" s="13">
        <f>(((Table1[[#This Row],[deadline]]/60)/60)/24)+DATE(1970,1,1)</f>
        <v>42309.125</v>
      </c>
      <c r="R1220" s="13">
        <f>(((Table1[[#This Row],[launched_at]]/60)/60)/24)+DATE(1970,1,1)</f>
        <v>42278.662037037036</v>
      </c>
      <c r="S1220" t="s">
        <v>8359</v>
      </c>
      <c r="T1220" t="s">
        <v>8330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ROUND(SUM((Table1[[#This Row],[pledged]]/Table1[[#This Row],[goal]])*100),0)</f>
        <v>159</v>
      </c>
      <c r="P1221" s="8">
        <f>IFERROR(Table1[[#This Row],[pledged]]/Table1[[#This Row],[backers_count]],"0")</f>
        <v>102.86166007905139</v>
      </c>
      <c r="Q1221" s="13">
        <f>(((Table1[[#This Row],[deadline]]/60)/60)/24)+DATE(1970,1,1)</f>
        <v>42663.461956018517</v>
      </c>
      <c r="R1221" s="13">
        <f>(((Table1[[#This Row],[launched_at]]/60)/60)/24)+DATE(1970,1,1)</f>
        <v>42633.461956018517</v>
      </c>
      <c r="S1221" t="s">
        <v>8359</v>
      </c>
      <c r="T1221" t="s">
        <v>8330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ROUND(SUM((Table1[[#This Row],[pledged]]/Table1[[#This Row],[goal]])*100),0)</f>
        <v>104</v>
      </c>
      <c r="P1222" s="8">
        <f>IFERROR(Table1[[#This Row],[pledged]]/Table1[[#This Row],[backers_count]],"0")</f>
        <v>111.17857142857143</v>
      </c>
      <c r="Q1222" s="13">
        <f>(((Table1[[#This Row],[deadline]]/60)/60)/24)+DATE(1970,1,1)</f>
        <v>42241.628611111111</v>
      </c>
      <c r="R1222" s="13">
        <f>(((Table1[[#This Row],[launched_at]]/60)/60)/24)+DATE(1970,1,1)</f>
        <v>42211.628611111111</v>
      </c>
      <c r="S1222" t="s">
        <v>8359</v>
      </c>
      <c r="T1222" t="s">
        <v>8330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ROUND(SUM((Table1[[#This Row],[pledged]]/Table1[[#This Row],[goal]])*100),0)</f>
        <v>111</v>
      </c>
      <c r="P1223" s="8">
        <f>IFERROR(Table1[[#This Row],[pledged]]/Table1[[#This Row],[backers_count]],"0")</f>
        <v>23.796213592233013</v>
      </c>
      <c r="Q1223" s="13">
        <f>(((Table1[[#This Row],[deadline]]/60)/60)/24)+DATE(1970,1,1)</f>
        <v>42708</v>
      </c>
      <c r="R1223" s="13">
        <f>(((Table1[[#This Row],[launched_at]]/60)/60)/24)+DATE(1970,1,1)</f>
        <v>42680.47555555556</v>
      </c>
      <c r="S1223" t="s">
        <v>8359</v>
      </c>
      <c r="T1223" t="s">
        <v>8330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ROUND(SUM((Table1[[#This Row],[pledged]]/Table1[[#This Row],[goal]])*100),0)</f>
        <v>280</v>
      </c>
      <c r="P1224" s="8">
        <f>IFERROR(Table1[[#This Row],[pledged]]/Table1[[#This Row],[backers_count]],"0")</f>
        <v>81.268115942028984</v>
      </c>
      <c r="Q1224" s="13">
        <f>(((Table1[[#This Row],[deadline]]/60)/60)/24)+DATE(1970,1,1)</f>
        <v>42461.166666666672</v>
      </c>
      <c r="R1224" s="13">
        <f>(((Table1[[#This Row],[launched_at]]/60)/60)/24)+DATE(1970,1,1)</f>
        <v>42430.720451388886</v>
      </c>
      <c r="S1224" t="s">
        <v>8359</v>
      </c>
      <c r="T1224" t="s">
        <v>8330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ROUND(SUM((Table1[[#This Row],[pledged]]/Table1[[#This Row],[goal]])*100),0)</f>
        <v>112</v>
      </c>
      <c r="P1225" s="8">
        <f>IFERROR(Table1[[#This Row],[pledged]]/Table1[[#This Row],[backers_count]],"0")</f>
        <v>116.21465968586388</v>
      </c>
      <c r="Q1225" s="13">
        <f>(((Table1[[#This Row],[deadline]]/60)/60)/24)+DATE(1970,1,1)</f>
        <v>42684.218854166669</v>
      </c>
      <c r="R1225" s="13">
        <f>(((Table1[[#This Row],[launched_at]]/60)/60)/24)+DATE(1970,1,1)</f>
        <v>42654.177187499998</v>
      </c>
      <c r="S1225" t="s">
        <v>8359</v>
      </c>
      <c r="T1225" t="s">
        <v>8330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ROUND(SUM((Table1[[#This Row],[pledged]]/Table1[[#This Row],[goal]])*100),0)</f>
        <v>7</v>
      </c>
      <c r="P1226" s="8">
        <f>IFERROR(Table1[[#This Row],[pledged]]/Table1[[#This Row],[backers_count]],"0")</f>
        <v>58.888888888888886</v>
      </c>
      <c r="Q1226" s="13">
        <f>(((Table1[[#This Row],[deadline]]/60)/60)/24)+DATE(1970,1,1)</f>
        <v>41796.549791666665</v>
      </c>
      <c r="R1226" s="13">
        <f>(((Table1[[#This Row],[launched_at]]/60)/60)/24)+DATE(1970,1,1)</f>
        <v>41736.549791666665</v>
      </c>
      <c r="S1226" t="s">
        <v>8355</v>
      </c>
      <c r="T1226" t="s">
        <v>8331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ROUND(SUM((Table1[[#This Row],[pledged]]/Table1[[#This Row],[goal]])*100),0)</f>
        <v>4</v>
      </c>
      <c r="P1227" s="8">
        <f>IFERROR(Table1[[#This Row],[pledged]]/Table1[[#This Row],[backers_count]],"0")</f>
        <v>44</v>
      </c>
      <c r="Q1227" s="13">
        <f>(((Table1[[#This Row],[deadline]]/60)/60)/24)+DATE(1970,1,1)</f>
        <v>41569.905995370369</v>
      </c>
      <c r="R1227" s="13">
        <f>(((Table1[[#This Row],[launched_at]]/60)/60)/24)+DATE(1970,1,1)</f>
        <v>41509.905995370369</v>
      </c>
      <c r="S1227" t="s">
        <v>8355</v>
      </c>
      <c r="T1227" t="s">
        <v>8331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ROUND(SUM((Table1[[#This Row],[pledged]]/Table1[[#This Row],[goal]])*100),0)</f>
        <v>4</v>
      </c>
      <c r="P1228" s="8">
        <f>IFERROR(Table1[[#This Row],[pledged]]/Table1[[#This Row],[backers_count]],"0")</f>
        <v>48.424999999999997</v>
      </c>
      <c r="Q1228" s="13">
        <f>(((Table1[[#This Row],[deadline]]/60)/60)/24)+DATE(1970,1,1)</f>
        <v>41750.041666666664</v>
      </c>
      <c r="R1228" s="13">
        <f>(((Table1[[#This Row],[launched_at]]/60)/60)/24)+DATE(1970,1,1)</f>
        <v>41715.874780092592</v>
      </c>
      <c r="S1228" t="s">
        <v>8355</v>
      </c>
      <c r="T1228" t="s">
        <v>8331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ROUND(SUM((Table1[[#This Row],[pledged]]/Table1[[#This Row],[goal]])*100),0)</f>
        <v>0</v>
      </c>
      <c r="P1229" s="8" t="str">
        <f>IFERROR(Table1[[#This Row],[pledged]]/Table1[[#This Row],[backers_count]],"0")</f>
        <v>0</v>
      </c>
      <c r="Q1229" s="13">
        <f>(((Table1[[#This Row],[deadline]]/60)/60)/24)+DATE(1970,1,1)</f>
        <v>41858.291666666664</v>
      </c>
      <c r="R1229" s="13">
        <f>(((Table1[[#This Row],[launched_at]]/60)/60)/24)+DATE(1970,1,1)</f>
        <v>41827.919166666667</v>
      </c>
      <c r="S1229" t="s">
        <v>8355</v>
      </c>
      <c r="T1229" t="s">
        <v>8331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ROUND(SUM((Table1[[#This Row],[pledged]]/Table1[[#This Row],[goal]])*100),0)</f>
        <v>29</v>
      </c>
      <c r="P1230" s="8">
        <f>IFERROR(Table1[[#This Row],[pledged]]/Table1[[#This Row],[backers_count]],"0")</f>
        <v>61.041666666666664</v>
      </c>
      <c r="Q1230" s="13">
        <f>(((Table1[[#This Row],[deadline]]/60)/60)/24)+DATE(1970,1,1)</f>
        <v>40814.729259259257</v>
      </c>
      <c r="R1230" s="13">
        <f>(((Table1[[#This Row],[launched_at]]/60)/60)/24)+DATE(1970,1,1)</f>
        <v>40754.729259259257</v>
      </c>
      <c r="S1230" t="s">
        <v>8355</v>
      </c>
      <c r="T1230" t="s">
        <v>8331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ROUND(SUM((Table1[[#This Row],[pledged]]/Table1[[#This Row],[goal]])*100),0)</f>
        <v>1</v>
      </c>
      <c r="P1231" s="8">
        <f>IFERROR(Table1[[#This Row],[pledged]]/Table1[[#This Row],[backers_count]],"0")</f>
        <v>25</v>
      </c>
      <c r="Q1231" s="13">
        <f>(((Table1[[#This Row],[deadline]]/60)/60)/24)+DATE(1970,1,1)</f>
        <v>41015.666666666664</v>
      </c>
      <c r="R1231" s="13">
        <f>(((Table1[[#This Row],[launched_at]]/60)/60)/24)+DATE(1970,1,1)</f>
        <v>40985.459803240738</v>
      </c>
      <c r="S1231" t="s">
        <v>8355</v>
      </c>
      <c r="T1231" t="s">
        <v>8331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ROUND(SUM((Table1[[#This Row],[pledged]]/Table1[[#This Row],[goal]])*100),0)</f>
        <v>0</v>
      </c>
      <c r="P1232" s="8" t="str">
        <f>IFERROR(Table1[[#This Row],[pledged]]/Table1[[#This Row],[backers_count]],"0")</f>
        <v>0</v>
      </c>
      <c r="Q1232" s="13">
        <f>(((Table1[[#This Row],[deadline]]/60)/60)/24)+DATE(1970,1,1)</f>
        <v>40598.972569444442</v>
      </c>
      <c r="R1232" s="13">
        <f>(((Table1[[#This Row],[launched_at]]/60)/60)/24)+DATE(1970,1,1)</f>
        <v>40568.972569444442</v>
      </c>
      <c r="S1232" t="s">
        <v>8355</v>
      </c>
      <c r="T1232" t="s">
        <v>8331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ROUND(SUM((Table1[[#This Row],[pledged]]/Table1[[#This Row],[goal]])*100),0)</f>
        <v>0</v>
      </c>
      <c r="P1233" s="8" t="str">
        <f>IFERROR(Table1[[#This Row],[pledged]]/Table1[[#This Row],[backers_count]],"0")</f>
        <v>0</v>
      </c>
      <c r="Q1233" s="13">
        <f>(((Table1[[#This Row],[deadline]]/60)/60)/24)+DATE(1970,1,1)</f>
        <v>42244.041666666672</v>
      </c>
      <c r="R1233" s="13">
        <f>(((Table1[[#This Row],[launched_at]]/60)/60)/24)+DATE(1970,1,1)</f>
        <v>42193.941759259258</v>
      </c>
      <c r="S1233" t="s">
        <v>8355</v>
      </c>
      <c r="T1233" t="s">
        <v>8331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ROUND(SUM((Table1[[#This Row],[pledged]]/Table1[[#This Row],[goal]])*100),0)</f>
        <v>1</v>
      </c>
      <c r="P1234" s="8">
        <f>IFERROR(Table1[[#This Row],[pledged]]/Table1[[#This Row],[backers_count]],"0")</f>
        <v>40</v>
      </c>
      <c r="Q1234" s="13">
        <f>(((Table1[[#This Row],[deadline]]/60)/60)/24)+DATE(1970,1,1)</f>
        <v>41553.848032407412</v>
      </c>
      <c r="R1234" s="13">
        <f>(((Table1[[#This Row],[launched_at]]/60)/60)/24)+DATE(1970,1,1)</f>
        <v>41506.848032407412</v>
      </c>
      <c r="S1234" t="s">
        <v>8355</v>
      </c>
      <c r="T1234" t="s">
        <v>8331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ROUND(SUM((Table1[[#This Row],[pledged]]/Table1[[#This Row],[goal]])*100),0)</f>
        <v>12</v>
      </c>
      <c r="P1235" s="8">
        <f>IFERROR(Table1[[#This Row],[pledged]]/Table1[[#This Row],[backers_count]],"0")</f>
        <v>19.333333333333332</v>
      </c>
      <c r="Q1235" s="13">
        <f>(((Table1[[#This Row],[deadline]]/60)/60)/24)+DATE(1970,1,1)</f>
        <v>40960.948773148149</v>
      </c>
      <c r="R1235" s="13">
        <f>(((Table1[[#This Row],[launched_at]]/60)/60)/24)+DATE(1970,1,1)</f>
        <v>40939.948773148149</v>
      </c>
      <c r="S1235" t="s">
        <v>8355</v>
      </c>
      <c r="T1235" t="s">
        <v>8331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ROUND(SUM((Table1[[#This Row],[pledged]]/Table1[[#This Row],[goal]])*100),0)</f>
        <v>0</v>
      </c>
      <c r="P1236" s="8" t="str">
        <f>IFERROR(Table1[[#This Row],[pledged]]/Table1[[#This Row],[backers_count]],"0")</f>
        <v>0</v>
      </c>
      <c r="Q1236" s="13">
        <f>(((Table1[[#This Row],[deadline]]/60)/60)/24)+DATE(1970,1,1)</f>
        <v>42037.788680555561</v>
      </c>
      <c r="R1236" s="13">
        <f>(((Table1[[#This Row],[launched_at]]/60)/60)/24)+DATE(1970,1,1)</f>
        <v>42007.788680555561</v>
      </c>
      <c r="S1236" t="s">
        <v>8355</v>
      </c>
      <c r="T1236" t="s">
        <v>8331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ROUND(SUM((Table1[[#This Row],[pledged]]/Table1[[#This Row],[goal]])*100),0)</f>
        <v>3</v>
      </c>
      <c r="P1237" s="8">
        <f>IFERROR(Table1[[#This Row],[pledged]]/Table1[[#This Row],[backers_count]],"0")</f>
        <v>35</v>
      </c>
      <c r="Q1237" s="13">
        <f>(((Table1[[#This Row],[deadline]]/60)/60)/24)+DATE(1970,1,1)</f>
        <v>41623.135405092595</v>
      </c>
      <c r="R1237" s="13">
        <f>(((Table1[[#This Row],[launched_at]]/60)/60)/24)+DATE(1970,1,1)</f>
        <v>41583.135405092595</v>
      </c>
      <c r="S1237" t="s">
        <v>8355</v>
      </c>
      <c r="T1237" t="s">
        <v>8331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ROUND(SUM((Table1[[#This Row],[pledged]]/Table1[[#This Row],[goal]])*100),0)</f>
        <v>0</v>
      </c>
      <c r="P1238" s="8" t="str">
        <f>IFERROR(Table1[[#This Row],[pledged]]/Table1[[#This Row],[backers_count]],"0")</f>
        <v>0</v>
      </c>
      <c r="Q1238" s="13">
        <f>(((Table1[[#This Row],[deadline]]/60)/60)/24)+DATE(1970,1,1)</f>
        <v>41118.666666666664</v>
      </c>
      <c r="R1238" s="13">
        <f>(((Table1[[#This Row],[launched_at]]/60)/60)/24)+DATE(1970,1,1)</f>
        <v>41110.680138888885</v>
      </c>
      <c r="S1238" t="s">
        <v>8355</v>
      </c>
      <c r="T1238" t="s">
        <v>8331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ROUND(SUM((Table1[[#This Row],[pledged]]/Table1[[#This Row],[goal]])*100),0)</f>
        <v>0</v>
      </c>
      <c r="P1239" s="8" t="str">
        <f>IFERROR(Table1[[#This Row],[pledged]]/Table1[[#This Row],[backers_count]],"0")</f>
        <v>0</v>
      </c>
      <c r="Q1239" s="13">
        <f>(((Table1[[#This Row],[deadline]]/60)/60)/24)+DATE(1970,1,1)</f>
        <v>41145.283159722225</v>
      </c>
      <c r="R1239" s="13">
        <f>(((Table1[[#This Row],[launched_at]]/60)/60)/24)+DATE(1970,1,1)</f>
        <v>41125.283159722225</v>
      </c>
      <c r="S1239" t="s">
        <v>8355</v>
      </c>
      <c r="T1239" t="s">
        <v>8331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ROUND(SUM((Table1[[#This Row],[pledged]]/Table1[[#This Row],[goal]])*100),0)</f>
        <v>18</v>
      </c>
      <c r="P1240" s="8">
        <f>IFERROR(Table1[[#This Row],[pledged]]/Table1[[#This Row],[backers_count]],"0")</f>
        <v>59.333333333333336</v>
      </c>
      <c r="Q1240" s="13">
        <f>(((Table1[[#This Row],[deadline]]/60)/60)/24)+DATE(1970,1,1)</f>
        <v>40761.61037037037</v>
      </c>
      <c r="R1240" s="13">
        <f>(((Table1[[#This Row],[launched_at]]/60)/60)/24)+DATE(1970,1,1)</f>
        <v>40731.61037037037</v>
      </c>
      <c r="S1240" t="s">
        <v>8355</v>
      </c>
      <c r="T1240" t="s">
        <v>8331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ROUND(SUM((Table1[[#This Row],[pledged]]/Table1[[#This Row],[goal]])*100),0)</f>
        <v>0</v>
      </c>
      <c r="P1241" s="8" t="str">
        <f>IFERROR(Table1[[#This Row],[pledged]]/Table1[[#This Row],[backers_count]],"0")</f>
        <v>0</v>
      </c>
      <c r="Q1241" s="13">
        <f>(((Table1[[#This Row],[deadline]]/60)/60)/24)+DATE(1970,1,1)</f>
        <v>40913.962581018517</v>
      </c>
      <c r="R1241" s="13">
        <f>(((Table1[[#This Row],[launched_at]]/60)/60)/24)+DATE(1970,1,1)</f>
        <v>40883.962581018517</v>
      </c>
      <c r="S1241" t="s">
        <v>8355</v>
      </c>
      <c r="T1241" t="s">
        <v>8331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ROUND(SUM((Table1[[#This Row],[pledged]]/Table1[[#This Row],[goal]])*100),0)</f>
        <v>3</v>
      </c>
      <c r="P1242" s="8">
        <f>IFERROR(Table1[[#This Row],[pledged]]/Table1[[#This Row],[backers_count]],"0")</f>
        <v>30.125</v>
      </c>
      <c r="Q1242" s="13">
        <f>(((Table1[[#This Row],[deadline]]/60)/60)/24)+DATE(1970,1,1)</f>
        <v>41467.910416666666</v>
      </c>
      <c r="R1242" s="13">
        <f>(((Table1[[#This Row],[launched_at]]/60)/60)/24)+DATE(1970,1,1)</f>
        <v>41409.040011574078</v>
      </c>
      <c r="S1242" t="s">
        <v>8355</v>
      </c>
      <c r="T1242" t="s">
        <v>8331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ROUND(SUM((Table1[[#This Row],[pledged]]/Table1[[#This Row],[goal]])*100),0)</f>
        <v>51</v>
      </c>
      <c r="P1243" s="8">
        <f>IFERROR(Table1[[#This Row],[pledged]]/Table1[[#This Row],[backers_count]],"0")</f>
        <v>74.617647058823536</v>
      </c>
      <c r="Q1243" s="13">
        <f>(((Table1[[#This Row],[deadline]]/60)/60)/24)+DATE(1970,1,1)</f>
        <v>41946.249305555553</v>
      </c>
      <c r="R1243" s="13">
        <f>(((Table1[[#This Row],[launched_at]]/60)/60)/24)+DATE(1970,1,1)</f>
        <v>41923.837731481479</v>
      </c>
      <c r="S1243" t="s">
        <v>8355</v>
      </c>
      <c r="T1243" t="s">
        <v>8331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ROUND(SUM((Table1[[#This Row],[pledged]]/Table1[[#This Row],[goal]])*100),0)</f>
        <v>1</v>
      </c>
      <c r="P1244" s="8">
        <f>IFERROR(Table1[[#This Row],[pledged]]/Table1[[#This Row],[backers_count]],"0")</f>
        <v>5</v>
      </c>
      <c r="Q1244" s="13">
        <f>(((Table1[[#This Row],[deadline]]/60)/60)/24)+DATE(1970,1,1)</f>
        <v>40797.554166666669</v>
      </c>
      <c r="R1244" s="13">
        <f>(((Table1[[#This Row],[launched_at]]/60)/60)/24)+DATE(1970,1,1)</f>
        <v>40782.165532407409</v>
      </c>
      <c r="S1244" t="s">
        <v>8355</v>
      </c>
      <c r="T1244" t="s">
        <v>8331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ROUND(SUM((Table1[[#This Row],[pledged]]/Table1[[#This Row],[goal]])*100),0)</f>
        <v>14</v>
      </c>
      <c r="P1245" s="8">
        <f>IFERROR(Table1[[#This Row],[pledged]]/Table1[[#This Row],[backers_count]],"0")</f>
        <v>44.5</v>
      </c>
      <c r="Q1245" s="13">
        <f>(((Table1[[#This Row],[deadline]]/60)/60)/24)+DATE(1970,1,1)</f>
        <v>40732.875</v>
      </c>
      <c r="R1245" s="13">
        <f>(((Table1[[#This Row],[launched_at]]/60)/60)/24)+DATE(1970,1,1)</f>
        <v>40671.879293981481</v>
      </c>
      <c r="S1245" t="s">
        <v>8355</v>
      </c>
      <c r="T1245" t="s">
        <v>8331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ROUND(SUM((Table1[[#This Row],[pledged]]/Table1[[#This Row],[goal]])*100),0)</f>
        <v>104</v>
      </c>
      <c r="P1246" s="8">
        <f>IFERROR(Table1[[#This Row],[pledged]]/Table1[[#This Row],[backers_count]],"0")</f>
        <v>46.133333333333333</v>
      </c>
      <c r="Q1246" s="13">
        <f>(((Table1[[#This Row],[deadline]]/60)/60)/24)+DATE(1970,1,1)</f>
        <v>41386.875</v>
      </c>
      <c r="R1246" s="13">
        <f>(((Table1[[#This Row],[launched_at]]/60)/60)/24)+DATE(1970,1,1)</f>
        <v>41355.825497685182</v>
      </c>
      <c r="S1246" t="s">
        <v>8355</v>
      </c>
      <c r="T1246" t="s">
        <v>8321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ROUND(SUM((Table1[[#This Row],[pledged]]/Table1[[#This Row],[goal]])*100),0)</f>
        <v>120</v>
      </c>
      <c r="P1247" s="8">
        <f>IFERROR(Table1[[#This Row],[pledged]]/Table1[[#This Row],[backers_count]],"0")</f>
        <v>141.47058823529412</v>
      </c>
      <c r="Q1247" s="13">
        <f>(((Table1[[#This Row],[deadline]]/60)/60)/24)+DATE(1970,1,1)</f>
        <v>41804.599930555552</v>
      </c>
      <c r="R1247" s="13">
        <f>(((Table1[[#This Row],[launched_at]]/60)/60)/24)+DATE(1970,1,1)</f>
        <v>41774.599930555552</v>
      </c>
      <c r="S1247" t="s">
        <v>8355</v>
      </c>
      <c r="T1247" t="s">
        <v>8321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ROUND(SUM((Table1[[#This Row],[pledged]]/Table1[[#This Row],[goal]])*100),0)</f>
        <v>117</v>
      </c>
      <c r="P1248" s="8">
        <f>IFERROR(Table1[[#This Row],[pledged]]/Table1[[#This Row],[backers_count]],"0")</f>
        <v>75.483870967741936</v>
      </c>
      <c r="Q1248" s="13">
        <f>(((Table1[[#This Row],[deadline]]/60)/60)/24)+DATE(1970,1,1)</f>
        <v>40883.085057870368</v>
      </c>
      <c r="R1248" s="13">
        <f>(((Table1[[#This Row],[launched_at]]/60)/60)/24)+DATE(1970,1,1)</f>
        <v>40838.043391203704</v>
      </c>
      <c r="S1248" t="s">
        <v>8355</v>
      </c>
      <c r="T1248" t="s">
        <v>8321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ROUND(SUM((Table1[[#This Row],[pledged]]/Table1[[#This Row],[goal]])*100),0)</f>
        <v>122</v>
      </c>
      <c r="P1249" s="8">
        <f>IFERROR(Table1[[#This Row],[pledged]]/Table1[[#This Row],[backers_count]],"0")</f>
        <v>85.5</v>
      </c>
      <c r="Q1249" s="13">
        <f>(((Table1[[#This Row],[deadline]]/60)/60)/24)+DATE(1970,1,1)</f>
        <v>41400.292303240742</v>
      </c>
      <c r="R1249" s="13">
        <f>(((Table1[[#This Row],[launched_at]]/60)/60)/24)+DATE(1970,1,1)</f>
        <v>41370.292303240742</v>
      </c>
      <c r="S1249" t="s">
        <v>8355</v>
      </c>
      <c r="T1249" t="s">
        <v>8321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ROUND(SUM((Table1[[#This Row],[pledged]]/Table1[[#This Row],[goal]])*100),0)</f>
        <v>152</v>
      </c>
      <c r="P1250" s="8">
        <f>IFERROR(Table1[[#This Row],[pledged]]/Table1[[#This Row],[backers_count]],"0")</f>
        <v>64.254237288135599</v>
      </c>
      <c r="Q1250" s="13">
        <f>(((Table1[[#This Row],[deadline]]/60)/60)/24)+DATE(1970,1,1)</f>
        <v>41803.290972222225</v>
      </c>
      <c r="R1250" s="13">
        <f>(((Table1[[#This Row],[launched_at]]/60)/60)/24)+DATE(1970,1,1)</f>
        <v>41767.656863425924</v>
      </c>
      <c r="S1250" t="s">
        <v>8355</v>
      </c>
      <c r="T1250" t="s">
        <v>8321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ROUND(SUM((Table1[[#This Row],[pledged]]/Table1[[#This Row],[goal]])*100),0)</f>
        <v>104</v>
      </c>
      <c r="P1251" s="8">
        <f>IFERROR(Table1[[#This Row],[pledged]]/Table1[[#This Row],[backers_count]],"0")</f>
        <v>64.46913580246914</v>
      </c>
      <c r="Q1251" s="13">
        <f>(((Table1[[#This Row],[deadline]]/60)/60)/24)+DATE(1970,1,1)</f>
        <v>41097.74086805556</v>
      </c>
      <c r="R1251" s="13">
        <f>(((Table1[[#This Row],[launched_at]]/60)/60)/24)+DATE(1970,1,1)</f>
        <v>41067.74086805556</v>
      </c>
      <c r="S1251" t="s">
        <v>8355</v>
      </c>
      <c r="T1251" t="s">
        <v>8321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ROUND(SUM((Table1[[#This Row],[pledged]]/Table1[[#This Row],[goal]])*100),0)</f>
        <v>200</v>
      </c>
      <c r="P1252" s="8">
        <f>IFERROR(Table1[[#This Row],[pledged]]/Table1[[#This Row],[backers_count]],"0")</f>
        <v>118.2007874015748</v>
      </c>
      <c r="Q1252" s="13">
        <f>(((Table1[[#This Row],[deadline]]/60)/60)/24)+DATE(1970,1,1)</f>
        <v>41888.64271990741</v>
      </c>
      <c r="R1252" s="13">
        <f>(((Table1[[#This Row],[launched_at]]/60)/60)/24)+DATE(1970,1,1)</f>
        <v>41843.64271990741</v>
      </c>
      <c r="S1252" t="s">
        <v>8355</v>
      </c>
      <c r="T1252" t="s">
        <v>8321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ROUND(SUM((Table1[[#This Row],[pledged]]/Table1[[#This Row],[goal]])*100),0)</f>
        <v>102</v>
      </c>
      <c r="P1253" s="8">
        <f>IFERROR(Table1[[#This Row],[pledged]]/Table1[[#This Row],[backers_count]],"0")</f>
        <v>82.540540540540547</v>
      </c>
      <c r="Q1253" s="13">
        <f>(((Table1[[#This Row],[deadline]]/60)/60)/24)+DATE(1970,1,1)</f>
        <v>40811.814432870371</v>
      </c>
      <c r="R1253" s="13">
        <f>(((Table1[[#This Row],[launched_at]]/60)/60)/24)+DATE(1970,1,1)</f>
        <v>40751.814432870371</v>
      </c>
      <c r="S1253" t="s">
        <v>8355</v>
      </c>
      <c r="T1253" t="s">
        <v>8321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ROUND(SUM((Table1[[#This Row],[pledged]]/Table1[[#This Row],[goal]])*100),0)</f>
        <v>138</v>
      </c>
      <c r="P1254" s="8">
        <f>IFERROR(Table1[[#This Row],[pledged]]/Table1[[#This Row],[backers_count]],"0")</f>
        <v>34.170212765957444</v>
      </c>
      <c r="Q1254" s="13">
        <f>(((Table1[[#This Row],[deadline]]/60)/60)/24)+DATE(1970,1,1)</f>
        <v>41571.988067129627</v>
      </c>
      <c r="R1254" s="13">
        <f>(((Table1[[#This Row],[launched_at]]/60)/60)/24)+DATE(1970,1,1)</f>
        <v>41543.988067129627</v>
      </c>
      <c r="S1254" t="s">
        <v>8355</v>
      </c>
      <c r="T1254" t="s">
        <v>8321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ROUND(SUM((Table1[[#This Row],[pledged]]/Table1[[#This Row],[goal]])*100),0)</f>
        <v>303833</v>
      </c>
      <c r="P1255" s="8">
        <f>IFERROR(Table1[[#This Row],[pledged]]/Table1[[#This Row],[backers_count]],"0")</f>
        <v>42.73322081575246</v>
      </c>
      <c r="Q1255" s="13">
        <f>(((Table1[[#This Row],[deadline]]/60)/60)/24)+DATE(1970,1,1)</f>
        <v>41885.783645833333</v>
      </c>
      <c r="R1255" s="13">
        <f>(((Table1[[#This Row],[launched_at]]/60)/60)/24)+DATE(1970,1,1)</f>
        <v>41855.783645833333</v>
      </c>
      <c r="S1255" t="s">
        <v>8355</v>
      </c>
      <c r="T1255" t="s">
        <v>8321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ROUND(SUM((Table1[[#This Row],[pledged]]/Table1[[#This Row],[goal]])*100),0)</f>
        <v>199</v>
      </c>
      <c r="P1256" s="8">
        <f>IFERROR(Table1[[#This Row],[pledged]]/Table1[[#This Row],[backers_count]],"0")</f>
        <v>94.489361702127653</v>
      </c>
      <c r="Q1256" s="13">
        <f>(((Table1[[#This Row],[deadline]]/60)/60)/24)+DATE(1970,1,1)</f>
        <v>40544.207638888889</v>
      </c>
      <c r="R1256" s="13">
        <f>(((Table1[[#This Row],[launched_at]]/60)/60)/24)+DATE(1970,1,1)</f>
        <v>40487.621365740742</v>
      </c>
      <c r="S1256" t="s">
        <v>8355</v>
      </c>
      <c r="T1256" t="s">
        <v>8321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ROUND(SUM((Table1[[#This Row],[pledged]]/Table1[[#This Row],[goal]])*100),0)</f>
        <v>202</v>
      </c>
      <c r="P1257" s="8">
        <f>IFERROR(Table1[[#This Row],[pledged]]/Table1[[#This Row],[backers_count]],"0")</f>
        <v>55.697247706422019</v>
      </c>
      <c r="Q1257" s="13">
        <f>(((Table1[[#This Row],[deadline]]/60)/60)/24)+DATE(1970,1,1)</f>
        <v>41609.887175925927</v>
      </c>
      <c r="R1257" s="13">
        <f>(((Table1[[#This Row],[launched_at]]/60)/60)/24)+DATE(1970,1,1)</f>
        <v>41579.845509259263</v>
      </c>
      <c r="S1257" t="s">
        <v>8355</v>
      </c>
      <c r="T1257" t="s">
        <v>8321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ROUND(SUM((Table1[[#This Row],[pledged]]/Table1[[#This Row],[goal]])*100),0)</f>
        <v>118</v>
      </c>
      <c r="P1258" s="8">
        <f>IFERROR(Table1[[#This Row],[pledged]]/Table1[[#This Row],[backers_count]],"0")</f>
        <v>98.030831024930734</v>
      </c>
      <c r="Q1258" s="13">
        <f>(((Table1[[#This Row],[deadline]]/60)/60)/24)+DATE(1970,1,1)</f>
        <v>40951.919340277782</v>
      </c>
      <c r="R1258" s="13">
        <f>(((Table1[[#This Row],[launched_at]]/60)/60)/24)+DATE(1970,1,1)</f>
        <v>40921.919340277782</v>
      </c>
      <c r="S1258" t="s">
        <v>8355</v>
      </c>
      <c r="T1258" t="s">
        <v>8321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ROUND(SUM((Table1[[#This Row],[pledged]]/Table1[[#This Row],[goal]])*100),0)</f>
        <v>295</v>
      </c>
      <c r="P1259" s="8">
        <f>IFERROR(Table1[[#This Row],[pledged]]/Table1[[#This Row],[backers_count]],"0")</f>
        <v>92.102272727272734</v>
      </c>
      <c r="Q1259" s="13">
        <f>(((Table1[[#This Row],[deadline]]/60)/60)/24)+DATE(1970,1,1)</f>
        <v>40636.043865740743</v>
      </c>
      <c r="R1259" s="13">
        <f>(((Table1[[#This Row],[launched_at]]/60)/60)/24)+DATE(1970,1,1)</f>
        <v>40587.085532407407</v>
      </c>
      <c r="S1259" t="s">
        <v>8355</v>
      </c>
      <c r="T1259" t="s">
        <v>8321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ROUND(SUM((Table1[[#This Row],[pledged]]/Table1[[#This Row],[goal]])*100),0)</f>
        <v>213</v>
      </c>
      <c r="P1260" s="8">
        <f>IFERROR(Table1[[#This Row],[pledged]]/Table1[[#This Row],[backers_count]],"0")</f>
        <v>38.175462686567165</v>
      </c>
      <c r="Q1260" s="13">
        <f>(((Table1[[#This Row],[deadline]]/60)/60)/24)+DATE(1970,1,1)</f>
        <v>41517.611250000002</v>
      </c>
      <c r="R1260" s="13">
        <f>(((Table1[[#This Row],[launched_at]]/60)/60)/24)+DATE(1970,1,1)</f>
        <v>41487.611250000002</v>
      </c>
      <c r="S1260" t="s">
        <v>8355</v>
      </c>
      <c r="T1260" t="s">
        <v>8321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ROUND(SUM((Table1[[#This Row],[pledged]]/Table1[[#This Row],[goal]])*100),0)</f>
        <v>104</v>
      </c>
      <c r="P1261" s="8">
        <f>IFERROR(Table1[[#This Row],[pledged]]/Table1[[#This Row],[backers_count]],"0")</f>
        <v>27.145833333333332</v>
      </c>
      <c r="Q1261" s="13">
        <f>(((Table1[[#This Row],[deadline]]/60)/60)/24)+DATE(1970,1,1)</f>
        <v>41799.165972222225</v>
      </c>
      <c r="R1261" s="13">
        <f>(((Table1[[#This Row],[launched_at]]/60)/60)/24)+DATE(1970,1,1)</f>
        <v>41766.970648148148</v>
      </c>
      <c r="S1261" t="s">
        <v>8355</v>
      </c>
      <c r="T1261" t="s">
        <v>8321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ROUND(SUM((Table1[[#This Row],[pledged]]/Table1[[#This Row],[goal]])*100),0)</f>
        <v>114</v>
      </c>
      <c r="P1262" s="8">
        <f>IFERROR(Table1[[#This Row],[pledged]]/Table1[[#This Row],[backers_count]],"0")</f>
        <v>50.689189189189186</v>
      </c>
      <c r="Q1262" s="13">
        <f>(((Table1[[#This Row],[deadline]]/60)/60)/24)+DATE(1970,1,1)</f>
        <v>41696.842824074076</v>
      </c>
      <c r="R1262" s="13">
        <f>(((Table1[[#This Row],[launched_at]]/60)/60)/24)+DATE(1970,1,1)</f>
        <v>41666.842824074076</v>
      </c>
      <c r="S1262" t="s">
        <v>8355</v>
      </c>
      <c r="T1262" t="s">
        <v>8321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ROUND(SUM((Table1[[#This Row],[pledged]]/Table1[[#This Row],[goal]])*100),0)</f>
        <v>101</v>
      </c>
      <c r="P1263" s="8">
        <f>IFERROR(Table1[[#This Row],[pledged]]/Table1[[#This Row],[backers_count]],"0")</f>
        <v>38.942307692307693</v>
      </c>
      <c r="Q1263" s="13">
        <f>(((Table1[[#This Row],[deadline]]/60)/60)/24)+DATE(1970,1,1)</f>
        <v>41668.342905092592</v>
      </c>
      <c r="R1263" s="13">
        <f>(((Table1[[#This Row],[launched_at]]/60)/60)/24)+DATE(1970,1,1)</f>
        <v>41638.342905092592</v>
      </c>
      <c r="S1263" t="s">
        <v>8355</v>
      </c>
      <c r="T1263" t="s">
        <v>8321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ROUND(SUM((Table1[[#This Row],[pledged]]/Table1[[#This Row],[goal]])*100),0)</f>
        <v>125</v>
      </c>
      <c r="P1264" s="8">
        <f>IFERROR(Table1[[#This Row],[pledged]]/Table1[[#This Row],[backers_count]],"0")</f>
        <v>77.638095238095232</v>
      </c>
      <c r="Q1264" s="13">
        <f>(((Table1[[#This Row],[deadline]]/60)/60)/24)+DATE(1970,1,1)</f>
        <v>41686.762638888889</v>
      </c>
      <c r="R1264" s="13">
        <f>(((Table1[[#This Row],[launched_at]]/60)/60)/24)+DATE(1970,1,1)</f>
        <v>41656.762638888889</v>
      </c>
      <c r="S1264" t="s">
        <v>8355</v>
      </c>
      <c r="T1264" t="s">
        <v>8321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ROUND(SUM((Table1[[#This Row],[pledged]]/Table1[[#This Row],[goal]])*100),0)</f>
        <v>119</v>
      </c>
      <c r="P1265" s="8">
        <f>IFERROR(Table1[[#This Row],[pledged]]/Table1[[#This Row],[backers_count]],"0")</f>
        <v>43.536585365853661</v>
      </c>
      <c r="Q1265" s="13">
        <f>(((Table1[[#This Row],[deadline]]/60)/60)/24)+DATE(1970,1,1)</f>
        <v>41727.041666666664</v>
      </c>
      <c r="R1265" s="13">
        <f>(((Table1[[#This Row],[launched_at]]/60)/60)/24)+DATE(1970,1,1)</f>
        <v>41692.084143518521</v>
      </c>
      <c r="S1265" t="s">
        <v>8355</v>
      </c>
      <c r="T1265" t="s">
        <v>8321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ROUND(SUM((Table1[[#This Row],[pledged]]/Table1[[#This Row],[goal]])*100),0)</f>
        <v>166</v>
      </c>
      <c r="P1266" s="8">
        <f>IFERROR(Table1[[#This Row],[pledged]]/Table1[[#This Row],[backers_count]],"0")</f>
        <v>31.823529411764707</v>
      </c>
      <c r="Q1266" s="13">
        <f>(((Table1[[#This Row],[deadline]]/60)/60)/24)+DATE(1970,1,1)</f>
        <v>41576.662997685184</v>
      </c>
      <c r="R1266" s="13">
        <f>(((Table1[[#This Row],[launched_at]]/60)/60)/24)+DATE(1970,1,1)</f>
        <v>41547.662997685184</v>
      </c>
      <c r="S1266" t="s">
        <v>8355</v>
      </c>
      <c r="T1266" t="s">
        <v>8321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ROUND(SUM((Table1[[#This Row],[pledged]]/Table1[[#This Row],[goal]])*100),0)</f>
        <v>119</v>
      </c>
      <c r="P1267" s="8">
        <f>IFERROR(Table1[[#This Row],[pledged]]/Table1[[#This Row],[backers_count]],"0")</f>
        <v>63.184393939393942</v>
      </c>
      <c r="Q1267" s="13">
        <f>(((Table1[[#This Row],[deadline]]/60)/60)/24)+DATE(1970,1,1)</f>
        <v>40512.655266203699</v>
      </c>
      <c r="R1267" s="13">
        <f>(((Table1[[#This Row],[launched_at]]/60)/60)/24)+DATE(1970,1,1)</f>
        <v>40465.655266203699</v>
      </c>
      <c r="S1267" t="s">
        <v>8355</v>
      </c>
      <c r="T1267" t="s">
        <v>8321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ROUND(SUM((Table1[[#This Row],[pledged]]/Table1[[#This Row],[goal]])*100),0)</f>
        <v>100</v>
      </c>
      <c r="P1268" s="8">
        <f>IFERROR(Table1[[#This Row],[pledged]]/Table1[[#This Row],[backers_count]],"0")</f>
        <v>190.9</v>
      </c>
      <c r="Q1268" s="13">
        <f>(((Table1[[#This Row],[deadline]]/60)/60)/24)+DATE(1970,1,1)</f>
        <v>41650.87667824074</v>
      </c>
      <c r="R1268" s="13">
        <f>(((Table1[[#This Row],[launched_at]]/60)/60)/24)+DATE(1970,1,1)</f>
        <v>41620.87667824074</v>
      </c>
      <c r="S1268" t="s">
        <v>8355</v>
      </c>
      <c r="T1268" t="s">
        <v>8321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ROUND(SUM((Table1[[#This Row],[pledged]]/Table1[[#This Row],[goal]])*100),0)</f>
        <v>102</v>
      </c>
      <c r="P1269" s="8">
        <f>IFERROR(Table1[[#This Row],[pledged]]/Table1[[#This Row],[backers_count]],"0")</f>
        <v>140.85534591194968</v>
      </c>
      <c r="Q1269" s="13">
        <f>(((Table1[[#This Row],[deadline]]/60)/60)/24)+DATE(1970,1,1)</f>
        <v>41479.585162037038</v>
      </c>
      <c r="R1269" s="13">
        <f>(((Table1[[#This Row],[launched_at]]/60)/60)/24)+DATE(1970,1,1)</f>
        <v>41449.585162037038</v>
      </c>
      <c r="S1269" t="s">
        <v>8355</v>
      </c>
      <c r="T1269" t="s">
        <v>8321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ROUND(SUM((Table1[[#This Row],[pledged]]/Table1[[#This Row],[goal]])*100),0)</f>
        <v>117</v>
      </c>
      <c r="P1270" s="8">
        <f>IFERROR(Table1[[#This Row],[pledged]]/Table1[[#This Row],[backers_count]],"0")</f>
        <v>76.92307692307692</v>
      </c>
      <c r="Q1270" s="13">
        <f>(((Table1[[#This Row],[deadline]]/60)/60)/24)+DATE(1970,1,1)</f>
        <v>41537.845451388886</v>
      </c>
      <c r="R1270" s="13">
        <f>(((Table1[[#This Row],[launched_at]]/60)/60)/24)+DATE(1970,1,1)</f>
        <v>41507.845451388886</v>
      </c>
      <c r="S1270" t="s">
        <v>8355</v>
      </c>
      <c r="T1270" t="s">
        <v>8321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ROUND(SUM((Table1[[#This Row],[pledged]]/Table1[[#This Row],[goal]])*100),0)</f>
        <v>109</v>
      </c>
      <c r="P1271" s="8">
        <f>IFERROR(Table1[[#This Row],[pledged]]/Table1[[#This Row],[backers_count]],"0")</f>
        <v>99.15533980582525</v>
      </c>
      <c r="Q1271" s="13">
        <f>(((Table1[[#This Row],[deadline]]/60)/60)/24)+DATE(1970,1,1)</f>
        <v>42476</v>
      </c>
      <c r="R1271" s="13">
        <f>(((Table1[[#This Row],[launched_at]]/60)/60)/24)+DATE(1970,1,1)</f>
        <v>42445.823055555549</v>
      </c>
      <c r="S1271" t="s">
        <v>8355</v>
      </c>
      <c r="T1271" t="s">
        <v>8321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ROUND(SUM((Table1[[#This Row],[pledged]]/Table1[[#This Row],[goal]])*100),0)</f>
        <v>115</v>
      </c>
      <c r="P1272" s="8">
        <f>IFERROR(Table1[[#This Row],[pledged]]/Table1[[#This Row],[backers_count]],"0")</f>
        <v>67.881656804733723</v>
      </c>
      <c r="Q1272" s="13">
        <f>(((Table1[[#This Row],[deadline]]/60)/60)/24)+DATE(1970,1,1)</f>
        <v>40993.815300925926</v>
      </c>
      <c r="R1272" s="13">
        <f>(((Table1[[#This Row],[launched_at]]/60)/60)/24)+DATE(1970,1,1)</f>
        <v>40933.856967592597</v>
      </c>
      <c r="S1272" t="s">
        <v>8355</v>
      </c>
      <c r="T1272" t="s">
        <v>8321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ROUND(SUM((Table1[[#This Row],[pledged]]/Table1[[#This Row],[goal]])*100),0)</f>
        <v>102</v>
      </c>
      <c r="P1273" s="8">
        <f>IFERROR(Table1[[#This Row],[pledged]]/Table1[[#This Row],[backers_count]],"0")</f>
        <v>246.29032258064515</v>
      </c>
      <c r="Q1273" s="13">
        <f>(((Table1[[#This Row],[deadline]]/60)/60)/24)+DATE(1970,1,1)</f>
        <v>41591.725219907406</v>
      </c>
      <c r="R1273" s="13">
        <f>(((Table1[[#This Row],[launched_at]]/60)/60)/24)+DATE(1970,1,1)</f>
        <v>41561.683553240742</v>
      </c>
      <c r="S1273" t="s">
        <v>8355</v>
      </c>
      <c r="T1273" t="s">
        <v>8321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ROUND(SUM((Table1[[#This Row],[pledged]]/Table1[[#This Row],[goal]])*100),0)</f>
        <v>106</v>
      </c>
      <c r="P1274" s="8">
        <f>IFERROR(Table1[[#This Row],[pledged]]/Table1[[#This Row],[backers_count]],"0")</f>
        <v>189.28571428571428</v>
      </c>
      <c r="Q1274" s="13">
        <f>(((Table1[[#This Row],[deadline]]/60)/60)/24)+DATE(1970,1,1)</f>
        <v>40344.166666666664</v>
      </c>
      <c r="R1274" s="13">
        <f>(((Table1[[#This Row],[launched_at]]/60)/60)/24)+DATE(1970,1,1)</f>
        <v>40274.745127314818</v>
      </c>
      <c r="S1274" t="s">
        <v>8355</v>
      </c>
      <c r="T1274" t="s">
        <v>8321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ROUND(SUM((Table1[[#This Row],[pledged]]/Table1[[#This Row],[goal]])*100),0)</f>
        <v>104</v>
      </c>
      <c r="P1275" s="8">
        <f>IFERROR(Table1[[#This Row],[pledged]]/Table1[[#This Row],[backers_count]],"0")</f>
        <v>76.666666666666671</v>
      </c>
      <c r="Q1275" s="13">
        <f>(((Table1[[#This Row],[deadline]]/60)/60)/24)+DATE(1970,1,1)</f>
        <v>41882.730219907404</v>
      </c>
      <c r="R1275" s="13">
        <f>(((Table1[[#This Row],[launched_at]]/60)/60)/24)+DATE(1970,1,1)</f>
        <v>41852.730219907404</v>
      </c>
      <c r="S1275" t="s">
        <v>8355</v>
      </c>
      <c r="T1275" t="s">
        <v>8321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ROUND(SUM((Table1[[#This Row],[pledged]]/Table1[[#This Row],[goal]])*100),0)</f>
        <v>155</v>
      </c>
      <c r="P1276" s="8">
        <f>IFERROR(Table1[[#This Row],[pledged]]/Table1[[#This Row],[backers_count]],"0")</f>
        <v>82.963254817987149</v>
      </c>
      <c r="Q1276" s="13">
        <f>(((Table1[[#This Row],[deadline]]/60)/60)/24)+DATE(1970,1,1)</f>
        <v>41151.690104166664</v>
      </c>
      <c r="R1276" s="13">
        <f>(((Table1[[#This Row],[launched_at]]/60)/60)/24)+DATE(1970,1,1)</f>
        <v>41116.690104166664</v>
      </c>
      <c r="S1276" t="s">
        <v>8355</v>
      </c>
      <c r="T1276" t="s">
        <v>8321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ROUND(SUM((Table1[[#This Row],[pledged]]/Table1[[#This Row],[goal]])*100),0)</f>
        <v>162</v>
      </c>
      <c r="P1277" s="8">
        <f>IFERROR(Table1[[#This Row],[pledged]]/Table1[[#This Row],[backers_count]],"0")</f>
        <v>62.522107969151669</v>
      </c>
      <c r="Q1277" s="13">
        <f>(((Table1[[#This Row],[deadline]]/60)/60)/24)+DATE(1970,1,1)</f>
        <v>41493.867905092593</v>
      </c>
      <c r="R1277" s="13">
        <f>(((Table1[[#This Row],[launched_at]]/60)/60)/24)+DATE(1970,1,1)</f>
        <v>41458.867905092593</v>
      </c>
      <c r="S1277" t="s">
        <v>8355</v>
      </c>
      <c r="T1277" t="s">
        <v>8321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ROUND(SUM((Table1[[#This Row],[pledged]]/Table1[[#This Row],[goal]])*100),0)</f>
        <v>104</v>
      </c>
      <c r="P1278" s="8">
        <f>IFERROR(Table1[[#This Row],[pledged]]/Table1[[#This Row],[backers_count]],"0")</f>
        <v>46.06808823529412</v>
      </c>
      <c r="Q1278" s="13">
        <f>(((Table1[[#This Row],[deadline]]/60)/60)/24)+DATE(1970,1,1)</f>
        <v>40057.166666666664</v>
      </c>
      <c r="R1278" s="13">
        <f>(((Table1[[#This Row],[launched_at]]/60)/60)/24)+DATE(1970,1,1)</f>
        <v>40007.704247685186</v>
      </c>
      <c r="S1278" t="s">
        <v>8355</v>
      </c>
      <c r="T1278" t="s">
        <v>8321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ROUND(SUM((Table1[[#This Row],[pledged]]/Table1[[#This Row],[goal]])*100),0)</f>
        <v>106</v>
      </c>
      <c r="P1279" s="8">
        <f>IFERROR(Table1[[#This Row],[pledged]]/Table1[[#This Row],[backers_count]],"0")</f>
        <v>38.543946731234868</v>
      </c>
      <c r="Q1279" s="13">
        <f>(((Table1[[#This Row],[deadline]]/60)/60)/24)+DATE(1970,1,1)</f>
        <v>41156.561886574076</v>
      </c>
      <c r="R1279" s="13">
        <f>(((Table1[[#This Row],[launched_at]]/60)/60)/24)+DATE(1970,1,1)</f>
        <v>41121.561886574076</v>
      </c>
      <c r="S1279" t="s">
        <v>8355</v>
      </c>
      <c r="T1279" t="s">
        <v>8321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ROUND(SUM((Table1[[#This Row],[pledged]]/Table1[[#This Row],[goal]])*100),0)</f>
        <v>155</v>
      </c>
      <c r="P1280" s="8">
        <f>IFERROR(Table1[[#This Row],[pledged]]/Table1[[#This Row],[backers_count]],"0")</f>
        <v>53.005263157894738</v>
      </c>
      <c r="Q1280" s="13">
        <f>(((Table1[[#This Row],[deadline]]/60)/60)/24)+DATE(1970,1,1)</f>
        <v>41815.083333333336</v>
      </c>
      <c r="R1280" s="13">
        <f>(((Table1[[#This Row],[launched_at]]/60)/60)/24)+DATE(1970,1,1)</f>
        <v>41786.555162037039</v>
      </c>
      <c r="S1280" t="s">
        <v>8355</v>
      </c>
      <c r="T1280" t="s">
        <v>8321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ROUND(SUM((Table1[[#This Row],[pledged]]/Table1[[#This Row],[goal]])*100),0)</f>
        <v>111</v>
      </c>
      <c r="P1281" s="8">
        <f>IFERROR(Table1[[#This Row],[pledged]]/Table1[[#This Row],[backers_count]],"0")</f>
        <v>73.355396825396824</v>
      </c>
      <c r="Q1281" s="13">
        <f>(((Table1[[#This Row],[deadline]]/60)/60)/24)+DATE(1970,1,1)</f>
        <v>41722.057523148149</v>
      </c>
      <c r="R1281" s="13">
        <f>(((Table1[[#This Row],[launched_at]]/60)/60)/24)+DATE(1970,1,1)</f>
        <v>41682.099189814813</v>
      </c>
      <c r="S1281" t="s">
        <v>8355</v>
      </c>
      <c r="T1281" t="s">
        <v>8321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ROUND(SUM((Table1[[#This Row],[pledged]]/Table1[[#This Row],[goal]])*100),0)</f>
        <v>111</v>
      </c>
      <c r="P1282" s="8">
        <f>IFERROR(Table1[[#This Row],[pledged]]/Table1[[#This Row],[backers_count]],"0")</f>
        <v>127.97523076923076</v>
      </c>
      <c r="Q1282" s="13">
        <f>(((Table1[[#This Row],[deadline]]/60)/60)/24)+DATE(1970,1,1)</f>
        <v>40603.757569444446</v>
      </c>
      <c r="R1282" s="13">
        <f>(((Table1[[#This Row],[launched_at]]/60)/60)/24)+DATE(1970,1,1)</f>
        <v>40513.757569444446</v>
      </c>
      <c r="S1282" t="s">
        <v>8355</v>
      </c>
      <c r="T1282" t="s">
        <v>8321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ROUND(SUM((Table1[[#This Row],[pledged]]/Table1[[#This Row],[goal]])*100),0)</f>
        <v>111</v>
      </c>
      <c r="P1283" s="8">
        <f>IFERROR(Table1[[#This Row],[pledged]]/Table1[[#This Row],[backers_count]],"0")</f>
        <v>104.72972972972973</v>
      </c>
      <c r="Q1283" s="13">
        <f>(((Table1[[#This Row],[deadline]]/60)/60)/24)+DATE(1970,1,1)</f>
        <v>41483.743472222224</v>
      </c>
      <c r="R1283" s="13">
        <f>(((Table1[[#This Row],[launched_at]]/60)/60)/24)+DATE(1970,1,1)</f>
        <v>41463.743472222224</v>
      </c>
      <c r="S1283" t="s">
        <v>8355</v>
      </c>
      <c r="T1283" t="s">
        <v>8321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ROUND(SUM((Table1[[#This Row],[pledged]]/Table1[[#This Row],[goal]])*100),0)</f>
        <v>124</v>
      </c>
      <c r="P1284" s="8">
        <f>IFERROR(Table1[[#This Row],[pledged]]/Table1[[#This Row],[backers_count]],"0")</f>
        <v>67.671532846715323</v>
      </c>
      <c r="Q1284" s="13">
        <f>(((Table1[[#This Row],[deadline]]/60)/60)/24)+DATE(1970,1,1)</f>
        <v>41617.207638888889</v>
      </c>
      <c r="R1284" s="13">
        <f>(((Table1[[#This Row],[launched_at]]/60)/60)/24)+DATE(1970,1,1)</f>
        <v>41586.475173611114</v>
      </c>
      <c r="S1284" t="s">
        <v>8355</v>
      </c>
      <c r="T1284" t="s">
        <v>8321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ROUND(SUM((Table1[[#This Row],[pledged]]/Table1[[#This Row],[goal]])*100),0)</f>
        <v>211</v>
      </c>
      <c r="P1285" s="8">
        <f>IFERROR(Table1[[#This Row],[pledged]]/Table1[[#This Row],[backers_count]],"0")</f>
        <v>95.931818181818187</v>
      </c>
      <c r="Q1285" s="13">
        <f>(((Table1[[#This Row],[deadline]]/60)/60)/24)+DATE(1970,1,1)</f>
        <v>41344.166666666664</v>
      </c>
      <c r="R1285" s="13">
        <f>(((Table1[[#This Row],[launched_at]]/60)/60)/24)+DATE(1970,1,1)</f>
        <v>41320.717465277776</v>
      </c>
      <c r="S1285" t="s">
        <v>8355</v>
      </c>
      <c r="T1285" t="s">
        <v>8321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ROUND(SUM((Table1[[#This Row],[pledged]]/Table1[[#This Row],[goal]])*100),0)</f>
        <v>101</v>
      </c>
      <c r="P1286" s="8">
        <f>IFERROR(Table1[[#This Row],[pledged]]/Table1[[#This Row],[backers_count]],"0")</f>
        <v>65.161290322580641</v>
      </c>
      <c r="Q1286" s="13">
        <f>(((Table1[[#This Row],[deadline]]/60)/60)/24)+DATE(1970,1,1)</f>
        <v>42735.707638888889</v>
      </c>
      <c r="R1286" s="13">
        <f>(((Table1[[#This Row],[launched_at]]/60)/60)/24)+DATE(1970,1,1)</f>
        <v>42712.23474537037</v>
      </c>
      <c r="S1286" t="s">
        <v>8352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ROUND(SUM((Table1[[#This Row],[pledged]]/Table1[[#This Row],[goal]])*100),0)</f>
        <v>102</v>
      </c>
      <c r="P1287" s="8">
        <f>IFERROR(Table1[[#This Row],[pledged]]/Table1[[#This Row],[backers_count]],"0")</f>
        <v>32.269841269841272</v>
      </c>
      <c r="Q1287" s="13">
        <f>(((Table1[[#This Row],[deadline]]/60)/60)/24)+DATE(1970,1,1)</f>
        <v>42175.583043981482</v>
      </c>
      <c r="R1287" s="13">
        <f>(((Table1[[#This Row],[launched_at]]/60)/60)/24)+DATE(1970,1,1)</f>
        <v>42160.583043981482</v>
      </c>
      <c r="S1287" t="s">
        <v>8352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ROUND(SUM((Table1[[#This Row],[pledged]]/Table1[[#This Row],[goal]])*100),0)</f>
        <v>108</v>
      </c>
      <c r="P1288" s="8">
        <f>IFERROR(Table1[[#This Row],[pledged]]/Table1[[#This Row],[backers_count]],"0")</f>
        <v>81.25</v>
      </c>
      <c r="Q1288" s="13">
        <f>(((Table1[[#This Row],[deadline]]/60)/60)/24)+DATE(1970,1,1)</f>
        <v>42052.583333333328</v>
      </c>
      <c r="R1288" s="13">
        <f>(((Table1[[#This Row],[launched_at]]/60)/60)/24)+DATE(1970,1,1)</f>
        <v>42039.384571759263</v>
      </c>
      <c r="S1288" t="s">
        <v>8352</v>
      </c>
      <c r="T1288" t="s">
        <v>8316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ROUND(SUM((Table1[[#This Row],[pledged]]/Table1[[#This Row],[goal]])*100),0)</f>
        <v>242</v>
      </c>
      <c r="P1289" s="8">
        <f>IFERROR(Table1[[#This Row],[pledged]]/Table1[[#This Row],[backers_count]],"0")</f>
        <v>24.2</v>
      </c>
      <c r="Q1289" s="13">
        <f>(((Table1[[#This Row],[deadline]]/60)/60)/24)+DATE(1970,1,1)</f>
        <v>42167.621018518519</v>
      </c>
      <c r="R1289" s="13">
        <f>(((Table1[[#This Row],[launched_at]]/60)/60)/24)+DATE(1970,1,1)</f>
        <v>42107.621018518519</v>
      </c>
      <c r="S1289" t="s">
        <v>8352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ROUND(SUM((Table1[[#This Row],[pledged]]/Table1[[#This Row],[goal]])*100),0)</f>
        <v>100</v>
      </c>
      <c r="P1290" s="8">
        <f>IFERROR(Table1[[#This Row],[pledged]]/Table1[[#This Row],[backers_count]],"0")</f>
        <v>65.868852459016395</v>
      </c>
      <c r="Q1290" s="13">
        <f>(((Table1[[#This Row],[deadline]]/60)/60)/24)+DATE(1970,1,1)</f>
        <v>42592.166666666672</v>
      </c>
      <c r="R1290" s="13">
        <f>(((Table1[[#This Row],[launched_at]]/60)/60)/24)+DATE(1970,1,1)</f>
        <v>42561.154664351852</v>
      </c>
      <c r="S1290" t="s">
        <v>8352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ROUND(SUM((Table1[[#This Row],[pledged]]/Table1[[#This Row],[goal]])*100),0)</f>
        <v>125</v>
      </c>
      <c r="P1291" s="8">
        <f>IFERROR(Table1[[#This Row],[pledged]]/Table1[[#This Row],[backers_count]],"0")</f>
        <v>36.07692307692308</v>
      </c>
      <c r="Q1291" s="13">
        <f>(((Table1[[#This Row],[deadline]]/60)/60)/24)+DATE(1970,1,1)</f>
        <v>42739.134780092587</v>
      </c>
      <c r="R1291" s="13">
        <f>(((Table1[[#This Row],[launched_at]]/60)/60)/24)+DATE(1970,1,1)</f>
        <v>42709.134780092587</v>
      </c>
      <c r="S1291" t="s">
        <v>8352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ROUND(SUM((Table1[[#This Row],[pledged]]/Table1[[#This Row],[goal]])*100),0)</f>
        <v>109</v>
      </c>
      <c r="P1292" s="8">
        <f>IFERROR(Table1[[#This Row],[pledged]]/Table1[[#This Row],[backers_count]],"0")</f>
        <v>44.186046511627907</v>
      </c>
      <c r="Q1292" s="13">
        <f>(((Table1[[#This Row],[deadline]]/60)/60)/24)+DATE(1970,1,1)</f>
        <v>42117.290972222225</v>
      </c>
      <c r="R1292" s="13">
        <f>(((Table1[[#This Row],[launched_at]]/60)/60)/24)+DATE(1970,1,1)</f>
        <v>42086.614942129629</v>
      </c>
      <c r="S1292" t="s">
        <v>8352</v>
      </c>
      <c r="T1292" t="s">
        <v>8316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ROUND(SUM((Table1[[#This Row],[pledged]]/Table1[[#This Row],[goal]])*100),0)</f>
        <v>146</v>
      </c>
      <c r="P1293" s="8">
        <f>IFERROR(Table1[[#This Row],[pledged]]/Table1[[#This Row],[backers_count]],"0")</f>
        <v>104.07142857142857</v>
      </c>
      <c r="Q1293" s="13">
        <f>(((Table1[[#This Row],[deadline]]/60)/60)/24)+DATE(1970,1,1)</f>
        <v>42101.291666666672</v>
      </c>
      <c r="R1293" s="13">
        <f>(((Table1[[#This Row],[launched_at]]/60)/60)/24)+DATE(1970,1,1)</f>
        <v>42064.652673611112</v>
      </c>
      <c r="S1293" t="s">
        <v>8352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ROUND(SUM((Table1[[#This Row],[pledged]]/Table1[[#This Row],[goal]])*100),0)</f>
        <v>110</v>
      </c>
      <c r="P1294" s="8">
        <f>IFERROR(Table1[[#This Row],[pledged]]/Table1[[#This Row],[backers_count]],"0")</f>
        <v>35.96153846153846</v>
      </c>
      <c r="Q1294" s="13">
        <f>(((Table1[[#This Row],[deadline]]/60)/60)/24)+DATE(1970,1,1)</f>
        <v>42283.957638888889</v>
      </c>
      <c r="R1294" s="13">
        <f>(((Table1[[#This Row],[launched_at]]/60)/60)/24)+DATE(1970,1,1)</f>
        <v>42256.764212962968</v>
      </c>
      <c r="S1294" t="s">
        <v>8352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ROUND(SUM((Table1[[#This Row],[pledged]]/Table1[[#This Row],[goal]])*100),0)</f>
        <v>102</v>
      </c>
      <c r="P1295" s="8">
        <f>IFERROR(Table1[[#This Row],[pledged]]/Table1[[#This Row],[backers_count]],"0")</f>
        <v>127.79166666666667</v>
      </c>
      <c r="Q1295" s="13">
        <f>(((Table1[[#This Row],[deadline]]/60)/60)/24)+DATE(1970,1,1)</f>
        <v>42322.742719907401</v>
      </c>
      <c r="R1295" s="13">
        <f>(((Table1[[#This Row],[launched_at]]/60)/60)/24)+DATE(1970,1,1)</f>
        <v>42292.701053240744</v>
      </c>
      <c r="S1295" t="s">
        <v>8352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ROUND(SUM((Table1[[#This Row],[pledged]]/Table1[[#This Row],[goal]])*100),0)</f>
        <v>122</v>
      </c>
      <c r="P1296" s="8">
        <f>IFERROR(Table1[[#This Row],[pledged]]/Table1[[#This Row],[backers_count]],"0")</f>
        <v>27.727272727272727</v>
      </c>
      <c r="Q1296" s="13">
        <f>(((Table1[[#This Row],[deadline]]/60)/60)/24)+DATE(1970,1,1)</f>
        <v>42296.458333333328</v>
      </c>
      <c r="R1296" s="13">
        <f>(((Table1[[#This Row],[launched_at]]/60)/60)/24)+DATE(1970,1,1)</f>
        <v>42278.453668981485</v>
      </c>
      <c r="S1296" t="s">
        <v>8352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ROUND(SUM((Table1[[#This Row],[pledged]]/Table1[[#This Row],[goal]])*100),0)</f>
        <v>102</v>
      </c>
      <c r="P1297" s="8">
        <f>IFERROR(Table1[[#This Row],[pledged]]/Table1[[#This Row],[backers_count]],"0")</f>
        <v>39.828125</v>
      </c>
      <c r="Q1297" s="13">
        <f>(((Table1[[#This Row],[deadline]]/60)/60)/24)+DATE(1970,1,1)</f>
        <v>42214.708333333328</v>
      </c>
      <c r="R1297" s="13">
        <f>(((Table1[[#This Row],[launched_at]]/60)/60)/24)+DATE(1970,1,1)</f>
        <v>42184.572881944448</v>
      </c>
      <c r="S1297" t="s">
        <v>8352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ROUND(SUM((Table1[[#This Row],[pledged]]/Table1[[#This Row],[goal]])*100),0)</f>
        <v>141</v>
      </c>
      <c r="P1298" s="8">
        <f>IFERROR(Table1[[#This Row],[pledged]]/Table1[[#This Row],[backers_count]],"0")</f>
        <v>52.173913043478258</v>
      </c>
      <c r="Q1298" s="13">
        <f>(((Table1[[#This Row],[deadline]]/60)/60)/24)+DATE(1970,1,1)</f>
        <v>42443.008946759262</v>
      </c>
      <c r="R1298" s="13">
        <f>(((Table1[[#This Row],[launched_at]]/60)/60)/24)+DATE(1970,1,1)</f>
        <v>42423.050613425927</v>
      </c>
      <c r="S1298" t="s">
        <v>8352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ROUND(SUM((Table1[[#This Row],[pledged]]/Table1[[#This Row],[goal]])*100),0)</f>
        <v>110</v>
      </c>
      <c r="P1299" s="8">
        <f>IFERROR(Table1[[#This Row],[pledged]]/Table1[[#This Row],[backers_count]],"0")</f>
        <v>92.037815126050418</v>
      </c>
      <c r="Q1299" s="13">
        <f>(((Table1[[#This Row],[deadline]]/60)/60)/24)+DATE(1970,1,1)</f>
        <v>42491.747199074074</v>
      </c>
      <c r="R1299" s="13">
        <f>(((Table1[[#This Row],[launched_at]]/60)/60)/24)+DATE(1970,1,1)</f>
        <v>42461.747199074074</v>
      </c>
      <c r="S1299" t="s">
        <v>8352</v>
      </c>
      <c r="T1299" t="s">
        <v>8316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ROUND(SUM((Table1[[#This Row],[pledged]]/Table1[[#This Row],[goal]])*100),0)</f>
        <v>105</v>
      </c>
      <c r="P1300" s="8">
        <f>IFERROR(Table1[[#This Row],[pledged]]/Table1[[#This Row],[backers_count]],"0")</f>
        <v>63.424242424242422</v>
      </c>
      <c r="Q1300" s="13">
        <f>(((Table1[[#This Row],[deadline]]/60)/60)/24)+DATE(1970,1,1)</f>
        <v>42488.680925925932</v>
      </c>
      <c r="R1300" s="13">
        <f>(((Table1[[#This Row],[launched_at]]/60)/60)/24)+DATE(1970,1,1)</f>
        <v>42458.680925925932</v>
      </c>
      <c r="S1300" t="s">
        <v>8352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ROUND(SUM((Table1[[#This Row],[pledged]]/Table1[[#This Row],[goal]])*100),0)</f>
        <v>124</v>
      </c>
      <c r="P1301" s="8">
        <f>IFERROR(Table1[[#This Row],[pledged]]/Table1[[#This Row],[backers_count]],"0")</f>
        <v>135.625</v>
      </c>
      <c r="Q1301" s="13">
        <f>(((Table1[[#This Row],[deadline]]/60)/60)/24)+DATE(1970,1,1)</f>
        <v>42199.814340277779</v>
      </c>
      <c r="R1301" s="13">
        <f>(((Table1[[#This Row],[launched_at]]/60)/60)/24)+DATE(1970,1,1)</f>
        <v>42169.814340277779</v>
      </c>
      <c r="S1301" t="s">
        <v>8352</v>
      </c>
      <c r="T1301" t="s">
        <v>8316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ROUND(SUM((Table1[[#This Row],[pledged]]/Table1[[#This Row],[goal]])*100),0)</f>
        <v>135</v>
      </c>
      <c r="P1302" s="8">
        <f>IFERROR(Table1[[#This Row],[pledged]]/Table1[[#This Row],[backers_count]],"0")</f>
        <v>168.75</v>
      </c>
      <c r="Q1302" s="13">
        <f>(((Table1[[#This Row],[deadline]]/60)/60)/24)+DATE(1970,1,1)</f>
        <v>42522.789583333331</v>
      </c>
      <c r="R1302" s="13">
        <f>(((Table1[[#This Row],[launched_at]]/60)/60)/24)+DATE(1970,1,1)</f>
        <v>42483.675208333334</v>
      </c>
      <c r="S1302" t="s">
        <v>8352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ROUND(SUM((Table1[[#This Row],[pledged]]/Table1[[#This Row],[goal]])*100),0)</f>
        <v>103</v>
      </c>
      <c r="P1303" s="8">
        <f>IFERROR(Table1[[#This Row],[pledged]]/Table1[[#This Row],[backers_count]],"0")</f>
        <v>70.862068965517238</v>
      </c>
      <c r="Q1303" s="13">
        <f>(((Table1[[#This Row],[deadline]]/60)/60)/24)+DATE(1970,1,1)</f>
        <v>42206.125</v>
      </c>
      <c r="R1303" s="13">
        <f>(((Table1[[#This Row],[launched_at]]/60)/60)/24)+DATE(1970,1,1)</f>
        <v>42195.749745370369</v>
      </c>
      <c r="S1303" t="s">
        <v>8352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ROUND(SUM((Table1[[#This Row],[pledged]]/Table1[[#This Row],[goal]])*100),0)</f>
        <v>100</v>
      </c>
      <c r="P1304" s="8">
        <f>IFERROR(Table1[[#This Row],[pledged]]/Table1[[#This Row],[backers_count]],"0")</f>
        <v>50</v>
      </c>
      <c r="Q1304" s="13">
        <f>(((Table1[[#This Row],[deadline]]/60)/60)/24)+DATE(1970,1,1)</f>
        <v>42705.099664351852</v>
      </c>
      <c r="R1304" s="13">
        <f>(((Table1[[#This Row],[launched_at]]/60)/60)/24)+DATE(1970,1,1)</f>
        <v>42675.057997685188</v>
      </c>
      <c r="S1304" t="s">
        <v>8352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ROUND(SUM((Table1[[#This Row],[pledged]]/Table1[[#This Row],[goal]])*100),0)</f>
        <v>130</v>
      </c>
      <c r="P1305" s="8">
        <f>IFERROR(Table1[[#This Row],[pledged]]/Table1[[#This Row],[backers_count]],"0")</f>
        <v>42.214166666666671</v>
      </c>
      <c r="Q1305" s="13">
        <f>(((Table1[[#This Row],[deadline]]/60)/60)/24)+DATE(1970,1,1)</f>
        <v>42582.458333333328</v>
      </c>
      <c r="R1305" s="13">
        <f>(((Table1[[#This Row],[launched_at]]/60)/60)/24)+DATE(1970,1,1)</f>
        <v>42566.441203703704</v>
      </c>
      <c r="S1305" t="s">
        <v>8352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ROUND(SUM((Table1[[#This Row],[pledged]]/Table1[[#This Row],[goal]])*100),0)</f>
        <v>40</v>
      </c>
      <c r="P1306" s="8">
        <f>IFERROR(Table1[[#This Row],[pledged]]/Table1[[#This Row],[backers_count]],"0")</f>
        <v>152.41346153846155</v>
      </c>
      <c r="Q1306" s="13">
        <f>(((Table1[[#This Row],[deadline]]/60)/60)/24)+DATE(1970,1,1)</f>
        <v>42807.152835648143</v>
      </c>
      <c r="R1306" s="13">
        <f>(((Table1[[#This Row],[launched_at]]/60)/60)/24)+DATE(1970,1,1)</f>
        <v>42747.194502314815</v>
      </c>
      <c r="S1306" t="s">
        <v>8353</v>
      </c>
      <c r="T1306" t="s">
        <v>8318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ROUND(SUM((Table1[[#This Row],[pledged]]/Table1[[#This Row],[goal]])*100),0)</f>
        <v>26</v>
      </c>
      <c r="P1307" s="8">
        <f>IFERROR(Table1[[#This Row],[pledged]]/Table1[[#This Row],[backers_count]],"0")</f>
        <v>90.616279069767444</v>
      </c>
      <c r="Q1307" s="13">
        <f>(((Table1[[#This Row],[deadline]]/60)/60)/24)+DATE(1970,1,1)</f>
        <v>42572.729166666672</v>
      </c>
      <c r="R1307" s="13">
        <f>(((Table1[[#This Row],[launched_at]]/60)/60)/24)+DATE(1970,1,1)</f>
        <v>42543.665601851855</v>
      </c>
      <c r="S1307" t="s">
        <v>8353</v>
      </c>
      <c r="T1307" t="s">
        <v>8318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ROUND(SUM((Table1[[#This Row],[pledged]]/Table1[[#This Row],[goal]])*100),0)</f>
        <v>65</v>
      </c>
      <c r="P1308" s="8">
        <f>IFERROR(Table1[[#This Row],[pledged]]/Table1[[#This Row],[backers_count]],"0")</f>
        <v>201.60393258426967</v>
      </c>
      <c r="Q1308" s="13">
        <f>(((Table1[[#This Row],[deadline]]/60)/60)/24)+DATE(1970,1,1)</f>
        <v>41977.457569444443</v>
      </c>
      <c r="R1308" s="13">
        <f>(((Table1[[#This Row],[launched_at]]/60)/60)/24)+DATE(1970,1,1)</f>
        <v>41947.457569444443</v>
      </c>
      <c r="S1308" t="s">
        <v>8353</v>
      </c>
      <c r="T1308" t="s">
        <v>8318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ROUND(SUM((Table1[[#This Row],[pledged]]/Table1[[#This Row],[goal]])*100),0)</f>
        <v>12</v>
      </c>
      <c r="P1309" s="8">
        <f>IFERROR(Table1[[#This Row],[pledged]]/Table1[[#This Row],[backers_count]],"0")</f>
        <v>127.93333333333334</v>
      </c>
      <c r="Q1309" s="13">
        <f>(((Table1[[#This Row],[deadline]]/60)/60)/24)+DATE(1970,1,1)</f>
        <v>42417.503229166665</v>
      </c>
      <c r="R1309" s="13">
        <f>(((Table1[[#This Row],[launched_at]]/60)/60)/24)+DATE(1970,1,1)</f>
        <v>42387.503229166665</v>
      </c>
      <c r="S1309" t="s">
        <v>8353</v>
      </c>
      <c r="T1309" t="s">
        <v>8318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ROUND(SUM((Table1[[#This Row],[pledged]]/Table1[[#This Row],[goal]])*100),0)</f>
        <v>11</v>
      </c>
      <c r="P1310" s="8">
        <f>IFERROR(Table1[[#This Row],[pledged]]/Table1[[#This Row],[backers_count]],"0")</f>
        <v>29.894736842105264</v>
      </c>
      <c r="Q1310" s="13">
        <f>(((Table1[[#This Row],[deadline]]/60)/60)/24)+DATE(1970,1,1)</f>
        <v>42651.613564814819</v>
      </c>
      <c r="R1310" s="13">
        <f>(((Table1[[#This Row],[launched_at]]/60)/60)/24)+DATE(1970,1,1)</f>
        <v>42611.613564814819</v>
      </c>
      <c r="S1310" t="s">
        <v>8353</v>
      </c>
      <c r="T1310" t="s">
        <v>8318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ROUND(SUM((Table1[[#This Row],[pledged]]/Table1[[#This Row],[goal]])*100),0)</f>
        <v>112</v>
      </c>
      <c r="P1311" s="8">
        <f>IFERROR(Table1[[#This Row],[pledged]]/Table1[[#This Row],[backers_count]],"0")</f>
        <v>367.97142857142859</v>
      </c>
      <c r="Q1311" s="13">
        <f>(((Table1[[#This Row],[deadline]]/60)/60)/24)+DATE(1970,1,1)</f>
        <v>42292.882731481484</v>
      </c>
      <c r="R1311" s="13">
        <f>(((Table1[[#This Row],[launched_at]]/60)/60)/24)+DATE(1970,1,1)</f>
        <v>42257.882731481484</v>
      </c>
      <c r="S1311" t="s">
        <v>8353</v>
      </c>
      <c r="T1311" t="s">
        <v>8318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ROUND(SUM((Table1[[#This Row],[pledged]]/Table1[[#This Row],[goal]])*100),0)</f>
        <v>16</v>
      </c>
      <c r="P1312" s="8">
        <f>IFERROR(Table1[[#This Row],[pledged]]/Table1[[#This Row],[backers_count]],"0")</f>
        <v>129.16666666666666</v>
      </c>
      <c r="Q1312" s="13">
        <f>(((Table1[[#This Row],[deadline]]/60)/60)/24)+DATE(1970,1,1)</f>
        <v>42601.667245370365</v>
      </c>
      <c r="R1312" s="13">
        <f>(((Table1[[#This Row],[launched_at]]/60)/60)/24)+DATE(1970,1,1)</f>
        <v>42556.667245370365</v>
      </c>
      <c r="S1312" t="s">
        <v>8353</v>
      </c>
      <c r="T1312" t="s">
        <v>8318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ROUND(SUM((Table1[[#This Row],[pledged]]/Table1[[#This Row],[goal]])*100),0)</f>
        <v>32</v>
      </c>
      <c r="P1313" s="8">
        <f>IFERROR(Table1[[#This Row],[pledged]]/Table1[[#This Row],[backers_count]],"0")</f>
        <v>800.7</v>
      </c>
      <c r="Q1313" s="13">
        <f>(((Table1[[#This Row],[deadline]]/60)/60)/24)+DATE(1970,1,1)</f>
        <v>42704.843969907408</v>
      </c>
      <c r="R1313" s="13">
        <f>(((Table1[[#This Row],[launched_at]]/60)/60)/24)+DATE(1970,1,1)</f>
        <v>42669.802303240736</v>
      </c>
      <c r="S1313" t="s">
        <v>8353</v>
      </c>
      <c r="T1313" t="s">
        <v>8318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ROUND(SUM((Table1[[#This Row],[pledged]]/Table1[[#This Row],[goal]])*100),0)</f>
        <v>1</v>
      </c>
      <c r="P1314" s="8">
        <f>IFERROR(Table1[[#This Row],[pledged]]/Table1[[#This Row],[backers_count]],"0")</f>
        <v>28</v>
      </c>
      <c r="Q1314" s="13">
        <f>(((Table1[[#This Row],[deadline]]/60)/60)/24)+DATE(1970,1,1)</f>
        <v>42112.702800925923</v>
      </c>
      <c r="R1314" s="13">
        <f>(((Table1[[#This Row],[launched_at]]/60)/60)/24)+DATE(1970,1,1)</f>
        <v>42082.702800925923</v>
      </c>
      <c r="S1314" t="s">
        <v>8353</v>
      </c>
      <c r="T1314" t="s">
        <v>8318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ROUND(SUM((Table1[[#This Row],[pledged]]/Table1[[#This Row],[goal]])*100),0)</f>
        <v>31</v>
      </c>
      <c r="P1315" s="8">
        <f>IFERROR(Table1[[#This Row],[pledged]]/Table1[[#This Row],[backers_count]],"0")</f>
        <v>102.01639344262296</v>
      </c>
      <c r="Q1315" s="13">
        <f>(((Table1[[#This Row],[deadline]]/60)/60)/24)+DATE(1970,1,1)</f>
        <v>42432.709652777776</v>
      </c>
      <c r="R1315" s="13">
        <f>(((Table1[[#This Row],[launched_at]]/60)/60)/24)+DATE(1970,1,1)</f>
        <v>42402.709652777776</v>
      </c>
      <c r="S1315" t="s">
        <v>8353</v>
      </c>
      <c r="T1315" t="s">
        <v>8318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ROUND(SUM((Table1[[#This Row],[pledged]]/Table1[[#This Row],[goal]])*100),0)</f>
        <v>1</v>
      </c>
      <c r="P1316" s="8">
        <f>IFERROR(Table1[[#This Row],[pledged]]/Table1[[#This Row],[backers_count]],"0")</f>
        <v>184.36363636363637</v>
      </c>
      <c r="Q1316" s="13">
        <f>(((Table1[[#This Row],[deadline]]/60)/60)/24)+DATE(1970,1,1)</f>
        <v>42664.669675925921</v>
      </c>
      <c r="R1316" s="13">
        <f>(((Table1[[#This Row],[launched_at]]/60)/60)/24)+DATE(1970,1,1)</f>
        <v>42604.669675925921</v>
      </c>
      <c r="S1316" t="s">
        <v>8353</v>
      </c>
      <c r="T1316" t="s">
        <v>8318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ROUND(SUM((Table1[[#This Row],[pledged]]/Table1[[#This Row],[goal]])*100),0)</f>
        <v>40</v>
      </c>
      <c r="P1317" s="8">
        <f>IFERROR(Table1[[#This Row],[pledged]]/Table1[[#This Row],[backers_count]],"0")</f>
        <v>162.91935483870967</v>
      </c>
      <c r="Q1317" s="13">
        <f>(((Table1[[#This Row],[deadline]]/60)/60)/24)+DATE(1970,1,1)</f>
        <v>42314.041666666672</v>
      </c>
      <c r="R1317" s="13">
        <f>(((Table1[[#This Row],[launched_at]]/60)/60)/24)+DATE(1970,1,1)</f>
        <v>42278.498240740737</v>
      </c>
      <c r="S1317" t="s">
        <v>8353</v>
      </c>
      <c r="T1317" t="s">
        <v>8318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ROUND(SUM((Table1[[#This Row],[pledged]]/Table1[[#This Row],[goal]])*100),0)</f>
        <v>0</v>
      </c>
      <c r="P1318" s="8">
        <f>IFERROR(Table1[[#This Row],[pledged]]/Table1[[#This Row],[backers_count]],"0")</f>
        <v>1</v>
      </c>
      <c r="Q1318" s="13">
        <f>(((Table1[[#This Row],[deadline]]/60)/60)/24)+DATE(1970,1,1)</f>
        <v>42428.961909722217</v>
      </c>
      <c r="R1318" s="13">
        <f>(((Table1[[#This Row],[launched_at]]/60)/60)/24)+DATE(1970,1,1)</f>
        <v>42393.961909722217</v>
      </c>
      <c r="S1318" t="s">
        <v>8353</v>
      </c>
      <c r="T1318" t="s">
        <v>8318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ROUND(SUM((Table1[[#This Row],[pledged]]/Table1[[#This Row],[goal]])*100),0)</f>
        <v>6</v>
      </c>
      <c r="P1319" s="8">
        <f>IFERROR(Table1[[#This Row],[pledged]]/Table1[[#This Row],[backers_count]],"0")</f>
        <v>603.52631578947364</v>
      </c>
      <c r="Q1319" s="13">
        <f>(((Table1[[#This Row],[deadline]]/60)/60)/24)+DATE(1970,1,1)</f>
        <v>42572.583333333328</v>
      </c>
      <c r="R1319" s="13">
        <f>(((Table1[[#This Row],[launched_at]]/60)/60)/24)+DATE(1970,1,1)</f>
        <v>42520.235486111109</v>
      </c>
      <c r="S1319" t="s">
        <v>8353</v>
      </c>
      <c r="T1319" t="s">
        <v>8318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ROUND(SUM((Table1[[#This Row],[pledged]]/Table1[[#This Row],[goal]])*100),0)</f>
        <v>15</v>
      </c>
      <c r="P1320" s="8">
        <f>IFERROR(Table1[[#This Row],[pledged]]/Table1[[#This Row],[backers_count]],"0")</f>
        <v>45.407407407407405</v>
      </c>
      <c r="Q1320" s="13">
        <f>(((Table1[[#This Row],[deadline]]/60)/60)/24)+DATE(1970,1,1)</f>
        <v>42015.043657407412</v>
      </c>
      <c r="R1320" s="13">
        <f>(((Table1[[#This Row],[launched_at]]/60)/60)/24)+DATE(1970,1,1)</f>
        <v>41985.043657407412</v>
      </c>
      <c r="S1320" t="s">
        <v>8353</v>
      </c>
      <c r="T1320" t="s">
        <v>8318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ROUND(SUM((Table1[[#This Row],[pledged]]/Table1[[#This Row],[goal]])*100),0)</f>
        <v>15</v>
      </c>
      <c r="P1321" s="8">
        <f>IFERROR(Table1[[#This Row],[pledged]]/Table1[[#This Row],[backers_count]],"0")</f>
        <v>97.333333333333329</v>
      </c>
      <c r="Q1321" s="13">
        <f>(((Table1[[#This Row],[deadline]]/60)/60)/24)+DATE(1970,1,1)</f>
        <v>41831.666666666664</v>
      </c>
      <c r="R1321" s="13">
        <f>(((Table1[[#This Row],[launched_at]]/60)/60)/24)+DATE(1970,1,1)</f>
        <v>41816.812094907407</v>
      </c>
      <c r="S1321" t="s">
        <v>8353</v>
      </c>
      <c r="T1321" t="s">
        <v>8318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ROUND(SUM((Table1[[#This Row],[pledged]]/Table1[[#This Row],[goal]])*100),0)</f>
        <v>1</v>
      </c>
      <c r="P1322" s="8">
        <f>IFERROR(Table1[[#This Row],[pledged]]/Table1[[#This Row],[backers_count]],"0")</f>
        <v>167.66666666666666</v>
      </c>
      <c r="Q1322" s="13">
        <f>(((Table1[[#This Row],[deadline]]/60)/60)/24)+DATE(1970,1,1)</f>
        <v>42734.958333333328</v>
      </c>
      <c r="R1322" s="13">
        <f>(((Table1[[#This Row],[launched_at]]/60)/60)/24)+DATE(1970,1,1)</f>
        <v>42705.690347222218</v>
      </c>
      <c r="S1322" t="s">
        <v>8353</v>
      </c>
      <c r="T1322" t="s">
        <v>8318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ROUND(SUM((Table1[[#This Row],[pledged]]/Table1[[#This Row],[goal]])*100),0)</f>
        <v>1</v>
      </c>
      <c r="P1323" s="8">
        <f>IFERROR(Table1[[#This Row],[pledged]]/Table1[[#This Row],[backers_count]],"0")</f>
        <v>859.85714285714289</v>
      </c>
      <c r="Q1323" s="13">
        <f>(((Table1[[#This Row],[deadline]]/60)/60)/24)+DATE(1970,1,1)</f>
        <v>42727.74927083333</v>
      </c>
      <c r="R1323" s="13">
        <f>(((Table1[[#This Row],[launched_at]]/60)/60)/24)+DATE(1970,1,1)</f>
        <v>42697.74927083333</v>
      </c>
      <c r="S1323" t="s">
        <v>8353</v>
      </c>
      <c r="T1323" t="s">
        <v>8318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ROUND(SUM((Table1[[#This Row],[pledged]]/Table1[[#This Row],[goal]])*100),0)</f>
        <v>0</v>
      </c>
      <c r="P1324" s="8">
        <f>IFERROR(Table1[[#This Row],[pledged]]/Table1[[#This Row],[backers_count]],"0")</f>
        <v>26.5</v>
      </c>
      <c r="Q1324" s="13">
        <f>(((Table1[[#This Row],[deadline]]/60)/60)/24)+DATE(1970,1,1)</f>
        <v>42145.656539351854</v>
      </c>
      <c r="R1324" s="13">
        <f>(((Table1[[#This Row],[launched_at]]/60)/60)/24)+DATE(1970,1,1)</f>
        <v>42115.656539351854</v>
      </c>
      <c r="S1324" t="s">
        <v>8353</v>
      </c>
      <c r="T1324" t="s">
        <v>8318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ROUND(SUM((Table1[[#This Row],[pledged]]/Table1[[#This Row],[goal]])*100),0)</f>
        <v>9</v>
      </c>
      <c r="P1325" s="8">
        <f>IFERROR(Table1[[#This Row],[pledged]]/Table1[[#This Row],[backers_count]],"0")</f>
        <v>30.272727272727273</v>
      </c>
      <c r="Q1325" s="13">
        <f>(((Table1[[#This Row],[deadline]]/60)/60)/24)+DATE(1970,1,1)</f>
        <v>42486.288194444445</v>
      </c>
      <c r="R1325" s="13">
        <f>(((Table1[[#This Row],[launched_at]]/60)/60)/24)+DATE(1970,1,1)</f>
        <v>42451.698449074072</v>
      </c>
      <c r="S1325" t="s">
        <v>8353</v>
      </c>
      <c r="T1325" t="s">
        <v>8318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ROUND(SUM((Table1[[#This Row],[pledged]]/Table1[[#This Row],[goal]])*100),0)</f>
        <v>10</v>
      </c>
      <c r="P1326" s="8">
        <f>IFERROR(Table1[[#This Row],[pledged]]/Table1[[#This Row],[backers_count]],"0")</f>
        <v>54.666666666666664</v>
      </c>
      <c r="Q1326" s="13">
        <f>(((Table1[[#This Row],[deadline]]/60)/60)/24)+DATE(1970,1,1)</f>
        <v>42656.633703703701</v>
      </c>
      <c r="R1326" s="13">
        <f>(((Table1[[#This Row],[launched_at]]/60)/60)/24)+DATE(1970,1,1)</f>
        <v>42626.633703703701</v>
      </c>
      <c r="S1326" t="s">
        <v>8353</v>
      </c>
      <c r="T1326" t="s">
        <v>8318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ROUND(SUM((Table1[[#This Row],[pledged]]/Table1[[#This Row],[goal]])*100),0)</f>
        <v>2</v>
      </c>
      <c r="P1327" s="8">
        <f>IFERROR(Table1[[#This Row],[pledged]]/Table1[[#This Row],[backers_count]],"0")</f>
        <v>60.75</v>
      </c>
      <c r="Q1327" s="13">
        <f>(((Table1[[#This Row],[deadline]]/60)/60)/24)+DATE(1970,1,1)</f>
        <v>42734.086053240739</v>
      </c>
      <c r="R1327" s="13">
        <f>(((Table1[[#This Row],[launched_at]]/60)/60)/24)+DATE(1970,1,1)</f>
        <v>42704.086053240739</v>
      </c>
      <c r="S1327" t="s">
        <v>8353</v>
      </c>
      <c r="T1327" t="s">
        <v>8318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ROUND(SUM((Table1[[#This Row],[pledged]]/Table1[[#This Row],[goal]])*100),0)</f>
        <v>1</v>
      </c>
      <c r="P1328" s="8">
        <f>IFERROR(Table1[[#This Row],[pledged]]/Table1[[#This Row],[backers_count]],"0")</f>
        <v>102.72727272727273</v>
      </c>
      <c r="Q1328" s="13">
        <f>(((Table1[[#This Row],[deadline]]/60)/60)/24)+DATE(1970,1,1)</f>
        <v>42019.791990740734</v>
      </c>
      <c r="R1328" s="13">
        <f>(((Table1[[#This Row],[launched_at]]/60)/60)/24)+DATE(1970,1,1)</f>
        <v>41974.791990740734</v>
      </c>
      <c r="S1328" t="s">
        <v>8353</v>
      </c>
      <c r="T1328" t="s">
        <v>8318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ROUND(SUM((Table1[[#This Row],[pledged]]/Table1[[#This Row],[goal]])*100),0)</f>
        <v>4</v>
      </c>
      <c r="P1329" s="8">
        <f>IFERROR(Table1[[#This Row],[pledged]]/Table1[[#This Row],[backers_count]],"0")</f>
        <v>41.585365853658537</v>
      </c>
      <c r="Q1329" s="13">
        <f>(((Table1[[#This Row],[deadline]]/60)/60)/24)+DATE(1970,1,1)</f>
        <v>42153.678645833337</v>
      </c>
      <c r="R1329" s="13">
        <f>(((Table1[[#This Row],[launched_at]]/60)/60)/24)+DATE(1970,1,1)</f>
        <v>42123.678645833337</v>
      </c>
      <c r="S1329" t="s">
        <v>8353</v>
      </c>
      <c r="T1329" t="s">
        <v>8318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ROUND(SUM((Table1[[#This Row],[pledged]]/Table1[[#This Row],[goal]])*100),0)</f>
        <v>2</v>
      </c>
      <c r="P1330" s="8">
        <f>IFERROR(Table1[[#This Row],[pledged]]/Table1[[#This Row],[backers_count]],"0")</f>
        <v>116.53333333333333</v>
      </c>
      <c r="Q1330" s="13">
        <f>(((Table1[[#This Row],[deadline]]/60)/60)/24)+DATE(1970,1,1)</f>
        <v>42657.642754629633</v>
      </c>
      <c r="R1330" s="13">
        <f>(((Table1[[#This Row],[launched_at]]/60)/60)/24)+DATE(1970,1,1)</f>
        <v>42612.642754629633</v>
      </c>
      <c r="S1330" t="s">
        <v>8353</v>
      </c>
      <c r="T1330" t="s">
        <v>8318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ROUND(SUM((Table1[[#This Row],[pledged]]/Table1[[#This Row],[goal]])*100),0)</f>
        <v>1</v>
      </c>
      <c r="P1331" s="8">
        <f>IFERROR(Table1[[#This Row],[pledged]]/Table1[[#This Row],[backers_count]],"0")</f>
        <v>45.333333333333336</v>
      </c>
      <c r="Q1331" s="13">
        <f>(((Table1[[#This Row],[deadline]]/60)/60)/24)+DATE(1970,1,1)</f>
        <v>41975.263252314813</v>
      </c>
      <c r="R1331" s="13">
        <f>(((Table1[[#This Row],[launched_at]]/60)/60)/24)+DATE(1970,1,1)</f>
        <v>41935.221585648149</v>
      </c>
      <c r="S1331" t="s">
        <v>8353</v>
      </c>
      <c r="T1331" t="s">
        <v>8318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ROUND(SUM((Table1[[#This Row],[pledged]]/Table1[[#This Row],[goal]])*100),0)</f>
        <v>22</v>
      </c>
      <c r="P1332" s="8">
        <f>IFERROR(Table1[[#This Row],[pledged]]/Table1[[#This Row],[backers_count]],"0")</f>
        <v>157.46</v>
      </c>
      <c r="Q1332" s="13">
        <f>(((Table1[[#This Row],[deadline]]/60)/60)/24)+DATE(1970,1,1)</f>
        <v>42553.166666666672</v>
      </c>
      <c r="R1332" s="13">
        <f>(((Table1[[#This Row],[launched_at]]/60)/60)/24)+DATE(1970,1,1)</f>
        <v>42522.276724537034</v>
      </c>
      <c r="S1332" t="s">
        <v>8353</v>
      </c>
      <c r="T1332" t="s">
        <v>8318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ROUND(SUM((Table1[[#This Row],[pledged]]/Table1[[#This Row],[goal]])*100),0)</f>
        <v>1</v>
      </c>
      <c r="P1333" s="8">
        <f>IFERROR(Table1[[#This Row],[pledged]]/Table1[[#This Row],[backers_count]],"0")</f>
        <v>100.5</v>
      </c>
      <c r="Q1333" s="13">
        <f>(((Table1[[#This Row],[deadline]]/60)/60)/24)+DATE(1970,1,1)</f>
        <v>42599.50409722222</v>
      </c>
      <c r="R1333" s="13">
        <f>(((Table1[[#This Row],[launched_at]]/60)/60)/24)+DATE(1970,1,1)</f>
        <v>42569.50409722222</v>
      </c>
      <c r="S1333" t="s">
        <v>8353</v>
      </c>
      <c r="T1333" t="s">
        <v>8318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ROUND(SUM((Table1[[#This Row],[pledged]]/Table1[[#This Row],[goal]])*100),0)</f>
        <v>0</v>
      </c>
      <c r="P1334" s="8" t="str">
        <f>IFERROR(Table1[[#This Row],[pledged]]/Table1[[#This Row],[backers_count]],"0")</f>
        <v>0</v>
      </c>
      <c r="Q1334" s="13">
        <f>(((Table1[[#This Row],[deadline]]/60)/60)/24)+DATE(1970,1,1)</f>
        <v>42762.060277777782</v>
      </c>
      <c r="R1334" s="13">
        <f>(((Table1[[#This Row],[launched_at]]/60)/60)/24)+DATE(1970,1,1)</f>
        <v>42732.060277777782</v>
      </c>
      <c r="S1334" t="s">
        <v>8353</v>
      </c>
      <c r="T1334" t="s">
        <v>8318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ROUND(SUM((Table1[[#This Row],[pledged]]/Table1[[#This Row],[goal]])*100),0)</f>
        <v>0</v>
      </c>
      <c r="P1335" s="8" t="str">
        <f>IFERROR(Table1[[#This Row],[pledged]]/Table1[[#This Row],[backers_count]],"0")</f>
        <v>0</v>
      </c>
      <c r="Q1335" s="13">
        <f>(((Table1[[#This Row],[deadline]]/60)/60)/24)+DATE(1970,1,1)</f>
        <v>41836.106770833336</v>
      </c>
      <c r="R1335" s="13">
        <f>(((Table1[[#This Row],[launched_at]]/60)/60)/24)+DATE(1970,1,1)</f>
        <v>41806.106770833336</v>
      </c>
      <c r="S1335" t="s">
        <v>8353</v>
      </c>
      <c r="T1335" t="s">
        <v>8318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ROUND(SUM((Table1[[#This Row],[pledged]]/Table1[[#This Row],[goal]])*100),0)</f>
        <v>11</v>
      </c>
      <c r="P1336" s="8">
        <f>IFERROR(Table1[[#This Row],[pledged]]/Table1[[#This Row],[backers_count]],"0")</f>
        <v>51.822463768115945</v>
      </c>
      <c r="Q1336" s="13">
        <f>(((Table1[[#This Row],[deadline]]/60)/60)/24)+DATE(1970,1,1)</f>
        <v>42440.774155092593</v>
      </c>
      <c r="R1336" s="13">
        <f>(((Table1[[#This Row],[launched_at]]/60)/60)/24)+DATE(1970,1,1)</f>
        <v>42410.774155092593</v>
      </c>
      <c r="S1336" t="s">
        <v>8353</v>
      </c>
      <c r="T1336" t="s">
        <v>8318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ROUND(SUM((Table1[[#This Row],[pledged]]/Table1[[#This Row],[goal]])*100),0)</f>
        <v>20</v>
      </c>
      <c r="P1337" s="8">
        <f>IFERROR(Table1[[#This Row],[pledged]]/Table1[[#This Row],[backers_count]],"0")</f>
        <v>308.75</v>
      </c>
      <c r="Q1337" s="13">
        <f>(((Table1[[#This Row],[deadline]]/60)/60)/24)+DATE(1970,1,1)</f>
        <v>42343.936365740738</v>
      </c>
      <c r="R1337" s="13">
        <f>(((Table1[[#This Row],[launched_at]]/60)/60)/24)+DATE(1970,1,1)</f>
        <v>42313.936365740738</v>
      </c>
      <c r="S1337" t="s">
        <v>8353</v>
      </c>
      <c r="T1337" t="s">
        <v>8318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ROUND(SUM((Table1[[#This Row],[pledged]]/Table1[[#This Row],[goal]])*100),0)</f>
        <v>85</v>
      </c>
      <c r="P1338" s="8">
        <f>IFERROR(Table1[[#This Row],[pledged]]/Table1[[#This Row],[backers_count]],"0")</f>
        <v>379.22767857142856</v>
      </c>
      <c r="Q1338" s="13">
        <f>(((Table1[[#This Row],[deadline]]/60)/60)/24)+DATE(1970,1,1)</f>
        <v>41990.863750000004</v>
      </c>
      <c r="R1338" s="13">
        <f>(((Table1[[#This Row],[launched_at]]/60)/60)/24)+DATE(1970,1,1)</f>
        <v>41955.863750000004</v>
      </c>
      <c r="S1338" t="s">
        <v>8353</v>
      </c>
      <c r="T1338" t="s">
        <v>8318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ROUND(SUM((Table1[[#This Row],[pledged]]/Table1[[#This Row],[goal]])*100),0)</f>
        <v>49</v>
      </c>
      <c r="P1339" s="8">
        <f>IFERROR(Table1[[#This Row],[pledged]]/Table1[[#This Row],[backers_count]],"0")</f>
        <v>176.36428571428573</v>
      </c>
      <c r="Q1339" s="13">
        <f>(((Table1[[#This Row],[deadline]]/60)/60)/24)+DATE(1970,1,1)</f>
        <v>42797.577303240745</v>
      </c>
      <c r="R1339" s="13">
        <f>(((Table1[[#This Row],[launched_at]]/60)/60)/24)+DATE(1970,1,1)</f>
        <v>42767.577303240745</v>
      </c>
      <c r="S1339" t="s">
        <v>8353</v>
      </c>
      <c r="T1339" t="s">
        <v>8318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ROUND(SUM((Table1[[#This Row],[pledged]]/Table1[[#This Row],[goal]])*100),0)</f>
        <v>3</v>
      </c>
      <c r="P1340" s="8">
        <f>IFERROR(Table1[[#This Row],[pledged]]/Table1[[#This Row],[backers_count]],"0")</f>
        <v>66.066666666666663</v>
      </c>
      <c r="Q1340" s="13">
        <f>(((Table1[[#This Row],[deadline]]/60)/60)/24)+DATE(1970,1,1)</f>
        <v>42218.803622685184</v>
      </c>
      <c r="R1340" s="13">
        <f>(((Table1[[#This Row],[launched_at]]/60)/60)/24)+DATE(1970,1,1)</f>
        <v>42188.803622685184</v>
      </c>
      <c r="S1340" t="s">
        <v>8353</v>
      </c>
      <c r="T1340" t="s">
        <v>8318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ROUND(SUM((Table1[[#This Row],[pledged]]/Table1[[#This Row],[goal]])*100),0)</f>
        <v>7</v>
      </c>
      <c r="P1341" s="8">
        <f>IFERROR(Table1[[#This Row],[pledged]]/Table1[[#This Row],[backers_count]],"0")</f>
        <v>89.648648648648646</v>
      </c>
      <c r="Q1341" s="13">
        <f>(((Table1[[#This Row],[deadline]]/60)/60)/24)+DATE(1970,1,1)</f>
        <v>41981.688831018517</v>
      </c>
      <c r="R1341" s="13">
        <f>(((Table1[[#This Row],[launched_at]]/60)/60)/24)+DATE(1970,1,1)</f>
        <v>41936.647164351853</v>
      </c>
      <c r="S1341" t="s">
        <v>8353</v>
      </c>
      <c r="T1341" t="s">
        <v>8318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ROUND(SUM((Table1[[#This Row],[pledged]]/Table1[[#This Row],[goal]])*100),0)</f>
        <v>0</v>
      </c>
      <c r="P1342" s="8" t="str">
        <f>IFERROR(Table1[[#This Row],[pledged]]/Table1[[#This Row],[backers_count]],"0")</f>
        <v>0</v>
      </c>
      <c r="Q1342" s="13">
        <f>(((Table1[[#This Row],[deadline]]/60)/60)/24)+DATE(1970,1,1)</f>
        <v>41866.595520833333</v>
      </c>
      <c r="R1342" s="13">
        <f>(((Table1[[#This Row],[launched_at]]/60)/60)/24)+DATE(1970,1,1)</f>
        <v>41836.595520833333</v>
      </c>
      <c r="S1342" t="s">
        <v>8353</v>
      </c>
      <c r="T1342" t="s">
        <v>8318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ROUND(SUM((Table1[[#This Row],[pledged]]/Table1[[#This Row],[goal]])*100),0)</f>
        <v>70</v>
      </c>
      <c r="P1343" s="8">
        <f>IFERROR(Table1[[#This Row],[pledged]]/Table1[[#This Row],[backers_count]],"0")</f>
        <v>382.39130434782606</v>
      </c>
      <c r="Q1343" s="13">
        <f>(((Table1[[#This Row],[deadline]]/60)/60)/24)+DATE(1970,1,1)</f>
        <v>42644.624039351853</v>
      </c>
      <c r="R1343" s="13">
        <f>(((Table1[[#This Row],[launched_at]]/60)/60)/24)+DATE(1970,1,1)</f>
        <v>42612.624039351853</v>
      </c>
      <c r="S1343" t="s">
        <v>8353</v>
      </c>
      <c r="T1343" t="s">
        <v>8318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ROUND(SUM((Table1[[#This Row],[pledged]]/Table1[[#This Row],[goal]])*100),0)</f>
        <v>0</v>
      </c>
      <c r="P1344" s="8">
        <f>IFERROR(Table1[[#This Row],[pledged]]/Table1[[#This Row],[backers_count]],"0")</f>
        <v>100</v>
      </c>
      <c r="Q1344" s="13">
        <f>(((Table1[[#This Row],[deadline]]/60)/60)/24)+DATE(1970,1,1)</f>
        <v>42202.816423611104</v>
      </c>
      <c r="R1344" s="13">
        <f>(((Table1[[#This Row],[launched_at]]/60)/60)/24)+DATE(1970,1,1)</f>
        <v>42172.816423611104</v>
      </c>
      <c r="S1344" t="s">
        <v>8353</v>
      </c>
      <c r="T1344" t="s">
        <v>8318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ROUND(SUM((Table1[[#This Row],[pledged]]/Table1[[#This Row],[goal]])*100),0)</f>
        <v>102</v>
      </c>
      <c r="P1345" s="8">
        <f>IFERROR(Table1[[#This Row],[pledged]]/Table1[[#This Row],[backers_count]],"0")</f>
        <v>158.35603715170279</v>
      </c>
      <c r="Q1345" s="13">
        <f>(((Table1[[#This Row],[deadline]]/60)/60)/24)+DATE(1970,1,1)</f>
        <v>42601.165972222225</v>
      </c>
      <c r="R1345" s="13">
        <f>(((Table1[[#This Row],[launched_at]]/60)/60)/24)+DATE(1970,1,1)</f>
        <v>42542.526423611111</v>
      </c>
      <c r="S1345" t="s">
        <v>8353</v>
      </c>
      <c r="T1345" t="s">
        <v>8318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ROUND(SUM((Table1[[#This Row],[pledged]]/Table1[[#This Row],[goal]])*100),0)</f>
        <v>378</v>
      </c>
      <c r="P1346" s="8">
        <f>IFERROR(Table1[[#This Row],[pledged]]/Table1[[#This Row],[backers_count]],"0")</f>
        <v>40.762589928057551</v>
      </c>
      <c r="Q1346" s="13">
        <f>(((Table1[[#This Row],[deadline]]/60)/60)/24)+DATE(1970,1,1)</f>
        <v>42551.789803240739</v>
      </c>
      <c r="R1346" s="13">
        <f>(((Table1[[#This Row],[launched_at]]/60)/60)/24)+DATE(1970,1,1)</f>
        <v>42522.789803240739</v>
      </c>
      <c r="S1346" t="s">
        <v>8354</v>
      </c>
      <c r="T1346" t="s">
        <v>8319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ROUND(SUM((Table1[[#This Row],[pledged]]/Table1[[#This Row],[goal]])*100),0)</f>
        <v>125</v>
      </c>
      <c r="P1347" s="8">
        <f>IFERROR(Table1[[#This Row],[pledged]]/Table1[[#This Row],[backers_count]],"0")</f>
        <v>53.571428571428569</v>
      </c>
      <c r="Q1347" s="13">
        <f>(((Table1[[#This Row],[deadline]]/60)/60)/24)+DATE(1970,1,1)</f>
        <v>41834.814340277779</v>
      </c>
      <c r="R1347" s="13">
        <f>(((Table1[[#This Row],[launched_at]]/60)/60)/24)+DATE(1970,1,1)</f>
        <v>41799.814340277779</v>
      </c>
      <c r="S1347" t="s">
        <v>8354</v>
      </c>
      <c r="T1347" t="s">
        <v>8319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ROUND(SUM((Table1[[#This Row],[pledged]]/Table1[[#This Row],[goal]])*100),0)</f>
        <v>147</v>
      </c>
      <c r="P1348" s="8">
        <f>IFERROR(Table1[[#This Row],[pledged]]/Table1[[#This Row],[backers_count]],"0")</f>
        <v>48.449664429530202</v>
      </c>
      <c r="Q1348" s="13">
        <f>(((Table1[[#This Row],[deadline]]/60)/60)/24)+DATE(1970,1,1)</f>
        <v>41452.075821759259</v>
      </c>
      <c r="R1348" s="13">
        <f>(((Table1[[#This Row],[launched_at]]/60)/60)/24)+DATE(1970,1,1)</f>
        <v>41422.075821759259</v>
      </c>
      <c r="S1348" t="s">
        <v>8354</v>
      </c>
      <c r="T1348" t="s">
        <v>8319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ROUND(SUM((Table1[[#This Row],[pledged]]/Table1[[#This Row],[goal]])*100),0)</f>
        <v>102</v>
      </c>
      <c r="P1349" s="8">
        <f>IFERROR(Table1[[#This Row],[pledged]]/Table1[[#This Row],[backers_count]],"0")</f>
        <v>82.41935483870968</v>
      </c>
      <c r="Q1349" s="13">
        <f>(((Table1[[#This Row],[deadline]]/60)/60)/24)+DATE(1970,1,1)</f>
        <v>42070.638020833328</v>
      </c>
      <c r="R1349" s="13">
        <f>(((Table1[[#This Row],[launched_at]]/60)/60)/24)+DATE(1970,1,1)</f>
        <v>42040.638020833328</v>
      </c>
      <c r="S1349" t="s">
        <v>8354</v>
      </c>
      <c r="T1349" t="s">
        <v>8319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ROUND(SUM((Table1[[#This Row],[pledged]]/Table1[[#This Row],[goal]])*100),0)</f>
        <v>102</v>
      </c>
      <c r="P1350" s="8">
        <f>IFERROR(Table1[[#This Row],[pledged]]/Table1[[#This Row],[backers_count]],"0")</f>
        <v>230.19230769230768</v>
      </c>
      <c r="Q1350" s="13">
        <f>(((Table1[[#This Row],[deadline]]/60)/60)/24)+DATE(1970,1,1)</f>
        <v>41991.506168981476</v>
      </c>
      <c r="R1350" s="13">
        <f>(((Table1[[#This Row],[launched_at]]/60)/60)/24)+DATE(1970,1,1)</f>
        <v>41963.506168981476</v>
      </c>
      <c r="S1350" t="s">
        <v>8354</v>
      </c>
      <c r="T1350" t="s">
        <v>8319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ROUND(SUM((Table1[[#This Row],[pledged]]/Table1[[#This Row],[goal]])*100),0)</f>
        <v>204</v>
      </c>
      <c r="P1351" s="8">
        <f>IFERROR(Table1[[#This Row],[pledged]]/Table1[[#This Row],[backers_count]],"0")</f>
        <v>59.360465116279073</v>
      </c>
      <c r="Q1351" s="13">
        <f>(((Table1[[#This Row],[deadline]]/60)/60)/24)+DATE(1970,1,1)</f>
        <v>42354.290972222225</v>
      </c>
      <c r="R1351" s="13">
        <f>(((Table1[[#This Row],[launched_at]]/60)/60)/24)+DATE(1970,1,1)</f>
        <v>42317.33258101852</v>
      </c>
      <c r="S1351" t="s">
        <v>8354</v>
      </c>
      <c r="T1351" t="s">
        <v>8319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ROUND(SUM((Table1[[#This Row],[pledged]]/Table1[[#This Row],[goal]])*100),0)</f>
        <v>104</v>
      </c>
      <c r="P1352" s="8">
        <f>IFERROR(Table1[[#This Row],[pledged]]/Table1[[#This Row],[backers_count]],"0")</f>
        <v>66.698717948717942</v>
      </c>
      <c r="Q1352" s="13">
        <f>(((Table1[[#This Row],[deadline]]/60)/60)/24)+DATE(1970,1,1)</f>
        <v>42364.013124999998</v>
      </c>
      <c r="R1352" s="13">
        <f>(((Table1[[#This Row],[launched_at]]/60)/60)/24)+DATE(1970,1,1)</f>
        <v>42334.013124999998</v>
      </c>
      <c r="S1352" t="s">
        <v>8354</v>
      </c>
      <c r="T1352" t="s">
        <v>8319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ROUND(SUM((Table1[[#This Row],[pledged]]/Table1[[#This Row],[goal]])*100),0)</f>
        <v>101</v>
      </c>
      <c r="P1353" s="8">
        <f>IFERROR(Table1[[#This Row],[pledged]]/Table1[[#This Row],[backers_count]],"0")</f>
        <v>168.77500000000001</v>
      </c>
      <c r="Q1353" s="13">
        <f>(((Table1[[#This Row],[deadline]]/60)/60)/24)+DATE(1970,1,1)</f>
        <v>42412.74009259259</v>
      </c>
      <c r="R1353" s="13">
        <f>(((Table1[[#This Row],[launched_at]]/60)/60)/24)+DATE(1970,1,1)</f>
        <v>42382.74009259259</v>
      </c>
      <c r="S1353" t="s">
        <v>8354</v>
      </c>
      <c r="T1353" t="s">
        <v>8319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ROUND(SUM((Table1[[#This Row],[pledged]]/Table1[[#This Row],[goal]])*100),0)</f>
        <v>136</v>
      </c>
      <c r="P1354" s="8">
        <f>IFERROR(Table1[[#This Row],[pledged]]/Table1[[#This Row],[backers_count]],"0")</f>
        <v>59.973568281938327</v>
      </c>
      <c r="Q1354" s="13">
        <f>(((Table1[[#This Row],[deadline]]/60)/60)/24)+DATE(1970,1,1)</f>
        <v>42252.165972222225</v>
      </c>
      <c r="R1354" s="13">
        <f>(((Table1[[#This Row],[launched_at]]/60)/60)/24)+DATE(1970,1,1)</f>
        <v>42200.578310185185</v>
      </c>
      <c r="S1354" t="s">
        <v>8354</v>
      </c>
      <c r="T1354" t="s">
        <v>8319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ROUND(SUM((Table1[[#This Row],[pledged]]/Table1[[#This Row],[goal]])*100),0)</f>
        <v>134</v>
      </c>
      <c r="P1355" s="8">
        <f>IFERROR(Table1[[#This Row],[pledged]]/Table1[[#This Row],[backers_count]],"0")</f>
        <v>31.80952380952381</v>
      </c>
      <c r="Q1355" s="13">
        <f>(((Table1[[#This Row],[deadline]]/60)/60)/24)+DATE(1970,1,1)</f>
        <v>41344</v>
      </c>
      <c r="R1355" s="13">
        <f>(((Table1[[#This Row],[launched_at]]/60)/60)/24)+DATE(1970,1,1)</f>
        <v>41309.11791666667</v>
      </c>
      <c r="S1355" t="s">
        <v>8354</v>
      </c>
      <c r="T1355" t="s">
        <v>8319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ROUND(SUM((Table1[[#This Row],[pledged]]/Table1[[#This Row],[goal]])*100),0)</f>
        <v>130</v>
      </c>
      <c r="P1356" s="8">
        <f>IFERROR(Table1[[#This Row],[pledged]]/Table1[[#This Row],[backers_count]],"0")</f>
        <v>24.421875</v>
      </c>
      <c r="Q1356" s="13">
        <f>(((Table1[[#This Row],[deadline]]/60)/60)/24)+DATE(1970,1,1)</f>
        <v>42532.807627314818</v>
      </c>
      <c r="R1356" s="13">
        <f>(((Table1[[#This Row],[launched_at]]/60)/60)/24)+DATE(1970,1,1)</f>
        <v>42502.807627314818</v>
      </c>
      <c r="S1356" t="s">
        <v>8354</v>
      </c>
      <c r="T1356" t="s">
        <v>8319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ROUND(SUM((Table1[[#This Row],[pledged]]/Table1[[#This Row],[goal]])*100),0)</f>
        <v>123</v>
      </c>
      <c r="P1357" s="8">
        <f>IFERROR(Table1[[#This Row],[pledged]]/Table1[[#This Row],[backers_count]],"0")</f>
        <v>25.347107438016529</v>
      </c>
      <c r="Q1357" s="13">
        <f>(((Table1[[#This Row],[deadline]]/60)/60)/24)+DATE(1970,1,1)</f>
        <v>41243.416666666664</v>
      </c>
      <c r="R1357" s="13">
        <f>(((Table1[[#This Row],[launched_at]]/60)/60)/24)+DATE(1970,1,1)</f>
        <v>41213.254687499997</v>
      </c>
      <c r="S1357" t="s">
        <v>8354</v>
      </c>
      <c r="T1357" t="s">
        <v>8319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ROUND(SUM((Table1[[#This Row],[pledged]]/Table1[[#This Row],[goal]])*100),0)</f>
        <v>183</v>
      </c>
      <c r="P1358" s="8">
        <f>IFERROR(Table1[[#This Row],[pledged]]/Table1[[#This Row],[backers_count]],"0")</f>
        <v>71.443218390804603</v>
      </c>
      <c r="Q1358" s="13">
        <f>(((Table1[[#This Row],[deadline]]/60)/60)/24)+DATE(1970,1,1)</f>
        <v>41460.038888888892</v>
      </c>
      <c r="R1358" s="13">
        <f>(((Table1[[#This Row],[launched_at]]/60)/60)/24)+DATE(1970,1,1)</f>
        <v>41430.038888888892</v>
      </c>
      <c r="S1358" t="s">
        <v>8354</v>
      </c>
      <c r="T1358" t="s">
        <v>8319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ROUND(SUM((Table1[[#This Row],[pledged]]/Table1[[#This Row],[goal]])*100),0)</f>
        <v>125</v>
      </c>
      <c r="P1359" s="8">
        <f>IFERROR(Table1[[#This Row],[pledged]]/Table1[[#This Row],[backers_count]],"0")</f>
        <v>38.553846153846152</v>
      </c>
      <c r="Q1359" s="13">
        <f>(((Table1[[#This Row],[deadline]]/60)/60)/24)+DATE(1970,1,1)</f>
        <v>41334.249305555553</v>
      </c>
      <c r="R1359" s="13">
        <f>(((Table1[[#This Row],[launched_at]]/60)/60)/24)+DATE(1970,1,1)</f>
        <v>41304.962233796294</v>
      </c>
      <c r="S1359" t="s">
        <v>8354</v>
      </c>
      <c r="T1359" t="s">
        <v>8319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ROUND(SUM((Table1[[#This Row],[pledged]]/Table1[[#This Row],[goal]])*100),0)</f>
        <v>112</v>
      </c>
      <c r="P1360" s="8">
        <f>IFERROR(Table1[[#This Row],[pledged]]/Table1[[#This Row],[backers_count]],"0")</f>
        <v>68.367346938775512</v>
      </c>
      <c r="Q1360" s="13">
        <f>(((Table1[[#This Row],[deadline]]/60)/60)/24)+DATE(1970,1,1)</f>
        <v>40719.570868055554</v>
      </c>
      <c r="R1360" s="13">
        <f>(((Table1[[#This Row],[launched_at]]/60)/60)/24)+DATE(1970,1,1)</f>
        <v>40689.570868055554</v>
      </c>
      <c r="S1360" t="s">
        <v>8354</v>
      </c>
      <c r="T1360" t="s">
        <v>8319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ROUND(SUM((Table1[[#This Row],[pledged]]/Table1[[#This Row],[goal]])*100),0)</f>
        <v>116</v>
      </c>
      <c r="P1361" s="8">
        <f>IFERROR(Table1[[#This Row],[pledged]]/Table1[[#This Row],[backers_count]],"0")</f>
        <v>40.210526315789473</v>
      </c>
      <c r="Q1361" s="13">
        <f>(((Table1[[#This Row],[deadline]]/60)/60)/24)+DATE(1970,1,1)</f>
        <v>40730.814699074072</v>
      </c>
      <c r="R1361" s="13">
        <f>(((Table1[[#This Row],[launched_at]]/60)/60)/24)+DATE(1970,1,1)</f>
        <v>40668.814699074072</v>
      </c>
      <c r="S1361" t="s">
        <v>8354</v>
      </c>
      <c r="T1361" t="s">
        <v>8319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ROUND(SUM((Table1[[#This Row],[pledged]]/Table1[[#This Row],[goal]])*100),0)</f>
        <v>173</v>
      </c>
      <c r="P1362" s="8">
        <f>IFERROR(Table1[[#This Row],[pledged]]/Table1[[#This Row],[backers_count]],"0")</f>
        <v>32.074074074074076</v>
      </c>
      <c r="Q1362" s="13">
        <f>(((Table1[[#This Row],[deadline]]/60)/60)/24)+DATE(1970,1,1)</f>
        <v>41123.900694444441</v>
      </c>
      <c r="R1362" s="13">
        <f>(((Table1[[#This Row],[launched_at]]/60)/60)/24)+DATE(1970,1,1)</f>
        <v>41095.900694444441</v>
      </c>
      <c r="S1362" t="s">
        <v>8354</v>
      </c>
      <c r="T1362" t="s">
        <v>8319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ROUND(SUM((Table1[[#This Row],[pledged]]/Table1[[#This Row],[goal]])*100),0)</f>
        <v>126</v>
      </c>
      <c r="P1363" s="8">
        <f>IFERROR(Table1[[#This Row],[pledged]]/Table1[[#This Row],[backers_count]],"0")</f>
        <v>28.632575757575758</v>
      </c>
      <c r="Q1363" s="13">
        <f>(((Table1[[#This Row],[deadline]]/60)/60)/24)+DATE(1970,1,1)</f>
        <v>41811.717268518521</v>
      </c>
      <c r="R1363" s="13">
        <f>(((Table1[[#This Row],[launched_at]]/60)/60)/24)+DATE(1970,1,1)</f>
        <v>41781.717268518521</v>
      </c>
      <c r="S1363" t="s">
        <v>8354</v>
      </c>
      <c r="T1363" t="s">
        <v>8319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ROUND(SUM((Table1[[#This Row],[pledged]]/Table1[[#This Row],[goal]])*100),0)</f>
        <v>109</v>
      </c>
      <c r="P1364" s="8">
        <f>IFERROR(Table1[[#This Row],[pledged]]/Table1[[#This Row],[backers_count]],"0")</f>
        <v>43.64</v>
      </c>
      <c r="Q1364" s="13">
        <f>(((Table1[[#This Row],[deadline]]/60)/60)/24)+DATE(1970,1,1)</f>
        <v>41524.934386574074</v>
      </c>
      <c r="R1364" s="13">
        <f>(((Table1[[#This Row],[launched_at]]/60)/60)/24)+DATE(1970,1,1)</f>
        <v>41464.934386574074</v>
      </c>
      <c r="S1364" t="s">
        <v>8354</v>
      </c>
      <c r="T1364" t="s">
        <v>8319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ROUND(SUM((Table1[[#This Row],[pledged]]/Table1[[#This Row],[goal]])*100),0)</f>
        <v>100</v>
      </c>
      <c r="P1365" s="8">
        <f>IFERROR(Table1[[#This Row],[pledged]]/Table1[[#This Row],[backers_count]],"0")</f>
        <v>40</v>
      </c>
      <c r="Q1365" s="13">
        <f>(((Table1[[#This Row],[deadline]]/60)/60)/24)+DATE(1970,1,1)</f>
        <v>42415.332638888889</v>
      </c>
      <c r="R1365" s="13">
        <f>(((Table1[[#This Row],[launched_at]]/60)/60)/24)+DATE(1970,1,1)</f>
        <v>42396.8440625</v>
      </c>
      <c r="S1365" t="s">
        <v>8354</v>
      </c>
      <c r="T1365" t="s">
        <v>8319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ROUND(SUM((Table1[[#This Row],[pledged]]/Table1[[#This Row],[goal]])*100),0)</f>
        <v>119</v>
      </c>
      <c r="P1366" s="8">
        <f>IFERROR(Table1[[#This Row],[pledged]]/Table1[[#This Row],[backers_count]],"0")</f>
        <v>346.04166666666669</v>
      </c>
      <c r="Q1366" s="13">
        <f>(((Table1[[#This Row],[deadline]]/60)/60)/24)+DATE(1970,1,1)</f>
        <v>42011.6956712963</v>
      </c>
      <c r="R1366" s="13">
        <f>(((Table1[[#This Row],[launched_at]]/60)/60)/24)+DATE(1970,1,1)</f>
        <v>41951.695671296293</v>
      </c>
      <c r="S1366" t="s">
        <v>8355</v>
      </c>
      <c r="T1366" t="s">
        <v>8321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ROUND(SUM((Table1[[#This Row],[pledged]]/Table1[[#This Row],[goal]])*100),0)</f>
        <v>100</v>
      </c>
      <c r="P1367" s="8">
        <f>IFERROR(Table1[[#This Row],[pledged]]/Table1[[#This Row],[backers_count]],"0")</f>
        <v>81.739130434782609</v>
      </c>
      <c r="Q1367" s="13">
        <f>(((Table1[[#This Row],[deadline]]/60)/60)/24)+DATE(1970,1,1)</f>
        <v>42079.691574074073</v>
      </c>
      <c r="R1367" s="13">
        <f>(((Table1[[#This Row],[launched_at]]/60)/60)/24)+DATE(1970,1,1)</f>
        <v>42049.733240740738</v>
      </c>
      <c r="S1367" t="s">
        <v>8355</v>
      </c>
      <c r="T1367" t="s">
        <v>8321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ROUND(SUM((Table1[[#This Row],[pledged]]/Table1[[#This Row],[goal]])*100),0)</f>
        <v>126</v>
      </c>
      <c r="P1368" s="8">
        <f>IFERROR(Table1[[#This Row],[pledged]]/Table1[[#This Row],[backers_count]],"0")</f>
        <v>64.535306122448986</v>
      </c>
      <c r="Q1368" s="13">
        <f>(((Table1[[#This Row],[deadline]]/60)/60)/24)+DATE(1970,1,1)</f>
        <v>41970.037766203706</v>
      </c>
      <c r="R1368" s="13">
        <f>(((Table1[[#This Row],[launched_at]]/60)/60)/24)+DATE(1970,1,1)</f>
        <v>41924.996099537035</v>
      </c>
      <c r="S1368" t="s">
        <v>8355</v>
      </c>
      <c r="T1368" t="s">
        <v>8321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ROUND(SUM((Table1[[#This Row],[pledged]]/Table1[[#This Row],[goal]])*100),0)</f>
        <v>114</v>
      </c>
      <c r="P1369" s="8">
        <f>IFERROR(Table1[[#This Row],[pledged]]/Table1[[#This Row],[backers_count]],"0")</f>
        <v>63.477777777777774</v>
      </c>
      <c r="Q1369" s="13">
        <f>(((Table1[[#This Row],[deadline]]/60)/60)/24)+DATE(1970,1,1)</f>
        <v>42322.044560185182</v>
      </c>
      <c r="R1369" s="13">
        <f>(((Table1[[#This Row],[launched_at]]/60)/60)/24)+DATE(1970,1,1)</f>
        <v>42292.002893518518</v>
      </c>
      <c r="S1369" t="s">
        <v>8355</v>
      </c>
      <c r="T1369" t="s">
        <v>8321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ROUND(SUM((Table1[[#This Row],[pledged]]/Table1[[#This Row],[goal]])*100),0)</f>
        <v>111</v>
      </c>
      <c r="P1370" s="8">
        <f>IFERROR(Table1[[#This Row],[pledged]]/Table1[[#This Row],[backers_count]],"0")</f>
        <v>63.620689655172413</v>
      </c>
      <c r="Q1370" s="13">
        <f>(((Table1[[#This Row],[deadline]]/60)/60)/24)+DATE(1970,1,1)</f>
        <v>42170.190902777773</v>
      </c>
      <c r="R1370" s="13">
        <f>(((Table1[[#This Row],[launched_at]]/60)/60)/24)+DATE(1970,1,1)</f>
        <v>42146.190902777773</v>
      </c>
      <c r="S1370" t="s">
        <v>8355</v>
      </c>
      <c r="T1370" t="s">
        <v>8321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ROUND(SUM((Table1[[#This Row],[pledged]]/Table1[[#This Row],[goal]])*100),0)</f>
        <v>105</v>
      </c>
      <c r="P1371" s="8">
        <f>IFERROR(Table1[[#This Row],[pledged]]/Table1[[#This Row],[backers_count]],"0")</f>
        <v>83.967068965517228</v>
      </c>
      <c r="Q1371" s="13">
        <f>(((Table1[[#This Row],[deadline]]/60)/60)/24)+DATE(1970,1,1)</f>
        <v>41740.594282407408</v>
      </c>
      <c r="R1371" s="13">
        <f>(((Table1[[#This Row],[launched_at]]/60)/60)/24)+DATE(1970,1,1)</f>
        <v>41710.594282407408</v>
      </c>
      <c r="S1371" t="s">
        <v>8355</v>
      </c>
      <c r="T1371" t="s">
        <v>8321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ROUND(SUM((Table1[[#This Row],[pledged]]/Table1[[#This Row],[goal]])*100),0)</f>
        <v>104</v>
      </c>
      <c r="P1372" s="8">
        <f>IFERROR(Table1[[#This Row],[pledged]]/Table1[[#This Row],[backers_count]],"0")</f>
        <v>77.75</v>
      </c>
      <c r="Q1372" s="13">
        <f>(((Table1[[#This Row],[deadline]]/60)/60)/24)+DATE(1970,1,1)</f>
        <v>41563.00335648148</v>
      </c>
      <c r="R1372" s="13">
        <f>(((Table1[[#This Row],[launched_at]]/60)/60)/24)+DATE(1970,1,1)</f>
        <v>41548.00335648148</v>
      </c>
      <c r="S1372" t="s">
        <v>8355</v>
      </c>
      <c r="T1372" t="s">
        <v>8321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ROUND(SUM((Table1[[#This Row],[pledged]]/Table1[[#This Row],[goal]])*100),0)</f>
        <v>107</v>
      </c>
      <c r="P1373" s="8">
        <f>IFERROR(Table1[[#This Row],[pledged]]/Table1[[#This Row],[backers_count]],"0")</f>
        <v>107.07142857142857</v>
      </c>
      <c r="Q1373" s="13">
        <f>(((Table1[[#This Row],[deadline]]/60)/60)/24)+DATE(1970,1,1)</f>
        <v>42131.758587962962</v>
      </c>
      <c r="R1373" s="13">
        <f>(((Table1[[#This Row],[launched_at]]/60)/60)/24)+DATE(1970,1,1)</f>
        <v>42101.758587962962</v>
      </c>
      <c r="S1373" t="s">
        <v>8355</v>
      </c>
      <c r="T1373" t="s">
        <v>8321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ROUND(SUM((Table1[[#This Row],[pledged]]/Table1[[#This Row],[goal]])*100),0)</f>
        <v>124</v>
      </c>
      <c r="P1374" s="8">
        <f>IFERROR(Table1[[#This Row],[pledged]]/Table1[[#This Row],[backers_count]],"0")</f>
        <v>38.75</v>
      </c>
      <c r="Q1374" s="13">
        <f>(((Table1[[#This Row],[deadline]]/60)/60)/24)+DATE(1970,1,1)</f>
        <v>41102.739953703705</v>
      </c>
      <c r="R1374" s="13">
        <f>(((Table1[[#This Row],[launched_at]]/60)/60)/24)+DATE(1970,1,1)</f>
        <v>41072.739953703705</v>
      </c>
      <c r="S1374" t="s">
        <v>8355</v>
      </c>
      <c r="T1374" t="s">
        <v>8321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ROUND(SUM((Table1[[#This Row],[pledged]]/Table1[[#This Row],[goal]])*100),0)</f>
        <v>105</v>
      </c>
      <c r="P1375" s="8">
        <f>IFERROR(Table1[[#This Row],[pledged]]/Table1[[#This Row],[backers_count]],"0")</f>
        <v>201.94230769230768</v>
      </c>
      <c r="Q1375" s="13">
        <f>(((Table1[[#This Row],[deadline]]/60)/60)/24)+DATE(1970,1,1)</f>
        <v>42734.95177083333</v>
      </c>
      <c r="R1375" s="13">
        <f>(((Table1[[#This Row],[launched_at]]/60)/60)/24)+DATE(1970,1,1)</f>
        <v>42704.95177083333</v>
      </c>
      <c r="S1375" t="s">
        <v>8355</v>
      </c>
      <c r="T1375" t="s">
        <v>8321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ROUND(SUM((Table1[[#This Row],[pledged]]/Table1[[#This Row],[goal]])*100),0)</f>
        <v>189</v>
      </c>
      <c r="P1376" s="8">
        <f>IFERROR(Table1[[#This Row],[pledged]]/Table1[[#This Row],[backers_count]],"0")</f>
        <v>43.060606060606062</v>
      </c>
      <c r="Q1376" s="13">
        <f>(((Table1[[#This Row],[deadline]]/60)/60)/24)+DATE(1970,1,1)</f>
        <v>42454.12023148148</v>
      </c>
      <c r="R1376" s="13">
        <f>(((Table1[[#This Row],[launched_at]]/60)/60)/24)+DATE(1970,1,1)</f>
        <v>42424.161898148144</v>
      </c>
      <c r="S1376" t="s">
        <v>8355</v>
      </c>
      <c r="T1376" t="s">
        <v>8321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ROUND(SUM((Table1[[#This Row],[pledged]]/Table1[[#This Row],[goal]])*100),0)</f>
        <v>171</v>
      </c>
      <c r="P1377" s="8">
        <f>IFERROR(Table1[[#This Row],[pledged]]/Table1[[#This Row],[backers_count]],"0")</f>
        <v>62.871559633027523</v>
      </c>
      <c r="Q1377" s="13">
        <f>(((Table1[[#This Row],[deadline]]/60)/60)/24)+DATE(1970,1,1)</f>
        <v>42750.066192129627</v>
      </c>
      <c r="R1377" s="13">
        <f>(((Table1[[#This Row],[launched_at]]/60)/60)/24)+DATE(1970,1,1)</f>
        <v>42720.066192129627</v>
      </c>
      <c r="S1377" t="s">
        <v>8355</v>
      </c>
      <c r="T1377" t="s">
        <v>8321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ROUND(SUM((Table1[[#This Row],[pledged]]/Table1[[#This Row],[goal]])*100),0)</f>
        <v>252</v>
      </c>
      <c r="P1378" s="8">
        <f>IFERROR(Table1[[#This Row],[pledged]]/Table1[[#This Row],[backers_count]],"0")</f>
        <v>55.607142857142854</v>
      </c>
      <c r="Q1378" s="13">
        <f>(((Table1[[#This Row],[deadline]]/60)/60)/24)+DATE(1970,1,1)</f>
        <v>42707.710717592592</v>
      </c>
      <c r="R1378" s="13">
        <f>(((Table1[[#This Row],[launched_at]]/60)/60)/24)+DATE(1970,1,1)</f>
        <v>42677.669050925921</v>
      </c>
      <c r="S1378" t="s">
        <v>8355</v>
      </c>
      <c r="T1378" t="s">
        <v>8321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ROUND(SUM((Table1[[#This Row],[pledged]]/Table1[[#This Row],[goal]])*100),0)</f>
        <v>116</v>
      </c>
      <c r="P1379" s="8">
        <f>IFERROR(Table1[[#This Row],[pledged]]/Table1[[#This Row],[backers_count]],"0")</f>
        <v>48.70967741935484</v>
      </c>
      <c r="Q1379" s="13">
        <f>(((Table1[[#This Row],[deadline]]/60)/60)/24)+DATE(1970,1,1)</f>
        <v>42769.174305555556</v>
      </c>
      <c r="R1379" s="13">
        <f>(((Table1[[#This Row],[launched_at]]/60)/60)/24)+DATE(1970,1,1)</f>
        <v>42747.219560185185</v>
      </c>
      <c r="S1379" t="s">
        <v>8355</v>
      </c>
      <c r="T1379" t="s">
        <v>8321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ROUND(SUM((Table1[[#This Row],[pledged]]/Table1[[#This Row],[goal]])*100),0)</f>
        <v>203</v>
      </c>
      <c r="P1380" s="8">
        <f>IFERROR(Table1[[#This Row],[pledged]]/Table1[[#This Row],[backers_count]],"0")</f>
        <v>30.578947368421051</v>
      </c>
      <c r="Q1380" s="13">
        <f>(((Table1[[#This Row],[deadline]]/60)/60)/24)+DATE(1970,1,1)</f>
        <v>42583.759374999994</v>
      </c>
      <c r="R1380" s="13">
        <f>(((Table1[[#This Row],[launched_at]]/60)/60)/24)+DATE(1970,1,1)</f>
        <v>42568.759374999994</v>
      </c>
      <c r="S1380" t="s">
        <v>8355</v>
      </c>
      <c r="T1380" t="s">
        <v>8321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ROUND(SUM((Table1[[#This Row],[pledged]]/Table1[[#This Row],[goal]])*100),0)</f>
        <v>112</v>
      </c>
      <c r="P1381" s="8">
        <f>IFERROR(Table1[[#This Row],[pledged]]/Table1[[#This Row],[backers_count]],"0")</f>
        <v>73.907284768211923</v>
      </c>
      <c r="Q1381" s="13">
        <f>(((Table1[[#This Row],[deadline]]/60)/60)/24)+DATE(1970,1,1)</f>
        <v>42160.491620370376</v>
      </c>
      <c r="R1381" s="13">
        <f>(((Table1[[#This Row],[launched_at]]/60)/60)/24)+DATE(1970,1,1)</f>
        <v>42130.491620370376</v>
      </c>
      <c r="S1381" t="s">
        <v>8355</v>
      </c>
      <c r="T1381" t="s">
        <v>8321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ROUND(SUM((Table1[[#This Row],[pledged]]/Table1[[#This Row],[goal]])*100),0)</f>
        <v>424</v>
      </c>
      <c r="P1382" s="8">
        <f>IFERROR(Table1[[#This Row],[pledged]]/Table1[[#This Row],[backers_count]],"0")</f>
        <v>21.2</v>
      </c>
      <c r="Q1382" s="13">
        <f>(((Table1[[#This Row],[deadline]]/60)/60)/24)+DATE(1970,1,1)</f>
        <v>42164.083333333328</v>
      </c>
      <c r="R1382" s="13">
        <f>(((Table1[[#This Row],[launched_at]]/60)/60)/24)+DATE(1970,1,1)</f>
        <v>42141.762800925921</v>
      </c>
      <c r="S1382" t="s">
        <v>8355</v>
      </c>
      <c r="T1382" t="s">
        <v>8321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ROUND(SUM((Table1[[#This Row],[pledged]]/Table1[[#This Row],[goal]])*100),0)</f>
        <v>107</v>
      </c>
      <c r="P1383" s="8">
        <f>IFERROR(Table1[[#This Row],[pledged]]/Table1[[#This Row],[backers_count]],"0")</f>
        <v>73.356164383561648</v>
      </c>
      <c r="Q1383" s="13">
        <f>(((Table1[[#This Row],[deadline]]/60)/60)/24)+DATE(1970,1,1)</f>
        <v>42733.214409722219</v>
      </c>
      <c r="R1383" s="13">
        <f>(((Table1[[#This Row],[launched_at]]/60)/60)/24)+DATE(1970,1,1)</f>
        <v>42703.214409722219</v>
      </c>
      <c r="S1383" t="s">
        <v>8355</v>
      </c>
      <c r="T1383" t="s">
        <v>8321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ROUND(SUM((Table1[[#This Row],[pledged]]/Table1[[#This Row],[goal]])*100),0)</f>
        <v>104</v>
      </c>
      <c r="P1384" s="8">
        <f>IFERROR(Table1[[#This Row],[pledged]]/Table1[[#This Row],[backers_count]],"0")</f>
        <v>56.412162162162161</v>
      </c>
      <c r="Q1384" s="13">
        <f>(((Table1[[#This Row],[deadline]]/60)/60)/24)+DATE(1970,1,1)</f>
        <v>41400.800185185188</v>
      </c>
      <c r="R1384" s="13">
        <f>(((Table1[[#This Row],[launched_at]]/60)/60)/24)+DATE(1970,1,1)</f>
        <v>41370.800185185188</v>
      </c>
      <c r="S1384" t="s">
        <v>8355</v>
      </c>
      <c r="T1384" t="s">
        <v>8321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ROUND(SUM((Table1[[#This Row],[pledged]]/Table1[[#This Row],[goal]])*100),0)</f>
        <v>212</v>
      </c>
      <c r="P1385" s="8">
        <f>IFERROR(Table1[[#This Row],[pledged]]/Table1[[#This Row],[backers_count]],"0")</f>
        <v>50.247311827956992</v>
      </c>
      <c r="Q1385" s="13">
        <f>(((Table1[[#This Row],[deadline]]/60)/60)/24)+DATE(1970,1,1)</f>
        <v>42727.074976851851</v>
      </c>
      <c r="R1385" s="13">
        <f>(((Table1[[#This Row],[launched_at]]/60)/60)/24)+DATE(1970,1,1)</f>
        <v>42707.074976851851</v>
      </c>
      <c r="S1385" t="s">
        <v>8355</v>
      </c>
      <c r="T1385" t="s">
        <v>8321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ROUND(SUM((Table1[[#This Row],[pledged]]/Table1[[#This Row],[goal]])*100),0)</f>
        <v>124</v>
      </c>
      <c r="P1386" s="8">
        <f>IFERROR(Table1[[#This Row],[pledged]]/Table1[[#This Row],[backers_count]],"0")</f>
        <v>68.936507936507937</v>
      </c>
      <c r="Q1386" s="13">
        <f>(((Table1[[#This Row],[deadline]]/60)/60)/24)+DATE(1970,1,1)</f>
        <v>42190.735208333332</v>
      </c>
      <c r="R1386" s="13">
        <f>(((Table1[[#This Row],[launched_at]]/60)/60)/24)+DATE(1970,1,1)</f>
        <v>42160.735208333332</v>
      </c>
      <c r="S1386" t="s">
        <v>8355</v>
      </c>
      <c r="T1386" t="s">
        <v>8321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ROUND(SUM((Table1[[#This Row],[pledged]]/Table1[[#This Row],[goal]])*100),0)</f>
        <v>110</v>
      </c>
      <c r="P1387" s="8">
        <f>IFERROR(Table1[[#This Row],[pledged]]/Table1[[#This Row],[backers_count]],"0")</f>
        <v>65.914104477611943</v>
      </c>
      <c r="Q1387" s="13">
        <f>(((Table1[[#This Row],[deadline]]/60)/60)/24)+DATE(1970,1,1)</f>
        <v>42489.507638888885</v>
      </c>
      <c r="R1387" s="13">
        <f>(((Table1[[#This Row],[launched_at]]/60)/60)/24)+DATE(1970,1,1)</f>
        <v>42433.688900462963</v>
      </c>
      <c r="S1387" t="s">
        <v>8355</v>
      </c>
      <c r="T1387" t="s">
        <v>8321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ROUND(SUM((Table1[[#This Row],[pledged]]/Table1[[#This Row],[goal]])*100),0)</f>
        <v>219</v>
      </c>
      <c r="P1388" s="8">
        <f>IFERROR(Table1[[#This Row],[pledged]]/Table1[[#This Row],[backers_count]],"0")</f>
        <v>62.5</v>
      </c>
      <c r="Q1388" s="13">
        <f>(((Table1[[#This Row],[deadline]]/60)/60)/24)+DATE(1970,1,1)</f>
        <v>42214.646863425922</v>
      </c>
      <c r="R1388" s="13">
        <f>(((Table1[[#This Row],[launched_at]]/60)/60)/24)+DATE(1970,1,1)</f>
        <v>42184.646863425922</v>
      </c>
      <c r="S1388" t="s">
        <v>8355</v>
      </c>
      <c r="T1388" t="s">
        <v>8321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ROUND(SUM((Table1[[#This Row],[pledged]]/Table1[[#This Row],[goal]])*100),0)</f>
        <v>137</v>
      </c>
      <c r="P1389" s="8">
        <f>IFERROR(Table1[[#This Row],[pledged]]/Table1[[#This Row],[backers_count]],"0")</f>
        <v>70.064102564102569</v>
      </c>
      <c r="Q1389" s="13">
        <f>(((Table1[[#This Row],[deadline]]/60)/60)/24)+DATE(1970,1,1)</f>
        <v>42158.1875</v>
      </c>
      <c r="R1389" s="13">
        <f>(((Table1[[#This Row],[launched_at]]/60)/60)/24)+DATE(1970,1,1)</f>
        <v>42126.92123842593</v>
      </c>
      <c r="S1389" t="s">
        <v>8355</v>
      </c>
      <c r="T1389" t="s">
        <v>8321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ROUND(SUM((Table1[[#This Row],[pledged]]/Table1[[#This Row],[goal]])*100),0)</f>
        <v>135</v>
      </c>
      <c r="P1390" s="8">
        <f>IFERROR(Table1[[#This Row],[pledged]]/Table1[[#This Row],[backers_count]],"0")</f>
        <v>60.181874999999998</v>
      </c>
      <c r="Q1390" s="13">
        <f>(((Table1[[#This Row],[deadline]]/60)/60)/24)+DATE(1970,1,1)</f>
        <v>42660.676388888889</v>
      </c>
      <c r="R1390" s="13">
        <f>(((Table1[[#This Row],[launched_at]]/60)/60)/24)+DATE(1970,1,1)</f>
        <v>42634.614780092597</v>
      </c>
      <c r="S1390" t="s">
        <v>8355</v>
      </c>
      <c r="T1390" t="s">
        <v>8321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ROUND(SUM((Table1[[#This Row],[pledged]]/Table1[[#This Row],[goal]])*100),0)</f>
        <v>145</v>
      </c>
      <c r="P1391" s="8">
        <f>IFERROR(Table1[[#This Row],[pledged]]/Table1[[#This Row],[backers_count]],"0")</f>
        <v>21.382352941176471</v>
      </c>
      <c r="Q1391" s="13">
        <f>(((Table1[[#This Row],[deadline]]/60)/60)/24)+DATE(1970,1,1)</f>
        <v>42595.480983796297</v>
      </c>
      <c r="R1391" s="13">
        <f>(((Table1[[#This Row],[launched_at]]/60)/60)/24)+DATE(1970,1,1)</f>
        <v>42565.480983796297</v>
      </c>
      <c r="S1391" t="s">
        <v>8355</v>
      </c>
      <c r="T1391" t="s">
        <v>8321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ROUND(SUM((Table1[[#This Row],[pledged]]/Table1[[#This Row],[goal]])*100),0)</f>
        <v>109</v>
      </c>
      <c r="P1392" s="8">
        <f>IFERROR(Table1[[#This Row],[pledged]]/Table1[[#This Row],[backers_count]],"0")</f>
        <v>160.78947368421052</v>
      </c>
      <c r="Q1392" s="13">
        <f>(((Table1[[#This Row],[deadline]]/60)/60)/24)+DATE(1970,1,1)</f>
        <v>42121.716666666667</v>
      </c>
      <c r="R1392" s="13">
        <f>(((Table1[[#This Row],[launched_at]]/60)/60)/24)+DATE(1970,1,1)</f>
        <v>42087.803310185183</v>
      </c>
      <c r="S1392" t="s">
        <v>8355</v>
      </c>
      <c r="T1392" t="s">
        <v>8321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ROUND(SUM((Table1[[#This Row],[pledged]]/Table1[[#This Row],[goal]])*100),0)</f>
        <v>110</v>
      </c>
      <c r="P1393" s="8">
        <f>IFERROR(Table1[[#This Row],[pledged]]/Table1[[#This Row],[backers_count]],"0")</f>
        <v>42.384615384615387</v>
      </c>
      <c r="Q1393" s="13">
        <f>(((Table1[[#This Row],[deadline]]/60)/60)/24)+DATE(1970,1,1)</f>
        <v>42238.207638888889</v>
      </c>
      <c r="R1393" s="13">
        <f>(((Table1[[#This Row],[launched_at]]/60)/60)/24)+DATE(1970,1,1)</f>
        <v>42193.650671296295</v>
      </c>
      <c r="S1393" t="s">
        <v>8355</v>
      </c>
      <c r="T1393" t="s">
        <v>8321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ROUND(SUM((Table1[[#This Row],[pledged]]/Table1[[#This Row],[goal]])*100),0)</f>
        <v>114</v>
      </c>
      <c r="P1394" s="8">
        <f>IFERROR(Table1[[#This Row],[pledged]]/Table1[[#This Row],[backers_count]],"0")</f>
        <v>27.317307692307693</v>
      </c>
      <c r="Q1394" s="13">
        <f>(((Table1[[#This Row],[deadline]]/60)/60)/24)+DATE(1970,1,1)</f>
        <v>42432.154930555553</v>
      </c>
      <c r="R1394" s="13">
        <f>(((Table1[[#This Row],[launched_at]]/60)/60)/24)+DATE(1970,1,1)</f>
        <v>42401.154930555553</v>
      </c>
      <c r="S1394" t="s">
        <v>8355</v>
      </c>
      <c r="T1394" t="s">
        <v>8321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ROUND(SUM((Table1[[#This Row],[pledged]]/Table1[[#This Row],[goal]])*100),0)</f>
        <v>102</v>
      </c>
      <c r="P1395" s="8">
        <f>IFERROR(Table1[[#This Row],[pledged]]/Table1[[#This Row],[backers_count]],"0")</f>
        <v>196.82692307692307</v>
      </c>
      <c r="Q1395" s="13">
        <f>(((Table1[[#This Row],[deadline]]/60)/60)/24)+DATE(1970,1,1)</f>
        <v>42583.681979166664</v>
      </c>
      <c r="R1395" s="13">
        <f>(((Table1[[#This Row],[launched_at]]/60)/60)/24)+DATE(1970,1,1)</f>
        <v>42553.681979166664</v>
      </c>
      <c r="S1395" t="s">
        <v>8355</v>
      </c>
      <c r="T1395" t="s">
        <v>8321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ROUND(SUM((Table1[[#This Row],[pledged]]/Table1[[#This Row],[goal]])*100),0)</f>
        <v>122</v>
      </c>
      <c r="P1396" s="8">
        <f>IFERROR(Table1[[#This Row],[pledged]]/Table1[[#This Row],[backers_count]],"0")</f>
        <v>53.882352941176471</v>
      </c>
      <c r="Q1396" s="13">
        <f>(((Table1[[#This Row],[deadline]]/60)/60)/24)+DATE(1970,1,1)</f>
        <v>42795.125</v>
      </c>
      <c r="R1396" s="13">
        <f>(((Table1[[#This Row],[launched_at]]/60)/60)/24)+DATE(1970,1,1)</f>
        <v>42752.144976851851</v>
      </c>
      <c r="S1396" t="s">
        <v>8355</v>
      </c>
      <c r="T1396" t="s">
        <v>8321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ROUND(SUM((Table1[[#This Row],[pledged]]/Table1[[#This Row],[goal]])*100),0)</f>
        <v>112</v>
      </c>
      <c r="P1397" s="8">
        <f>IFERROR(Table1[[#This Row],[pledged]]/Table1[[#This Row],[backers_count]],"0")</f>
        <v>47.756097560975611</v>
      </c>
      <c r="Q1397" s="13">
        <f>(((Table1[[#This Row],[deadline]]/60)/60)/24)+DATE(1970,1,1)</f>
        <v>42749.90834490741</v>
      </c>
      <c r="R1397" s="13">
        <f>(((Table1[[#This Row],[launched_at]]/60)/60)/24)+DATE(1970,1,1)</f>
        <v>42719.90834490741</v>
      </c>
      <c r="S1397" t="s">
        <v>8355</v>
      </c>
      <c r="T1397" t="s">
        <v>8321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ROUND(SUM((Table1[[#This Row],[pledged]]/Table1[[#This Row],[goal]])*100),0)</f>
        <v>107</v>
      </c>
      <c r="P1398" s="8">
        <f>IFERROR(Table1[[#This Row],[pledged]]/Table1[[#This Row],[backers_count]],"0")</f>
        <v>88.191780821917803</v>
      </c>
      <c r="Q1398" s="13">
        <f>(((Table1[[#This Row],[deadline]]/60)/60)/24)+DATE(1970,1,1)</f>
        <v>42048.99863425926</v>
      </c>
      <c r="R1398" s="13">
        <f>(((Table1[[#This Row],[launched_at]]/60)/60)/24)+DATE(1970,1,1)</f>
        <v>42018.99863425926</v>
      </c>
      <c r="S1398" t="s">
        <v>8355</v>
      </c>
      <c r="T1398" t="s">
        <v>8321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ROUND(SUM((Table1[[#This Row],[pledged]]/Table1[[#This Row],[goal]])*100),0)</f>
        <v>114</v>
      </c>
      <c r="P1399" s="8">
        <f>IFERROR(Table1[[#This Row],[pledged]]/Table1[[#This Row],[backers_count]],"0")</f>
        <v>72.056962025316452</v>
      </c>
      <c r="Q1399" s="13">
        <f>(((Table1[[#This Row],[deadline]]/60)/60)/24)+DATE(1970,1,1)</f>
        <v>42670.888194444444</v>
      </c>
      <c r="R1399" s="13">
        <f>(((Table1[[#This Row],[launched_at]]/60)/60)/24)+DATE(1970,1,1)</f>
        <v>42640.917939814812</v>
      </c>
      <c r="S1399" t="s">
        <v>8355</v>
      </c>
      <c r="T1399" t="s">
        <v>8321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ROUND(SUM((Table1[[#This Row],[pledged]]/Table1[[#This Row],[goal]])*100),0)</f>
        <v>110</v>
      </c>
      <c r="P1400" s="8">
        <f>IFERROR(Table1[[#This Row],[pledged]]/Table1[[#This Row],[backers_count]],"0")</f>
        <v>74.246153846153845</v>
      </c>
      <c r="Q1400" s="13">
        <f>(((Table1[[#This Row],[deadline]]/60)/60)/24)+DATE(1970,1,1)</f>
        <v>42556.874236111107</v>
      </c>
      <c r="R1400" s="13">
        <f>(((Table1[[#This Row],[launched_at]]/60)/60)/24)+DATE(1970,1,1)</f>
        <v>42526.874236111107</v>
      </c>
      <c r="S1400" t="s">
        <v>8355</v>
      </c>
      <c r="T1400" t="s">
        <v>8321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ROUND(SUM((Table1[[#This Row],[pledged]]/Table1[[#This Row],[goal]])*100),0)</f>
        <v>126</v>
      </c>
      <c r="P1401" s="8">
        <f>IFERROR(Table1[[#This Row],[pledged]]/Table1[[#This Row],[backers_count]],"0")</f>
        <v>61.701086956521742</v>
      </c>
      <c r="Q1401" s="13">
        <f>(((Table1[[#This Row],[deadline]]/60)/60)/24)+DATE(1970,1,1)</f>
        <v>41919.004317129627</v>
      </c>
      <c r="R1401" s="13">
        <f>(((Table1[[#This Row],[launched_at]]/60)/60)/24)+DATE(1970,1,1)</f>
        <v>41889.004317129627</v>
      </c>
      <c r="S1401" t="s">
        <v>8355</v>
      </c>
      <c r="T1401" t="s">
        <v>8321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ROUND(SUM((Table1[[#This Row],[pledged]]/Table1[[#This Row],[goal]])*100),0)</f>
        <v>167</v>
      </c>
      <c r="P1402" s="8">
        <f>IFERROR(Table1[[#This Row],[pledged]]/Table1[[#This Row],[backers_count]],"0")</f>
        <v>17.235294117647058</v>
      </c>
      <c r="Q1402" s="13">
        <f>(((Table1[[#This Row],[deadline]]/60)/60)/24)+DATE(1970,1,1)</f>
        <v>42533.229166666672</v>
      </c>
      <c r="R1402" s="13">
        <f>(((Table1[[#This Row],[launched_at]]/60)/60)/24)+DATE(1970,1,1)</f>
        <v>42498.341122685189</v>
      </c>
      <c r="S1402" t="s">
        <v>8355</v>
      </c>
      <c r="T1402" t="s">
        <v>8321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ROUND(SUM((Table1[[#This Row],[pledged]]/Table1[[#This Row],[goal]])*100),0)</f>
        <v>497</v>
      </c>
      <c r="P1403" s="8">
        <f>IFERROR(Table1[[#This Row],[pledged]]/Table1[[#This Row],[backers_count]],"0")</f>
        <v>51.720833333333331</v>
      </c>
      <c r="Q1403" s="13">
        <f>(((Table1[[#This Row],[deadline]]/60)/60)/24)+DATE(1970,1,1)</f>
        <v>41420.99622685185</v>
      </c>
      <c r="R1403" s="13">
        <f>(((Table1[[#This Row],[launched_at]]/60)/60)/24)+DATE(1970,1,1)</f>
        <v>41399.99622685185</v>
      </c>
      <c r="S1403" t="s">
        <v>8355</v>
      </c>
      <c r="T1403" t="s">
        <v>8321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ROUND(SUM((Table1[[#This Row],[pledged]]/Table1[[#This Row],[goal]])*100),0)</f>
        <v>109</v>
      </c>
      <c r="P1404" s="8">
        <f>IFERROR(Table1[[#This Row],[pledged]]/Table1[[#This Row],[backers_count]],"0")</f>
        <v>24.150442477876105</v>
      </c>
      <c r="Q1404" s="13">
        <f>(((Table1[[#This Row],[deadline]]/60)/60)/24)+DATE(1970,1,1)</f>
        <v>42125.011701388896</v>
      </c>
      <c r="R1404" s="13">
        <f>(((Table1[[#This Row],[launched_at]]/60)/60)/24)+DATE(1970,1,1)</f>
        <v>42065.053368055553</v>
      </c>
      <c r="S1404" t="s">
        <v>8355</v>
      </c>
      <c r="T1404" t="s">
        <v>8321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ROUND(SUM((Table1[[#This Row],[pledged]]/Table1[[#This Row],[goal]])*100),0)</f>
        <v>103</v>
      </c>
      <c r="P1405" s="8">
        <f>IFERROR(Table1[[#This Row],[pledged]]/Table1[[#This Row],[backers_count]],"0")</f>
        <v>62.166666666666664</v>
      </c>
      <c r="Q1405" s="13">
        <f>(((Table1[[#This Row],[deadline]]/60)/60)/24)+DATE(1970,1,1)</f>
        <v>41481.062905092593</v>
      </c>
      <c r="R1405" s="13">
        <f>(((Table1[[#This Row],[launched_at]]/60)/60)/24)+DATE(1970,1,1)</f>
        <v>41451.062905092593</v>
      </c>
      <c r="S1405" t="s">
        <v>8355</v>
      </c>
      <c r="T1405" t="s">
        <v>8321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ROUND(SUM((Table1[[#This Row],[pledged]]/Table1[[#This Row],[goal]])*100),0)</f>
        <v>2</v>
      </c>
      <c r="P1406" s="8">
        <f>IFERROR(Table1[[#This Row],[pledged]]/Table1[[#This Row],[backers_count]],"0")</f>
        <v>48.2</v>
      </c>
      <c r="Q1406" s="13">
        <f>(((Table1[[#This Row],[deadline]]/60)/60)/24)+DATE(1970,1,1)</f>
        <v>42057.510243055556</v>
      </c>
      <c r="R1406" s="13">
        <f>(((Table1[[#This Row],[launched_at]]/60)/60)/24)+DATE(1970,1,1)</f>
        <v>42032.510243055556</v>
      </c>
      <c r="S1406" t="s">
        <v>8354</v>
      </c>
      <c r="T1406" t="s">
        <v>8332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ROUND(SUM((Table1[[#This Row],[pledged]]/Table1[[#This Row],[goal]])*100),0)</f>
        <v>0</v>
      </c>
      <c r="P1407" s="8">
        <f>IFERROR(Table1[[#This Row],[pledged]]/Table1[[#This Row],[backers_count]],"0")</f>
        <v>6.1764705882352944</v>
      </c>
      <c r="Q1407" s="13">
        <f>(((Table1[[#This Row],[deadline]]/60)/60)/24)+DATE(1970,1,1)</f>
        <v>41971.722233796296</v>
      </c>
      <c r="R1407" s="13">
        <f>(((Table1[[#This Row],[launched_at]]/60)/60)/24)+DATE(1970,1,1)</f>
        <v>41941.680567129632</v>
      </c>
      <c r="S1407" t="s">
        <v>8354</v>
      </c>
      <c r="T1407" t="s">
        <v>8332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ROUND(SUM((Table1[[#This Row],[pledged]]/Table1[[#This Row],[goal]])*100),0)</f>
        <v>0</v>
      </c>
      <c r="P1408" s="8">
        <f>IFERROR(Table1[[#This Row],[pledged]]/Table1[[#This Row],[backers_count]],"0")</f>
        <v>5</v>
      </c>
      <c r="Q1408" s="13">
        <f>(((Table1[[#This Row],[deadline]]/60)/60)/24)+DATE(1970,1,1)</f>
        <v>42350.416666666672</v>
      </c>
      <c r="R1408" s="13">
        <f>(((Table1[[#This Row],[launched_at]]/60)/60)/24)+DATE(1970,1,1)</f>
        <v>42297.432951388888</v>
      </c>
      <c r="S1408" t="s">
        <v>8354</v>
      </c>
      <c r="T1408" t="s">
        <v>8332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ROUND(SUM((Table1[[#This Row],[pledged]]/Table1[[#This Row],[goal]])*100),0)</f>
        <v>1</v>
      </c>
      <c r="P1409" s="8">
        <f>IFERROR(Table1[[#This Row],[pledged]]/Table1[[#This Row],[backers_count]],"0")</f>
        <v>7.5</v>
      </c>
      <c r="Q1409" s="13">
        <f>(((Table1[[#This Row],[deadline]]/60)/60)/24)+DATE(1970,1,1)</f>
        <v>41863.536782407406</v>
      </c>
      <c r="R1409" s="13">
        <f>(((Table1[[#This Row],[launched_at]]/60)/60)/24)+DATE(1970,1,1)</f>
        <v>41838.536782407406</v>
      </c>
      <c r="S1409" t="s">
        <v>8354</v>
      </c>
      <c r="T1409" t="s">
        <v>8332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ROUND(SUM((Table1[[#This Row],[pledged]]/Table1[[#This Row],[goal]])*100),0)</f>
        <v>7</v>
      </c>
      <c r="P1410" s="8">
        <f>IFERROR(Table1[[#This Row],[pledged]]/Table1[[#This Row],[backers_count]],"0")</f>
        <v>12</v>
      </c>
      <c r="Q1410" s="13">
        <f>(((Table1[[#This Row],[deadline]]/60)/60)/24)+DATE(1970,1,1)</f>
        <v>42321.913842592592</v>
      </c>
      <c r="R1410" s="13">
        <f>(((Table1[[#This Row],[launched_at]]/60)/60)/24)+DATE(1970,1,1)</f>
        <v>42291.872175925921</v>
      </c>
      <c r="S1410" t="s">
        <v>8354</v>
      </c>
      <c r="T1410" t="s">
        <v>8332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ROUND(SUM((Table1[[#This Row],[pledged]]/Table1[[#This Row],[goal]])*100),0)</f>
        <v>0</v>
      </c>
      <c r="P1411" s="8" t="str">
        <f>IFERROR(Table1[[#This Row],[pledged]]/Table1[[#This Row],[backers_count]],"0")</f>
        <v>0</v>
      </c>
      <c r="Q1411" s="13">
        <f>(((Table1[[#This Row],[deadline]]/60)/60)/24)+DATE(1970,1,1)</f>
        <v>42005.175173611111</v>
      </c>
      <c r="R1411" s="13">
        <f>(((Table1[[#This Row],[launched_at]]/60)/60)/24)+DATE(1970,1,1)</f>
        <v>41945.133506944447</v>
      </c>
      <c r="S1411" t="s">
        <v>8354</v>
      </c>
      <c r="T1411" t="s">
        <v>8332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ROUND(SUM((Table1[[#This Row],[pledged]]/Table1[[#This Row],[goal]])*100),0)</f>
        <v>0</v>
      </c>
      <c r="P1412" s="8">
        <f>IFERROR(Table1[[#This Row],[pledged]]/Table1[[#This Row],[backers_count]],"0")</f>
        <v>1</v>
      </c>
      <c r="Q1412" s="13">
        <f>(((Table1[[#This Row],[deadline]]/60)/60)/24)+DATE(1970,1,1)</f>
        <v>42524.318518518514</v>
      </c>
      <c r="R1412" s="13">
        <f>(((Table1[[#This Row],[launched_at]]/60)/60)/24)+DATE(1970,1,1)</f>
        <v>42479.318518518514</v>
      </c>
      <c r="S1412" t="s">
        <v>8354</v>
      </c>
      <c r="T1412" t="s">
        <v>8332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ROUND(SUM((Table1[[#This Row],[pledged]]/Table1[[#This Row],[goal]])*100),0)</f>
        <v>0</v>
      </c>
      <c r="P1413" s="8">
        <f>IFERROR(Table1[[#This Row],[pledged]]/Table1[[#This Row],[backers_count]],"0")</f>
        <v>2.3333333333333335</v>
      </c>
      <c r="Q1413" s="13">
        <f>(((Table1[[#This Row],[deadline]]/60)/60)/24)+DATE(1970,1,1)</f>
        <v>42041.059027777781</v>
      </c>
      <c r="R1413" s="13">
        <f>(((Table1[[#This Row],[launched_at]]/60)/60)/24)+DATE(1970,1,1)</f>
        <v>42013.059027777781</v>
      </c>
      <c r="S1413" t="s">
        <v>8354</v>
      </c>
      <c r="T1413" t="s">
        <v>8332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ROUND(SUM((Table1[[#This Row],[pledged]]/Table1[[#This Row],[goal]])*100),0)</f>
        <v>5</v>
      </c>
      <c r="P1414" s="8">
        <f>IFERROR(Table1[[#This Row],[pledged]]/Table1[[#This Row],[backers_count]],"0")</f>
        <v>24.615384615384617</v>
      </c>
      <c r="Q1414" s="13">
        <f>(((Table1[[#This Row],[deadline]]/60)/60)/24)+DATE(1970,1,1)</f>
        <v>41977.063645833332</v>
      </c>
      <c r="R1414" s="13">
        <f>(((Table1[[#This Row],[launched_at]]/60)/60)/24)+DATE(1970,1,1)</f>
        <v>41947.063645833332</v>
      </c>
      <c r="S1414" t="s">
        <v>8354</v>
      </c>
      <c r="T1414" t="s">
        <v>8332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ROUND(SUM((Table1[[#This Row],[pledged]]/Table1[[#This Row],[goal]])*100),0)</f>
        <v>5</v>
      </c>
      <c r="P1415" s="8">
        <f>IFERROR(Table1[[#This Row],[pledged]]/Table1[[#This Row],[backers_count]],"0")</f>
        <v>100</v>
      </c>
      <c r="Q1415" s="13">
        <f>(((Table1[[#This Row],[deadline]]/60)/60)/24)+DATE(1970,1,1)</f>
        <v>42420.437152777777</v>
      </c>
      <c r="R1415" s="13">
        <f>(((Table1[[#This Row],[launched_at]]/60)/60)/24)+DATE(1970,1,1)</f>
        <v>42360.437152777777</v>
      </c>
      <c r="S1415" t="s">
        <v>8354</v>
      </c>
      <c r="T1415" t="s">
        <v>8332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ROUND(SUM((Table1[[#This Row],[pledged]]/Table1[[#This Row],[goal]])*100),0)</f>
        <v>0</v>
      </c>
      <c r="P1416" s="8">
        <f>IFERROR(Table1[[#This Row],[pledged]]/Table1[[#This Row],[backers_count]],"0")</f>
        <v>1</v>
      </c>
      <c r="Q1416" s="13">
        <f>(((Table1[[#This Row],[deadline]]/60)/60)/24)+DATE(1970,1,1)</f>
        <v>42738.25309027778</v>
      </c>
      <c r="R1416" s="13">
        <f>(((Table1[[#This Row],[launched_at]]/60)/60)/24)+DATE(1970,1,1)</f>
        <v>42708.25309027778</v>
      </c>
      <c r="S1416" t="s">
        <v>8354</v>
      </c>
      <c r="T1416" t="s">
        <v>8332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ROUND(SUM((Table1[[#This Row],[pledged]]/Table1[[#This Row],[goal]])*100),0)</f>
        <v>18</v>
      </c>
      <c r="P1417" s="8">
        <f>IFERROR(Table1[[#This Row],[pledged]]/Table1[[#This Row],[backers_count]],"0")</f>
        <v>88.888888888888886</v>
      </c>
      <c r="Q1417" s="13">
        <f>(((Table1[[#This Row],[deadline]]/60)/60)/24)+DATE(1970,1,1)</f>
        <v>42232.675821759258</v>
      </c>
      <c r="R1417" s="13">
        <f>(((Table1[[#This Row],[launched_at]]/60)/60)/24)+DATE(1970,1,1)</f>
        <v>42192.675821759258</v>
      </c>
      <c r="S1417" t="s">
        <v>8354</v>
      </c>
      <c r="T1417" t="s">
        <v>8332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ROUND(SUM((Table1[[#This Row],[pledged]]/Table1[[#This Row],[goal]])*100),0)</f>
        <v>0</v>
      </c>
      <c r="P1418" s="8" t="str">
        <f>IFERROR(Table1[[#This Row],[pledged]]/Table1[[#This Row],[backers_count]],"0")</f>
        <v>0</v>
      </c>
      <c r="Q1418" s="13">
        <f>(((Table1[[#This Row],[deadline]]/60)/60)/24)+DATE(1970,1,1)</f>
        <v>42329.967812499999</v>
      </c>
      <c r="R1418" s="13">
        <f>(((Table1[[#This Row],[launched_at]]/60)/60)/24)+DATE(1970,1,1)</f>
        <v>42299.926145833335</v>
      </c>
      <c r="S1418" t="s">
        <v>8354</v>
      </c>
      <c r="T1418" t="s">
        <v>8332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ROUND(SUM((Table1[[#This Row],[pledged]]/Table1[[#This Row],[goal]])*100),0)</f>
        <v>1</v>
      </c>
      <c r="P1419" s="8">
        <f>IFERROR(Table1[[#This Row],[pledged]]/Table1[[#This Row],[backers_count]],"0")</f>
        <v>27.5</v>
      </c>
      <c r="Q1419" s="13">
        <f>(((Table1[[#This Row],[deadline]]/60)/60)/24)+DATE(1970,1,1)</f>
        <v>42262.465972222228</v>
      </c>
      <c r="R1419" s="13">
        <f>(((Table1[[#This Row],[launched_at]]/60)/60)/24)+DATE(1970,1,1)</f>
        <v>42232.15016203704</v>
      </c>
      <c r="S1419" t="s">
        <v>8354</v>
      </c>
      <c r="T1419" t="s">
        <v>8332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ROUND(SUM((Table1[[#This Row],[pledged]]/Table1[[#This Row],[goal]])*100),0)</f>
        <v>0</v>
      </c>
      <c r="P1420" s="8">
        <f>IFERROR(Table1[[#This Row],[pledged]]/Table1[[#This Row],[backers_count]],"0")</f>
        <v>6</v>
      </c>
      <c r="Q1420" s="13">
        <f>(((Table1[[#This Row],[deadline]]/60)/60)/24)+DATE(1970,1,1)</f>
        <v>42425.456412037034</v>
      </c>
      <c r="R1420" s="13">
        <f>(((Table1[[#This Row],[launched_at]]/60)/60)/24)+DATE(1970,1,1)</f>
        <v>42395.456412037034</v>
      </c>
      <c r="S1420" t="s">
        <v>8354</v>
      </c>
      <c r="T1420" t="s">
        <v>8332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ROUND(SUM((Table1[[#This Row],[pledged]]/Table1[[#This Row],[goal]])*100),0)</f>
        <v>7</v>
      </c>
      <c r="P1421" s="8">
        <f>IFERROR(Table1[[#This Row],[pledged]]/Table1[[#This Row],[backers_count]],"0")</f>
        <v>44.5</v>
      </c>
      <c r="Q1421" s="13">
        <f>(((Table1[[#This Row],[deadline]]/60)/60)/24)+DATE(1970,1,1)</f>
        <v>42652.456238425926</v>
      </c>
      <c r="R1421" s="13">
        <f>(((Table1[[#This Row],[launched_at]]/60)/60)/24)+DATE(1970,1,1)</f>
        <v>42622.456238425926</v>
      </c>
      <c r="S1421" t="s">
        <v>8354</v>
      </c>
      <c r="T1421" t="s">
        <v>8332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ROUND(SUM((Table1[[#This Row],[pledged]]/Table1[[#This Row],[goal]])*100),0)</f>
        <v>3</v>
      </c>
      <c r="P1422" s="8">
        <f>IFERROR(Table1[[#This Row],[pledged]]/Table1[[#This Row],[backers_count]],"0")</f>
        <v>1</v>
      </c>
      <c r="Q1422" s="13">
        <f>(((Table1[[#This Row],[deadline]]/60)/60)/24)+DATE(1970,1,1)</f>
        <v>42549.667662037042</v>
      </c>
      <c r="R1422" s="13">
        <f>(((Table1[[#This Row],[launched_at]]/60)/60)/24)+DATE(1970,1,1)</f>
        <v>42524.667662037042</v>
      </c>
      <c r="S1422" t="s">
        <v>8354</v>
      </c>
      <c r="T1422" t="s">
        <v>8332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ROUND(SUM((Table1[[#This Row],[pledged]]/Table1[[#This Row],[goal]])*100),0)</f>
        <v>0</v>
      </c>
      <c r="P1423" s="8">
        <f>IFERROR(Table1[[#This Row],[pledged]]/Table1[[#This Row],[backers_count]],"0")</f>
        <v>100</v>
      </c>
      <c r="Q1423" s="13">
        <f>(((Table1[[#This Row],[deadline]]/60)/60)/24)+DATE(1970,1,1)</f>
        <v>42043.915613425925</v>
      </c>
      <c r="R1423" s="13">
        <f>(((Table1[[#This Row],[launched_at]]/60)/60)/24)+DATE(1970,1,1)</f>
        <v>42013.915613425925</v>
      </c>
      <c r="S1423" t="s">
        <v>8354</v>
      </c>
      <c r="T1423" t="s">
        <v>8332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ROUND(SUM((Table1[[#This Row],[pledged]]/Table1[[#This Row],[goal]])*100),0)</f>
        <v>0</v>
      </c>
      <c r="P1424" s="8">
        <f>IFERROR(Table1[[#This Row],[pledged]]/Table1[[#This Row],[backers_count]],"0")</f>
        <v>13</v>
      </c>
      <c r="Q1424" s="13">
        <f>(((Table1[[#This Row],[deadline]]/60)/60)/24)+DATE(1970,1,1)</f>
        <v>42634.239629629628</v>
      </c>
      <c r="R1424" s="13">
        <f>(((Table1[[#This Row],[launched_at]]/60)/60)/24)+DATE(1970,1,1)</f>
        <v>42604.239629629628</v>
      </c>
      <c r="S1424" t="s">
        <v>8354</v>
      </c>
      <c r="T1424" t="s">
        <v>8332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ROUND(SUM((Table1[[#This Row],[pledged]]/Table1[[#This Row],[goal]])*100),0)</f>
        <v>0</v>
      </c>
      <c r="P1425" s="8">
        <f>IFERROR(Table1[[#This Row],[pledged]]/Table1[[#This Row],[backers_count]],"0")</f>
        <v>100</v>
      </c>
      <c r="Q1425" s="13">
        <f>(((Table1[[#This Row],[deadline]]/60)/60)/24)+DATE(1970,1,1)</f>
        <v>42370.360312500001</v>
      </c>
      <c r="R1425" s="13">
        <f>(((Table1[[#This Row],[launched_at]]/60)/60)/24)+DATE(1970,1,1)</f>
        <v>42340.360312500001</v>
      </c>
      <c r="S1425" t="s">
        <v>8354</v>
      </c>
      <c r="T1425" t="s">
        <v>8332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ROUND(SUM((Table1[[#This Row],[pledged]]/Table1[[#This Row],[goal]])*100),0)</f>
        <v>20</v>
      </c>
      <c r="P1426" s="8">
        <f>IFERROR(Table1[[#This Row],[pledged]]/Table1[[#This Row],[backers_count]],"0")</f>
        <v>109.07142857142857</v>
      </c>
      <c r="Q1426" s="13">
        <f>(((Table1[[#This Row],[deadline]]/60)/60)/24)+DATE(1970,1,1)</f>
        <v>42689.759282407409</v>
      </c>
      <c r="R1426" s="13">
        <f>(((Table1[[#This Row],[launched_at]]/60)/60)/24)+DATE(1970,1,1)</f>
        <v>42676.717615740738</v>
      </c>
      <c r="S1426" t="s">
        <v>8354</v>
      </c>
      <c r="T1426" t="s">
        <v>8332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ROUND(SUM((Table1[[#This Row],[pledged]]/Table1[[#This Row],[goal]])*100),0)</f>
        <v>0</v>
      </c>
      <c r="P1427" s="8" t="str">
        <f>IFERROR(Table1[[#This Row],[pledged]]/Table1[[#This Row],[backers_count]],"0")</f>
        <v>0</v>
      </c>
      <c r="Q1427" s="13">
        <f>(((Table1[[#This Row],[deadline]]/60)/60)/24)+DATE(1970,1,1)</f>
        <v>42123.131469907406</v>
      </c>
      <c r="R1427" s="13">
        <f>(((Table1[[#This Row],[launched_at]]/60)/60)/24)+DATE(1970,1,1)</f>
        <v>42093.131469907406</v>
      </c>
      <c r="S1427" t="s">
        <v>8354</v>
      </c>
      <c r="T1427" t="s">
        <v>8332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ROUND(SUM((Table1[[#This Row],[pledged]]/Table1[[#This Row],[goal]])*100),0)</f>
        <v>0</v>
      </c>
      <c r="P1428" s="8" t="str">
        <f>IFERROR(Table1[[#This Row],[pledged]]/Table1[[#This Row],[backers_count]],"0")</f>
        <v>0</v>
      </c>
      <c r="Q1428" s="13">
        <f>(((Table1[[#This Row],[deadline]]/60)/60)/24)+DATE(1970,1,1)</f>
        <v>42240.390277777777</v>
      </c>
      <c r="R1428" s="13">
        <f>(((Table1[[#This Row],[launched_at]]/60)/60)/24)+DATE(1970,1,1)</f>
        <v>42180.390277777777</v>
      </c>
      <c r="S1428" t="s">
        <v>8354</v>
      </c>
      <c r="T1428" t="s">
        <v>8332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ROUND(SUM((Table1[[#This Row],[pledged]]/Table1[[#This Row],[goal]])*100),0)</f>
        <v>8</v>
      </c>
      <c r="P1429" s="8">
        <f>IFERROR(Table1[[#This Row],[pledged]]/Table1[[#This Row],[backers_count]],"0")</f>
        <v>104.75</v>
      </c>
      <c r="Q1429" s="13">
        <f>(((Table1[[#This Row],[deadline]]/60)/60)/24)+DATE(1970,1,1)</f>
        <v>42631.851678240739</v>
      </c>
      <c r="R1429" s="13">
        <f>(((Table1[[#This Row],[launched_at]]/60)/60)/24)+DATE(1970,1,1)</f>
        <v>42601.851678240739</v>
      </c>
      <c r="S1429" t="s">
        <v>8354</v>
      </c>
      <c r="T1429" t="s">
        <v>8332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ROUND(SUM((Table1[[#This Row],[pledged]]/Table1[[#This Row],[goal]])*100),0)</f>
        <v>5</v>
      </c>
      <c r="P1430" s="8">
        <f>IFERROR(Table1[[#This Row],[pledged]]/Table1[[#This Row],[backers_count]],"0")</f>
        <v>15</v>
      </c>
      <c r="Q1430" s="13">
        <f>(((Table1[[#This Row],[deadline]]/60)/60)/24)+DATE(1970,1,1)</f>
        <v>42462.338159722218</v>
      </c>
      <c r="R1430" s="13">
        <f>(((Table1[[#This Row],[launched_at]]/60)/60)/24)+DATE(1970,1,1)</f>
        <v>42432.379826388889</v>
      </c>
      <c r="S1430" t="s">
        <v>8354</v>
      </c>
      <c r="T1430" t="s">
        <v>8332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ROUND(SUM((Table1[[#This Row],[pledged]]/Table1[[#This Row],[goal]])*100),0)</f>
        <v>0</v>
      </c>
      <c r="P1431" s="8" t="str">
        <f>IFERROR(Table1[[#This Row],[pledged]]/Table1[[#This Row],[backers_count]],"0")</f>
        <v>0</v>
      </c>
      <c r="Q1431" s="13">
        <f>(((Table1[[#This Row],[deadline]]/60)/60)/24)+DATE(1970,1,1)</f>
        <v>42104.060671296291</v>
      </c>
      <c r="R1431" s="13">
        <f>(((Table1[[#This Row],[launched_at]]/60)/60)/24)+DATE(1970,1,1)</f>
        <v>42074.060671296291</v>
      </c>
      <c r="S1431" t="s">
        <v>8354</v>
      </c>
      <c r="T1431" t="s">
        <v>8332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ROUND(SUM((Table1[[#This Row],[pledged]]/Table1[[#This Row],[goal]])*100),0)</f>
        <v>8</v>
      </c>
      <c r="P1432" s="8">
        <f>IFERROR(Table1[[#This Row],[pledged]]/Table1[[#This Row],[backers_count]],"0")</f>
        <v>80.599999999999994</v>
      </c>
      <c r="Q1432" s="13">
        <f>(((Table1[[#This Row],[deadline]]/60)/60)/24)+DATE(1970,1,1)</f>
        <v>41992.813518518517</v>
      </c>
      <c r="R1432" s="13">
        <f>(((Table1[[#This Row],[launched_at]]/60)/60)/24)+DATE(1970,1,1)</f>
        <v>41961.813518518517</v>
      </c>
      <c r="S1432" t="s">
        <v>8354</v>
      </c>
      <c r="T1432" t="s">
        <v>8332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ROUND(SUM((Table1[[#This Row],[pledged]]/Table1[[#This Row],[goal]])*100),0)</f>
        <v>32</v>
      </c>
      <c r="P1433" s="8">
        <f>IFERROR(Table1[[#This Row],[pledged]]/Table1[[#This Row],[backers_count]],"0")</f>
        <v>115.55319148936171</v>
      </c>
      <c r="Q1433" s="13">
        <f>(((Table1[[#This Row],[deadline]]/60)/60)/24)+DATE(1970,1,1)</f>
        <v>42334.252500000002</v>
      </c>
      <c r="R1433" s="13">
        <f>(((Table1[[#This Row],[launched_at]]/60)/60)/24)+DATE(1970,1,1)</f>
        <v>42304.210833333331</v>
      </c>
      <c r="S1433" t="s">
        <v>8354</v>
      </c>
      <c r="T1433" t="s">
        <v>8332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ROUND(SUM((Table1[[#This Row],[pledged]]/Table1[[#This Row],[goal]])*100),0)</f>
        <v>0</v>
      </c>
      <c r="P1434" s="8" t="str">
        <f>IFERROR(Table1[[#This Row],[pledged]]/Table1[[#This Row],[backers_count]],"0")</f>
        <v>0</v>
      </c>
      <c r="Q1434" s="13">
        <f>(((Table1[[#This Row],[deadline]]/60)/60)/24)+DATE(1970,1,1)</f>
        <v>42205.780416666668</v>
      </c>
      <c r="R1434" s="13">
        <f>(((Table1[[#This Row],[launched_at]]/60)/60)/24)+DATE(1970,1,1)</f>
        <v>42175.780416666668</v>
      </c>
      <c r="S1434" t="s">
        <v>8354</v>
      </c>
      <c r="T1434" t="s">
        <v>8332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ROUND(SUM((Table1[[#This Row],[pledged]]/Table1[[#This Row],[goal]])*100),0)</f>
        <v>7</v>
      </c>
      <c r="P1435" s="8">
        <f>IFERROR(Table1[[#This Row],[pledged]]/Table1[[#This Row],[backers_count]],"0")</f>
        <v>80.5</v>
      </c>
      <c r="Q1435" s="13">
        <f>(((Table1[[#This Row],[deadline]]/60)/60)/24)+DATE(1970,1,1)</f>
        <v>42714.458333333328</v>
      </c>
      <c r="R1435" s="13">
        <f>(((Table1[[#This Row],[launched_at]]/60)/60)/24)+DATE(1970,1,1)</f>
        <v>42673.625868055555</v>
      </c>
      <c r="S1435" t="s">
        <v>8354</v>
      </c>
      <c r="T1435" t="s">
        <v>8332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ROUND(SUM((Table1[[#This Row],[pledged]]/Table1[[#This Row],[goal]])*100),0)</f>
        <v>10</v>
      </c>
      <c r="P1436" s="8">
        <f>IFERROR(Table1[[#This Row],[pledged]]/Table1[[#This Row],[backers_count]],"0")</f>
        <v>744.5454545454545</v>
      </c>
      <c r="Q1436" s="13">
        <f>(((Table1[[#This Row],[deadline]]/60)/60)/24)+DATE(1970,1,1)</f>
        <v>42163.625</v>
      </c>
      <c r="R1436" s="13">
        <f>(((Table1[[#This Row],[launched_at]]/60)/60)/24)+DATE(1970,1,1)</f>
        <v>42142.767106481479</v>
      </c>
      <c r="S1436" t="s">
        <v>8354</v>
      </c>
      <c r="T1436" t="s">
        <v>8332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ROUND(SUM((Table1[[#This Row],[pledged]]/Table1[[#This Row],[goal]])*100),0)</f>
        <v>0</v>
      </c>
      <c r="P1437" s="8">
        <f>IFERROR(Table1[[#This Row],[pledged]]/Table1[[#This Row],[backers_count]],"0")</f>
        <v>7.5</v>
      </c>
      <c r="Q1437" s="13">
        <f>(((Table1[[#This Row],[deadline]]/60)/60)/24)+DATE(1970,1,1)</f>
        <v>42288.780324074076</v>
      </c>
      <c r="R1437" s="13">
        <f>(((Table1[[#This Row],[launched_at]]/60)/60)/24)+DATE(1970,1,1)</f>
        <v>42258.780324074076</v>
      </c>
      <c r="S1437" t="s">
        <v>8354</v>
      </c>
      <c r="T1437" t="s">
        <v>8332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ROUND(SUM((Table1[[#This Row],[pledged]]/Table1[[#This Row],[goal]])*100),0)</f>
        <v>1</v>
      </c>
      <c r="P1438" s="8">
        <f>IFERROR(Table1[[#This Row],[pledged]]/Table1[[#This Row],[backers_count]],"0")</f>
        <v>38.5</v>
      </c>
      <c r="Q1438" s="13">
        <f>(((Table1[[#This Row],[deadline]]/60)/60)/24)+DATE(1970,1,1)</f>
        <v>42421.35019675926</v>
      </c>
      <c r="R1438" s="13">
        <f>(((Table1[[#This Row],[launched_at]]/60)/60)/24)+DATE(1970,1,1)</f>
        <v>42391.35019675926</v>
      </c>
      <c r="S1438" t="s">
        <v>8354</v>
      </c>
      <c r="T1438" t="s">
        <v>8332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ROUND(SUM((Table1[[#This Row],[pledged]]/Table1[[#This Row],[goal]])*100),0)</f>
        <v>27</v>
      </c>
      <c r="P1439" s="8">
        <f>IFERROR(Table1[[#This Row],[pledged]]/Table1[[#This Row],[backers_count]],"0")</f>
        <v>36.68181818181818</v>
      </c>
      <c r="Q1439" s="13">
        <f>(((Table1[[#This Row],[deadline]]/60)/60)/24)+DATE(1970,1,1)</f>
        <v>41833.207638888889</v>
      </c>
      <c r="R1439" s="13">
        <f>(((Table1[[#This Row],[launched_at]]/60)/60)/24)+DATE(1970,1,1)</f>
        <v>41796.531701388885</v>
      </c>
      <c r="S1439" t="s">
        <v>8354</v>
      </c>
      <c r="T1439" t="s">
        <v>8332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ROUND(SUM((Table1[[#This Row],[pledged]]/Table1[[#This Row],[goal]])*100),0)</f>
        <v>3</v>
      </c>
      <c r="P1440" s="8">
        <f>IFERROR(Table1[[#This Row],[pledged]]/Table1[[#This Row],[backers_count]],"0")</f>
        <v>75</v>
      </c>
      <c r="Q1440" s="13">
        <f>(((Table1[[#This Row],[deadline]]/60)/60)/24)+DATE(1970,1,1)</f>
        <v>42487.579861111109</v>
      </c>
      <c r="R1440" s="13">
        <f>(((Table1[[#This Row],[launched_at]]/60)/60)/24)+DATE(1970,1,1)</f>
        <v>42457.871516203704</v>
      </c>
      <c r="S1440" t="s">
        <v>8354</v>
      </c>
      <c r="T1440" t="s">
        <v>8332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ROUND(SUM((Table1[[#This Row],[pledged]]/Table1[[#This Row],[goal]])*100),0)</f>
        <v>7</v>
      </c>
      <c r="P1441" s="8">
        <f>IFERROR(Table1[[#This Row],[pledged]]/Table1[[#This Row],[backers_count]],"0")</f>
        <v>30</v>
      </c>
      <c r="Q1441" s="13">
        <f>(((Table1[[#This Row],[deadline]]/60)/60)/24)+DATE(1970,1,1)</f>
        <v>42070.829872685179</v>
      </c>
      <c r="R1441" s="13">
        <f>(((Table1[[#This Row],[launched_at]]/60)/60)/24)+DATE(1970,1,1)</f>
        <v>42040.829872685179</v>
      </c>
      <c r="S1441" t="s">
        <v>8354</v>
      </c>
      <c r="T1441" t="s">
        <v>8332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ROUND(SUM((Table1[[#This Row],[pledged]]/Table1[[#This Row],[goal]])*100),0)</f>
        <v>0</v>
      </c>
      <c r="P1442" s="8">
        <f>IFERROR(Table1[[#This Row],[pledged]]/Table1[[#This Row],[backers_count]],"0")</f>
        <v>1</v>
      </c>
      <c r="Q1442" s="13">
        <f>(((Table1[[#This Row],[deadline]]/60)/60)/24)+DATE(1970,1,1)</f>
        <v>42516.748414351852</v>
      </c>
      <c r="R1442" s="13">
        <f>(((Table1[[#This Row],[launched_at]]/60)/60)/24)+DATE(1970,1,1)</f>
        <v>42486.748414351852</v>
      </c>
      <c r="S1442" t="s">
        <v>8354</v>
      </c>
      <c r="T1442" t="s">
        <v>8332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ROUND(SUM((Table1[[#This Row],[pledged]]/Table1[[#This Row],[goal]])*100),0)</f>
        <v>1</v>
      </c>
      <c r="P1443" s="8">
        <f>IFERROR(Table1[[#This Row],[pledged]]/Table1[[#This Row],[backers_count]],"0")</f>
        <v>673.33333333333337</v>
      </c>
      <c r="Q1443" s="13">
        <f>(((Table1[[#This Row],[deadline]]/60)/60)/24)+DATE(1970,1,1)</f>
        <v>42258.765844907408</v>
      </c>
      <c r="R1443" s="13">
        <f>(((Table1[[#This Row],[launched_at]]/60)/60)/24)+DATE(1970,1,1)</f>
        <v>42198.765844907408</v>
      </c>
      <c r="S1443" t="s">
        <v>8354</v>
      </c>
      <c r="T1443" t="s">
        <v>8332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ROUND(SUM((Table1[[#This Row],[pledged]]/Table1[[#This Row],[goal]])*100),0)</f>
        <v>0</v>
      </c>
      <c r="P1444" s="8" t="str">
        <f>IFERROR(Table1[[#This Row],[pledged]]/Table1[[#This Row],[backers_count]],"0")</f>
        <v>0</v>
      </c>
      <c r="Q1444" s="13">
        <f>(((Table1[[#This Row],[deadline]]/60)/60)/24)+DATE(1970,1,1)</f>
        <v>42515.64534722222</v>
      </c>
      <c r="R1444" s="13">
        <f>(((Table1[[#This Row],[launched_at]]/60)/60)/24)+DATE(1970,1,1)</f>
        <v>42485.64534722222</v>
      </c>
      <c r="S1444" t="s">
        <v>8354</v>
      </c>
      <c r="T1444" t="s">
        <v>8332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ROUND(SUM((Table1[[#This Row],[pledged]]/Table1[[#This Row],[goal]])*100),0)</f>
        <v>0</v>
      </c>
      <c r="P1445" s="8" t="str">
        <f>IFERROR(Table1[[#This Row],[pledged]]/Table1[[#This Row],[backers_count]],"0")</f>
        <v>0</v>
      </c>
      <c r="Q1445" s="13">
        <f>(((Table1[[#This Row],[deadline]]/60)/60)/24)+DATE(1970,1,1)</f>
        <v>42737.926030092596</v>
      </c>
      <c r="R1445" s="13">
        <f>(((Table1[[#This Row],[launched_at]]/60)/60)/24)+DATE(1970,1,1)</f>
        <v>42707.926030092596</v>
      </c>
      <c r="S1445" t="s">
        <v>8354</v>
      </c>
      <c r="T1445" t="s">
        <v>8332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ROUND(SUM((Table1[[#This Row],[pledged]]/Table1[[#This Row],[goal]])*100),0)</f>
        <v>0</v>
      </c>
      <c r="P1446" s="8" t="str">
        <f>IFERROR(Table1[[#This Row],[pledged]]/Table1[[#This Row],[backers_count]],"0")</f>
        <v>0</v>
      </c>
      <c r="Q1446" s="13">
        <f>(((Table1[[#This Row],[deadline]]/60)/60)/24)+DATE(1970,1,1)</f>
        <v>42259.873402777783</v>
      </c>
      <c r="R1446" s="13">
        <f>(((Table1[[#This Row],[launched_at]]/60)/60)/24)+DATE(1970,1,1)</f>
        <v>42199.873402777783</v>
      </c>
      <c r="S1446" t="s">
        <v>8354</v>
      </c>
      <c r="T1446" t="s">
        <v>8332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ROUND(SUM((Table1[[#This Row],[pledged]]/Table1[[#This Row],[goal]])*100),0)</f>
        <v>0</v>
      </c>
      <c r="P1447" s="8" t="str">
        <f>IFERROR(Table1[[#This Row],[pledged]]/Table1[[#This Row],[backers_count]],"0")</f>
        <v>0</v>
      </c>
      <c r="Q1447" s="13">
        <f>(((Table1[[#This Row],[deadline]]/60)/60)/24)+DATE(1970,1,1)</f>
        <v>42169.542303240742</v>
      </c>
      <c r="R1447" s="13">
        <f>(((Table1[[#This Row],[launched_at]]/60)/60)/24)+DATE(1970,1,1)</f>
        <v>42139.542303240742</v>
      </c>
      <c r="S1447" t="s">
        <v>8354</v>
      </c>
      <c r="T1447" t="s">
        <v>8332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ROUND(SUM((Table1[[#This Row],[pledged]]/Table1[[#This Row],[goal]])*100),0)</f>
        <v>0</v>
      </c>
      <c r="P1448" s="8" t="str">
        <f>IFERROR(Table1[[#This Row],[pledged]]/Table1[[#This Row],[backers_count]],"0")</f>
        <v>0</v>
      </c>
      <c r="Q1448" s="13">
        <f>(((Table1[[#This Row],[deadline]]/60)/60)/24)+DATE(1970,1,1)</f>
        <v>42481.447662037041</v>
      </c>
      <c r="R1448" s="13">
        <f>(((Table1[[#This Row],[launched_at]]/60)/60)/24)+DATE(1970,1,1)</f>
        <v>42461.447662037041</v>
      </c>
      <c r="S1448" t="s">
        <v>8354</v>
      </c>
      <c r="T1448" t="s">
        <v>8332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ROUND(SUM((Table1[[#This Row],[pledged]]/Table1[[#This Row],[goal]])*100),0)</f>
        <v>0</v>
      </c>
      <c r="P1449" s="8">
        <f>IFERROR(Table1[[#This Row],[pledged]]/Table1[[#This Row],[backers_count]],"0")</f>
        <v>25</v>
      </c>
      <c r="Q1449" s="13">
        <f>(((Table1[[#This Row],[deadline]]/60)/60)/24)+DATE(1970,1,1)</f>
        <v>42559.730717592596</v>
      </c>
      <c r="R1449" s="13">
        <f>(((Table1[[#This Row],[launched_at]]/60)/60)/24)+DATE(1970,1,1)</f>
        <v>42529.730717592596</v>
      </c>
      <c r="S1449" t="s">
        <v>8354</v>
      </c>
      <c r="T1449" t="s">
        <v>8332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ROUND(SUM((Table1[[#This Row],[pledged]]/Table1[[#This Row],[goal]])*100),0)</f>
        <v>0</v>
      </c>
      <c r="P1450" s="8" t="str">
        <f>IFERROR(Table1[[#This Row],[pledged]]/Table1[[#This Row],[backers_count]],"0")</f>
        <v>0</v>
      </c>
      <c r="Q1450" s="13">
        <f>(((Table1[[#This Row],[deadline]]/60)/60)/24)+DATE(1970,1,1)</f>
        <v>42146.225694444445</v>
      </c>
      <c r="R1450" s="13">
        <f>(((Table1[[#This Row],[launched_at]]/60)/60)/24)+DATE(1970,1,1)</f>
        <v>42115.936550925922</v>
      </c>
      <c r="S1450" t="s">
        <v>8354</v>
      </c>
      <c r="T1450" t="s">
        <v>8332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ROUND(SUM((Table1[[#This Row],[pledged]]/Table1[[#This Row],[goal]])*100),0)</f>
        <v>0</v>
      </c>
      <c r="P1451" s="8" t="str">
        <f>IFERROR(Table1[[#This Row],[pledged]]/Table1[[#This Row],[backers_count]],"0")</f>
        <v>0</v>
      </c>
      <c r="Q1451" s="13">
        <f>(((Table1[[#This Row],[deadline]]/60)/60)/24)+DATE(1970,1,1)</f>
        <v>42134.811400462961</v>
      </c>
      <c r="R1451" s="13">
        <f>(((Table1[[#This Row],[launched_at]]/60)/60)/24)+DATE(1970,1,1)</f>
        <v>42086.811400462961</v>
      </c>
      <c r="S1451" t="s">
        <v>8354</v>
      </c>
      <c r="T1451" t="s">
        <v>8332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ROUND(SUM((Table1[[#This Row],[pledged]]/Table1[[#This Row],[goal]])*100),0)</f>
        <v>0</v>
      </c>
      <c r="P1452" s="8">
        <f>IFERROR(Table1[[#This Row],[pledged]]/Table1[[#This Row],[backers_count]],"0")</f>
        <v>1</v>
      </c>
      <c r="Q1452" s="13">
        <f>(((Table1[[#This Row],[deadline]]/60)/60)/24)+DATE(1970,1,1)</f>
        <v>42420.171261574069</v>
      </c>
      <c r="R1452" s="13">
        <f>(((Table1[[#This Row],[launched_at]]/60)/60)/24)+DATE(1970,1,1)</f>
        <v>42390.171261574069</v>
      </c>
      <c r="S1452" t="s">
        <v>8354</v>
      </c>
      <c r="T1452" t="s">
        <v>8332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ROUND(SUM((Table1[[#This Row],[pledged]]/Table1[[#This Row],[goal]])*100),0)</f>
        <v>0</v>
      </c>
      <c r="P1453" s="8">
        <f>IFERROR(Table1[[#This Row],[pledged]]/Table1[[#This Row],[backers_count]],"0")</f>
        <v>1</v>
      </c>
      <c r="Q1453" s="13">
        <f>(((Table1[[#This Row],[deadline]]/60)/60)/24)+DATE(1970,1,1)</f>
        <v>41962.00068287037</v>
      </c>
      <c r="R1453" s="13">
        <f>(((Table1[[#This Row],[launched_at]]/60)/60)/24)+DATE(1970,1,1)</f>
        <v>41931.959016203706</v>
      </c>
      <c r="S1453" t="s">
        <v>8354</v>
      </c>
      <c r="T1453" t="s">
        <v>8332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ROUND(SUM((Table1[[#This Row],[pledged]]/Table1[[#This Row],[goal]])*100),0)</f>
        <v>0</v>
      </c>
      <c r="P1454" s="8" t="str">
        <f>IFERROR(Table1[[#This Row],[pledged]]/Table1[[#This Row],[backers_count]],"0")</f>
        <v>0</v>
      </c>
      <c r="Q1454" s="13">
        <f>(((Table1[[#This Row],[deadline]]/60)/60)/24)+DATE(1970,1,1)</f>
        <v>41848.703275462962</v>
      </c>
      <c r="R1454" s="13">
        <f>(((Table1[[#This Row],[launched_at]]/60)/60)/24)+DATE(1970,1,1)</f>
        <v>41818.703275462962</v>
      </c>
      <c r="S1454" t="s">
        <v>8354</v>
      </c>
      <c r="T1454" t="s">
        <v>8332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ROUND(SUM((Table1[[#This Row],[pledged]]/Table1[[#This Row],[goal]])*100),0)</f>
        <v>0</v>
      </c>
      <c r="P1455" s="8" t="str">
        <f>IFERROR(Table1[[#This Row],[pledged]]/Table1[[#This Row],[backers_count]],"0")</f>
        <v>0</v>
      </c>
      <c r="Q1455" s="13">
        <f>(((Table1[[#This Row],[deadline]]/60)/60)/24)+DATE(1970,1,1)</f>
        <v>42840.654479166667</v>
      </c>
      <c r="R1455" s="13">
        <f>(((Table1[[#This Row],[launched_at]]/60)/60)/24)+DATE(1970,1,1)</f>
        <v>42795.696145833332</v>
      </c>
      <c r="S1455" t="s">
        <v>8354</v>
      </c>
      <c r="T1455" t="s">
        <v>8332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ROUND(SUM((Table1[[#This Row],[pledged]]/Table1[[#This Row],[goal]])*100),0)</f>
        <v>1</v>
      </c>
      <c r="P1456" s="8">
        <f>IFERROR(Table1[[#This Row],[pledged]]/Table1[[#This Row],[backers_count]],"0")</f>
        <v>15</v>
      </c>
      <c r="Q1456" s="13">
        <f>(((Table1[[#This Row],[deadline]]/60)/60)/24)+DATE(1970,1,1)</f>
        <v>42484.915972222225</v>
      </c>
      <c r="R1456" s="13">
        <f>(((Table1[[#This Row],[launched_at]]/60)/60)/24)+DATE(1970,1,1)</f>
        <v>42463.866666666669</v>
      </c>
      <c r="S1456" t="s">
        <v>8354</v>
      </c>
      <c r="T1456" t="s">
        <v>8332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ROUND(SUM((Table1[[#This Row],[pledged]]/Table1[[#This Row],[goal]])*100),0)</f>
        <v>11</v>
      </c>
      <c r="P1457" s="8">
        <f>IFERROR(Table1[[#This Row],[pledged]]/Table1[[#This Row],[backers_count]],"0")</f>
        <v>225</v>
      </c>
      <c r="Q1457" s="13">
        <f>(((Table1[[#This Row],[deadline]]/60)/60)/24)+DATE(1970,1,1)</f>
        <v>41887.568749999999</v>
      </c>
      <c r="R1457" s="13">
        <f>(((Table1[[#This Row],[launched_at]]/60)/60)/24)+DATE(1970,1,1)</f>
        <v>41832.672685185185</v>
      </c>
      <c r="S1457" t="s">
        <v>8354</v>
      </c>
      <c r="T1457" t="s">
        <v>8332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ROUND(SUM((Table1[[#This Row],[pledged]]/Table1[[#This Row],[goal]])*100),0)</f>
        <v>3</v>
      </c>
      <c r="P1458" s="8">
        <f>IFERROR(Table1[[#This Row],[pledged]]/Table1[[#This Row],[backers_count]],"0")</f>
        <v>48.333333333333336</v>
      </c>
      <c r="Q1458" s="13">
        <f>(((Table1[[#This Row],[deadline]]/60)/60)/24)+DATE(1970,1,1)</f>
        <v>42738.668576388889</v>
      </c>
      <c r="R1458" s="13">
        <f>(((Table1[[#This Row],[launched_at]]/60)/60)/24)+DATE(1970,1,1)</f>
        <v>42708.668576388889</v>
      </c>
      <c r="S1458" t="s">
        <v>8354</v>
      </c>
      <c r="T1458" t="s">
        <v>8332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ROUND(SUM((Table1[[#This Row],[pledged]]/Table1[[#This Row],[goal]])*100),0)</f>
        <v>0</v>
      </c>
      <c r="P1459" s="8" t="str">
        <f>IFERROR(Table1[[#This Row],[pledged]]/Table1[[#This Row],[backers_count]],"0")</f>
        <v>0</v>
      </c>
      <c r="Q1459" s="13">
        <f>(((Table1[[#This Row],[deadline]]/60)/60)/24)+DATE(1970,1,1)</f>
        <v>42319.938009259262</v>
      </c>
      <c r="R1459" s="13">
        <f>(((Table1[[#This Row],[launched_at]]/60)/60)/24)+DATE(1970,1,1)</f>
        <v>42289.89634259259</v>
      </c>
      <c r="S1459" t="s">
        <v>8354</v>
      </c>
      <c r="T1459" t="s">
        <v>8332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ROUND(SUM((Table1[[#This Row],[pledged]]/Table1[[#This Row],[goal]])*100),0)</f>
        <v>0</v>
      </c>
      <c r="P1460" s="8" t="str">
        <f>IFERROR(Table1[[#This Row],[pledged]]/Table1[[#This Row],[backers_count]],"0")</f>
        <v>0</v>
      </c>
      <c r="Q1460" s="13">
        <f>(((Table1[[#This Row],[deadline]]/60)/60)/24)+DATE(1970,1,1)</f>
        <v>41862.166666666664</v>
      </c>
      <c r="R1460" s="13">
        <f>(((Table1[[#This Row],[launched_at]]/60)/60)/24)+DATE(1970,1,1)</f>
        <v>41831.705555555556</v>
      </c>
      <c r="S1460" t="s">
        <v>8354</v>
      </c>
      <c r="T1460" t="s">
        <v>8332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ROUND(SUM((Table1[[#This Row],[pledged]]/Table1[[#This Row],[goal]])*100),0)</f>
        <v>0</v>
      </c>
      <c r="P1461" s="8" t="str">
        <f>IFERROR(Table1[[#This Row],[pledged]]/Table1[[#This Row],[backers_count]],"0")</f>
        <v>0</v>
      </c>
      <c r="Q1461" s="13">
        <f>(((Table1[[#This Row],[deadline]]/60)/60)/24)+DATE(1970,1,1)</f>
        <v>42340.725694444445</v>
      </c>
      <c r="R1461" s="13">
        <f>(((Table1[[#This Row],[launched_at]]/60)/60)/24)+DATE(1970,1,1)</f>
        <v>42312.204814814817</v>
      </c>
      <c r="S1461" t="s">
        <v>8354</v>
      </c>
      <c r="T1461" t="s">
        <v>8332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ROUND(SUM((Table1[[#This Row],[pledged]]/Table1[[#This Row],[goal]])*100),0)</f>
        <v>0</v>
      </c>
      <c r="P1462" s="8" t="str">
        <f>IFERROR(Table1[[#This Row],[pledged]]/Table1[[#This Row],[backers_count]],"0")</f>
        <v>0</v>
      </c>
      <c r="Q1462" s="13">
        <f>(((Table1[[#This Row],[deadline]]/60)/60)/24)+DATE(1970,1,1)</f>
        <v>41973.989583333328</v>
      </c>
      <c r="R1462" s="13">
        <f>(((Table1[[#This Row],[launched_at]]/60)/60)/24)+DATE(1970,1,1)</f>
        <v>41915.896967592591</v>
      </c>
      <c r="S1462" t="s">
        <v>8354</v>
      </c>
      <c r="T1462" t="s">
        <v>8332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ROUND(SUM((Table1[[#This Row],[pledged]]/Table1[[#This Row],[goal]])*100),0)</f>
        <v>101</v>
      </c>
      <c r="P1463" s="8">
        <f>IFERROR(Table1[[#This Row],[pledged]]/Table1[[#This Row],[backers_count]],"0")</f>
        <v>44.66673529411765</v>
      </c>
      <c r="Q1463" s="13">
        <f>(((Table1[[#This Row],[deadline]]/60)/60)/24)+DATE(1970,1,1)</f>
        <v>41933</v>
      </c>
      <c r="R1463" s="13">
        <f>(((Table1[[#This Row],[launched_at]]/60)/60)/24)+DATE(1970,1,1)</f>
        <v>41899.645300925928</v>
      </c>
      <c r="S1463" t="s">
        <v>8354</v>
      </c>
      <c r="T1463" t="s">
        <v>8333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ROUND(SUM((Table1[[#This Row],[pledged]]/Table1[[#This Row],[goal]])*100),0)</f>
        <v>109</v>
      </c>
      <c r="P1464" s="8">
        <f>IFERROR(Table1[[#This Row],[pledged]]/Table1[[#This Row],[backers_count]],"0")</f>
        <v>28.937999999999999</v>
      </c>
      <c r="Q1464" s="13">
        <f>(((Table1[[#This Row],[deadline]]/60)/60)/24)+DATE(1970,1,1)</f>
        <v>41374.662858796299</v>
      </c>
      <c r="R1464" s="13">
        <f>(((Table1[[#This Row],[launched_at]]/60)/60)/24)+DATE(1970,1,1)</f>
        <v>41344.662858796299</v>
      </c>
      <c r="S1464" t="s">
        <v>8354</v>
      </c>
      <c r="T1464" t="s">
        <v>8333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ROUND(SUM((Table1[[#This Row],[pledged]]/Table1[[#This Row],[goal]])*100),0)</f>
        <v>148</v>
      </c>
      <c r="P1465" s="8">
        <f>IFERROR(Table1[[#This Row],[pledged]]/Table1[[#This Row],[backers_count]],"0")</f>
        <v>35.44</v>
      </c>
      <c r="Q1465" s="13">
        <f>(((Table1[[#This Row],[deadline]]/60)/60)/24)+DATE(1970,1,1)</f>
        <v>41371.869652777779</v>
      </c>
      <c r="R1465" s="13">
        <f>(((Table1[[#This Row],[launched_at]]/60)/60)/24)+DATE(1970,1,1)</f>
        <v>41326.911319444444</v>
      </c>
      <c r="S1465" t="s">
        <v>8354</v>
      </c>
      <c r="T1465" t="s">
        <v>8333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ROUND(SUM((Table1[[#This Row],[pledged]]/Table1[[#This Row],[goal]])*100),0)</f>
        <v>163</v>
      </c>
      <c r="P1466" s="8">
        <f>IFERROR(Table1[[#This Row],[pledged]]/Table1[[#This Row],[backers_count]],"0")</f>
        <v>34.871794871794869</v>
      </c>
      <c r="Q1466" s="13">
        <f>(((Table1[[#This Row],[deadline]]/60)/60)/24)+DATE(1970,1,1)</f>
        <v>41321.661550925928</v>
      </c>
      <c r="R1466" s="13">
        <f>(((Table1[[#This Row],[launched_at]]/60)/60)/24)+DATE(1970,1,1)</f>
        <v>41291.661550925928</v>
      </c>
      <c r="S1466" t="s">
        <v>8354</v>
      </c>
      <c r="T1466" t="s">
        <v>8333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ROUND(SUM((Table1[[#This Row],[pledged]]/Table1[[#This Row],[goal]])*100),0)</f>
        <v>456</v>
      </c>
      <c r="P1467" s="8">
        <f>IFERROR(Table1[[#This Row],[pledged]]/Table1[[#This Row],[backers_count]],"0")</f>
        <v>52.622732513451197</v>
      </c>
      <c r="Q1467" s="13">
        <f>(((Table1[[#This Row],[deadline]]/60)/60)/24)+DATE(1970,1,1)</f>
        <v>40990.125</v>
      </c>
      <c r="R1467" s="13">
        <f>(((Table1[[#This Row],[launched_at]]/60)/60)/24)+DATE(1970,1,1)</f>
        <v>40959.734398148146</v>
      </c>
      <c r="S1467" t="s">
        <v>8354</v>
      </c>
      <c r="T1467" t="s">
        <v>8333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ROUND(SUM((Table1[[#This Row],[pledged]]/Table1[[#This Row],[goal]])*100),0)</f>
        <v>108</v>
      </c>
      <c r="P1468" s="8">
        <f>IFERROR(Table1[[#This Row],[pledged]]/Table1[[#This Row],[backers_count]],"0")</f>
        <v>69.598266129032254</v>
      </c>
      <c r="Q1468" s="13">
        <f>(((Table1[[#This Row],[deadline]]/60)/60)/24)+DATE(1970,1,1)</f>
        <v>42381.208333333328</v>
      </c>
      <c r="R1468" s="13">
        <f>(((Table1[[#This Row],[launched_at]]/60)/60)/24)+DATE(1970,1,1)</f>
        <v>42340.172060185185</v>
      </c>
      <c r="S1468" t="s">
        <v>8354</v>
      </c>
      <c r="T1468" t="s">
        <v>8333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ROUND(SUM((Table1[[#This Row],[pledged]]/Table1[[#This Row],[goal]])*100),0)</f>
        <v>115</v>
      </c>
      <c r="P1469" s="8">
        <f>IFERROR(Table1[[#This Row],[pledged]]/Table1[[#This Row],[backers_count]],"0")</f>
        <v>76.72</v>
      </c>
      <c r="Q1469" s="13">
        <f>(((Table1[[#This Row],[deadline]]/60)/60)/24)+DATE(1970,1,1)</f>
        <v>40993.760243055556</v>
      </c>
      <c r="R1469" s="13">
        <f>(((Table1[[#This Row],[launched_at]]/60)/60)/24)+DATE(1970,1,1)</f>
        <v>40933.80190972222</v>
      </c>
      <c r="S1469" t="s">
        <v>8354</v>
      </c>
      <c r="T1469" t="s">
        <v>8333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ROUND(SUM((Table1[[#This Row],[pledged]]/Table1[[#This Row],[goal]])*100),0)</f>
        <v>102</v>
      </c>
      <c r="P1470" s="8">
        <f>IFERROR(Table1[[#This Row],[pledged]]/Table1[[#This Row],[backers_count]],"0")</f>
        <v>33.191126279863482</v>
      </c>
      <c r="Q1470" s="13">
        <f>(((Table1[[#This Row],[deadline]]/60)/60)/24)+DATE(1970,1,1)</f>
        <v>40706.014456018522</v>
      </c>
      <c r="R1470" s="13">
        <f>(((Table1[[#This Row],[launched_at]]/60)/60)/24)+DATE(1970,1,1)</f>
        <v>40646.014456018522</v>
      </c>
      <c r="S1470" t="s">
        <v>8354</v>
      </c>
      <c r="T1470" t="s">
        <v>8333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ROUND(SUM((Table1[[#This Row],[pledged]]/Table1[[#This Row],[goal]])*100),0)</f>
        <v>108</v>
      </c>
      <c r="P1471" s="8">
        <f>IFERROR(Table1[[#This Row],[pledged]]/Table1[[#This Row],[backers_count]],"0")</f>
        <v>149.46417445482865</v>
      </c>
      <c r="Q1471" s="13">
        <f>(((Table1[[#This Row],[deadline]]/60)/60)/24)+DATE(1970,1,1)</f>
        <v>41320.598483796297</v>
      </c>
      <c r="R1471" s="13">
        <f>(((Table1[[#This Row],[launched_at]]/60)/60)/24)+DATE(1970,1,1)</f>
        <v>41290.598483796297</v>
      </c>
      <c r="S1471" t="s">
        <v>8354</v>
      </c>
      <c r="T1471" t="s">
        <v>8333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ROUND(SUM((Table1[[#This Row],[pledged]]/Table1[[#This Row],[goal]])*100),0)</f>
        <v>125</v>
      </c>
      <c r="P1472" s="8">
        <f>IFERROR(Table1[[#This Row],[pledged]]/Table1[[#This Row],[backers_count]],"0")</f>
        <v>23.172839506172838</v>
      </c>
      <c r="Q1472" s="13">
        <f>(((Table1[[#This Row],[deadline]]/60)/60)/24)+DATE(1970,1,1)</f>
        <v>41271.827118055553</v>
      </c>
      <c r="R1472" s="13">
        <f>(((Table1[[#This Row],[launched_at]]/60)/60)/24)+DATE(1970,1,1)</f>
        <v>41250.827118055553</v>
      </c>
      <c r="S1472" t="s">
        <v>8354</v>
      </c>
      <c r="T1472" t="s">
        <v>8333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ROUND(SUM((Table1[[#This Row],[pledged]]/Table1[[#This Row],[goal]])*100),0)</f>
        <v>104</v>
      </c>
      <c r="P1473" s="8">
        <f>IFERROR(Table1[[#This Row],[pledged]]/Table1[[#This Row],[backers_count]],"0")</f>
        <v>96.877551020408163</v>
      </c>
      <c r="Q1473" s="13">
        <f>(((Table1[[#This Row],[deadline]]/60)/60)/24)+DATE(1970,1,1)</f>
        <v>42103.957569444443</v>
      </c>
      <c r="R1473" s="13">
        <f>(((Table1[[#This Row],[launched_at]]/60)/60)/24)+DATE(1970,1,1)</f>
        <v>42073.957569444443</v>
      </c>
      <c r="S1473" t="s">
        <v>8354</v>
      </c>
      <c r="T1473" t="s">
        <v>8333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ROUND(SUM((Table1[[#This Row],[pledged]]/Table1[[#This Row],[goal]])*100),0)</f>
        <v>139</v>
      </c>
      <c r="P1474" s="8">
        <f>IFERROR(Table1[[#This Row],[pledged]]/Table1[[#This Row],[backers_count]],"0")</f>
        <v>103.20238095238095</v>
      </c>
      <c r="Q1474" s="13">
        <f>(((Table1[[#This Row],[deadline]]/60)/60)/24)+DATE(1970,1,1)</f>
        <v>41563.542858796296</v>
      </c>
      <c r="R1474" s="13">
        <f>(((Table1[[#This Row],[launched_at]]/60)/60)/24)+DATE(1970,1,1)</f>
        <v>41533.542858796296</v>
      </c>
      <c r="S1474" t="s">
        <v>8354</v>
      </c>
      <c r="T1474" t="s">
        <v>8333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ROUND(SUM((Table1[[#This Row],[pledged]]/Table1[[#This Row],[goal]])*100),0)</f>
        <v>121</v>
      </c>
      <c r="P1475" s="8">
        <f>IFERROR(Table1[[#This Row],[pledged]]/Table1[[#This Row],[backers_count]],"0")</f>
        <v>38.462553191489363</v>
      </c>
      <c r="Q1475" s="13">
        <f>(((Table1[[#This Row],[deadline]]/60)/60)/24)+DATE(1970,1,1)</f>
        <v>40969.979618055557</v>
      </c>
      <c r="R1475" s="13">
        <f>(((Table1[[#This Row],[launched_at]]/60)/60)/24)+DATE(1970,1,1)</f>
        <v>40939.979618055557</v>
      </c>
      <c r="S1475" t="s">
        <v>8354</v>
      </c>
      <c r="T1475" t="s">
        <v>8333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ROUND(SUM((Table1[[#This Row],[pledged]]/Table1[[#This Row],[goal]])*100),0)</f>
        <v>112</v>
      </c>
      <c r="P1476" s="8">
        <f>IFERROR(Table1[[#This Row],[pledged]]/Table1[[#This Row],[backers_count]],"0")</f>
        <v>44.315789473684212</v>
      </c>
      <c r="Q1476" s="13">
        <f>(((Table1[[#This Row],[deadline]]/60)/60)/24)+DATE(1970,1,1)</f>
        <v>41530.727916666663</v>
      </c>
      <c r="R1476" s="13">
        <f>(((Table1[[#This Row],[launched_at]]/60)/60)/24)+DATE(1970,1,1)</f>
        <v>41500.727916666663</v>
      </c>
      <c r="S1476" t="s">
        <v>8354</v>
      </c>
      <c r="T1476" t="s">
        <v>8333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ROUND(SUM((Table1[[#This Row],[pledged]]/Table1[[#This Row],[goal]])*100),0)</f>
        <v>189</v>
      </c>
      <c r="P1477" s="8">
        <f>IFERROR(Table1[[#This Row],[pledged]]/Table1[[#This Row],[backers_count]],"0")</f>
        <v>64.173356009070289</v>
      </c>
      <c r="Q1477" s="13">
        <f>(((Table1[[#This Row],[deadline]]/60)/60)/24)+DATE(1970,1,1)</f>
        <v>41993.207638888889</v>
      </c>
      <c r="R1477" s="13">
        <f>(((Table1[[#This Row],[launched_at]]/60)/60)/24)+DATE(1970,1,1)</f>
        <v>41960.722951388889</v>
      </c>
      <c r="S1477" t="s">
        <v>8354</v>
      </c>
      <c r="T1477" t="s">
        <v>8333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ROUND(SUM((Table1[[#This Row],[pledged]]/Table1[[#This Row],[goal]])*100),0)</f>
        <v>662</v>
      </c>
      <c r="P1478" s="8">
        <f>IFERROR(Table1[[#This Row],[pledged]]/Table1[[#This Row],[backers_count]],"0")</f>
        <v>43.333275109170302</v>
      </c>
      <c r="Q1478" s="13">
        <f>(((Table1[[#This Row],[deadline]]/60)/60)/24)+DATE(1970,1,1)</f>
        <v>40796.041921296295</v>
      </c>
      <c r="R1478" s="13">
        <f>(((Table1[[#This Row],[launched_at]]/60)/60)/24)+DATE(1970,1,1)</f>
        <v>40766.041921296295</v>
      </c>
      <c r="S1478" t="s">
        <v>8354</v>
      </c>
      <c r="T1478" t="s">
        <v>8333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ROUND(SUM((Table1[[#This Row],[pledged]]/Table1[[#This Row],[goal]])*100),0)</f>
        <v>111</v>
      </c>
      <c r="P1479" s="8">
        <f>IFERROR(Table1[[#This Row],[pledged]]/Table1[[#This Row],[backers_count]],"0")</f>
        <v>90.495934959349597</v>
      </c>
      <c r="Q1479" s="13">
        <f>(((Table1[[#This Row],[deadline]]/60)/60)/24)+DATE(1970,1,1)</f>
        <v>40900.125</v>
      </c>
      <c r="R1479" s="13">
        <f>(((Table1[[#This Row],[launched_at]]/60)/60)/24)+DATE(1970,1,1)</f>
        <v>40840.615787037037</v>
      </c>
      <c r="S1479" t="s">
        <v>8354</v>
      </c>
      <c r="T1479" t="s">
        <v>8333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ROUND(SUM((Table1[[#This Row],[pledged]]/Table1[[#This Row],[goal]])*100),0)</f>
        <v>1182</v>
      </c>
      <c r="P1480" s="8">
        <f>IFERROR(Table1[[#This Row],[pledged]]/Table1[[#This Row],[backers_count]],"0")</f>
        <v>29.187190495010373</v>
      </c>
      <c r="Q1480" s="13">
        <f>(((Table1[[#This Row],[deadline]]/60)/60)/24)+DATE(1970,1,1)</f>
        <v>41408.871678240743</v>
      </c>
      <c r="R1480" s="13">
        <f>(((Table1[[#This Row],[launched_at]]/60)/60)/24)+DATE(1970,1,1)</f>
        <v>41394.871678240743</v>
      </c>
      <c r="S1480" t="s">
        <v>8354</v>
      </c>
      <c r="T1480" t="s">
        <v>8333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ROUND(SUM((Table1[[#This Row],[pledged]]/Table1[[#This Row],[goal]])*100),0)</f>
        <v>137</v>
      </c>
      <c r="P1481" s="8">
        <f>IFERROR(Table1[[#This Row],[pledged]]/Table1[[#This Row],[backers_count]],"0")</f>
        <v>30.95774647887324</v>
      </c>
      <c r="Q1481" s="13">
        <f>(((Table1[[#This Row],[deadline]]/60)/60)/24)+DATE(1970,1,1)</f>
        <v>41769.165972222225</v>
      </c>
      <c r="R1481" s="13">
        <f>(((Table1[[#This Row],[launched_at]]/60)/60)/24)+DATE(1970,1,1)</f>
        <v>41754.745243055557</v>
      </c>
      <c r="S1481" t="s">
        <v>8354</v>
      </c>
      <c r="T1481" t="s">
        <v>8333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ROUND(SUM((Table1[[#This Row],[pledged]]/Table1[[#This Row],[goal]])*100),0)</f>
        <v>117</v>
      </c>
      <c r="P1482" s="8">
        <f>IFERROR(Table1[[#This Row],[pledged]]/Table1[[#This Row],[backers_count]],"0")</f>
        <v>92.157795275590544</v>
      </c>
      <c r="Q1482" s="13">
        <f>(((Table1[[#This Row],[deadline]]/60)/60)/24)+DATE(1970,1,1)</f>
        <v>41481.708333333336</v>
      </c>
      <c r="R1482" s="13">
        <f>(((Table1[[#This Row],[launched_at]]/60)/60)/24)+DATE(1970,1,1)</f>
        <v>41464.934016203704</v>
      </c>
      <c r="S1482" t="s">
        <v>8354</v>
      </c>
      <c r="T1482" t="s">
        <v>8333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ROUND(SUM((Table1[[#This Row],[pledged]]/Table1[[#This Row],[goal]])*100),0)</f>
        <v>2</v>
      </c>
      <c r="P1483" s="8">
        <f>IFERROR(Table1[[#This Row],[pledged]]/Table1[[#This Row],[backers_count]],"0")</f>
        <v>17.5</v>
      </c>
      <c r="Q1483" s="13">
        <f>(((Table1[[#This Row],[deadline]]/60)/60)/24)+DATE(1970,1,1)</f>
        <v>41580.922974537039</v>
      </c>
      <c r="R1483" s="13">
        <f>(((Table1[[#This Row],[launched_at]]/60)/60)/24)+DATE(1970,1,1)</f>
        <v>41550.922974537039</v>
      </c>
      <c r="S1483" t="s">
        <v>8354</v>
      </c>
      <c r="T1483" t="s">
        <v>8320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ROUND(SUM((Table1[[#This Row],[pledged]]/Table1[[#This Row],[goal]])*100),0)</f>
        <v>0</v>
      </c>
      <c r="P1484" s="8">
        <f>IFERROR(Table1[[#This Row],[pledged]]/Table1[[#This Row],[backers_count]],"0")</f>
        <v>5</v>
      </c>
      <c r="Q1484" s="13">
        <f>(((Table1[[#This Row],[deadline]]/60)/60)/24)+DATE(1970,1,1)</f>
        <v>41159.32708333333</v>
      </c>
      <c r="R1484" s="13">
        <f>(((Table1[[#This Row],[launched_at]]/60)/60)/24)+DATE(1970,1,1)</f>
        <v>41136.85805555556</v>
      </c>
      <c r="S1484" t="s">
        <v>8354</v>
      </c>
      <c r="T1484" t="s">
        <v>8320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ROUND(SUM((Table1[[#This Row],[pledged]]/Table1[[#This Row],[goal]])*100),0)</f>
        <v>1</v>
      </c>
      <c r="P1485" s="8">
        <f>IFERROR(Table1[[#This Row],[pledged]]/Table1[[#This Row],[backers_count]],"0")</f>
        <v>25</v>
      </c>
      <c r="Q1485" s="13">
        <f>(((Table1[[#This Row],[deadline]]/60)/60)/24)+DATE(1970,1,1)</f>
        <v>42573.192997685182</v>
      </c>
      <c r="R1485" s="13">
        <f>(((Table1[[#This Row],[launched_at]]/60)/60)/24)+DATE(1970,1,1)</f>
        <v>42548.192997685182</v>
      </c>
      <c r="S1485" t="s">
        <v>8354</v>
      </c>
      <c r="T1485" t="s">
        <v>8320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ROUND(SUM((Table1[[#This Row],[pledged]]/Table1[[#This Row],[goal]])*100),0)</f>
        <v>0</v>
      </c>
      <c r="P1486" s="8" t="str">
        <f>IFERROR(Table1[[#This Row],[pledged]]/Table1[[#This Row],[backers_count]],"0")</f>
        <v>0</v>
      </c>
      <c r="Q1486" s="13">
        <f>(((Table1[[#This Row],[deadline]]/60)/60)/24)+DATE(1970,1,1)</f>
        <v>41111.618750000001</v>
      </c>
      <c r="R1486" s="13">
        <f>(((Table1[[#This Row],[launched_at]]/60)/60)/24)+DATE(1970,1,1)</f>
        <v>41053.200960648144</v>
      </c>
      <c r="S1486" t="s">
        <v>8354</v>
      </c>
      <c r="T1486" t="s">
        <v>8320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ROUND(SUM((Table1[[#This Row],[pledged]]/Table1[[#This Row],[goal]])*100),0)</f>
        <v>2</v>
      </c>
      <c r="P1487" s="8">
        <f>IFERROR(Table1[[#This Row],[pledged]]/Table1[[#This Row],[backers_count]],"0")</f>
        <v>50</v>
      </c>
      <c r="Q1487" s="13">
        <f>(((Table1[[#This Row],[deadline]]/60)/60)/24)+DATE(1970,1,1)</f>
        <v>42175.795983796299</v>
      </c>
      <c r="R1487" s="13">
        <f>(((Table1[[#This Row],[launched_at]]/60)/60)/24)+DATE(1970,1,1)</f>
        <v>42130.795983796299</v>
      </c>
      <c r="S1487" t="s">
        <v>8354</v>
      </c>
      <c r="T1487" t="s">
        <v>8320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ROUND(SUM((Table1[[#This Row],[pledged]]/Table1[[#This Row],[goal]])*100),0)</f>
        <v>0</v>
      </c>
      <c r="P1488" s="8">
        <f>IFERROR(Table1[[#This Row],[pledged]]/Table1[[#This Row],[backers_count]],"0")</f>
        <v>16</v>
      </c>
      <c r="Q1488" s="13">
        <f>(((Table1[[#This Row],[deadline]]/60)/60)/24)+DATE(1970,1,1)</f>
        <v>42062.168530092589</v>
      </c>
      <c r="R1488" s="13">
        <f>(((Table1[[#This Row],[launched_at]]/60)/60)/24)+DATE(1970,1,1)</f>
        <v>42032.168530092589</v>
      </c>
      <c r="S1488" t="s">
        <v>8354</v>
      </c>
      <c r="T1488" t="s">
        <v>8320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ROUND(SUM((Table1[[#This Row],[pledged]]/Table1[[#This Row],[goal]])*100),0)</f>
        <v>0</v>
      </c>
      <c r="P1489" s="8" t="str">
        <f>IFERROR(Table1[[#This Row],[pledged]]/Table1[[#This Row],[backers_count]],"0")</f>
        <v>0</v>
      </c>
      <c r="Q1489" s="13">
        <f>(((Table1[[#This Row],[deadline]]/60)/60)/24)+DATE(1970,1,1)</f>
        <v>42584.917488425926</v>
      </c>
      <c r="R1489" s="13">
        <f>(((Table1[[#This Row],[launched_at]]/60)/60)/24)+DATE(1970,1,1)</f>
        <v>42554.917488425926</v>
      </c>
      <c r="S1489" t="s">
        <v>8354</v>
      </c>
      <c r="T1489" t="s">
        <v>8320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ROUND(SUM((Table1[[#This Row],[pledged]]/Table1[[#This Row],[goal]])*100),0)</f>
        <v>2</v>
      </c>
      <c r="P1490" s="8">
        <f>IFERROR(Table1[[#This Row],[pledged]]/Table1[[#This Row],[backers_count]],"0")</f>
        <v>60</v>
      </c>
      <c r="Q1490" s="13">
        <f>(((Table1[[#This Row],[deadline]]/60)/60)/24)+DATE(1970,1,1)</f>
        <v>41644.563194444447</v>
      </c>
      <c r="R1490" s="13">
        <f>(((Table1[[#This Row],[launched_at]]/60)/60)/24)+DATE(1970,1,1)</f>
        <v>41614.563194444447</v>
      </c>
      <c r="S1490" t="s">
        <v>8354</v>
      </c>
      <c r="T1490" t="s">
        <v>8320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ROUND(SUM((Table1[[#This Row],[pledged]]/Table1[[#This Row],[goal]])*100),0)</f>
        <v>0</v>
      </c>
      <c r="P1491" s="8" t="str">
        <f>IFERROR(Table1[[#This Row],[pledged]]/Table1[[#This Row],[backers_count]],"0")</f>
        <v>0</v>
      </c>
      <c r="Q1491" s="13">
        <f>(((Table1[[#This Row],[deadline]]/60)/60)/24)+DATE(1970,1,1)</f>
        <v>41228.653379629628</v>
      </c>
      <c r="R1491" s="13">
        <f>(((Table1[[#This Row],[launched_at]]/60)/60)/24)+DATE(1970,1,1)</f>
        <v>41198.611712962964</v>
      </c>
      <c r="S1491" t="s">
        <v>8354</v>
      </c>
      <c r="T1491" t="s">
        <v>8320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ROUND(SUM((Table1[[#This Row],[pledged]]/Table1[[#This Row],[goal]])*100),0)</f>
        <v>31</v>
      </c>
      <c r="P1492" s="8">
        <f>IFERROR(Table1[[#This Row],[pledged]]/Table1[[#This Row],[backers_count]],"0")</f>
        <v>47.10526315789474</v>
      </c>
      <c r="Q1492" s="13">
        <f>(((Table1[[#This Row],[deadline]]/60)/60)/24)+DATE(1970,1,1)</f>
        <v>41549.561041666668</v>
      </c>
      <c r="R1492" s="13">
        <f>(((Table1[[#This Row],[launched_at]]/60)/60)/24)+DATE(1970,1,1)</f>
        <v>41520.561041666668</v>
      </c>
      <c r="S1492" t="s">
        <v>8354</v>
      </c>
      <c r="T1492" t="s">
        <v>8320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ROUND(SUM((Table1[[#This Row],[pledged]]/Table1[[#This Row],[goal]])*100),0)</f>
        <v>8</v>
      </c>
      <c r="P1493" s="8">
        <f>IFERROR(Table1[[#This Row],[pledged]]/Table1[[#This Row],[backers_count]],"0")</f>
        <v>100</v>
      </c>
      <c r="Q1493" s="13">
        <f>(((Table1[[#This Row],[deadline]]/60)/60)/24)+DATE(1970,1,1)</f>
        <v>42050.651388888888</v>
      </c>
      <c r="R1493" s="13">
        <f>(((Table1[[#This Row],[launched_at]]/60)/60)/24)+DATE(1970,1,1)</f>
        <v>41991.713460648149</v>
      </c>
      <c r="S1493" t="s">
        <v>8354</v>
      </c>
      <c r="T1493" t="s">
        <v>8320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ROUND(SUM((Table1[[#This Row],[pledged]]/Table1[[#This Row],[goal]])*100),0)</f>
        <v>1</v>
      </c>
      <c r="P1494" s="8">
        <f>IFERROR(Table1[[#This Row],[pledged]]/Table1[[#This Row],[backers_count]],"0")</f>
        <v>15</v>
      </c>
      <c r="Q1494" s="13">
        <f>(((Table1[[#This Row],[deadline]]/60)/60)/24)+DATE(1970,1,1)</f>
        <v>40712.884791666671</v>
      </c>
      <c r="R1494" s="13">
        <f>(((Table1[[#This Row],[launched_at]]/60)/60)/24)+DATE(1970,1,1)</f>
        <v>40682.884791666671</v>
      </c>
      <c r="S1494" t="s">
        <v>8354</v>
      </c>
      <c r="T1494" t="s">
        <v>8320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ROUND(SUM((Table1[[#This Row],[pledged]]/Table1[[#This Row],[goal]])*100),0)</f>
        <v>0</v>
      </c>
      <c r="P1495" s="8" t="str">
        <f>IFERROR(Table1[[#This Row],[pledged]]/Table1[[#This Row],[backers_count]],"0")</f>
        <v>0</v>
      </c>
      <c r="Q1495" s="13">
        <f>(((Table1[[#This Row],[deadline]]/60)/60)/24)+DATE(1970,1,1)</f>
        <v>41441.866608796299</v>
      </c>
      <c r="R1495" s="13">
        <f>(((Table1[[#This Row],[launched_at]]/60)/60)/24)+DATE(1970,1,1)</f>
        <v>41411.866608796299</v>
      </c>
      <c r="S1495" t="s">
        <v>8354</v>
      </c>
      <c r="T1495" t="s">
        <v>8320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ROUND(SUM((Table1[[#This Row],[pledged]]/Table1[[#This Row],[goal]])*100),0)</f>
        <v>9</v>
      </c>
      <c r="P1496" s="8">
        <f>IFERROR(Table1[[#This Row],[pledged]]/Table1[[#This Row],[backers_count]],"0")</f>
        <v>40.454545454545453</v>
      </c>
      <c r="Q1496" s="13">
        <f>(((Table1[[#This Row],[deadline]]/60)/60)/24)+DATE(1970,1,1)</f>
        <v>42097.651388888888</v>
      </c>
      <c r="R1496" s="13">
        <f>(((Table1[[#This Row],[launched_at]]/60)/60)/24)+DATE(1970,1,1)</f>
        <v>42067.722372685181</v>
      </c>
      <c r="S1496" t="s">
        <v>8354</v>
      </c>
      <c r="T1496" t="s">
        <v>8320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ROUND(SUM((Table1[[#This Row],[pledged]]/Table1[[#This Row],[goal]])*100),0)</f>
        <v>0</v>
      </c>
      <c r="P1497" s="8" t="str">
        <f>IFERROR(Table1[[#This Row],[pledged]]/Table1[[#This Row],[backers_count]],"0")</f>
        <v>0</v>
      </c>
      <c r="Q1497" s="13">
        <f>(((Table1[[#This Row],[deadline]]/60)/60)/24)+DATE(1970,1,1)</f>
        <v>40782.789710648147</v>
      </c>
      <c r="R1497" s="13">
        <f>(((Table1[[#This Row],[launched_at]]/60)/60)/24)+DATE(1970,1,1)</f>
        <v>40752.789710648147</v>
      </c>
      <c r="S1497" t="s">
        <v>8354</v>
      </c>
      <c r="T1497" t="s">
        <v>8320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ROUND(SUM((Table1[[#This Row],[pledged]]/Table1[[#This Row],[goal]])*100),0)</f>
        <v>0</v>
      </c>
      <c r="P1498" s="8" t="str">
        <f>IFERROR(Table1[[#This Row],[pledged]]/Table1[[#This Row],[backers_count]],"0")</f>
        <v>0</v>
      </c>
      <c r="Q1498" s="13">
        <f>(((Table1[[#This Row],[deadline]]/60)/60)/24)+DATE(1970,1,1)</f>
        <v>41898.475219907406</v>
      </c>
      <c r="R1498" s="13">
        <f>(((Table1[[#This Row],[launched_at]]/60)/60)/24)+DATE(1970,1,1)</f>
        <v>41838.475219907406</v>
      </c>
      <c r="S1498" t="s">
        <v>8354</v>
      </c>
      <c r="T1498" t="s">
        <v>8320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ROUND(SUM((Table1[[#This Row],[pledged]]/Table1[[#This Row],[goal]])*100),0)</f>
        <v>0</v>
      </c>
      <c r="P1499" s="8">
        <f>IFERROR(Table1[[#This Row],[pledged]]/Table1[[#This Row],[backers_count]],"0")</f>
        <v>1</v>
      </c>
      <c r="Q1499" s="13">
        <f>(((Table1[[#This Row],[deadline]]/60)/60)/24)+DATE(1970,1,1)</f>
        <v>41486.821527777778</v>
      </c>
      <c r="R1499" s="13">
        <f>(((Table1[[#This Row],[launched_at]]/60)/60)/24)+DATE(1970,1,1)</f>
        <v>41444.64261574074</v>
      </c>
      <c r="S1499" t="s">
        <v>8354</v>
      </c>
      <c r="T1499" t="s">
        <v>8320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ROUND(SUM((Table1[[#This Row],[pledged]]/Table1[[#This Row],[goal]])*100),0)</f>
        <v>2</v>
      </c>
      <c r="P1500" s="8">
        <f>IFERROR(Table1[[#This Row],[pledged]]/Table1[[#This Row],[backers_count]],"0")</f>
        <v>19</v>
      </c>
      <c r="Q1500" s="13">
        <f>(((Table1[[#This Row],[deadline]]/60)/60)/24)+DATE(1970,1,1)</f>
        <v>41885.983541666668</v>
      </c>
      <c r="R1500" s="13">
        <f>(((Table1[[#This Row],[launched_at]]/60)/60)/24)+DATE(1970,1,1)</f>
        <v>41840.983541666668</v>
      </c>
      <c r="S1500" t="s">
        <v>8354</v>
      </c>
      <c r="T1500" t="s">
        <v>8320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ROUND(SUM((Table1[[#This Row],[pledged]]/Table1[[#This Row],[goal]])*100),0)</f>
        <v>0</v>
      </c>
      <c r="P1501" s="8">
        <f>IFERROR(Table1[[#This Row],[pledged]]/Table1[[#This Row],[backers_count]],"0")</f>
        <v>5</v>
      </c>
      <c r="Q1501" s="13">
        <f>(((Table1[[#This Row],[deadline]]/60)/60)/24)+DATE(1970,1,1)</f>
        <v>42587.007326388892</v>
      </c>
      <c r="R1501" s="13">
        <f>(((Table1[[#This Row],[launched_at]]/60)/60)/24)+DATE(1970,1,1)</f>
        <v>42527.007326388892</v>
      </c>
      <c r="S1501" t="s">
        <v>8354</v>
      </c>
      <c r="T1501" t="s">
        <v>8320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ROUND(SUM((Table1[[#This Row],[pledged]]/Table1[[#This Row],[goal]])*100),0)</f>
        <v>25</v>
      </c>
      <c r="P1502" s="8">
        <f>IFERROR(Table1[[#This Row],[pledged]]/Table1[[#This Row],[backers_count]],"0")</f>
        <v>46.733333333333334</v>
      </c>
      <c r="Q1502" s="13">
        <f>(((Table1[[#This Row],[deadline]]/60)/60)/24)+DATE(1970,1,1)</f>
        <v>41395.904594907406</v>
      </c>
      <c r="R1502" s="13">
        <f>(((Table1[[#This Row],[launched_at]]/60)/60)/24)+DATE(1970,1,1)</f>
        <v>41365.904594907406</v>
      </c>
      <c r="S1502" t="s">
        <v>8354</v>
      </c>
      <c r="T1502" t="s">
        <v>8320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ROUND(SUM((Table1[[#This Row],[pledged]]/Table1[[#This Row],[goal]])*100),0)</f>
        <v>166</v>
      </c>
      <c r="P1503" s="8">
        <f>IFERROR(Table1[[#This Row],[pledged]]/Table1[[#This Row],[backers_count]],"0")</f>
        <v>97.731073446327684</v>
      </c>
      <c r="Q1503" s="13">
        <f>(((Table1[[#This Row],[deadline]]/60)/60)/24)+DATE(1970,1,1)</f>
        <v>42193.583599537036</v>
      </c>
      <c r="R1503" s="13">
        <f>(((Table1[[#This Row],[launched_at]]/60)/60)/24)+DATE(1970,1,1)</f>
        <v>42163.583599537036</v>
      </c>
      <c r="S1503" t="s">
        <v>8359</v>
      </c>
      <c r="T1503" t="s">
        <v>8330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ROUND(SUM((Table1[[#This Row],[pledged]]/Table1[[#This Row],[goal]])*100),0)</f>
        <v>101</v>
      </c>
      <c r="P1504" s="8">
        <f>IFERROR(Table1[[#This Row],[pledged]]/Table1[[#This Row],[backers_count]],"0")</f>
        <v>67.835866261398181</v>
      </c>
      <c r="Q1504" s="13">
        <f>(((Table1[[#This Row],[deadline]]/60)/60)/24)+DATE(1970,1,1)</f>
        <v>42454.916666666672</v>
      </c>
      <c r="R1504" s="13">
        <f>(((Table1[[#This Row],[launched_at]]/60)/60)/24)+DATE(1970,1,1)</f>
        <v>42426.542592592596</v>
      </c>
      <c r="S1504" t="s">
        <v>8359</v>
      </c>
      <c r="T1504" t="s">
        <v>8330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ROUND(SUM((Table1[[#This Row],[pledged]]/Table1[[#This Row],[goal]])*100),0)</f>
        <v>108</v>
      </c>
      <c r="P1505" s="8">
        <f>IFERROR(Table1[[#This Row],[pledged]]/Table1[[#This Row],[backers_count]],"0")</f>
        <v>56.98492957746479</v>
      </c>
      <c r="Q1505" s="13">
        <f>(((Table1[[#This Row],[deadline]]/60)/60)/24)+DATE(1970,1,1)</f>
        <v>42666.347233796296</v>
      </c>
      <c r="R1505" s="13">
        <f>(((Table1[[#This Row],[launched_at]]/60)/60)/24)+DATE(1970,1,1)</f>
        <v>42606.347233796296</v>
      </c>
      <c r="S1505" t="s">
        <v>8359</v>
      </c>
      <c r="T1505" t="s">
        <v>8330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ROUND(SUM((Table1[[#This Row],[pledged]]/Table1[[#This Row],[goal]])*100),0)</f>
        <v>278</v>
      </c>
      <c r="P1506" s="8">
        <f>IFERROR(Table1[[#This Row],[pledged]]/Table1[[#This Row],[backers_count]],"0")</f>
        <v>67.159851301115239</v>
      </c>
      <c r="Q1506" s="13">
        <f>(((Table1[[#This Row],[deadline]]/60)/60)/24)+DATE(1970,1,1)</f>
        <v>41800.356249999997</v>
      </c>
      <c r="R1506" s="13">
        <f>(((Table1[[#This Row],[launched_at]]/60)/60)/24)+DATE(1970,1,1)</f>
        <v>41772.657685185186</v>
      </c>
      <c r="S1506" t="s">
        <v>8359</v>
      </c>
      <c r="T1506" t="s">
        <v>8330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ROUND(SUM((Table1[[#This Row],[pledged]]/Table1[[#This Row],[goal]])*100),0)</f>
        <v>104</v>
      </c>
      <c r="P1507" s="8">
        <f>IFERROR(Table1[[#This Row],[pledged]]/Table1[[#This Row],[backers_count]],"0")</f>
        <v>48.037681159420288</v>
      </c>
      <c r="Q1507" s="13">
        <f>(((Table1[[#This Row],[deadline]]/60)/60)/24)+DATE(1970,1,1)</f>
        <v>42451.834027777775</v>
      </c>
      <c r="R1507" s="13">
        <f>(((Table1[[#This Row],[launched_at]]/60)/60)/24)+DATE(1970,1,1)</f>
        <v>42414.44332175926</v>
      </c>
      <c r="S1507" t="s">
        <v>8359</v>
      </c>
      <c r="T1507" t="s">
        <v>8330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ROUND(SUM((Table1[[#This Row],[pledged]]/Table1[[#This Row],[goal]])*100),0)</f>
        <v>111</v>
      </c>
      <c r="P1508" s="8">
        <f>IFERROR(Table1[[#This Row],[pledged]]/Table1[[#This Row],[backers_count]],"0")</f>
        <v>38.860465116279073</v>
      </c>
      <c r="Q1508" s="13">
        <f>(((Table1[[#This Row],[deadline]]/60)/60)/24)+DATE(1970,1,1)</f>
        <v>41844.785925925928</v>
      </c>
      <c r="R1508" s="13">
        <f>(((Table1[[#This Row],[launched_at]]/60)/60)/24)+DATE(1970,1,1)</f>
        <v>41814.785925925928</v>
      </c>
      <c r="S1508" t="s">
        <v>8359</v>
      </c>
      <c r="T1508" t="s">
        <v>8330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ROUND(SUM((Table1[[#This Row],[pledged]]/Table1[[#This Row],[goal]])*100),0)</f>
        <v>215</v>
      </c>
      <c r="P1509" s="8">
        <f>IFERROR(Table1[[#This Row],[pledged]]/Table1[[#This Row],[backers_count]],"0")</f>
        <v>78.181818181818187</v>
      </c>
      <c r="Q1509" s="13">
        <f>(((Table1[[#This Row],[deadline]]/60)/60)/24)+DATE(1970,1,1)</f>
        <v>40313.340277777781</v>
      </c>
      <c r="R1509" s="13">
        <f>(((Table1[[#This Row],[launched_at]]/60)/60)/24)+DATE(1970,1,1)</f>
        <v>40254.450335648151</v>
      </c>
      <c r="S1509" t="s">
        <v>8359</v>
      </c>
      <c r="T1509" t="s">
        <v>8330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ROUND(SUM((Table1[[#This Row],[pledged]]/Table1[[#This Row],[goal]])*100),0)</f>
        <v>111</v>
      </c>
      <c r="P1510" s="8">
        <f>IFERROR(Table1[[#This Row],[pledged]]/Table1[[#This Row],[backers_count]],"0")</f>
        <v>97.113744075829388</v>
      </c>
      <c r="Q1510" s="13">
        <f>(((Table1[[#This Row],[deadline]]/60)/60)/24)+DATE(1970,1,1)</f>
        <v>41817.614363425928</v>
      </c>
      <c r="R1510" s="13">
        <f>(((Table1[[#This Row],[launched_at]]/60)/60)/24)+DATE(1970,1,1)</f>
        <v>41786.614363425928</v>
      </c>
      <c r="S1510" t="s">
        <v>8359</v>
      </c>
      <c r="T1510" t="s">
        <v>8330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ROUND(SUM((Table1[[#This Row],[pledged]]/Table1[[#This Row],[goal]])*100),0)</f>
        <v>124</v>
      </c>
      <c r="P1511" s="8">
        <f>IFERROR(Table1[[#This Row],[pledged]]/Table1[[#This Row],[backers_count]],"0")</f>
        <v>110.39397959183674</v>
      </c>
      <c r="Q1511" s="13">
        <f>(((Table1[[#This Row],[deadline]]/60)/60)/24)+DATE(1970,1,1)</f>
        <v>42780.957638888889</v>
      </c>
      <c r="R1511" s="13">
        <f>(((Table1[[#This Row],[launched_at]]/60)/60)/24)+DATE(1970,1,1)</f>
        <v>42751.533391203702</v>
      </c>
      <c r="S1511" t="s">
        <v>8359</v>
      </c>
      <c r="T1511" t="s">
        <v>8330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ROUND(SUM((Table1[[#This Row],[pledged]]/Table1[[#This Row],[goal]])*100),0)</f>
        <v>101</v>
      </c>
      <c r="P1512" s="8">
        <f>IFERROR(Table1[[#This Row],[pledged]]/Table1[[#This Row],[backers_count]],"0")</f>
        <v>39.91506172839506</v>
      </c>
      <c r="Q1512" s="13">
        <f>(((Table1[[#This Row],[deadline]]/60)/60)/24)+DATE(1970,1,1)</f>
        <v>41839.385162037033</v>
      </c>
      <c r="R1512" s="13">
        <f>(((Table1[[#This Row],[launched_at]]/60)/60)/24)+DATE(1970,1,1)</f>
        <v>41809.385162037033</v>
      </c>
      <c r="S1512" t="s">
        <v>8359</v>
      </c>
      <c r="T1512" t="s">
        <v>8330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ROUND(SUM((Table1[[#This Row],[pledged]]/Table1[[#This Row],[goal]])*100),0)</f>
        <v>112</v>
      </c>
      <c r="P1513" s="8">
        <f>IFERROR(Table1[[#This Row],[pledged]]/Table1[[#This Row],[backers_count]],"0")</f>
        <v>75.975728155339809</v>
      </c>
      <c r="Q1513" s="13">
        <f>(((Table1[[#This Row],[deadline]]/60)/60)/24)+DATE(1970,1,1)</f>
        <v>42326.625046296293</v>
      </c>
      <c r="R1513" s="13">
        <f>(((Table1[[#This Row],[launched_at]]/60)/60)/24)+DATE(1970,1,1)</f>
        <v>42296.583379629628</v>
      </c>
      <c r="S1513" t="s">
        <v>8359</v>
      </c>
      <c r="T1513" t="s">
        <v>8330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ROUND(SUM((Table1[[#This Row],[pledged]]/Table1[[#This Row],[goal]])*100),0)</f>
        <v>559</v>
      </c>
      <c r="P1514" s="8">
        <f>IFERROR(Table1[[#This Row],[pledged]]/Table1[[#This Row],[backers_count]],"0")</f>
        <v>58.379104477611939</v>
      </c>
      <c r="Q1514" s="13">
        <f>(((Table1[[#This Row],[deadline]]/60)/60)/24)+DATE(1970,1,1)</f>
        <v>42771.684479166666</v>
      </c>
      <c r="R1514" s="13">
        <f>(((Table1[[#This Row],[launched_at]]/60)/60)/24)+DATE(1970,1,1)</f>
        <v>42741.684479166666</v>
      </c>
      <c r="S1514" t="s">
        <v>8359</v>
      </c>
      <c r="T1514" t="s">
        <v>8330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ROUND(SUM((Table1[[#This Row],[pledged]]/Table1[[#This Row],[goal]])*100),0)</f>
        <v>150</v>
      </c>
      <c r="P1515" s="8">
        <f>IFERROR(Table1[[#This Row],[pledged]]/Table1[[#This Row],[backers_count]],"0")</f>
        <v>55.82093023255814</v>
      </c>
      <c r="Q1515" s="13">
        <f>(((Table1[[#This Row],[deadline]]/60)/60)/24)+DATE(1970,1,1)</f>
        <v>41836.637337962966</v>
      </c>
      <c r="R1515" s="13">
        <f>(((Table1[[#This Row],[launched_at]]/60)/60)/24)+DATE(1970,1,1)</f>
        <v>41806.637337962966</v>
      </c>
      <c r="S1515" t="s">
        <v>8359</v>
      </c>
      <c r="T1515" t="s">
        <v>8330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ROUND(SUM((Table1[[#This Row],[pledged]]/Table1[[#This Row],[goal]])*100),0)</f>
        <v>106</v>
      </c>
      <c r="P1516" s="8">
        <f>IFERROR(Table1[[#This Row],[pledged]]/Table1[[#This Row],[backers_count]],"0")</f>
        <v>151.24431818181819</v>
      </c>
      <c r="Q1516" s="13">
        <f>(((Table1[[#This Row],[deadline]]/60)/60)/24)+DATE(1970,1,1)</f>
        <v>42274.597685185188</v>
      </c>
      <c r="R1516" s="13">
        <f>(((Table1[[#This Row],[launched_at]]/60)/60)/24)+DATE(1970,1,1)</f>
        <v>42234.597685185188</v>
      </c>
      <c r="S1516" t="s">
        <v>8359</v>
      </c>
      <c r="T1516" t="s">
        <v>8330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ROUND(SUM((Table1[[#This Row],[pledged]]/Table1[[#This Row],[goal]])*100),0)</f>
        <v>157</v>
      </c>
      <c r="P1517" s="8">
        <f>IFERROR(Table1[[#This Row],[pledged]]/Table1[[#This Row],[backers_count]],"0")</f>
        <v>849.67027027027029</v>
      </c>
      <c r="Q1517" s="13">
        <f>(((Table1[[#This Row],[deadline]]/60)/60)/24)+DATE(1970,1,1)</f>
        <v>42445.211770833332</v>
      </c>
      <c r="R1517" s="13">
        <f>(((Table1[[#This Row],[launched_at]]/60)/60)/24)+DATE(1970,1,1)</f>
        <v>42415.253437499996</v>
      </c>
      <c r="S1517" t="s">
        <v>8359</v>
      </c>
      <c r="T1517" t="s">
        <v>8330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ROUND(SUM((Table1[[#This Row],[pledged]]/Table1[[#This Row],[goal]])*100),0)</f>
        <v>109</v>
      </c>
      <c r="P1518" s="8">
        <f>IFERROR(Table1[[#This Row],[pledged]]/Table1[[#This Row],[backers_count]],"0")</f>
        <v>159.24137931034483</v>
      </c>
      <c r="Q1518" s="13">
        <f>(((Table1[[#This Row],[deadline]]/60)/60)/24)+DATE(1970,1,1)</f>
        <v>42649.583333333328</v>
      </c>
      <c r="R1518" s="13">
        <f>(((Table1[[#This Row],[launched_at]]/60)/60)/24)+DATE(1970,1,1)</f>
        <v>42619.466342592597</v>
      </c>
      <c r="S1518" t="s">
        <v>8359</v>
      </c>
      <c r="T1518" t="s">
        <v>8330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ROUND(SUM((Table1[[#This Row],[pledged]]/Table1[[#This Row],[goal]])*100),0)</f>
        <v>162</v>
      </c>
      <c r="P1519" s="8">
        <f>IFERROR(Table1[[#This Row],[pledged]]/Table1[[#This Row],[backers_count]],"0")</f>
        <v>39.507317073170732</v>
      </c>
      <c r="Q1519" s="13">
        <f>(((Table1[[#This Row],[deadline]]/60)/60)/24)+DATE(1970,1,1)</f>
        <v>41979.25</v>
      </c>
      <c r="R1519" s="13">
        <f>(((Table1[[#This Row],[launched_at]]/60)/60)/24)+DATE(1970,1,1)</f>
        <v>41948.56658564815</v>
      </c>
      <c r="S1519" t="s">
        <v>8359</v>
      </c>
      <c r="T1519" t="s">
        <v>8330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ROUND(SUM((Table1[[#This Row],[pledged]]/Table1[[#This Row],[goal]])*100),0)</f>
        <v>205</v>
      </c>
      <c r="P1520" s="8">
        <f>IFERROR(Table1[[#This Row],[pledged]]/Table1[[#This Row],[backers_count]],"0")</f>
        <v>130.52966101694915</v>
      </c>
      <c r="Q1520" s="13">
        <f>(((Table1[[#This Row],[deadline]]/60)/60)/24)+DATE(1970,1,1)</f>
        <v>41790.8200462963</v>
      </c>
      <c r="R1520" s="13">
        <f>(((Table1[[#This Row],[launched_at]]/60)/60)/24)+DATE(1970,1,1)</f>
        <v>41760.8200462963</v>
      </c>
      <c r="S1520" t="s">
        <v>8359</v>
      </c>
      <c r="T1520" t="s">
        <v>8330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ROUND(SUM((Table1[[#This Row],[pledged]]/Table1[[#This Row],[goal]])*100),0)</f>
        <v>103</v>
      </c>
      <c r="P1521" s="8">
        <f>IFERROR(Table1[[#This Row],[pledged]]/Table1[[#This Row],[backers_count]],"0")</f>
        <v>64.156896551724131</v>
      </c>
      <c r="Q1521" s="13">
        <f>(((Table1[[#This Row],[deadline]]/60)/60)/24)+DATE(1970,1,1)</f>
        <v>41810.915972222225</v>
      </c>
      <c r="R1521" s="13">
        <f>(((Table1[[#This Row],[launched_at]]/60)/60)/24)+DATE(1970,1,1)</f>
        <v>41782.741701388892</v>
      </c>
      <c r="S1521" t="s">
        <v>8359</v>
      </c>
      <c r="T1521" t="s">
        <v>8330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ROUND(SUM((Table1[[#This Row],[pledged]]/Table1[[#This Row],[goal]])*100),0)</f>
        <v>103</v>
      </c>
      <c r="P1522" s="8">
        <f>IFERROR(Table1[[#This Row],[pledged]]/Table1[[#This Row],[backers_count]],"0")</f>
        <v>111.52694610778443</v>
      </c>
      <c r="Q1522" s="13">
        <f>(((Table1[[#This Row],[deadline]]/60)/60)/24)+DATE(1970,1,1)</f>
        <v>41992.166666666672</v>
      </c>
      <c r="R1522" s="13">
        <f>(((Table1[[#This Row],[launched_at]]/60)/60)/24)+DATE(1970,1,1)</f>
        <v>41955.857789351852</v>
      </c>
      <c r="S1522" t="s">
        <v>8359</v>
      </c>
      <c r="T1522" t="s">
        <v>8330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ROUND(SUM((Table1[[#This Row],[pledged]]/Table1[[#This Row],[goal]])*100),0)</f>
        <v>107</v>
      </c>
      <c r="P1523" s="8">
        <f>IFERROR(Table1[[#This Row],[pledged]]/Table1[[#This Row],[backers_count]],"0")</f>
        <v>170.44680851063831</v>
      </c>
      <c r="Q1523" s="13">
        <f>(((Table1[[#This Row],[deadline]]/60)/60)/24)+DATE(1970,1,1)</f>
        <v>42528.167719907404</v>
      </c>
      <c r="R1523" s="13">
        <f>(((Table1[[#This Row],[launched_at]]/60)/60)/24)+DATE(1970,1,1)</f>
        <v>42493.167719907404</v>
      </c>
      <c r="S1523" t="s">
        <v>8359</v>
      </c>
      <c r="T1523" t="s">
        <v>8330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ROUND(SUM((Table1[[#This Row],[pledged]]/Table1[[#This Row],[goal]])*100),0)</f>
        <v>139</v>
      </c>
      <c r="P1524" s="8">
        <f>IFERROR(Table1[[#This Row],[pledged]]/Table1[[#This Row],[backers_count]],"0")</f>
        <v>133.7391592920354</v>
      </c>
      <c r="Q1524" s="13">
        <f>(((Table1[[#This Row],[deadline]]/60)/60)/24)+DATE(1970,1,1)</f>
        <v>41929.830312500002</v>
      </c>
      <c r="R1524" s="13">
        <f>(((Table1[[#This Row],[launched_at]]/60)/60)/24)+DATE(1970,1,1)</f>
        <v>41899.830312500002</v>
      </c>
      <c r="S1524" t="s">
        <v>8359</v>
      </c>
      <c r="T1524" t="s">
        <v>8330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ROUND(SUM((Table1[[#This Row],[pledged]]/Table1[[#This Row],[goal]])*100),0)</f>
        <v>125</v>
      </c>
      <c r="P1525" s="8">
        <f>IFERROR(Table1[[#This Row],[pledged]]/Table1[[#This Row],[backers_count]],"0")</f>
        <v>95.834024896265561</v>
      </c>
      <c r="Q1525" s="13">
        <f>(((Table1[[#This Row],[deadline]]/60)/60)/24)+DATE(1970,1,1)</f>
        <v>41996</v>
      </c>
      <c r="R1525" s="13">
        <f>(((Table1[[#This Row],[launched_at]]/60)/60)/24)+DATE(1970,1,1)</f>
        <v>41964.751342592594</v>
      </c>
      <c r="S1525" t="s">
        <v>8359</v>
      </c>
      <c r="T1525" t="s">
        <v>8330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ROUND(SUM((Table1[[#This Row],[pledged]]/Table1[[#This Row],[goal]])*100),0)</f>
        <v>207</v>
      </c>
      <c r="P1526" s="8">
        <f>IFERROR(Table1[[#This Row],[pledged]]/Table1[[#This Row],[backers_count]],"0")</f>
        <v>221.78571428571428</v>
      </c>
      <c r="Q1526" s="13">
        <f>(((Table1[[#This Row],[deadline]]/60)/60)/24)+DATE(1970,1,1)</f>
        <v>42786.501041666663</v>
      </c>
      <c r="R1526" s="13">
        <f>(((Table1[[#This Row],[launched_at]]/60)/60)/24)+DATE(1970,1,1)</f>
        <v>42756.501041666663</v>
      </c>
      <c r="S1526" t="s">
        <v>8359</v>
      </c>
      <c r="T1526" t="s">
        <v>8330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ROUND(SUM((Table1[[#This Row],[pledged]]/Table1[[#This Row],[goal]])*100),0)</f>
        <v>174</v>
      </c>
      <c r="P1527" s="8">
        <f>IFERROR(Table1[[#This Row],[pledged]]/Table1[[#This Row],[backers_count]],"0")</f>
        <v>32.315357142857138</v>
      </c>
      <c r="Q1527" s="13">
        <f>(((Table1[[#This Row],[deadline]]/60)/60)/24)+DATE(1970,1,1)</f>
        <v>42600.702986111108</v>
      </c>
      <c r="R1527" s="13">
        <f>(((Table1[[#This Row],[launched_at]]/60)/60)/24)+DATE(1970,1,1)</f>
        <v>42570.702986111108</v>
      </c>
      <c r="S1527" t="s">
        <v>8359</v>
      </c>
      <c r="T1527" t="s">
        <v>8330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ROUND(SUM((Table1[[#This Row],[pledged]]/Table1[[#This Row],[goal]])*100),0)</f>
        <v>120</v>
      </c>
      <c r="P1528" s="8">
        <f>IFERROR(Table1[[#This Row],[pledged]]/Table1[[#This Row],[backers_count]],"0")</f>
        <v>98.839285714285708</v>
      </c>
      <c r="Q1528" s="13">
        <f>(((Table1[[#This Row],[deadline]]/60)/60)/24)+DATE(1970,1,1)</f>
        <v>42388.276006944448</v>
      </c>
      <c r="R1528" s="13">
        <f>(((Table1[[#This Row],[launched_at]]/60)/60)/24)+DATE(1970,1,1)</f>
        <v>42339.276006944448</v>
      </c>
      <c r="S1528" t="s">
        <v>8359</v>
      </c>
      <c r="T1528" t="s">
        <v>8330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ROUND(SUM((Table1[[#This Row],[pledged]]/Table1[[#This Row],[goal]])*100),0)</f>
        <v>110</v>
      </c>
      <c r="P1529" s="8">
        <f>IFERROR(Table1[[#This Row],[pledged]]/Table1[[#This Row],[backers_count]],"0")</f>
        <v>55.222142857142863</v>
      </c>
      <c r="Q1529" s="13">
        <f>(((Table1[[#This Row],[deadline]]/60)/60)/24)+DATE(1970,1,1)</f>
        <v>42808.558865740735</v>
      </c>
      <c r="R1529" s="13">
        <f>(((Table1[[#This Row],[launched_at]]/60)/60)/24)+DATE(1970,1,1)</f>
        <v>42780.600532407407</v>
      </c>
      <c r="S1529" t="s">
        <v>8359</v>
      </c>
      <c r="T1529" t="s">
        <v>8330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ROUND(SUM((Table1[[#This Row],[pledged]]/Table1[[#This Row],[goal]])*100),0)</f>
        <v>282</v>
      </c>
      <c r="P1530" s="8">
        <f>IFERROR(Table1[[#This Row],[pledged]]/Table1[[#This Row],[backers_count]],"0")</f>
        <v>52.793750000000003</v>
      </c>
      <c r="Q1530" s="13">
        <f>(((Table1[[#This Row],[deadline]]/60)/60)/24)+DATE(1970,1,1)</f>
        <v>42767</v>
      </c>
      <c r="R1530" s="13">
        <f>(((Table1[[#This Row],[launched_at]]/60)/60)/24)+DATE(1970,1,1)</f>
        <v>42736.732893518521</v>
      </c>
      <c r="S1530" t="s">
        <v>8359</v>
      </c>
      <c r="T1530" t="s">
        <v>8330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ROUND(SUM((Table1[[#This Row],[pledged]]/Table1[[#This Row],[goal]])*100),0)</f>
        <v>101</v>
      </c>
      <c r="P1531" s="8">
        <f>IFERROR(Table1[[#This Row],[pledged]]/Table1[[#This Row],[backers_count]],"0")</f>
        <v>135.66666666666666</v>
      </c>
      <c r="Q1531" s="13">
        <f>(((Table1[[#This Row],[deadline]]/60)/60)/24)+DATE(1970,1,1)</f>
        <v>42082.587037037039</v>
      </c>
      <c r="R1531" s="13">
        <f>(((Table1[[#This Row],[launched_at]]/60)/60)/24)+DATE(1970,1,1)</f>
        <v>42052.628703703704</v>
      </c>
      <c r="S1531" t="s">
        <v>8359</v>
      </c>
      <c r="T1531" t="s">
        <v>8330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ROUND(SUM((Table1[[#This Row],[pledged]]/Table1[[#This Row],[goal]])*100),0)</f>
        <v>135</v>
      </c>
      <c r="P1532" s="8">
        <f>IFERROR(Table1[[#This Row],[pledged]]/Table1[[#This Row],[backers_count]],"0")</f>
        <v>53.991990846681922</v>
      </c>
      <c r="Q1532" s="13">
        <f>(((Table1[[#This Row],[deadline]]/60)/60)/24)+DATE(1970,1,1)</f>
        <v>42300.767303240747</v>
      </c>
      <c r="R1532" s="13">
        <f>(((Table1[[#This Row],[launched_at]]/60)/60)/24)+DATE(1970,1,1)</f>
        <v>42275.767303240747</v>
      </c>
      <c r="S1532" t="s">
        <v>8359</v>
      </c>
      <c r="T1532" t="s">
        <v>8330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ROUND(SUM((Table1[[#This Row],[pledged]]/Table1[[#This Row],[goal]])*100),0)</f>
        <v>176</v>
      </c>
      <c r="P1533" s="8">
        <f>IFERROR(Table1[[#This Row],[pledged]]/Table1[[#This Row],[backers_count]],"0")</f>
        <v>56.643835616438359</v>
      </c>
      <c r="Q1533" s="13">
        <f>(((Table1[[#This Row],[deadline]]/60)/60)/24)+DATE(1970,1,1)</f>
        <v>41974.125</v>
      </c>
      <c r="R1533" s="13">
        <f>(((Table1[[#This Row],[launched_at]]/60)/60)/24)+DATE(1970,1,1)</f>
        <v>41941.802384259259</v>
      </c>
      <c r="S1533" t="s">
        <v>8359</v>
      </c>
      <c r="T1533" t="s">
        <v>8330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ROUND(SUM((Table1[[#This Row],[pledged]]/Table1[[#This Row],[goal]])*100),0)</f>
        <v>484</v>
      </c>
      <c r="P1534" s="8">
        <f>IFERROR(Table1[[#This Row],[pledged]]/Table1[[#This Row],[backers_count]],"0")</f>
        <v>82.316326530612244</v>
      </c>
      <c r="Q1534" s="13">
        <f>(((Table1[[#This Row],[deadline]]/60)/60)/24)+DATE(1970,1,1)</f>
        <v>42415.625</v>
      </c>
      <c r="R1534" s="13">
        <f>(((Table1[[#This Row],[launched_at]]/60)/60)/24)+DATE(1970,1,1)</f>
        <v>42391.475289351853</v>
      </c>
      <c r="S1534" t="s">
        <v>8359</v>
      </c>
      <c r="T1534" t="s">
        <v>8330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ROUND(SUM((Table1[[#This Row],[pledged]]/Table1[[#This Row],[goal]])*100),0)</f>
        <v>145</v>
      </c>
      <c r="P1535" s="8">
        <f>IFERROR(Table1[[#This Row],[pledged]]/Table1[[#This Row],[backers_count]],"0")</f>
        <v>88.26081081081081</v>
      </c>
      <c r="Q1535" s="13">
        <f>(((Table1[[#This Row],[deadline]]/60)/60)/24)+DATE(1970,1,1)</f>
        <v>42492.165972222225</v>
      </c>
      <c r="R1535" s="13">
        <f>(((Table1[[#This Row],[launched_at]]/60)/60)/24)+DATE(1970,1,1)</f>
        <v>42443.00204861111</v>
      </c>
      <c r="S1535" t="s">
        <v>8359</v>
      </c>
      <c r="T1535" t="s">
        <v>8330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ROUND(SUM((Table1[[#This Row],[pledged]]/Table1[[#This Row],[goal]])*100),0)</f>
        <v>418</v>
      </c>
      <c r="P1536" s="8">
        <f>IFERROR(Table1[[#This Row],[pledged]]/Table1[[#This Row],[backers_count]],"0")</f>
        <v>84.905149051490511</v>
      </c>
      <c r="Q1536" s="13">
        <f>(((Table1[[#This Row],[deadline]]/60)/60)/24)+DATE(1970,1,1)</f>
        <v>42251.67432870371</v>
      </c>
      <c r="R1536" s="13">
        <f>(((Table1[[#This Row],[launched_at]]/60)/60)/24)+DATE(1970,1,1)</f>
        <v>42221.67432870371</v>
      </c>
      <c r="S1536" t="s">
        <v>8359</v>
      </c>
      <c r="T1536" t="s">
        <v>8330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ROUND(SUM((Table1[[#This Row],[pledged]]/Table1[[#This Row],[goal]])*100),0)</f>
        <v>132</v>
      </c>
      <c r="P1537" s="8">
        <f>IFERROR(Table1[[#This Row],[pledged]]/Table1[[#This Row],[backers_count]],"0")</f>
        <v>48.154545454545456</v>
      </c>
      <c r="Q1537" s="13">
        <f>(((Table1[[#This Row],[deadline]]/60)/60)/24)+DATE(1970,1,1)</f>
        <v>42513.916666666672</v>
      </c>
      <c r="R1537" s="13">
        <f>(((Table1[[#This Row],[launched_at]]/60)/60)/24)+DATE(1970,1,1)</f>
        <v>42484.829062500001</v>
      </c>
      <c r="S1537" t="s">
        <v>8359</v>
      </c>
      <c r="T1537" t="s">
        <v>8330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ROUND(SUM((Table1[[#This Row],[pledged]]/Table1[[#This Row],[goal]])*100),0)</f>
        <v>250</v>
      </c>
      <c r="P1538" s="8">
        <f>IFERROR(Table1[[#This Row],[pledged]]/Table1[[#This Row],[backers_count]],"0")</f>
        <v>66.015406593406595</v>
      </c>
      <c r="Q1538" s="13">
        <f>(((Table1[[#This Row],[deadline]]/60)/60)/24)+DATE(1970,1,1)</f>
        <v>42243.802199074074</v>
      </c>
      <c r="R1538" s="13">
        <f>(((Table1[[#This Row],[launched_at]]/60)/60)/24)+DATE(1970,1,1)</f>
        <v>42213.802199074074</v>
      </c>
      <c r="S1538" t="s">
        <v>8359</v>
      </c>
      <c r="T1538" t="s">
        <v>8330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ROUND(SUM((Table1[[#This Row],[pledged]]/Table1[[#This Row],[goal]])*100),0)</f>
        <v>180</v>
      </c>
      <c r="P1539" s="8">
        <f>IFERROR(Table1[[#This Row],[pledged]]/Table1[[#This Row],[backers_count]],"0")</f>
        <v>96.375</v>
      </c>
      <c r="Q1539" s="13">
        <f>(((Table1[[#This Row],[deadline]]/60)/60)/24)+DATE(1970,1,1)</f>
        <v>42588.75</v>
      </c>
      <c r="R1539" s="13">
        <f>(((Table1[[#This Row],[launched_at]]/60)/60)/24)+DATE(1970,1,1)</f>
        <v>42552.315127314811</v>
      </c>
      <c r="S1539" t="s">
        <v>8359</v>
      </c>
      <c r="T1539" t="s">
        <v>8330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ROUND(SUM((Table1[[#This Row],[pledged]]/Table1[[#This Row],[goal]])*100),0)</f>
        <v>103</v>
      </c>
      <c r="P1540" s="8">
        <f>IFERROR(Table1[[#This Row],[pledged]]/Table1[[#This Row],[backers_count]],"0")</f>
        <v>156.17391304347825</v>
      </c>
      <c r="Q1540" s="13">
        <f>(((Table1[[#This Row],[deadline]]/60)/60)/24)+DATE(1970,1,1)</f>
        <v>42026.782060185185</v>
      </c>
      <c r="R1540" s="13">
        <f>(((Table1[[#This Row],[launched_at]]/60)/60)/24)+DATE(1970,1,1)</f>
        <v>41981.782060185185</v>
      </c>
      <c r="S1540" t="s">
        <v>8359</v>
      </c>
      <c r="T1540" t="s">
        <v>8330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ROUND(SUM((Table1[[#This Row],[pledged]]/Table1[[#This Row],[goal]])*100),0)</f>
        <v>136</v>
      </c>
      <c r="P1541" s="8">
        <f>IFERROR(Table1[[#This Row],[pledged]]/Table1[[#This Row],[backers_count]],"0")</f>
        <v>95.764859154929582</v>
      </c>
      <c r="Q1541" s="13">
        <f>(((Table1[[#This Row],[deadline]]/60)/60)/24)+DATE(1970,1,1)</f>
        <v>42738.919201388882</v>
      </c>
      <c r="R1541" s="13">
        <f>(((Table1[[#This Row],[launched_at]]/60)/60)/24)+DATE(1970,1,1)</f>
        <v>42705.919201388882</v>
      </c>
      <c r="S1541" t="s">
        <v>8359</v>
      </c>
      <c r="T1541" t="s">
        <v>8330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ROUND(SUM((Table1[[#This Row],[pledged]]/Table1[[#This Row],[goal]])*100),0)</f>
        <v>118</v>
      </c>
      <c r="P1542" s="8">
        <f>IFERROR(Table1[[#This Row],[pledged]]/Table1[[#This Row],[backers_count]],"0")</f>
        <v>180.40816326530611</v>
      </c>
      <c r="Q1542" s="13">
        <f>(((Table1[[#This Row],[deadline]]/60)/60)/24)+DATE(1970,1,1)</f>
        <v>41969.052083333328</v>
      </c>
      <c r="R1542" s="13">
        <f>(((Table1[[#This Row],[launched_at]]/60)/60)/24)+DATE(1970,1,1)</f>
        <v>41939.00712962963</v>
      </c>
      <c r="S1542" t="s">
        <v>8359</v>
      </c>
      <c r="T1542" t="s">
        <v>8330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ROUND(SUM((Table1[[#This Row],[pledged]]/Table1[[#This Row],[goal]])*100),0)</f>
        <v>0</v>
      </c>
      <c r="P1543" s="8">
        <f>IFERROR(Table1[[#This Row],[pledged]]/Table1[[#This Row],[backers_count]],"0")</f>
        <v>3</v>
      </c>
      <c r="Q1543" s="13">
        <f>(((Table1[[#This Row],[deadline]]/60)/60)/24)+DATE(1970,1,1)</f>
        <v>42004.712245370371</v>
      </c>
      <c r="R1543" s="13">
        <f>(((Table1[[#This Row],[launched_at]]/60)/60)/24)+DATE(1970,1,1)</f>
        <v>41974.712245370371</v>
      </c>
      <c r="S1543" t="s">
        <v>8359</v>
      </c>
      <c r="T1543" t="s">
        <v>8334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ROUND(SUM((Table1[[#This Row],[pledged]]/Table1[[#This Row],[goal]])*100),0)</f>
        <v>4</v>
      </c>
      <c r="P1544" s="8">
        <f>IFERROR(Table1[[#This Row],[pledged]]/Table1[[#This Row],[backers_count]],"0")</f>
        <v>20</v>
      </c>
      <c r="Q1544" s="13">
        <f>(((Table1[[#This Row],[deadline]]/60)/60)/24)+DATE(1970,1,1)</f>
        <v>42185.996527777781</v>
      </c>
      <c r="R1544" s="13">
        <f>(((Table1[[#This Row],[launched_at]]/60)/60)/24)+DATE(1970,1,1)</f>
        <v>42170.996527777781</v>
      </c>
      <c r="S1544" t="s">
        <v>8359</v>
      </c>
      <c r="T1544" t="s">
        <v>8334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ROUND(SUM((Table1[[#This Row],[pledged]]/Table1[[#This Row],[goal]])*100),0)</f>
        <v>0</v>
      </c>
      <c r="P1545" s="8">
        <f>IFERROR(Table1[[#This Row],[pledged]]/Table1[[#This Row],[backers_count]],"0")</f>
        <v>10</v>
      </c>
      <c r="Q1545" s="13">
        <f>(((Table1[[#This Row],[deadline]]/60)/60)/24)+DATE(1970,1,1)</f>
        <v>41965.551319444443</v>
      </c>
      <c r="R1545" s="13">
        <f>(((Table1[[#This Row],[launched_at]]/60)/60)/24)+DATE(1970,1,1)</f>
        <v>41935.509652777779</v>
      </c>
      <c r="S1545" t="s">
        <v>8359</v>
      </c>
      <c r="T1545" t="s">
        <v>8334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ROUND(SUM((Table1[[#This Row],[pledged]]/Table1[[#This Row],[goal]])*100),0)</f>
        <v>0</v>
      </c>
      <c r="P1546" s="8" t="str">
        <f>IFERROR(Table1[[#This Row],[pledged]]/Table1[[#This Row],[backers_count]],"0")</f>
        <v>0</v>
      </c>
      <c r="Q1546" s="13">
        <f>(((Table1[[#This Row],[deadline]]/60)/60)/24)+DATE(1970,1,1)</f>
        <v>42095.012499999997</v>
      </c>
      <c r="R1546" s="13">
        <f>(((Table1[[#This Row],[launched_at]]/60)/60)/24)+DATE(1970,1,1)</f>
        <v>42053.051203703704</v>
      </c>
      <c r="S1546" t="s">
        <v>8359</v>
      </c>
      <c r="T1546" t="s">
        <v>8334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ROUND(SUM((Table1[[#This Row],[pledged]]/Table1[[#This Row],[goal]])*100),0)</f>
        <v>0</v>
      </c>
      <c r="P1547" s="8">
        <f>IFERROR(Table1[[#This Row],[pledged]]/Table1[[#This Row],[backers_count]],"0")</f>
        <v>1</v>
      </c>
      <c r="Q1547" s="13">
        <f>(((Table1[[#This Row],[deadline]]/60)/60)/24)+DATE(1970,1,1)</f>
        <v>42065.886111111111</v>
      </c>
      <c r="R1547" s="13">
        <f>(((Table1[[#This Row],[launched_at]]/60)/60)/24)+DATE(1970,1,1)</f>
        <v>42031.884652777779</v>
      </c>
      <c r="S1547" t="s">
        <v>8359</v>
      </c>
      <c r="T1547" t="s">
        <v>8334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ROUND(SUM((Table1[[#This Row],[pledged]]/Table1[[#This Row],[goal]])*100),0)</f>
        <v>29</v>
      </c>
      <c r="P1548" s="8">
        <f>IFERROR(Table1[[#This Row],[pledged]]/Table1[[#This Row],[backers_count]],"0")</f>
        <v>26.272727272727273</v>
      </c>
      <c r="Q1548" s="13">
        <f>(((Table1[[#This Row],[deadline]]/60)/60)/24)+DATE(1970,1,1)</f>
        <v>41899.212951388887</v>
      </c>
      <c r="R1548" s="13">
        <f>(((Table1[[#This Row],[launched_at]]/60)/60)/24)+DATE(1970,1,1)</f>
        <v>41839.212951388887</v>
      </c>
      <c r="S1548" t="s">
        <v>8359</v>
      </c>
      <c r="T1548" t="s">
        <v>8334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ROUND(SUM((Table1[[#This Row],[pledged]]/Table1[[#This Row],[goal]])*100),0)</f>
        <v>0</v>
      </c>
      <c r="P1549" s="8" t="str">
        <f>IFERROR(Table1[[#This Row],[pledged]]/Table1[[#This Row],[backers_count]],"0")</f>
        <v>0</v>
      </c>
      <c r="Q1549" s="13">
        <f>(((Table1[[#This Row],[deadline]]/60)/60)/24)+DATE(1970,1,1)</f>
        <v>42789.426875000005</v>
      </c>
      <c r="R1549" s="13">
        <f>(((Table1[[#This Row],[launched_at]]/60)/60)/24)+DATE(1970,1,1)</f>
        <v>42782.426875000005</v>
      </c>
      <c r="S1549" t="s">
        <v>8359</v>
      </c>
      <c r="T1549" t="s">
        <v>8334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ROUND(SUM((Table1[[#This Row],[pledged]]/Table1[[#This Row],[goal]])*100),0)</f>
        <v>9</v>
      </c>
      <c r="P1550" s="8">
        <f>IFERROR(Table1[[#This Row],[pledged]]/Table1[[#This Row],[backers_count]],"0")</f>
        <v>60</v>
      </c>
      <c r="Q1550" s="13">
        <f>(((Table1[[#This Row],[deadline]]/60)/60)/24)+DATE(1970,1,1)</f>
        <v>42316.923842592587</v>
      </c>
      <c r="R1550" s="13">
        <f>(((Table1[[#This Row],[launched_at]]/60)/60)/24)+DATE(1970,1,1)</f>
        <v>42286.88217592593</v>
      </c>
      <c r="S1550" t="s">
        <v>8359</v>
      </c>
      <c r="T1550" t="s">
        <v>8334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ROUND(SUM((Table1[[#This Row],[pledged]]/Table1[[#This Row],[goal]])*100),0)</f>
        <v>34</v>
      </c>
      <c r="P1551" s="8">
        <f>IFERROR(Table1[[#This Row],[pledged]]/Table1[[#This Row],[backers_count]],"0")</f>
        <v>28.333333333333332</v>
      </c>
      <c r="Q1551" s="13">
        <f>(((Table1[[#This Row],[deadline]]/60)/60)/24)+DATE(1970,1,1)</f>
        <v>42311.177766203706</v>
      </c>
      <c r="R1551" s="13">
        <f>(((Table1[[#This Row],[launched_at]]/60)/60)/24)+DATE(1970,1,1)</f>
        <v>42281.136099537034</v>
      </c>
      <c r="S1551" t="s">
        <v>8359</v>
      </c>
      <c r="T1551" t="s">
        <v>8334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ROUND(SUM((Table1[[#This Row],[pledged]]/Table1[[#This Row],[goal]])*100),0)</f>
        <v>13</v>
      </c>
      <c r="P1552" s="8">
        <f>IFERROR(Table1[[#This Row],[pledged]]/Table1[[#This Row],[backers_count]],"0")</f>
        <v>14.428571428571429</v>
      </c>
      <c r="Q1552" s="13">
        <f>(((Table1[[#This Row],[deadline]]/60)/60)/24)+DATE(1970,1,1)</f>
        <v>42502.449467592596</v>
      </c>
      <c r="R1552" s="13">
        <f>(((Table1[[#This Row],[launched_at]]/60)/60)/24)+DATE(1970,1,1)</f>
        <v>42472.449467592596</v>
      </c>
      <c r="S1552" t="s">
        <v>8359</v>
      </c>
      <c r="T1552" t="s">
        <v>8334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ROUND(SUM((Table1[[#This Row],[pledged]]/Table1[[#This Row],[goal]])*100),0)</f>
        <v>0</v>
      </c>
      <c r="P1553" s="8" t="str">
        <f>IFERROR(Table1[[#This Row],[pledged]]/Table1[[#This Row],[backers_count]],"0")</f>
        <v>0</v>
      </c>
      <c r="Q1553" s="13">
        <f>(((Table1[[#This Row],[deadline]]/60)/60)/24)+DATE(1970,1,1)</f>
        <v>42151.824525462958</v>
      </c>
      <c r="R1553" s="13">
        <f>(((Table1[[#This Row],[launched_at]]/60)/60)/24)+DATE(1970,1,1)</f>
        <v>42121.824525462958</v>
      </c>
      <c r="S1553" t="s">
        <v>8359</v>
      </c>
      <c r="T1553" t="s">
        <v>8334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ROUND(SUM((Table1[[#This Row],[pledged]]/Table1[[#This Row],[goal]])*100),0)</f>
        <v>49</v>
      </c>
      <c r="P1554" s="8">
        <f>IFERROR(Table1[[#This Row],[pledged]]/Table1[[#This Row],[backers_count]],"0")</f>
        <v>132.1875</v>
      </c>
      <c r="Q1554" s="13">
        <f>(((Table1[[#This Row],[deadline]]/60)/60)/24)+DATE(1970,1,1)</f>
        <v>41913.165972222225</v>
      </c>
      <c r="R1554" s="13">
        <f>(((Table1[[#This Row],[launched_at]]/60)/60)/24)+DATE(1970,1,1)</f>
        <v>41892.688750000001</v>
      </c>
      <c r="S1554" t="s">
        <v>8359</v>
      </c>
      <c r="T1554" t="s">
        <v>8334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ROUND(SUM((Table1[[#This Row],[pledged]]/Table1[[#This Row],[goal]])*100),0)</f>
        <v>0</v>
      </c>
      <c r="P1555" s="8" t="str">
        <f>IFERROR(Table1[[#This Row],[pledged]]/Table1[[#This Row],[backers_count]],"0")</f>
        <v>0</v>
      </c>
      <c r="Q1555" s="13">
        <f>(((Table1[[#This Row],[deadline]]/60)/60)/24)+DATE(1970,1,1)</f>
        <v>42249.282951388886</v>
      </c>
      <c r="R1555" s="13">
        <f>(((Table1[[#This Row],[launched_at]]/60)/60)/24)+DATE(1970,1,1)</f>
        <v>42219.282951388886</v>
      </c>
      <c r="S1555" t="s">
        <v>8359</v>
      </c>
      <c r="T1555" t="s">
        <v>8334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ROUND(SUM((Table1[[#This Row],[pledged]]/Table1[[#This Row],[goal]])*100),0)</f>
        <v>0</v>
      </c>
      <c r="P1556" s="8" t="str">
        <f>IFERROR(Table1[[#This Row],[pledged]]/Table1[[#This Row],[backers_count]],"0")</f>
        <v>0</v>
      </c>
      <c r="Q1556" s="13">
        <f>(((Table1[[#This Row],[deadline]]/60)/60)/24)+DATE(1970,1,1)</f>
        <v>42218.252199074079</v>
      </c>
      <c r="R1556" s="13">
        <f>(((Table1[[#This Row],[launched_at]]/60)/60)/24)+DATE(1970,1,1)</f>
        <v>42188.252199074079</v>
      </c>
      <c r="S1556" t="s">
        <v>8359</v>
      </c>
      <c r="T1556" t="s">
        <v>8334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ROUND(SUM((Table1[[#This Row],[pledged]]/Table1[[#This Row],[goal]])*100),0)</f>
        <v>0</v>
      </c>
      <c r="P1557" s="8" t="str">
        <f>IFERROR(Table1[[#This Row],[pledged]]/Table1[[#This Row],[backers_count]],"0")</f>
        <v>0</v>
      </c>
      <c r="Q1557" s="13">
        <f>(((Table1[[#This Row],[deadline]]/60)/60)/24)+DATE(1970,1,1)</f>
        <v>42264.708333333328</v>
      </c>
      <c r="R1557" s="13">
        <f>(((Table1[[#This Row],[launched_at]]/60)/60)/24)+DATE(1970,1,1)</f>
        <v>42241.613796296297</v>
      </c>
      <c r="S1557" t="s">
        <v>8359</v>
      </c>
      <c r="T1557" t="s">
        <v>8334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ROUND(SUM((Table1[[#This Row],[pledged]]/Table1[[#This Row],[goal]])*100),0)</f>
        <v>45</v>
      </c>
      <c r="P1558" s="8">
        <f>IFERROR(Table1[[#This Row],[pledged]]/Table1[[#This Row],[backers_count]],"0")</f>
        <v>56.416666666666664</v>
      </c>
      <c r="Q1558" s="13">
        <f>(((Table1[[#This Row],[deadline]]/60)/60)/24)+DATE(1970,1,1)</f>
        <v>42555.153055555551</v>
      </c>
      <c r="R1558" s="13">
        <f>(((Table1[[#This Row],[launched_at]]/60)/60)/24)+DATE(1970,1,1)</f>
        <v>42525.153055555551</v>
      </c>
      <c r="S1558" t="s">
        <v>8359</v>
      </c>
      <c r="T1558" t="s">
        <v>8334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ROUND(SUM((Table1[[#This Row],[pledged]]/Table1[[#This Row],[goal]])*100),0)</f>
        <v>4</v>
      </c>
      <c r="P1559" s="8">
        <f>IFERROR(Table1[[#This Row],[pledged]]/Table1[[#This Row],[backers_count]],"0")</f>
        <v>100</v>
      </c>
      <c r="Q1559" s="13">
        <f>(((Table1[[#This Row],[deadline]]/60)/60)/24)+DATE(1970,1,1)</f>
        <v>41902.65315972222</v>
      </c>
      <c r="R1559" s="13">
        <f>(((Table1[[#This Row],[launched_at]]/60)/60)/24)+DATE(1970,1,1)</f>
        <v>41871.65315972222</v>
      </c>
      <c r="S1559" t="s">
        <v>8359</v>
      </c>
      <c r="T1559" t="s">
        <v>8334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ROUND(SUM((Table1[[#This Row],[pledged]]/Table1[[#This Row],[goal]])*100),0)</f>
        <v>5</v>
      </c>
      <c r="P1560" s="8">
        <f>IFERROR(Table1[[#This Row],[pledged]]/Table1[[#This Row],[backers_count]],"0")</f>
        <v>11.666666666666666</v>
      </c>
      <c r="Q1560" s="13">
        <f>(((Table1[[#This Row],[deadline]]/60)/60)/24)+DATE(1970,1,1)</f>
        <v>42244.508333333331</v>
      </c>
      <c r="R1560" s="13">
        <f>(((Table1[[#This Row],[launched_at]]/60)/60)/24)+DATE(1970,1,1)</f>
        <v>42185.397673611107</v>
      </c>
      <c r="S1560" t="s">
        <v>8359</v>
      </c>
      <c r="T1560" t="s">
        <v>8334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ROUND(SUM((Table1[[#This Row],[pledged]]/Table1[[#This Row],[goal]])*100),0)</f>
        <v>0</v>
      </c>
      <c r="P1561" s="8">
        <f>IFERROR(Table1[[#This Row],[pledged]]/Table1[[#This Row],[backers_count]],"0")</f>
        <v>50</v>
      </c>
      <c r="Q1561" s="13">
        <f>(((Table1[[#This Row],[deadline]]/60)/60)/24)+DATE(1970,1,1)</f>
        <v>42123.05322916666</v>
      </c>
      <c r="R1561" s="13">
        <f>(((Table1[[#This Row],[launched_at]]/60)/60)/24)+DATE(1970,1,1)</f>
        <v>42108.05322916666</v>
      </c>
      <c r="S1561" t="s">
        <v>8359</v>
      </c>
      <c r="T1561" t="s">
        <v>8334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ROUND(SUM((Table1[[#This Row],[pledged]]/Table1[[#This Row],[goal]])*100),0)</f>
        <v>4</v>
      </c>
      <c r="P1562" s="8">
        <f>IFERROR(Table1[[#This Row],[pledged]]/Table1[[#This Row],[backers_count]],"0")</f>
        <v>23.5</v>
      </c>
      <c r="Q1562" s="13">
        <f>(((Table1[[#This Row],[deadline]]/60)/60)/24)+DATE(1970,1,1)</f>
        <v>41956.062418981484</v>
      </c>
      <c r="R1562" s="13">
        <f>(((Table1[[#This Row],[launched_at]]/60)/60)/24)+DATE(1970,1,1)</f>
        <v>41936.020752314813</v>
      </c>
      <c r="S1562" t="s">
        <v>8359</v>
      </c>
      <c r="T1562" t="s">
        <v>8334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ROUND(SUM((Table1[[#This Row],[pledged]]/Table1[[#This Row],[goal]])*100),0)</f>
        <v>1</v>
      </c>
      <c r="P1563" s="8">
        <f>IFERROR(Table1[[#This Row],[pledged]]/Table1[[#This Row],[backers_count]],"0")</f>
        <v>67</v>
      </c>
      <c r="Q1563" s="13">
        <f>(((Table1[[#This Row],[deadline]]/60)/60)/24)+DATE(1970,1,1)</f>
        <v>41585.083368055559</v>
      </c>
      <c r="R1563" s="13">
        <f>(((Table1[[#This Row],[launched_at]]/60)/60)/24)+DATE(1970,1,1)</f>
        <v>41555.041701388887</v>
      </c>
      <c r="S1563" t="s">
        <v>8354</v>
      </c>
      <c r="T1563" t="s">
        <v>8335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ROUND(SUM((Table1[[#This Row],[pledged]]/Table1[[#This Row],[goal]])*100),0)</f>
        <v>0</v>
      </c>
      <c r="P1564" s="8" t="str">
        <f>IFERROR(Table1[[#This Row],[pledged]]/Table1[[#This Row],[backers_count]],"0")</f>
        <v>0</v>
      </c>
      <c r="Q1564" s="13">
        <f>(((Table1[[#This Row],[deadline]]/60)/60)/24)+DATE(1970,1,1)</f>
        <v>40149.034722222219</v>
      </c>
      <c r="R1564" s="13">
        <f>(((Table1[[#This Row],[launched_at]]/60)/60)/24)+DATE(1970,1,1)</f>
        <v>40079.566157407404</v>
      </c>
      <c r="S1564" t="s">
        <v>8354</v>
      </c>
      <c r="T1564" t="s">
        <v>8335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ROUND(SUM((Table1[[#This Row],[pledged]]/Table1[[#This Row],[goal]])*100),0)</f>
        <v>1</v>
      </c>
      <c r="P1565" s="8">
        <f>IFERROR(Table1[[#This Row],[pledged]]/Table1[[#This Row],[backers_count]],"0")</f>
        <v>42.5</v>
      </c>
      <c r="Q1565" s="13">
        <f>(((Table1[[#This Row],[deadline]]/60)/60)/24)+DATE(1970,1,1)</f>
        <v>41712.700821759259</v>
      </c>
      <c r="R1565" s="13">
        <f>(((Table1[[#This Row],[launched_at]]/60)/60)/24)+DATE(1970,1,1)</f>
        <v>41652.742488425924</v>
      </c>
      <c r="S1565" t="s">
        <v>8354</v>
      </c>
      <c r="T1565" t="s">
        <v>8335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ROUND(SUM((Table1[[#This Row],[pledged]]/Table1[[#This Row],[goal]])*100),0)</f>
        <v>0</v>
      </c>
      <c r="P1566" s="8">
        <f>IFERROR(Table1[[#This Row],[pledged]]/Table1[[#This Row],[backers_count]],"0")</f>
        <v>10</v>
      </c>
      <c r="Q1566" s="13">
        <f>(((Table1[[#This Row],[deadline]]/60)/60)/24)+DATE(1970,1,1)</f>
        <v>42152.836805555555</v>
      </c>
      <c r="R1566" s="13">
        <f>(((Table1[[#This Row],[launched_at]]/60)/60)/24)+DATE(1970,1,1)</f>
        <v>42121.367002314815</v>
      </c>
      <c r="S1566" t="s">
        <v>8354</v>
      </c>
      <c r="T1566" t="s">
        <v>8335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ROUND(SUM((Table1[[#This Row],[pledged]]/Table1[[#This Row],[goal]])*100),0)</f>
        <v>3</v>
      </c>
      <c r="P1567" s="8">
        <f>IFERROR(Table1[[#This Row],[pledged]]/Table1[[#This Row],[backers_count]],"0")</f>
        <v>100</v>
      </c>
      <c r="Q1567" s="13">
        <f>(((Table1[[#This Row],[deadline]]/60)/60)/24)+DATE(1970,1,1)</f>
        <v>40702.729872685188</v>
      </c>
      <c r="R1567" s="13">
        <f>(((Table1[[#This Row],[launched_at]]/60)/60)/24)+DATE(1970,1,1)</f>
        <v>40672.729872685188</v>
      </c>
      <c r="S1567" t="s">
        <v>8354</v>
      </c>
      <c r="T1567" t="s">
        <v>8335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ROUND(SUM((Table1[[#This Row],[pledged]]/Table1[[#This Row],[goal]])*100),0)</f>
        <v>21</v>
      </c>
      <c r="P1568" s="8">
        <f>IFERROR(Table1[[#This Row],[pledged]]/Table1[[#This Row],[backers_count]],"0")</f>
        <v>108.05084745762711</v>
      </c>
      <c r="Q1568" s="13">
        <f>(((Table1[[#This Row],[deadline]]/60)/60)/24)+DATE(1970,1,1)</f>
        <v>42578.916666666672</v>
      </c>
      <c r="R1568" s="13">
        <f>(((Table1[[#This Row],[launched_at]]/60)/60)/24)+DATE(1970,1,1)</f>
        <v>42549.916712962964</v>
      </c>
      <c r="S1568" t="s">
        <v>8354</v>
      </c>
      <c r="T1568" t="s">
        <v>8335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ROUND(SUM((Table1[[#This Row],[pledged]]/Table1[[#This Row],[goal]])*100),0)</f>
        <v>4</v>
      </c>
      <c r="P1569" s="8">
        <f>IFERROR(Table1[[#This Row],[pledged]]/Table1[[#This Row],[backers_count]],"0")</f>
        <v>26.923076923076923</v>
      </c>
      <c r="Q1569" s="13">
        <f>(((Table1[[#This Row],[deadline]]/60)/60)/24)+DATE(1970,1,1)</f>
        <v>41687</v>
      </c>
      <c r="R1569" s="13">
        <f>(((Table1[[#This Row],[launched_at]]/60)/60)/24)+DATE(1970,1,1)</f>
        <v>41671.936863425923</v>
      </c>
      <c r="S1569" t="s">
        <v>8354</v>
      </c>
      <c r="T1569" t="s">
        <v>8335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ROUND(SUM((Table1[[#This Row],[pledged]]/Table1[[#This Row],[goal]])*100),0)</f>
        <v>14</v>
      </c>
      <c r="P1570" s="8">
        <f>IFERROR(Table1[[#This Row],[pledged]]/Table1[[#This Row],[backers_count]],"0")</f>
        <v>155</v>
      </c>
      <c r="Q1570" s="13">
        <f>(((Table1[[#This Row],[deadline]]/60)/60)/24)+DATE(1970,1,1)</f>
        <v>41997.062326388885</v>
      </c>
      <c r="R1570" s="13">
        <f>(((Table1[[#This Row],[launched_at]]/60)/60)/24)+DATE(1970,1,1)</f>
        <v>41962.062326388885</v>
      </c>
      <c r="S1570" t="s">
        <v>8354</v>
      </c>
      <c r="T1570" t="s">
        <v>8335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ROUND(SUM((Table1[[#This Row],[pledged]]/Table1[[#This Row],[goal]])*100),0)</f>
        <v>0</v>
      </c>
      <c r="P1571" s="8" t="str">
        <f>IFERROR(Table1[[#This Row],[pledged]]/Table1[[#This Row],[backers_count]],"0")</f>
        <v>0</v>
      </c>
      <c r="Q1571" s="13">
        <f>(((Table1[[#This Row],[deadline]]/60)/60)/24)+DATE(1970,1,1)</f>
        <v>41419.679560185185</v>
      </c>
      <c r="R1571" s="13">
        <f>(((Table1[[#This Row],[launched_at]]/60)/60)/24)+DATE(1970,1,1)</f>
        <v>41389.679560185185</v>
      </c>
      <c r="S1571" t="s">
        <v>8354</v>
      </c>
      <c r="T1571" t="s">
        <v>8335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ROUND(SUM((Table1[[#This Row],[pledged]]/Table1[[#This Row],[goal]])*100),0)</f>
        <v>41</v>
      </c>
      <c r="P1572" s="8">
        <f>IFERROR(Table1[[#This Row],[pledged]]/Table1[[#This Row],[backers_count]],"0")</f>
        <v>47.769230769230766</v>
      </c>
      <c r="Q1572" s="13">
        <f>(((Table1[[#This Row],[deadline]]/60)/60)/24)+DATE(1970,1,1)</f>
        <v>42468.771782407406</v>
      </c>
      <c r="R1572" s="13">
        <f>(((Table1[[#This Row],[launched_at]]/60)/60)/24)+DATE(1970,1,1)</f>
        <v>42438.813449074078</v>
      </c>
      <c r="S1572" t="s">
        <v>8354</v>
      </c>
      <c r="T1572" t="s">
        <v>8335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ROUND(SUM((Table1[[#This Row],[pledged]]/Table1[[#This Row],[goal]])*100),0)</f>
        <v>1</v>
      </c>
      <c r="P1573" s="8">
        <f>IFERROR(Table1[[#This Row],[pledged]]/Table1[[#This Row],[backers_count]],"0")</f>
        <v>20</v>
      </c>
      <c r="Q1573" s="13">
        <f>(((Table1[[#This Row],[deadline]]/60)/60)/24)+DATE(1970,1,1)</f>
        <v>42174.769479166673</v>
      </c>
      <c r="R1573" s="13">
        <f>(((Table1[[#This Row],[launched_at]]/60)/60)/24)+DATE(1970,1,1)</f>
        <v>42144.769479166673</v>
      </c>
      <c r="S1573" t="s">
        <v>8354</v>
      </c>
      <c r="T1573" t="s">
        <v>8335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ROUND(SUM((Table1[[#This Row],[pledged]]/Table1[[#This Row],[goal]])*100),0)</f>
        <v>5</v>
      </c>
      <c r="P1574" s="8">
        <f>IFERROR(Table1[[#This Row],[pledged]]/Table1[[#This Row],[backers_count]],"0")</f>
        <v>41.666666666666664</v>
      </c>
      <c r="Q1574" s="13">
        <f>(((Table1[[#This Row],[deadline]]/60)/60)/24)+DATE(1970,1,1)</f>
        <v>42428.999305555553</v>
      </c>
      <c r="R1574" s="13">
        <f>(((Table1[[#This Row],[launched_at]]/60)/60)/24)+DATE(1970,1,1)</f>
        <v>42404.033090277779</v>
      </c>
      <c r="S1574" t="s">
        <v>8354</v>
      </c>
      <c r="T1574" t="s">
        <v>8335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ROUND(SUM((Table1[[#This Row],[pledged]]/Table1[[#This Row],[goal]])*100),0)</f>
        <v>2</v>
      </c>
      <c r="P1575" s="8">
        <f>IFERROR(Table1[[#This Row],[pledged]]/Table1[[#This Row],[backers_count]],"0")</f>
        <v>74.333333333333329</v>
      </c>
      <c r="Q1575" s="13">
        <f>(((Table1[[#This Row],[deadline]]/60)/60)/24)+DATE(1970,1,1)</f>
        <v>42826.165972222225</v>
      </c>
      <c r="R1575" s="13">
        <f>(((Table1[[#This Row],[launched_at]]/60)/60)/24)+DATE(1970,1,1)</f>
        <v>42786.000023148154</v>
      </c>
      <c r="S1575" t="s">
        <v>8354</v>
      </c>
      <c r="T1575" t="s">
        <v>8335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ROUND(SUM((Table1[[#This Row],[pledged]]/Table1[[#This Row],[goal]])*100),0)</f>
        <v>5</v>
      </c>
      <c r="P1576" s="8">
        <f>IFERROR(Table1[[#This Row],[pledged]]/Table1[[#This Row],[backers_count]],"0")</f>
        <v>84.333333333333329</v>
      </c>
      <c r="Q1576" s="13">
        <f>(((Table1[[#This Row],[deadline]]/60)/60)/24)+DATE(1970,1,1)</f>
        <v>42052.927418981482</v>
      </c>
      <c r="R1576" s="13">
        <f>(((Table1[[#This Row],[launched_at]]/60)/60)/24)+DATE(1970,1,1)</f>
        <v>42017.927418981482</v>
      </c>
      <c r="S1576" t="s">
        <v>8354</v>
      </c>
      <c r="T1576" t="s">
        <v>8335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ROUND(SUM((Table1[[#This Row],[pledged]]/Table1[[#This Row],[goal]])*100),0)</f>
        <v>23</v>
      </c>
      <c r="P1577" s="8">
        <f>IFERROR(Table1[[#This Row],[pledged]]/Table1[[#This Row],[backers_count]],"0")</f>
        <v>65.457142857142856</v>
      </c>
      <c r="Q1577" s="13">
        <f>(((Table1[[#This Row],[deadline]]/60)/60)/24)+DATE(1970,1,1)</f>
        <v>41829.524259259262</v>
      </c>
      <c r="R1577" s="13">
        <f>(((Table1[[#This Row],[launched_at]]/60)/60)/24)+DATE(1970,1,1)</f>
        <v>41799.524259259262</v>
      </c>
      <c r="S1577" t="s">
        <v>8354</v>
      </c>
      <c r="T1577" t="s">
        <v>8335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ROUND(SUM((Table1[[#This Row],[pledged]]/Table1[[#This Row],[goal]])*100),0)</f>
        <v>13</v>
      </c>
      <c r="P1578" s="8">
        <f>IFERROR(Table1[[#This Row],[pledged]]/Table1[[#This Row],[backers_count]],"0")</f>
        <v>65</v>
      </c>
      <c r="Q1578" s="13">
        <f>(((Table1[[#This Row],[deadline]]/60)/60)/24)+DATE(1970,1,1)</f>
        <v>42185.879259259258</v>
      </c>
      <c r="R1578" s="13">
        <f>(((Table1[[#This Row],[launched_at]]/60)/60)/24)+DATE(1970,1,1)</f>
        <v>42140.879259259258</v>
      </c>
      <c r="S1578" t="s">
        <v>8354</v>
      </c>
      <c r="T1578" t="s">
        <v>8335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ROUND(SUM((Table1[[#This Row],[pledged]]/Table1[[#This Row],[goal]])*100),0)</f>
        <v>1</v>
      </c>
      <c r="P1579" s="8">
        <f>IFERROR(Table1[[#This Row],[pledged]]/Table1[[#This Row],[backers_count]],"0")</f>
        <v>27.5</v>
      </c>
      <c r="Q1579" s="13">
        <f>(((Table1[[#This Row],[deadline]]/60)/60)/24)+DATE(1970,1,1)</f>
        <v>41114.847777777781</v>
      </c>
      <c r="R1579" s="13">
        <f>(((Table1[[#This Row],[launched_at]]/60)/60)/24)+DATE(1970,1,1)</f>
        <v>41054.847777777781</v>
      </c>
      <c r="S1579" t="s">
        <v>8354</v>
      </c>
      <c r="T1579" t="s">
        <v>8335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ROUND(SUM((Table1[[#This Row],[pledged]]/Table1[[#This Row],[goal]])*100),0)</f>
        <v>11</v>
      </c>
      <c r="P1580" s="8">
        <f>IFERROR(Table1[[#This Row],[pledged]]/Table1[[#This Row],[backers_count]],"0")</f>
        <v>51.25</v>
      </c>
      <c r="Q1580" s="13">
        <f>(((Table1[[#This Row],[deadline]]/60)/60)/24)+DATE(1970,1,1)</f>
        <v>40423.083333333336</v>
      </c>
      <c r="R1580" s="13">
        <f>(((Table1[[#This Row],[launched_at]]/60)/60)/24)+DATE(1970,1,1)</f>
        <v>40399.065868055557</v>
      </c>
      <c r="S1580" t="s">
        <v>8354</v>
      </c>
      <c r="T1580" t="s">
        <v>8335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ROUND(SUM((Table1[[#This Row],[pledged]]/Table1[[#This Row],[goal]])*100),0)</f>
        <v>1</v>
      </c>
      <c r="P1581" s="8">
        <f>IFERROR(Table1[[#This Row],[pledged]]/Table1[[#This Row],[backers_count]],"0")</f>
        <v>14</v>
      </c>
      <c r="Q1581" s="13">
        <f>(((Table1[[#This Row],[deadline]]/60)/60)/24)+DATE(1970,1,1)</f>
        <v>41514.996423611112</v>
      </c>
      <c r="R1581" s="13">
        <f>(((Table1[[#This Row],[launched_at]]/60)/60)/24)+DATE(1970,1,1)</f>
        <v>41481.996423611112</v>
      </c>
      <c r="S1581" t="s">
        <v>8354</v>
      </c>
      <c r="T1581" t="s">
        <v>8335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ROUND(SUM((Table1[[#This Row],[pledged]]/Table1[[#This Row],[goal]])*100),0)</f>
        <v>0</v>
      </c>
      <c r="P1582" s="8" t="str">
        <f>IFERROR(Table1[[#This Row],[pledged]]/Table1[[#This Row],[backers_count]],"0")</f>
        <v>0</v>
      </c>
      <c r="Q1582" s="13">
        <f>(((Table1[[#This Row],[deadline]]/60)/60)/24)+DATE(1970,1,1)</f>
        <v>41050.050069444449</v>
      </c>
      <c r="R1582" s="13">
        <f>(((Table1[[#This Row],[launched_at]]/60)/60)/24)+DATE(1970,1,1)</f>
        <v>40990.050069444449</v>
      </c>
      <c r="S1582" t="s">
        <v>8354</v>
      </c>
      <c r="T1582" t="s">
        <v>8335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ROUND(SUM((Table1[[#This Row],[pledged]]/Table1[[#This Row],[goal]])*100),0)</f>
        <v>1</v>
      </c>
      <c r="P1583" s="8">
        <f>IFERROR(Table1[[#This Row],[pledged]]/Table1[[#This Row],[backers_count]],"0")</f>
        <v>5</v>
      </c>
      <c r="Q1583" s="13">
        <f>(((Table1[[#This Row],[deadline]]/60)/60)/24)+DATE(1970,1,1)</f>
        <v>42357.448958333334</v>
      </c>
      <c r="R1583" s="13">
        <f>(((Table1[[#This Row],[launched_at]]/60)/60)/24)+DATE(1970,1,1)</f>
        <v>42325.448958333334</v>
      </c>
      <c r="S1583" t="s">
        <v>8359</v>
      </c>
      <c r="T1583" t="s">
        <v>8336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ROUND(SUM((Table1[[#This Row],[pledged]]/Table1[[#This Row],[goal]])*100),0)</f>
        <v>9</v>
      </c>
      <c r="P1584" s="8">
        <f>IFERROR(Table1[[#This Row],[pledged]]/Table1[[#This Row],[backers_count]],"0")</f>
        <v>31</v>
      </c>
      <c r="Q1584" s="13">
        <f>(((Table1[[#This Row],[deadline]]/60)/60)/24)+DATE(1970,1,1)</f>
        <v>42303.888888888891</v>
      </c>
      <c r="R1584" s="13">
        <f>(((Table1[[#This Row],[launched_at]]/60)/60)/24)+DATE(1970,1,1)</f>
        <v>42246.789965277778</v>
      </c>
      <c r="S1584" t="s">
        <v>8359</v>
      </c>
      <c r="T1584" t="s">
        <v>8336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ROUND(SUM((Table1[[#This Row],[pledged]]/Table1[[#This Row],[goal]])*100),0)</f>
        <v>0</v>
      </c>
      <c r="P1585" s="8">
        <f>IFERROR(Table1[[#This Row],[pledged]]/Table1[[#This Row],[backers_count]],"0")</f>
        <v>15</v>
      </c>
      <c r="Q1585" s="13">
        <f>(((Table1[[#This Row],[deadline]]/60)/60)/24)+DATE(1970,1,1)</f>
        <v>41907.904988425929</v>
      </c>
      <c r="R1585" s="13">
        <f>(((Table1[[#This Row],[launched_at]]/60)/60)/24)+DATE(1970,1,1)</f>
        <v>41877.904988425929</v>
      </c>
      <c r="S1585" t="s">
        <v>8359</v>
      </c>
      <c r="T1585" t="s">
        <v>8336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ROUND(SUM((Table1[[#This Row],[pledged]]/Table1[[#This Row],[goal]])*100),0)</f>
        <v>0</v>
      </c>
      <c r="P1586" s="8" t="str">
        <f>IFERROR(Table1[[#This Row],[pledged]]/Table1[[#This Row],[backers_count]],"0")</f>
        <v>0</v>
      </c>
      <c r="Q1586" s="13">
        <f>(((Table1[[#This Row],[deadline]]/60)/60)/24)+DATE(1970,1,1)</f>
        <v>41789.649317129632</v>
      </c>
      <c r="R1586" s="13">
        <f>(((Table1[[#This Row],[launched_at]]/60)/60)/24)+DATE(1970,1,1)</f>
        <v>41779.649317129632</v>
      </c>
      <c r="S1586" t="s">
        <v>8359</v>
      </c>
      <c r="T1586" t="s">
        <v>8336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ROUND(SUM((Table1[[#This Row],[pledged]]/Table1[[#This Row],[goal]])*100),0)</f>
        <v>79</v>
      </c>
      <c r="P1587" s="8">
        <f>IFERROR(Table1[[#This Row],[pledged]]/Table1[[#This Row],[backers_count]],"0")</f>
        <v>131.66666666666666</v>
      </c>
      <c r="Q1587" s="13">
        <f>(((Table1[[#This Row],[deadline]]/60)/60)/24)+DATE(1970,1,1)</f>
        <v>42729.458333333328</v>
      </c>
      <c r="R1587" s="13">
        <f>(((Table1[[#This Row],[launched_at]]/60)/60)/24)+DATE(1970,1,1)</f>
        <v>42707.895462962959</v>
      </c>
      <c r="S1587" t="s">
        <v>8359</v>
      </c>
      <c r="T1587" t="s">
        <v>8336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ROUND(SUM((Table1[[#This Row],[pledged]]/Table1[[#This Row],[goal]])*100),0)</f>
        <v>0</v>
      </c>
      <c r="P1588" s="8" t="str">
        <f>IFERROR(Table1[[#This Row],[pledged]]/Table1[[#This Row],[backers_count]],"0")</f>
        <v>0</v>
      </c>
      <c r="Q1588" s="13">
        <f>(((Table1[[#This Row],[deadline]]/60)/60)/24)+DATE(1970,1,1)</f>
        <v>42099.062754629631</v>
      </c>
      <c r="R1588" s="13">
        <f>(((Table1[[#This Row],[launched_at]]/60)/60)/24)+DATE(1970,1,1)</f>
        <v>42069.104421296302</v>
      </c>
      <c r="S1588" t="s">
        <v>8359</v>
      </c>
      <c r="T1588" t="s">
        <v>8336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ROUND(SUM((Table1[[#This Row],[pledged]]/Table1[[#This Row],[goal]])*100),0)</f>
        <v>0</v>
      </c>
      <c r="P1589" s="8">
        <f>IFERROR(Table1[[#This Row],[pledged]]/Table1[[#This Row],[backers_count]],"0")</f>
        <v>1</v>
      </c>
      <c r="Q1589" s="13">
        <f>(((Table1[[#This Row],[deadline]]/60)/60)/24)+DATE(1970,1,1)</f>
        <v>41986.950983796298</v>
      </c>
      <c r="R1589" s="13">
        <f>(((Table1[[#This Row],[launched_at]]/60)/60)/24)+DATE(1970,1,1)</f>
        <v>41956.950983796298</v>
      </c>
      <c r="S1589" t="s">
        <v>8359</v>
      </c>
      <c r="T1589" t="s">
        <v>8336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ROUND(SUM((Table1[[#This Row],[pledged]]/Table1[[#This Row],[goal]])*100),0)</f>
        <v>0</v>
      </c>
      <c r="P1590" s="8" t="str">
        <f>IFERROR(Table1[[#This Row],[pledged]]/Table1[[#This Row],[backers_count]],"0")</f>
        <v>0</v>
      </c>
      <c r="Q1590" s="13">
        <f>(((Table1[[#This Row],[deadline]]/60)/60)/24)+DATE(1970,1,1)</f>
        <v>42035.841666666667</v>
      </c>
      <c r="R1590" s="13">
        <f>(((Table1[[#This Row],[launched_at]]/60)/60)/24)+DATE(1970,1,1)</f>
        <v>42005.24998842593</v>
      </c>
      <c r="S1590" t="s">
        <v>8359</v>
      </c>
      <c r="T1590" t="s">
        <v>8336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ROUND(SUM((Table1[[#This Row],[pledged]]/Table1[[#This Row],[goal]])*100),0)</f>
        <v>0</v>
      </c>
      <c r="P1591" s="8" t="str">
        <f>IFERROR(Table1[[#This Row],[pledged]]/Table1[[#This Row],[backers_count]],"0")</f>
        <v>0</v>
      </c>
      <c r="Q1591" s="13">
        <f>(((Table1[[#This Row],[deadline]]/60)/60)/24)+DATE(1970,1,1)</f>
        <v>42286.984791666662</v>
      </c>
      <c r="R1591" s="13">
        <f>(((Table1[[#This Row],[launched_at]]/60)/60)/24)+DATE(1970,1,1)</f>
        <v>42256.984791666662</v>
      </c>
      <c r="S1591" t="s">
        <v>8359</v>
      </c>
      <c r="T1591" t="s">
        <v>8336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ROUND(SUM((Table1[[#This Row],[pledged]]/Table1[[#This Row],[goal]])*100),0)</f>
        <v>2</v>
      </c>
      <c r="P1592" s="8">
        <f>IFERROR(Table1[[#This Row],[pledged]]/Table1[[#This Row],[backers_count]],"0")</f>
        <v>510</v>
      </c>
      <c r="Q1592" s="13">
        <f>(((Table1[[#This Row],[deadline]]/60)/60)/24)+DATE(1970,1,1)</f>
        <v>42270.857222222221</v>
      </c>
      <c r="R1592" s="13">
        <f>(((Table1[[#This Row],[launched_at]]/60)/60)/24)+DATE(1970,1,1)</f>
        <v>42240.857222222221</v>
      </c>
      <c r="S1592" t="s">
        <v>8359</v>
      </c>
      <c r="T1592" t="s">
        <v>8336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ROUND(SUM((Table1[[#This Row],[pledged]]/Table1[[#This Row],[goal]])*100),0)</f>
        <v>29</v>
      </c>
      <c r="P1593" s="8">
        <f>IFERROR(Table1[[#This Row],[pledged]]/Table1[[#This Row],[backers_count]],"0")</f>
        <v>44.478260869565219</v>
      </c>
      <c r="Q1593" s="13">
        <f>(((Table1[[#This Row],[deadline]]/60)/60)/24)+DATE(1970,1,1)</f>
        <v>42463.68450231482</v>
      </c>
      <c r="R1593" s="13">
        <f>(((Table1[[#This Row],[launched_at]]/60)/60)/24)+DATE(1970,1,1)</f>
        <v>42433.726168981477</v>
      </c>
      <c r="S1593" t="s">
        <v>8359</v>
      </c>
      <c r="T1593" t="s">
        <v>8336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ROUND(SUM((Table1[[#This Row],[pledged]]/Table1[[#This Row],[goal]])*100),0)</f>
        <v>0</v>
      </c>
      <c r="P1594" s="8" t="str">
        <f>IFERROR(Table1[[#This Row],[pledged]]/Table1[[#This Row],[backers_count]],"0")</f>
        <v>0</v>
      </c>
      <c r="Q1594" s="13">
        <f>(((Table1[[#This Row],[deadline]]/60)/60)/24)+DATE(1970,1,1)</f>
        <v>42091.031076388885</v>
      </c>
      <c r="R1594" s="13">
        <f>(((Table1[[#This Row],[launched_at]]/60)/60)/24)+DATE(1970,1,1)</f>
        <v>42046.072743055556</v>
      </c>
      <c r="S1594" t="s">
        <v>8359</v>
      </c>
      <c r="T1594" t="s">
        <v>8336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ROUND(SUM((Table1[[#This Row],[pledged]]/Table1[[#This Row],[goal]])*100),0)</f>
        <v>0</v>
      </c>
      <c r="P1595" s="8">
        <f>IFERROR(Table1[[#This Row],[pledged]]/Table1[[#This Row],[backers_count]],"0")</f>
        <v>1</v>
      </c>
      <c r="Q1595" s="13">
        <f>(((Table1[[#This Row],[deadline]]/60)/60)/24)+DATE(1970,1,1)</f>
        <v>42063.845543981486</v>
      </c>
      <c r="R1595" s="13">
        <f>(((Table1[[#This Row],[launched_at]]/60)/60)/24)+DATE(1970,1,1)</f>
        <v>42033.845543981486</v>
      </c>
      <c r="S1595" t="s">
        <v>8359</v>
      </c>
      <c r="T1595" t="s">
        <v>8336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ROUND(SUM((Table1[[#This Row],[pledged]]/Table1[[#This Row],[goal]])*100),0)</f>
        <v>21</v>
      </c>
      <c r="P1596" s="8">
        <f>IFERROR(Table1[[#This Row],[pledged]]/Table1[[#This Row],[backers_count]],"0")</f>
        <v>20.5</v>
      </c>
      <c r="Q1596" s="13">
        <f>(((Table1[[#This Row],[deadline]]/60)/60)/24)+DATE(1970,1,1)</f>
        <v>42505.681249999994</v>
      </c>
      <c r="R1596" s="13">
        <f>(((Table1[[#This Row],[launched_at]]/60)/60)/24)+DATE(1970,1,1)</f>
        <v>42445.712754629625</v>
      </c>
      <c r="S1596" t="s">
        <v>8359</v>
      </c>
      <c r="T1596" t="s">
        <v>8336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ROUND(SUM((Table1[[#This Row],[pledged]]/Table1[[#This Row],[goal]])*100),0)</f>
        <v>0</v>
      </c>
      <c r="P1597" s="8">
        <f>IFERROR(Table1[[#This Row],[pledged]]/Table1[[#This Row],[backers_count]],"0")</f>
        <v>40</v>
      </c>
      <c r="Q1597" s="13">
        <f>(((Table1[[#This Row],[deadline]]/60)/60)/24)+DATE(1970,1,1)</f>
        <v>41808.842361111114</v>
      </c>
      <c r="R1597" s="13">
        <f>(((Table1[[#This Row],[launched_at]]/60)/60)/24)+DATE(1970,1,1)</f>
        <v>41780.050092592595</v>
      </c>
      <c r="S1597" t="s">
        <v>8359</v>
      </c>
      <c r="T1597" t="s">
        <v>8336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ROUND(SUM((Table1[[#This Row],[pledged]]/Table1[[#This Row],[goal]])*100),0)</f>
        <v>2</v>
      </c>
      <c r="P1598" s="8">
        <f>IFERROR(Table1[[#This Row],[pledged]]/Table1[[#This Row],[backers_count]],"0")</f>
        <v>25</v>
      </c>
      <c r="Q1598" s="13">
        <f>(((Table1[[#This Row],[deadline]]/60)/60)/24)+DATE(1970,1,1)</f>
        <v>41986.471863425926</v>
      </c>
      <c r="R1598" s="13">
        <f>(((Table1[[#This Row],[launched_at]]/60)/60)/24)+DATE(1970,1,1)</f>
        <v>41941.430196759262</v>
      </c>
      <c r="S1598" t="s">
        <v>8359</v>
      </c>
      <c r="T1598" t="s">
        <v>8336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ROUND(SUM((Table1[[#This Row],[pledged]]/Table1[[#This Row],[goal]])*100),0)</f>
        <v>0</v>
      </c>
      <c r="P1599" s="8" t="str">
        <f>IFERROR(Table1[[#This Row],[pledged]]/Table1[[#This Row],[backers_count]],"0")</f>
        <v>0</v>
      </c>
      <c r="Q1599" s="13">
        <f>(((Table1[[#This Row],[deadline]]/60)/60)/24)+DATE(1970,1,1)</f>
        <v>42633.354131944448</v>
      </c>
      <c r="R1599" s="13">
        <f>(((Table1[[#This Row],[launched_at]]/60)/60)/24)+DATE(1970,1,1)</f>
        <v>42603.354131944448</v>
      </c>
      <c r="S1599" t="s">
        <v>8359</v>
      </c>
      <c r="T1599" t="s">
        <v>8336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ROUND(SUM((Table1[[#This Row],[pledged]]/Table1[[#This Row],[goal]])*100),0)</f>
        <v>0</v>
      </c>
      <c r="P1600" s="8">
        <f>IFERROR(Table1[[#This Row],[pledged]]/Table1[[#This Row],[backers_count]],"0")</f>
        <v>1</v>
      </c>
      <c r="Q1600" s="13">
        <f>(((Table1[[#This Row],[deadline]]/60)/60)/24)+DATE(1970,1,1)</f>
        <v>42211.667337962965</v>
      </c>
      <c r="R1600" s="13">
        <f>(((Table1[[#This Row],[launched_at]]/60)/60)/24)+DATE(1970,1,1)</f>
        <v>42151.667337962965</v>
      </c>
      <c r="S1600" t="s">
        <v>8359</v>
      </c>
      <c r="T1600" t="s">
        <v>8336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ROUND(SUM((Table1[[#This Row],[pledged]]/Table1[[#This Row],[goal]])*100),0)</f>
        <v>0</v>
      </c>
      <c r="P1601" s="8" t="str">
        <f>IFERROR(Table1[[#This Row],[pledged]]/Table1[[#This Row],[backers_count]],"0")</f>
        <v>0</v>
      </c>
      <c r="Q1601" s="13">
        <f>(((Table1[[#This Row],[deadline]]/60)/60)/24)+DATE(1970,1,1)</f>
        <v>42468.497407407413</v>
      </c>
      <c r="R1601" s="13">
        <f>(((Table1[[#This Row],[launched_at]]/60)/60)/24)+DATE(1970,1,1)</f>
        <v>42438.53907407407</v>
      </c>
      <c r="S1601" t="s">
        <v>8359</v>
      </c>
      <c r="T1601" t="s">
        <v>8336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ROUND(SUM((Table1[[#This Row],[pledged]]/Table1[[#This Row],[goal]])*100),0)</f>
        <v>7</v>
      </c>
      <c r="P1602" s="8">
        <f>IFERROR(Table1[[#This Row],[pledged]]/Table1[[#This Row],[backers_count]],"0")</f>
        <v>40.777777777777779</v>
      </c>
      <c r="Q1602" s="13">
        <f>(((Table1[[#This Row],[deadline]]/60)/60)/24)+DATE(1970,1,1)</f>
        <v>41835.21597222222</v>
      </c>
      <c r="R1602" s="13">
        <f>(((Table1[[#This Row],[launched_at]]/60)/60)/24)+DATE(1970,1,1)</f>
        <v>41791.057314814818</v>
      </c>
      <c r="S1602" t="s">
        <v>8359</v>
      </c>
      <c r="T1602" t="s">
        <v>8336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ROUND(SUM((Table1[[#This Row],[pledged]]/Table1[[#This Row],[goal]])*100),0)</f>
        <v>108</v>
      </c>
      <c r="P1603" s="8">
        <f>IFERROR(Table1[[#This Row],[pledged]]/Table1[[#This Row],[backers_count]],"0")</f>
        <v>48.325535714285714</v>
      </c>
      <c r="Q1603" s="13">
        <f>(((Table1[[#This Row],[deadline]]/60)/60)/24)+DATE(1970,1,1)</f>
        <v>40668.092974537038</v>
      </c>
      <c r="R1603" s="13">
        <f>(((Table1[[#This Row],[launched_at]]/60)/60)/24)+DATE(1970,1,1)</f>
        <v>40638.092974537038</v>
      </c>
      <c r="S1603" t="s">
        <v>8355</v>
      </c>
      <c r="T1603" t="s">
        <v>8321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ROUND(SUM((Table1[[#This Row],[pledged]]/Table1[[#This Row],[goal]])*100),0)</f>
        <v>100</v>
      </c>
      <c r="P1604" s="8">
        <f>IFERROR(Table1[[#This Row],[pledged]]/Table1[[#This Row],[backers_count]],"0")</f>
        <v>46.953125</v>
      </c>
      <c r="Q1604" s="13">
        <f>(((Table1[[#This Row],[deadline]]/60)/60)/24)+DATE(1970,1,1)</f>
        <v>40830.958333333336</v>
      </c>
      <c r="R1604" s="13">
        <f>(((Table1[[#This Row],[launched_at]]/60)/60)/24)+DATE(1970,1,1)</f>
        <v>40788.297650462962</v>
      </c>
      <c r="S1604" t="s">
        <v>8355</v>
      </c>
      <c r="T1604" t="s">
        <v>8321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ROUND(SUM((Table1[[#This Row],[pledged]]/Table1[[#This Row],[goal]])*100),0)</f>
        <v>100</v>
      </c>
      <c r="P1605" s="8">
        <f>IFERROR(Table1[[#This Row],[pledged]]/Table1[[#This Row],[backers_count]],"0")</f>
        <v>66.688666666666663</v>
      </c>
      <c r="Q1605" s="13">
        <f>(((Table1[[#This Row],[deadline]]/60)/60)/24)+DATE(1970,1,1)</f>
        <v>40936.169664351852</v>
      </c>
      <c r="R1605" s="13">
        <f>(((Table1[[#This Row],[launched_at]]/60)/60)/24)+DATE(1970,1,1)</f>
        <v>40876.169664351852</v>
      </c>
      <c r="S1605" t="s">
        <v>8355</v>
      </c>
      <c r="T1605" t="s">
        <v>8321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ROUND(SUM((Table1[[#This Row],[pledged]]/Table1[[#This Row],[goal]])*100),0)</f>
        <v>122</v>
      </c>
      <c r="P1606" s="8">
        <f>IFERROR(Table1[[#This Row],[pledged]]/Table1[[#This Row],[backers_count]],"0")</f>
        <v>48.842857142857142</v>
      </c>
      <c r="Q1606" s="13">
        <f>(((Table1[[#This Row],[deadline]]/60)/60)/24)+DATE(1970,1,1)</f>
        <v>40985.80364583333</v>
      </c>
      <c r="R1606" s="13">
        <f>(((Table1[[#This Row],[launched_at]]/60)/60)/24)+DATE(1970,1,1)</f>
        <v>40945.845312500001</v>
      </c>
      <c r="S1606" t="s">
        <v>8355</v>
      </c>
      <c r="T1606" t="s">
        <v>8321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ROUND(SUM((Table1[[#This Row],[pledged]]/Table1[[#This Row],[goal]])*100),0)</f>
        <v>101</v>
      </c>
      <c r="P1607" s="8">
        <f>IFERROR(Table1[[#This Row],[pledged]]/Table1[[#This Row],[backers_count]],"0")</f>
        <v>137.30909090909091</v>
      </c>
      <c r="Q1607" s="13">
        <f>(((Table1[[#This Row],[deadline]]/60)/60)/24)+DATE(1970,1,1)</f>
        <v>40756.291666666664</v>
      </c>
      <c r="R1607" s="13">
        <f>(((Table1[[#This Row],[launched_at]]/60)/60)/24)+DATE(1970,1,1)</f>
        <v>40747.012881944444</v>
      </c>
      <c r="S1607" t="s">
        <v>8355</v>
      </c>
      <c r="T1607" t="s">
        <v>8321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ROUND(SUM((Table1[[#This Row],[pledged]]/Table1[[#This Row],[goal]])*100),0)</f>
        <v>101</v>
      </c>
      <c r="P1608" s="8">
        <f>IFERROR(Table1[[#This Row],[pledged]]/Table1[[#This Row],[backers_count]],"0")</f>
        <v>87.829673913043479</v>
      </c>
      <c r="Q1608" s="13">
        <f>(((Table1[[#This Row],[deadline]]/60)/60)/24)+DATE(1970,1,1)</f>
        <v>40626.069884259261</v>
      </c>
      <c r="R1608" s="13">
        <f>(((Table1[[#This Row],[launched_at]]/60)/60)/24)+DATE(1970,1,1)</f>
        <v>40536.111550925925</v>
      </c>
      <c r="S1608" t="s">
        <v>8355</v>
      </c>
      <c r="T1608" t="s">
        <v>8321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ROUND(SUM((Table1[[#This Row],[pledged]]/Table1[[#This Row],[goal]])*100),0)</f>
        <v>145</v>
      </c>
      <c r="P1609" s="8">
        <f>IFERROR(Table1[[#This Row],[pledged]]/Table1[[#This Row],[backers_count]],"0")</f>
        <v>70.785365853658533</v>
      </c>
      <c r="Q1609" s="13">
        <f>(((Table1[[#This Row],[deadline]]/60)/60)/24)+DATE(1970,1,1)</f>
        <v>41074.80846064815</v>
      </c>
      <c r="R1609" s="13">
        <f>(((Table1[[#This Row],[launched_at]]/60)/60)/24)+DATE(1970,1,1)</f>
        <v>41053.80846064815</v>
      </c>
      <c r="S1609" t="s">
        <v>8355</v>
      </c>
      <c r="T1609" t="s">
        <v>8321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ROUND(SUM((Table1[[#This Row],[pledged]]/Table1[[#This Row],[goal]])*100),0)</f>
        <v>101</v>
      </c>
      <c r="P1610" s="8">
        <f>IFERROR(Table1[[#This Row],[pledged]]/Table1[[#This Row],[backers_count]],"0")</f>
        <v>52.826086956521742</v>
      </c>
      <c r="Q1610" s="13">
        <f>(((Table1[[#This Row],[deadline]]/60)/60)/24)+DATE(1970,1,1)</f>
        <v>41640.226388888892</v>
      </c>
      <c r="R1610" s="13">
        <f>(((Table1[[#This Row],[launched_at]]/60)/60)/24)+DATE(1970,1,1)</f>
        <v>41607.83085648148</v>
      </c>
      <c r="S1610" t="s">
        <v>8355</v>
      </c>
      <c r="T1610" t="s">
        <v>8321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ROUND(SUM((Table1[[#This Row],[pledged]]/Table1[[#This Row],[goal]])*100),0)</f>
        <v>118</v>
      </c>
      <c r="P1611" s="8">
        <f>IFERROR(Table1[[#This Row],[pledged]]/Table1[[#This Row],[backers_count]],"0")</f>
        <v>443.75</v>
      </c>
      <c r="Q1611" s="13">
        <f>(((Table1[[#This Row],[deadline]]/60)/60)/24)+DATE(1970,1,1)</f>
        <v>40849.333333333336</v>
      </c>
      <c r="R1611" s="13">
        <f>(((Table1[[#This Row],[launched_at]]/60)/60)/24)+DATE(1970,1,1)</f>
        <v>40796.001261574071</v>
      </c>
      <c r="S1611" t="s">
        <v>8355</v>
      </c>
      <c r="T1611" t="s">
        <v>8321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ROUND(SUM((Table1[[#This Row],[pledged]]/Table1[[#This Row],[goal]])*100),0)</f>
        <v>272</v>
      </c>
      <c r="P1612" s="8">
        <f>IFERROR(Table1[[#This Row],[pledged]]/Table1[[#This Row],[backers_count]],"0")</f>
        <v>48.544642857142854</v>
      </c>
      <c r="Q1612" s="13">
        <f>(((Table1[[#This Row],[deadline]]/60)/60)/24)+DATE(1970,1,1)</f>
        <v>41258.924884259257</v>
      </c>
      <c r="R1612" s="13">
        <f>(((Table1[[#This Row],[launched_at]]/60)/60)/24)+DATE(1970,1,1)</f>
        <v>41228.924884259257</v>
      </c>
      <c r="S1612" t="s">
        <v>8355</v>
      </c>
      <c r="T1612" t="s">
        <v>8321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ROUND(SUM((Table1[[#This Row],[pledged]]/Table1[[#This Row],[goal]])*100),0)</f>
        <v>125</v>
      </c>
      <c r="P1613" s="8">
        <f>IFERROR(Table1[[#This Row],[pledged]]/Table1[[#This Row],[backers_count]],"0")</f>
        <v>37.074074074074076</v>
      </c>
      <c r="Q1613" s="13">
        <f>(((Table1[[#This Row],[deadline]]/60)/60)/24)+DATE(1970,1,1)</f>
        <v>41430.00037037037</v>
      </c>
      <c r="R1613" s="13">
        <f>(((Table1[[#This Row],[launched_at]]/60)/60)/24)+DATE(1970,1,1)</f>
        <v>41409.00037037037</v>
      </c>
      <c r="S1613" t="s">
        <v>8355</v>
      </c>
      <c r="T1613" t="s">
        <v>8321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ROUND(SUM((Table1[[#This Row],[pledged]]/Table1[[#This Row],[goal]])*100),0)</f>
        <v>110</v>
      </c>
      <c r="P1614" s="8">
        <f>IFERROR(Table1[[#This Row],[pledged]]/Table1[[#This Row],[backers_count]],"0")</f>
        <v>50</v>
      </c>
      <c r="Q1614" s="13">
        <f>(((Table1[[#This Row],[deadline]]/60)/60)/24)+DATE(1970,1,1)</f>
        <v>41276.874814814815</v>
      </c>
      <c r="R1614" s="13">
        <f>(((Table1[[#This Row],[launched_at]]/60)/60)/24)+DATE(1970,1,1)</f>
        <v>41246.874814814815</v>
      </c>
      <c r="S1614" t="s">
        <v>8355</v>
      </c>
      <c r="T1614" t="s">
        <v>8321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ROUND(SUM((Table1[[#This Row],[pledged]]/Table1[[#This Row],[goal]])*100),0)</f>
        <v>102</v>
      </c>
      <c r="P1615" s="8">
        <f>IFERROR(Table1[[#This Row],[pledged]]/Table1[[#This Row],[backers_count]],"0")</f>
        <v>39.03846153846154</v>
      </c>
      <c r="Q1615" s="13">
        <f>(((Table1[[#This Row],[deadline]]/60)/60)/24)+DATE(1970,1,1)</f>
        <v>41112.069467592592</v>
      </c>
      <c r="R1615" s="13">
        <f>(((Table1[[#This Row],[launched_at]]/60)/60)/24)+DATE(1970,1,1)</f>
        <v>41082.069467592592</v>
      </c>
      <c r="S1615" t="s">
        <v>8355</v>
      </c>
      <c r="T1615" t="s">
        <v>8321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ROUND(SUM((Table1[[#This Row],[pledged]]/Table1[[#This Row],[goal]])*100),0)</f>
        <v>103</v>
      </c>
      <c r="P1616" s="8">
        <f>IFERROR(Table1[[#This Row],[pledged]]/Table1[[#This Row],[backers_count]],"0")</f>
        <v>66.688311688311686</v>
      </c>
      <c r="Q1616" s="13">
        <f>(((Table1[[#This Row],[deadline]]/60)/60)/24)+DATE(1970,1,1)</f>
        <v>41854.708333333336</v>
      </c>
      <c r="R1616" s="13">
        <f>(((Table1[[#This Row],[launched_at]]/60)/60)/24)+DATE(1970,1,1)</f>
        <v>41794.981122685182</v>
      </c>
      <c r="S1616" t="s">
        <v>8355</v>
      </c>
      <c r="T1616" t="s">
        <v>8321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ROUND(SUM((Table1[[#This Row],[pledged]]/Table1[[#This Row],[goal]])*100),0)</f>
        <v>114</v>
      </c>
      <c r="P1617" s="8">
        <f>IFERROR(Table1[[#This Row],[pledged]]/Table1[[#This Row],[backers_count]],"0")</f>
        <v>67.132352941176464</v>
      </c>
      <c r="Q1617" s="13">
        <f>(((Table1[[#This Row],[deadline]]/60)/60)/24)+DATE(1970,1,1)</f>
        <v>40890.092546296299</v>
      </c>
      <c r="R1617" s="13">
        <f>(((Table1[[#This Row],[launched_at]]/60)/60)/24)+DATE(1970,1,1)</f>
        <v>40845.050879629627</v>
      </c>
      <c r="S1617" t="s">
        <v>8355</v>
      </c>
      <c r="T1617" t="s">
        <v>8321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ROUND(SUM((Table1[[#This Row],[pledged]]/Table1[[#This Row],[goal]])*100),0)</f>
        <v>104</v>
      </c>
      <c r="P1618" s="8">
        <f>IFERROR(Table1[[#This Row],[pledged]]/Table1[[#This Row],[backers_count]],"0")</f>
        <v>66.369426751592357</v>
      </c>
      <c r="Q1618" s="13">
        <f>(((Table1[[#This Row],[deadline]]/60)/60)/24)+DATE(1970,1,1)</f>
        <v>41235.916666666664</v>
      </c>
      <c r="R1618" s="13">
        <f>(((Table1[[#This Row],[launched_at]]/60)/60)/24)+DATE(1970,1,1)</f>
        <v>41194.715520833335</v>
      </c>
      <c r="S1618" t="s">
        <v>8355</v>
      </c>
      <c r="T1618" t="s">
        <v>8321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ROUND(SUM((Table1[[#This Row],[pledged]]/Table1[[#This Row],[goal]])*100),0)</f>
        <v>146</v>
      </c>
      <c r="P1619" s="8">
        <f>IFERROR(Table1[[#This Row],[pledged]]/Table1[[#This Row],[backers_count]],"0")</f>
        <v>64.620253164556956</v>
      </c>
      <c r="Q1619" s="13">
        <f>(((Table1[[#This Row],[deadline]]/60)/60)/24)+DATE(1970,1,1)</f>
        <v>41579.791666666664</v>
      </c>
      <c r="R1619" s="13">
        <f>(((Table1[[#This Row],[launched_at]]/60)/60)/24)+DATE(1970,1,1)</f>
        <v>41546.664212962962</v>
      </c>
      <c r="S1619" t="s">
        <v>8355</v>
      </c>
      <c r="T1619" t="s">
        <v>8321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ROUND(SUM((Table1[[#This Row],[pledged]]/Table1[[#This Row],[goal]])*100),0)</f>
        <v>105</v>
      </c>
      <c r="P1620" s="8">
        <f>IFERROR(Table1[[#This Row],[pledged]]/Table1[[#This Row],[backers_count]],"0")</f>
        <v>58.370370370370374</v>
      </c>
      <c r="Q1620" s="13">
        <f>(((Table1[[#This Row],[deadline]]/60)/60)/24)+DATE(1970,1,1)</f>
        <v>41341.654340277775</v>
      </c>
      <c r="R1620" s="13">
        <f>(((Table1[[#This Row],[launched_at]]/60)/60)/24)+DATE(1970,1,1)</f>
        <v>41301.654340277775</v>
      </c>
      <c r="S1620" t="s">
        <v>8355</v>
      </c>
      <c r="T1620" t="s">
        <v>8321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ROUND(SUM((Table1[[#This Row],[pledged]]/Table1[[#This Row],[goal]])*100),0)</f>
        <v>133</v>
      </c>
      <c r="P1621" s="8">
        <f>IFERROR(Table1[[#This Row],[pledged]]/Table1[[#This Row],[backers_count]],"0")</f>
        <v>86.956521739130437</v>
      </c>
      <c r="Q1621" s="13">
        <f>(((Table1[[#This Row],[deadline]]/60)/60)/24)+DATE(1970,1,1)</f>
        <v>41897.18618055556</v>
      </c>
      <c r="R1621" s="13">
        <f>(((Table1[[#This Row],[launched_at]]/60)/60)/24)+DATE(1970,1,1)</f>
        <v>41876.18618055556</v>
      </c>
      <c r="S1621" t="s">
        <v>8355</v>
      </c>
      <c r="T1621" t="s">
        <v>8321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ROUND(SUM((Table1[[#This Row],[pledged]]/Table1[[#This Row],[goal]])*100),0)</f>
        <v>113</v>
      </c>
      <c r="P1622" s="8">
        <f>IFERROR(Table1[[#This Row],[pledged]]/Table1[[#This Row],[backers_count]],"0")</f>
        <v>66.470588235294116</v>
      </c>
      <c r="Q1622" s="13">
        <f>(((Table1[[#This Row],[deadline]]/60)/60)/24)+DATE(1970,1,1)</f>
        <v>41328.339583333334</v>
      </c>
      <c r="R1622" s="13">
        <f>(((Table1[[#This Row],[launched_at]]/60)/60)/24)+DATE(1970,1,1)</f>
        <v>41321.339583333334</v>
      </c>
      <c r="S1622" t="s">
        <v>8355</v>
      </c>
      <c r="T1622" t="s">
        <v>8321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ROUND(SUM((Table1[[#This Row],[pledged]]/Table1[[#This Row],[goal]])*100),0)</f>
        <v>121</v>
      </c>
      <c r="P1623" s="8">
        <f>IFERROR(Table1[[#This Row],[pledged]]/Table1[[#This Row],[backers_count]],"0")</f>
        <v>163.78378378378378</v>
      </c>
      <c r="Q1623" s="13">
        <f>(((Table1[[#This Row],[deadline]]/60)/60)/24)+DATE(1970,1,1)</f>
        <v>41057.165972222225</v>
      </c>
      <c r="R1623" s="13">
        <f>(((Table1[[#This Row],[launched_at]]/60)/60)/24)+DATE(1970,1,1)</f>
        <v>41003.60665509259</v>
      </c>
      <c r="S1623" t="s">
        <v>8355</v>
      </c>
      <c r="T1623" t="s">
        <v>8321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ROUND(SUM((Table1[[#This Row],[pledged]]/Table1[[#This Row],[goal]])*100),0)</f>
        <v>102</v>
      </c>
      <c r="P1624" s="8">
        <f>IFERROR(Table1[[#This Row],[pledged]]/Table1[[#This Row],[backers_count]],"0")</f>
        <v>107.98461538461538</v>
      </c>
      <c r="Q1624" s="13">
        <f>(((Table1[[#This Row],[deadline]]/60)/60)/24)+DATE(1970,1,1)</f>
        <v>41990.332638888889</v>
      </c>
      <c r="R1624" s="13">
        <f>(((Table1[[#This Row],[launched_at]]/60)/60)/24)+DATE(1970,1,1)</f>
        <v>41950.29483796296</v>
      </c>
      <c r="S1624" t="s">
        <v>8355</v>
      </c>
      <c r="T1624" t="s">
        <v>8321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ROUND(SUM((Table1[[#This Row],[pledged]]/Table1[[#This Row],[goal]])*100),0)</f>
        <v>101</v>
      </c>
      <c r="P1625" s="8">
        <f>IFERROR(Table1[[#This Row],[pledged]]/Table1[[#This Row],[backers_count]],"0")</f>
        <v>42.111111111111114</v>
      </c>
      <c r="Q1625" s="13">
        <f>(((Table1[[#This Row],[deadline]]/60)/60)/24)+DATE(1970,1,1)</f>
        <v>41513.688530092593</v>
      </c>
      <c r="R1625" s="13">
        <f>(((Table1[[#This Row],[launched_at]]/60)/60)/24)+DATE(1970,1,1)</f>
        <v>41453.688530092593</v>
      </c>
      <c r="S1625" t="s">
        <v>8355</v>
      </c>
      <c r="T1625" t="s">
        <v>8321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ROUND(SUM((Table1[[#This Row],[pledged]]/Table1[[#This Row],[goal]])*100),0)</f>
        <v>118</v>
      </c>
      <c r="P1626" s="8">
        <f>IFERROR(Table1[[#This Row],[pledged]]/Table1[[#This Row],[backers_count]],"0")</f>
        <v>47.2</v>
      </c>
      <c r="Q1626" s="13">
        <f>(((Table1[[#This Row],[deadline]]/60)/60)/24)+DATE(1970,1,1)</f>
        <v>41283.367303240739</v>
      </c>
      <c r="R1626" s="13">
        <f>(((Table1[[#This Row],[launched_at]]/60)/60)/24)+DATE(1970,1,1)</f>
        <v>41243.367303240739</v>
      </c>
      <c r="S1626" t="s">
        <v>8355</v>
      </c>
      <c r="T1626" t="s">
        <v>8321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ROUND(SUM((Table1[[#This Row],[pledged]]/Table1[[#This Row],[goal]])*100),0)</f>
        <v>155</v>
      </c>
      <c r="P1627" s="8">
        <f>IFERROR(Table1[[#This Row],[pledged]]/Table1[[#This Row],[backers_count]],"0")</f>
        <v>112.01923076923077</v>
      </c>
      <c r="Q1627" s="13">
        <f>(((Table1[[#This Row],[deadline]]/60)/60)/24)+DATE(1970,1,1)</f>
        <v>41163.699687500004</v>
      </c>
      <c r="R1627" s="13">
        <f>(((Table1[[#This Row],[launched_at]]/60)/60)/24)+DATE(1970,1,1)</f>
        <v>41135.699687500004</v>
      </c>
      <c r="S1627" t="s">
        <v>8355</v>
      </c>
      <c r="T1627" t="s">
        <v>8321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ROUND(SUM((Table1[[#This Row],[pledged]]/Table1[[#This Row],[goal]])*100),0)</f>
        <v>101</v>
      </c>
      <c r="P1628" s="8">
        <f>IFERROR(Table1[[#This Row],[pledged]]/Table1[[#This Row],[backers_count]],"0")</f>
        <v>74.953703703703709</v>
      </c>
      <c r="Q1628" s="13">
        <f>(((Table1[[#This Row],[deadline]]/60)/60)/24)+DATE(1970,1,1)</f>
        <v>41609.889664351853</v>
      </c>
      <c r="R1628" s="13">
        <f>(((Table1[[#This Row],[launched_at]]/60)/60)/24)+DATE(1970,1,1)</f>
        <v>41579.847997685189</v>
      </c>
      <c r="S1628" t="s">
        <v>8355</v>
      </c>
      <c r="T1628" t="s">
        <v>8321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ROUND(SUM((Table1[[#This Row],[pledged]]/Table1[[#This Row],[goal]])*100),0)</f>
        <v>117</v>
      </c>
      <c r="P1629" s="8">
        <f>IFERROR(Table1[[#This Row],[pledged]]/Table1[[#This Row],[backers_count]],"0")</f>
        <v>61.578947368421055</v>
      </c>
      <c r="Q1629" s="13">
        <f>(((Table1[[#This Row],[deadline]]/60)/60)/24)+DATE(1970,1,1)</f>
        <v>41239.207638888889</v>
      </c>
      <c r="R1629" s="13">
        <f>(((Table1[[#This Row],[launched_at]]/60)/60)/24)+DATE(1970,1,1)</f>
        <v>41205.707048611112</v>
      </c>
      <c r="S1629" t="s">
        <v>8355</v>
      </c>
      <c r="T1629" t="s">
        <v>8321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ROUND(SUM((Table1[[#This Row],[pledged]]/Table1[[#This Row],[goal]])*100),0)</f>
        <v>101</v>
      </c>
      <c r="P1630" s="8">
        <f>IFERROR(Table1[[#This Row],[pledged]]/Table1[[#This Row],[backers_count]],"0")</f>
        <v>45.875</v>
      </c>
      <c r="Q1630" s="13">
        <f>(((Table1[[#This Row],[deadline]]/60)/60)/24)+DATE(1970,1,1)</f>
        <v>41807.737060185187</v>
      </c>
      <c r="R1630" s="13">
        <f>(((Table1[[#This Row],[launched_at]]/60)/60)/24)+DATE(1970,1,1)</f>
        <v>41774.737060185187</v>
      </c>
      <c r="S1630" t="s">
        <v>8355</v>
      </c>
      <c r="T1630" t="s">
        <v>8321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ROUND(SUM((Table1[[#This Row],[pledged]]/Table1[[#This Row],[goal]])*100),0)</f>
        <v>104</v>
      </c>
      <c r="P1631" s="8">
        <f>IFERROR(Table1[[#This Row],[pledged]]/Table1[[#This Row],[backers_count]],"0")</f>
        <v>75.853658536585371</v>
      </c>
      <c r="Q1631" s="13">
        <f>(((Table1[[#This Row],[deadline]]/60)/60)/24)+DATE(1970,1,1)</f>
        <v>41690.867280092592</v>
      </c>
      <c r="R1631" s="13">
        <f>(((Table1[[#This Row],[launched_at]]/60)/60)/24)+DATE(1970,1,1)</f>
        <v>41645.867280092592</v>
      </c>
      <c r="S1631" t="s">
        <v>8355</v>
      </c>
      <c r="T1631" t="s">
        <v>8321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ROUND(SUM((Table1[[#This Row],[pledged]]/Table1[[#This Row],[goal]])*100),0)</f>
        <v>265</v>
      </c>
      <c r="P1632" s="8">
        <f>IFERROR(Table1[[#This Row],[pledged]]/Table1[[#This Row],[backers_count]],"0")</f>
        <v>84.206349206349202</v>
      </c>
      <c r="Q1632" s="13">
        <f>(((Table1[[#This Row],[deadline]]/60)/60)/24)+DATE(1970,1,1)</f>
        <v>40970.290972222225</v>
      </c>
      <c r="R1632" s="13">
        <f>(((Table1[[#This Row],[launched_at]]/60)/60)/24)+DATE(1970,1,1)</f>
        <v>40939.837673611109</v>
      </c>
      <c r="S1632" t="s">
        <v>8355</v>
      </c>
      <c r="T1632" t="s">
        <v>8321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ROUND(SUM((Table1[[#This Row],[pledged]]/Table1[[#This Row],[goal]])*100),0)</f>
        <v>156</v>
      </c>
      <c r="P1633" s="8">
        <f>IFERROR(Table1[[#This Row],[pledged]]/Table1[[#This Row],[backers_count]],"0")</f>
        <v>117.22556390977444</v>
      </c>
      <c r="Q1633" s="13">
        <f>(((Table1[[#This Row],[deadline]]/60)/60)/24)+DATE(1970,1,1)</f>
        <v>41194.859502314815</v>
      </c>
      <c r="R1633" s="13">
        <f>(((Table1[[#This Row],[launched_at]]/60)/60)/24)+DATE(1970,1,1)</f>
        <v>41164.859502314815</v>
      </c>
      <c r="S1633" t="s">
        <v>8355</v>
      </c>
      <c r="T1633" t="s">
        <v>8321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ROUND(SUM((Table1[[#This Row],[pledged]]/Table1[[#This Row],[goal]])*100),0)</f>
        <v>102</v>
      </c>
      <c r="P1634" s="8">
        <f>IFERROR(Table1[[#This Row],[pledged]]/Table1[[#This Row],[backers_count]],"0")</f>
        <v>86.489361702127653</v>
      </c>
      <c r="Q1634" s="13">
        <f>(((Table1[[#This Row],[deadline]]/60)/60)/24)+DATE(1970,1,1)</f>
        <v>40810.340902777774</v>
      </c>
      <c r="R1634" s="13">
        <f>(((Table1[[#This Row],[launched_at]]/60)/60)/24)+DATE(1970,1,1)</f>
        <v>40750.340902777774</v>
      </c>
      <c r="S1634" t="s">
        <v>8355</v>
      </c>
      <c r="T1634" t="s">
        <v>8321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ROUND(SUM((Table1[[#This Row],[pledged]]/Table1[[#This Row],[goal]])*100),0)</f>
        <v>100</v>
      </c>
      <c r="P1635" s="8">
        <f>IFERROR(Table1[[#This Row],[pledged]]/Table1[[#This Row],[backers_count]],"0")</f>
        <v>172.41379310344828</v>
      </c>
      <c r="Q1635" s="13">
        <f>(((Table1[[#This Row],[deadline]]/60)/60)/24)+DATE(1970,1,1)</f>
        <v>40924.208333333336</v>
      </c>
      <c r="R1635" s="13">
        <f>(((Table1[[#This Row],[launched_at]]/60)/60)/24)+DATE(1970,1,1)</f>
        <v>40896.883750000001</v>
      </c>
      <c r="S1635" t="s">
        <v>8355</v>
      </c>
      <c r="T1635" t="s">
        <v>8321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ROUND(SUM((Table1[[#This Row],[pledged]]/Table1[[#This Row],[goal]])*100),0)</f>
        <v>101</v>
      </c>
      <c r="P1636" s="8">
        <f>IFERROR(Table1[[#This Row],[pledged]]/Table1[[#This Row],[backers_count]],"0")</f>
        <v>62.8125</v>
      </c>
      <c r="Q1636" s="13">
        <f>(((Table1[[#This Row],[deadline]]/60)/60)/24)+DATE(1970,1,1)</f>
        <v>40696.249305555553</v>
      </c>
      <c r="R1636" s="13">
        <f>(((Table1[[#This Row],[launched_at]]/60)/60)/24)+DATE(1970,1,1)</f>
        <v>40658.189826388887</v>
      </c>
      <c r="S1636" t="s">
        <v>8355</v>
      </c>
      <c r="T1636" t="s">
        <v>8321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ROUND(SUM((Table1[[#This Row],[pledged]]/Table1[[#This Row],[goal]])*100),0)</f>
        <v>125</v>
      </c>
      <c r="P1637" s="8">
        <f>IFERROR(Table1[[#This Row],[pledged]]/Table1[[#This Row],[backers_count]],"0")</f>
        <v>67.729729729729726</v>
      </c>
      <c r="Q1637" s="13">
        <f>(((Table1[[#This Row],[deadline]]/60)/60)/24)+DATE(1970,1,1)</f>
        <v>42562.868761574078</v>
      </c>
      <c r="R1637" s="13">
        <f>(((Table1[[#This Row],[launched_at]]/60)/60)/24)+DATE(1970,1,1)</f>
        <v>42502.868761574078</v>
      </c>
      <c r="S1637" t="s">
        <v>8355</v>
      </c>
      <c r="T1637" t="s">
        <v>8321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ROUND(SUM((Table1[[#This Row],[pledged]]/Table1[[#This Row],[goal]])*100),0)</f>
        <v>104</v>
      </c>
      <c r="P1638" s="8">
        <f>IFERROR(Table1[[#This Row],[pledged]]/Table1[[#This Row],[backers_count]],"0")</f>
        <v>53.5632183908046</v>
      </c>
      <c r="Q1638" s="13">
        <f>(((Table1[[#This Row],[deadline]]/60)/60)/24)+DATE(1970,1,1)</f>
        <v>40706.166666666664</v>
      </c>
      <c r="R1638" s="13">
        <f>(((Table1[[#This Row],[launched_at]]/60)/60)/24)+DATE(1970,1,1)</f>
        <v>40663.08666666667</v>
      </c>
      <c r="S1638" t="s">
        <v>8355</v>
      </c>
      <c r="T1638" t="s">
        <v>8321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ROUND(SUM((Table1[[#This Row],[pledged]]/Table1[[#This Row],[goal]])*100),0)</f>
        <v>104</v>
      </c>
      <c r="P1639" s="8">
        <f>IFERROR(Table1[[#This Row],[pledged]]/Table1[[#This Row],[backers_count]],"0")</f>
        <v>34.6</v>
      </c>
      <c r="Q1639" s="13">
        <f>(((Table1[[#This Row],[deadline]]/60)/60)/24)+DATE(1970,1,1)</f>
        <v>40178.98541666667</v>
      </c>
      <c r="R1639" s="13">
        <f>(((Table1[[#This Row],[launched_at]]/60)/60)/24)+DATE(1970,1,1)</f>
        <v>40122.751620370371</v>
      </c>
      <c r="S1639" t="s">
        <v>8355</v>
      </c>
      <c r="T1639" t="s">
        <v>8321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ROUND(SUM((Table1[[#This Row],[pledged]]/Table1[[#This Row],[goal]])*100),0)</f>
        <v>105</v>
      </c>
      <c r="P1640" s="8">
        <f>IFERROR(Table1[[#This Row],[pledged]]/Table1[[#This Row],[backers_count]],"0")</f>
        <v>38.888888888888886</v>
      </c>
      <c r="Q1640" s="13">
        <f>(((Table1[[#This Row],[deadline]]/60)/60)/24)+DATE(1970,1,1)</f>
        <v>41333.892361111109</v>
      </c>
      <c r="R1640" s="13">
        <f>(((Table1[[#This Row],[launched_at]]/60)/60)/24)+DATE(1970,1,1)</f>
        <v>41288.68712962963</v>
      </c>
      <c r="S1640" t="s">
        <v>8355</v>
      </c>
      <c r="T1640" t="s">
        <v>8321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ROUND(SUM((Table1[[#This Row],[pledged]]/Table1[[#This Row],[goal]])*100),0)</f>
        <v>100</v>
      </c>
      <c r="P1641" s="8">
        <f>IFERROR(Table1[[#This Row],[pledged]]/Table1[[#This Row],[backers_count]],"0")</f>
        <v>94.736842105263165</v>
      </c>
      <c r="Q1641" s="13">
        <f>(((Table1[[#This Row],[deadline]]/60)/60)/24)+DATE(1970,1,1)</f>
        <v>40971.652372685188</v>
      </c>
      <c r="R1641" s="13">
        <f>(((Table1[[#This Row],[launched_at]]/60)/60)/24)+DATE(1970,1,1)</f>
        <v>40941.652372685188</v>
      </c>
      <c r="S1641" t="s">
        <v>8355</v>
      </c>
      <c r="T1641" t="s">
        <v>8321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ROUND(SUM((Table1[[#This Row],[pledged]]/Table1[[#This Row],[goal]])*100),0)</f>
        <v>170</v>
      </c>
      <c r="P1642" s="8">
        <f>IFERROR(Table1[[#This Row],[pledged]]/Table1[[#This Row],[backers_count]],"0")</f>
        <v>39.967058823529413</v>
      </c>
      <c r="Q1642" s="13">
        <f>(((Table1[[#This Row],[deadline]]/60)/60)/24)+DATE(1970,1,1)</f>
        <v>40393.082638888889</v>
      </c>
      <c r="R1642" s="13">
        <f>(((Table1[[#This Row],[launched_at]]/60)/60)/24)+DATE(1970,1,1)</f>
        <v>40379.23096064815</v>
      </c>
      <c r="S1642" t="s">
        <v>8355</v>
      </c>
      <c r="T1642" t="s">
        <v>8321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ROUND(SUM((Table1[[#This Row],[pledged]]/Table1[[#This Row],[goal]])*100),0)</f>
        <v>101</v>
      </c>
      <c r="P1643" s="8">
        <f>IFERROR(Table1[[#This Row],[pledged]]/Table1[[#This Row],[backers_count]],"0")</f>
        <v>97.5</v>
      </c>
      <c r="Q1643" s="13">
        <f>(((Table1[[#This Row],[deadline]]/60)/60)/24)+DATE(1970,1,1)</f>
        <v>41992.596574074079</v>
      </c>
      <c r="R1643" s="13">
        <f>(((Table1[[#This Row],[launched_at]]/60)/60)/24)+DATE(1970,1,1)</f>
        <v>41962.596574074079</v>
      </c>
      <c r="S1643" t="s">
        <v>8355</v>
      </c>
      <c r="T1643" t="s">
        <v>8337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ROUND(SUM((Table1[[#This Row],[pledged]]/Table1[[#This Row],[goal]])*100),0)</f>
        <v>100</v>
      </c>
      <c r="P1644" s="8">
        <f>IFERROR(Table1[[#This Row],[pledged]]/Table1[[#This Row],[backers_count]],"0")</f>
        <v>42.857142857142854</v>
      </c>
      <c r="Q1644" s="13">
        <f>(((Table1[[#This Row],[deadline]]/60)/60)/24)+DATE(1970,1,1)</f>
        <v>40708.024618055555</v>
      </c>
      <c r="R1644" s="13">
        <f>(((Table1[[#This Row],[launched_at]]/60)/60)/24)+DATE(1970,1,1)</f>
        <v>40688.024618055555</v>
      </c>
      <c r="S1644" t="s">
        <v>8355</v>
      </c>
      <c r="T1644" t="s">
        <v>8337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ROUND(SUM((Table1[[#This Row],[pledged]]/Table1[[#This Row],[goal]])*100),0)</f>
        <v>125</v>
      </c>
      <c r="P1645" s="8">
        <f>IFERROR(Table1[[#This Row],[pledged]]/Table1[[#This Row],[backers_count]],"0")</f>
        <v>168.51351351351352</v>
      </c>
      <c r="Q1645" s="13">
        <f>(((Table1[[#This Row],[deadline]]/60)/60)/24)+DATE(1970,1,1)</f>
        <v>41176.824212962965</v>
      </c>
      <c r="R1645" s="13">
        <f>(((Table1[[#This Row],[launched_at]]/60)/60)/24)+DATE(1970,1,1)</f>
        <v>41146.824212962965</v>
      </c>
      <c r="S1645" t="s">
        <v>8355</v>
      </c>
      <c r="T1645" t="s">
        <v>8337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ROUND(SUM((Table1[[#This Row],[pledged]]/Table1[[#This Row],[goal]])*100),0)</f>
        <v>110</v>
      </c>
      <c r="P1646" s="8">
        <f>IFERROR(Table1[[#This Row],[pledged]]/Table1[[#This Row],[backers_count]],"0")</f>
        <v>85.546875</v>
      </c>
      <c r="Q1646" s="13">
        <f>(((Table1[[#This Row],[deadline]]/60)/60)/24)+DATE(1970,1,1)</f>
        <v>41235.101388888892</v>
      </c>
      <c r="R1646" s="13">
        <f>(((Table1[[#This Row],[launched_at]]/60)/60)/24)+DATE(1970,1,1)</f>
        <v>41175.05972222222</v>
      </c>
      <c r="S1646" t="s">
        <v>8355</v>
      </c>
      <c r="T1646" t="s">
        <v>8337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ROUND(SUM((Table1[[#This Row],[pledged]]/Table1[[#This Row],[goal]])*100),0)</f>
        <v>111</v>
      </c>
      <c r="P1647" s="8">
        <f>IFERROR(Table1[[#This Row],[pledged]]/Table1[[#This Row],[backers_count]],"0")</f>
        <v>554</v>
      </c>
      <c r="Q1647" s="13">
        <f>(((Table1[[#This Row],[deadline]]/60)/60)/24)+DATE(1970,1,1)</f>
        <v>41535.617361111108</v>
      </c>
      <c r="R1647" s="13">
        <f>(((Table1[[#This Row],[launched_at]]/60)/60)/24)+DATE(1970,1,1)</f>
        <v>41521.617361111108</v>
      </c>
      <c r="S1647" t="s">
        <v>8355</v>
      </c>
      <c r="T1647" t="s">
        <v>8337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ROUND(SUM((Table1[[#This Row],[pledged]]/Table1[[#This Row],[goal]])*100),0)</f>
        <v>110</v>
      </c>
      <c r="P1648" s="8">
        <f>IFERROR(Table1[[#This Row],[pledged]]/Table1[[#This Row],[backers_count]],"0")</f>
        <v>26.554216867469879</v>
      </c>
      <c r="Q1648" s="13">
        <f>(((Table1[[#This Row],[deadline]]/60)/60)/24)+DATE(1970,1,1)</f>
        <v>41865.757638888892</v>
      </c>
      <c r="R1648" s="13">
        <f>(((Table1[[#This Row],[launched_at]]/60)/60)/24)+DATE(1970,1,1)</f>
        <v>41833.450266203705</v>
      </c>
      <c r="S1648" t="s">
        <v>8355</v>
      </c>
      <c r="T1648" t="s">
        <v>8337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ROUND(SUM((Table1[[#This Row],[pledged]]/Table1[[#This Row],[goal]])*100),0)</f>
        <v>105</v>
      </c>
      <c r="P1649" s="8">
        <f>IFERROR(Table1[[#This Row],[pledged]]/Table1[[#This Row],[backers_count]],"0")</f>
        <v>113.82608695652173</v>
      </c>
      <c r="Q1649" s="13">
        <f>(((Table1[[#This Row],[deadline]]/60)/60)/24)+DATE(1970,1,1)</f>
        <v>41069.409456018519</v>
      </c>
      <c r="R1649" s="13">
        <f>(((Table1[[#This Row],[launched_at]]/60)/60)/24)+DATE(1970,1,1)</f>
        <v>41039.409456018519</v>
      </c>
      <c r="S1649" t="s">
        <v>8355</v>
      </c>
      <c r="T1649" t="s">
        <v>8337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ROUND(SUM((Table1[[#This Row],[pledged]]/Table1[[#This Row],[goal]])*100),0)</f>
        <v>125</v>
      </c>
      <c r="P1650" s="8">
        <f>IFERROR(Table1[[#This Row],[pledged]]/Table1[[#This Row],[backers_count]],"0")</f>
        <v>32.011111111111113</v>
      </c>
      <c r="Q1650" s="13">
        <f>(((Table1[[#This Row],[deadline]]/60)/60)/24)+DATE(1970,1,1)</f>
        <v>40622.662986111114</v>
      </c>
      <c r="R1650" s="13">
        <f>(((Table1[[#This Row],[launched_at]]/60)/60)/24)+DATE(1970,1,1)</f>
        <v>40592.704652777778</v>
      </c>
      <c r="S1650" t="s">
        <v>8355</v>
      </c>
      <c r="T1650" t="s">
        <v>8337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ROUND(SUM((Table1[[#This Row],[pledged]]/Table1[[#This Row],[goal]])*100),0)</f>
        <v>101</v>
      </c>
      <c r="P1651" s="8">
        <f>IFERROR(Table1[[#This Row],[pledged]]/Table1[[#This Row],[backers_count]],"0")</f>
        <v>47.189259259259259</v>
      </c>
      <c r="Q1651" s="13">
        <f>(((Table1[[#This Row],[deadline]]/60)/60)/24)+DATE(1970,1,1)</f>
        <v>41782.684664351851</v>
      </c>
      <c r="R1651" s="13">
        <f>(((Table1[[#This Row],[launched_at]]/60)/60)/24)+DATE(1970,1,1)</f>
        <v>41737.684664351851</v>
      </c>
      <c r="S1651" t="s">
        <v>8355</v>
      </c>
      <c r="T1651" t="s">
        <v>8337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ROUND(SUM((Table1[[#This Row],[pledged]]/Table1[[#This Row],[goal]])*100),0)</f>
        <v>142</v>
      </c>
      <c r="P1652" s="8">
        <f>IFERROR(Table1[[#This Row],[pledged]]/Table1[[#This Row],[backers_count]],"0")</f>
        <v>88.46875</v>
      </c>
      <c r="Q1652" s="13">
        <f>(((Table1[[#This Row],[deadline]]/60)/60)/24)+DATE(1970,1,1)</f>
        <v>41556.435613425929</v>
      </c>
      <c r="R1652" s="13">
        <f>(((Table1[[#This Row],[launched_at]]/60)/60)/24)+DATE(1970,1,1)</f>
        <v>41526.435613425929</v>
      </c>
      <c r="S1652" t="s">
        <v>8355</v>
      </c>
      <c r="T1652" t="s">
        <v>8337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ROUND(SUM((Table1[[#This Row],[pledged]]/Table1[[#This Row],[goal]])*100),0)</f>
        <v>101</v>
      </c>
      <c r="P1653" s="8">
        <f>IFERROR(Table1[[#This Row],[pledged]]/Table1[[#This Row],[backers_count]],"0")</f>
        <v>100.75</v>
      </c>
      <c r="Q1653" s="13">
        <f>(((Table1[[#This Row],[deadline]]/60)/60)/24)+DATE(1970,1,1)</f>
        <v>40659.290972222225</v>
      </c>
      <c r="R1653" s="13">
        <f>(((Table1[[#This Row],[launched_at]]/60)/60)/24)+DATE(1970,1,1)</f>
        <v>40625.900694444441</v>
      </c>
      <c r="S1653" t="s">
        <v>8355</v>
      </c>
      <c r="T1653" t="s">
        <v>8337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ROUND(SUM((Table1[[#This Row],[pledged]]/Table1[[#This Row],[goal]])*100),0)</f>
        <v>101</v>
      </c>
      <c r="P1654" s="8">
        <f>IFERROR(Table1[[#This Row],[pledged]]/Table1[[#This Row],[backers_count]],"0")</f>
        <v>64.714285714285708</v>
      </c>
      <c r="Q1654" s="13">
        <f>(((Table1[[#This Row],[deadline]]/60)/60)/24)+DATE(1970,1,1)</f>
        <v>41602.534641203703</v>
      </c>
      <c r="R1654" s="13">
        <f>(((Table1[[#This Row],[launched_at]]/60)/60)/24)+DATE(1970,1,1)</f>
        <v>41572.492974537039</v>
      </c>
      <c r="S1654" t="s">
        <v>8355</v>
      </c>
      <c r="T1654" t="s">
        <v>8337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ROUND(SUM((Table1[[#This Row],[pledged]]/Table1[[#This Row],[goal]])*100),0)</f>
        <v>174</v>
      </c>
      <c r="P1655" s="8">
        <f>IFERROR(Table1[[#This Row],[pledged]]/Table1[[#This Row],[backers_count]],"0")</f>
        <v>51.854285714285716</v>
      </c>
      <c r="Q1655" s="13">
        <f>(((Table1[[#This Row],[deadline]]/60)/60)/24)+DATE(1970,1,1)</f>
        <v>40657.834444444445</v>
      </c>
      <c r="R1655" s="13">
        <f>(((Table1[[#This Row],[launched_at]]/60)/60)/24)+DATE(1970,1,1)</f>
        <v>40626.834444444445</v>
      </c>
      <c r="S1655" t="s">
        <v>8355</v>
      </c>
      <c r="T1655" t="s">
        <v>8337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ROUND(SUM((Table1[[#This Row],[pledged]]/Table1[[#This Row],[goal]])*100),0)</f>
        <v>120</v>
      </c>
      <c r="P1656" s="8">
        <f>IFERROR(Table1[[#This Row],[pledged]]/Table1[[#This Row],[backers_count]],"0")</f>
        <v>38.794117647058826</v>
      </c>
      <c r="Q1656" s="13">
        <f>(((Table1[[#This Row],[deadline]]/60)/60)/24)+DATE(1970,1,1)</f>
        <v>41017.890740740739</v>
      </c>
      <c r="R1656" s="13">
        <f>(((Table1[[#This Row],[launched_at]]/60)/60)/24)+DATE(1970,1,1)</f>
        <v>40987.890740740739</v>
      </c>
      <c r="S1656" t="s">
        <v>8355</v>
      </c>
      <c r="T1656" t="s">
        <v>8337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ROUND(SUM((Table1[[#This Row],[pledged]]/Table1[[#This Row],[goal]])*100),0)</f>
        <v>143</v>
      </c>
      <c r="P1657" s="8">
        <f>IFERROR(Table1[[#This Row],[pledged]]/Table1[[#This Row],[backers_count]],"0")</f>
        <v>44.645833333333336</v>
      </c>
      <c r="Q1657" s="13">
        <f>(((Table1[[#This Row],[deadline]]/60)/60)/24)+DATE(1970,1,1)</f>
        <v>41004.750231481477</v>
      </c>
      <c r="R1657" s="13">
        <f>(((Table1[[#This Row],[launched_at]]/60)/60)/24)+DATE(1970,1,1)</f>
        <v>40974.791898148149</v>
      </c>
      <c r="S1657" t="s">
        <v>8355</v>
      </c>
      <c r="T1657" t="s">
        <v>8337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ROUND(SUM((Table1[[#This Row],[pledged]]/Table1[[#This Row],[goal]])*100),0)</f>
        <v>100</v>
      </c>
      <c r="P1658" s="8">
        <f>IFERROR(Table1[[#This Row],[pledged]]/Table1[[#This Row],[backers_count]],"0")</f>
        <v>156.77333333333334</v>
      </c>
      <c r="Q1658" s="13">
        <f>(((Table1[[#This Row],[deadline]]/60)/60)/24)+DATE(1970,1,1)</f>
        <v>41256.928842592592</v>
      </c>
      <c r="R1658" s="13">
        <f>(((Table1[[#This Row],[launched_at]]/60)/60)/24)+DATE(1970,1,1)</f>
        <v>41226.928842592592</v>
      </c>
      <c r="S1658" t="s">
        <v>8355</v>
      </c>
      <c r="T1658" t="s">
        <v>8337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ROUND(SUM((Table1[[#This Row],[pledged]]/Table1[[#This Row],[goal]])*100),0)</f>
        <v>105</v>
      </c>
      <c r="P1659" s="8">
        <f>IFERROR(Table1[[#This Row],[pledged]]/Table1[[#This Row],[backers_count]],"0")</f>
        <v>118.70339366515837</v>
      </c>
      <c r="Q1659" s="13">
        <f>(((Table1[[#This Row],[deadline]]/60)/60)/24)+DATE(1970,1,1)</f>
        <v>41053.782037037039</v>
      </c>
      <c r="R1659" s="13">
        <f>(((Table1[[#This Row],[launched_at]]/60)/60)/24)+DATE(1970,1,1)</f>
        <v>41023.782037037039</v>
      </c>
      <c r="S1659" t="s">
        <v>8355</v>
      </c>
      <c r="T1659" t="s">
        <v>8337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ROUND(SUM((Table1[[#This Row],[pledged]]/Table1[[#This Row],[goal]])*100),0)</f>
        <v>132</v>
      </c>
      <c r="P1660" s="8">
        <f>IFERROR(Table1[[#This Row],[pledged]]/Table1[[#This Row],[backers_count]],"0")</f>
        <v>74.149532710280369</v>
      </c>
      <c r="Q1660" s="13">
        <f>(((Table1[[#This Row],[deadline]]/60)/60)/24)+DATE(1970,1,1)</f>
        <v>41261.597222222219</v>
      </c>
      <c r="R1660" s="13">
        <f>(((Table1[[#This Row],[launched_at]]/60)/60)/24)+DATE(1970,1,1)</f>
        <v>41223.22184027778</v>
      </c>
      <c r="S1660" t="s">
        <v>8355</v>
      </c>
      <c r="T1660" t="s">
        <v>8337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ROUND(SUM((Table1[[#This Row],[pledged]]/Table1[[#This Row],[goal]])*100),0)</f>
        <v>113</v>
      </c>
      <c r="P1661" s="8">
        <f>IFERROR(Table1[[#This Row],[pledged]]/Table1[[#This Row],[backers_count]],"0")</f>
        <v>12.533333333333333</v>
      </c>
      <c r="Q1661" s="13">
        <f>(((Table1[[#This Row],[deadline]]/60)/60)/24)+DATE(1970,1,1)</f>
        <v>41625.5</v>
      </c>
      <c r="R1661" s="13">
        <f>(((Table1[[#This Row],[launched_at]]/60)/60)/24)+DATE(1970,1,1)</f>
        <v>41596.913437499999</v>
      </c>
      <c r="S1661" t="s">
        <v>8355</v>
      </c>
      <c r="T1661" t="s">
        <v>8337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ROUND(SUM((Table1[[#This Row],[pledged]]/Table1[[#This Row],[goal]])*100),0)</f>
        <v>1254</v>
      </c>
      <c r="P1662" s="8">
        <f>IFERROR(Table1[[#This Row],[pledged]]/Table1[[#This Row],[backers_count]],"0")</f>
        <v>27.861111111111111</v>
      </c>
      <c r="Q1662" s="13">
        <f>(((Table1[[#This Row],[deadline]]/60)/60)/24)+DATE(1970,1,1)</f>
        <v>42490.915972222225</v>
      </c>
      <c r="R1662" s="13">
        <f>(((Table1[[#This Row],[launched_at]]/60)/60)/24)+DATE(1970,1,1)</f>
        <v>42459.693865740745</v>
      </c>
      <c r="S1662" t="s">
        <v>8355</v>
      </c>
      <c r="T1662" t="s">
        <v>8337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ROUND(SUM((Table1[[#This Row],[pledged]]/Table1[[#This Row],[goal]])*100),0)</f>
        <v>103</v>
      </c>
      <c r="P1663" s="8">
        <f>IFERROR(Table1[[#This Row],[pledged]]/Table1[[#This Row],[backers_count]],"0")</f>
        <v>80.178217821782184</v>
      </c>
      <c r="Q1663" s="13">
        <f>(((Table1[[#This Row],[deadline]]/60)/60)/24)+DATE(1970,1,1)</f>
        <v>42386.875</v>
      </c>
      <c r="R1663" s="13">
        <f>(((Table1[[#This Row],[launched_at]]/60)/60)/24)+DATE(1970,1,1)</f>
        <v>42343.998043981483</v>
      </c>
      <c r="S1663" t="s">
        <v>8355</v>
      </c>
      <c r="T1663" t="s">
        <v>8337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ROUND(SUM((Table1[[#This Row],[pledged]]/Table1[[#This Row],[goal]])*100),0)</f>
        <v>103</v>
      </c>
      <c r="P1664" s="8">
        <f>IFERROR(Table1[[#This Row],[pledged]]/Table1[[#This Row],[backers_count]],"0")</f>
        <v>132.43548387096774</v>
      </c>
      <c r="Q1664" s="13">
        <f>(((Table1[[#This Row],[deadline]]/60)/60)/24)+DATE(1970,1,1)</f>
        <v>40908.239999999998</v>
      </c>
      <c r="R1664" s="13">
        <f>(((Table1[[#This Row],[launched_at]]/60)/60)/24)+DATE(1970,1,1)</f>
        <v>40848.198333333334</v>
      </c>
      <c r="S1664" t="s">
        <v>8355</v>
      </c>
      <c r="T1664" t="s">
        <v>8337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ROUND(SUM((Table1[[#This Row],[pledged]]/Table1[[#This Row],[goal]])*100),0)</f>
        <v>108</v>
      </c>
      <c r="P1665" s="8">
        <f>IFERROR(Table1[[#This Row],[pledged]]/Table1[[#This Row],[backers_count]],"0")</f>
        <v>33.75</v>
      </c>
      <c r="Q1665" s="13">
        <f>(((Table1[[#This Row],[deadline]]/60)/60)/24)+DATE(1970,1,1)</f>
        <v>42036.02207175926</v>
      </c>
      <c r="R1665" s="13">
        <f>(((Table1[[#This Row],[launched_at]]/60)/60)/24)+DATE(1970,1,1)</f>
        <v>42006.02207175926</v>
      </c>
      <c r="S1665" t="s">
        <v>8355</v>
      </c>
      <c r="T1665" t="s">
        <v>8337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ROUND(SUM((Table1[[#This Row],[pledged]]/Table1[[#This Row],[goal]])*100),0)</f>
        <v>122</v>
      </c>
      <c r="P1666" s="8">
        <f>IFERROR(Table1[[#This Row],[pledged]]/Table1[[#This Row],[backers_count]],"0")</f>
        <v>34.384494382022467</v>
      </c>
      <c r="Q1666" s="13">
        <f>(((Table1[[#This Row],[deadline]]/60)/60)/24)+DATE(1970,1,1)</f>
        <v>40984.165972222225</v>
      </c>
      <c r="R1666" s="13">
        <f>(((Table1[[#This Row],[launched_at]]/60)/60)/24)+DATE(1970,1,1)</f>
        <v>40939.761782407404</v>
      </c>
      <c r="S1666" t="s">
        <v>8355</v>
      </c>
      <c r="T1666" t="s">
        <v>8337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ROUND(SUM((Table1[[#This Row],[pledged]]/Table1[[#This Row],[goal]])*100),0)</f>
        <v>119</v>
      </c>
      <c r="P1667" s="8">
        <f>IFERROR(Table1[[#This Row],[pledged]]/Table1[[#This Row],[backers_count]],"0")</f>
        <v>44.956989247311824</v>
      </c>
      <c r="Q1667" s="13">
        <f>(((Table1[[#This Row],[deadline]]/60)/60)/24)+DATE(1970,1,1)</f>
        <v>40596.125</v>
      </c>
      <c r="R1667" s="13">
        <f>(((Table1[[#This Row],[launched_at]]/60)/60)/24)+DATE(1970,1,1)</f>
        <v>40564.649456018517</v>
      </c>
      <c r="S1667" t="s">
        <v>8355</v>
      </c>
      <c r="T1667" t="s">
        <v>8337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ROUND(SUM((Table1[[#This Row],[pledged]]/Table1[[#This Row],[goal]])*100),0)</f>
        <v>161</v>
      </c>
      <c r="P1668" s="8">
        <f>IFERROR(Table1[[#This Row],[pledged]]/Table1[[#This Row],[backers_count]],"0")</f>
        <v>41.04081632653061</v>
      </c>
      <c r="Q1668" s="13">
        <f>(((Table1[[#This Row],[deadline]]/60)/60)/24)+DATE(1970,1,1)</f>
        <v>41361.211493055554</v>
      </c>
      <c r="R1668" s="13">
        <f>(((Table1[[#This Row],[launched_at]]/60)/60)/24)+DATE(1970,1,1)</f>
        <v>41331.253159722226</v>
      </c>
      <c r="S1668" t="s">
        <v>8355</v>
      </c>
      <c r="T1668" t="s">
        <v>8337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ROUND(SUM((Table1[[#This Row],[pledged]]/Table1[[#This Row],[goal]])*100),0)</f>
        <v>127</v>
      </c>
      <c r="P1669" s="8">
        <f>IFERROR(Table1[[#This Row],[pledged]]/Table1[[#This Row],[backers_count]],"0")</f>
        <v>52.597560975609753</v>
      </c>
      <c r="Q1669" s="13">
        <f>(((Table1[[#This Row],[deadline]]/60)/60)/24)+DATE(1970,1,1)</f>
        <v>41709.290972222225</v>
      </c>
      <c r="R1669" s="13">
        <f>(((Table1[[#This Row],[launched_at]]/60)/60)/24)+DATE(1970,1,1)</f>
        <v>41682.0705787037</v>
      </c>
      <c r="S1669" t="s">
        <v>8355</v>
      </c>
      <c r="T1669" t="s">
        <v>8337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ROUND(SUM((Table1[[#This Row],[pledged]]/Table1[[#This Row],[goal]])*100),0)</f>
        <v>103</v>
      </c>
      <c r="P1670" s="8">
        <f>IFERROR(Table1[[#This Row],[pledged]]/Table1[[#This Row],[backers_count]],"0")</f>
        <v>70.784482758620683</v>
      </c>
      <c r="Q1670" s="13">
        <f>(((Table1[[#This Row],[deadline]]/60)/60)/24)+DATE(1970,1,1)</f>
        <v>40875.191423611112</v>
      </c>
      <c r="R1670" s="13">
        <f>(((Table1[[#This Row],[launched_at]]/60)/60)/24)+DATE(1970,1,1)</f>
        <v>40845.14975694444</v>
      </c>
      <c r="S1670" t="s">
        <v>8355</v>
      </c>
      <c r="T1670" t="s">
        <v>8337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ROUND(SUM((Table1[[#This Row],[pledged]]/Table1[[#This Row],[goal]])*100),0)</f>
        <v>140</v>
      </c>
      <c r="P1671" s="8">
        <f>IFERROR(Table1[[#This Row],[pledged]]/Table1[[#This Row],[backers_count]],"0")</f>
        <v>53.75</v>
      </c>
      <c r="Q1671" s="13">
        <f>(((Table1[[#This Row],[deadline]]/60)/60)/24)+DATE(1970,1,1)</f>
        <v>42521.885138888887</v>
      </c>
      <c r="R1671" s="13">
        <f>(((Table1[[#This Row],[launched_at]]/60)/60)/24)+DATE(1970,1,1)</f>
        <v>42461.885138888887</v>
      </c>
      <c r="S1671" t="s">
        <v>8355</v>
      </c>
      <c r="T1671" t="s">
        <v>8337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ROUND(SUM((Table1[[#This Row],[pledged]]/Table1[[#This Row],[goal]])*100),0)</f>
        <v>103</v>
      </c>
      <c r="P1672" s="8">
        <f>IFERROR(Table1[[#This Row],[pledged]]/Table1[[#This Row],[backers_count]],"0")</f>
        <v>44.608695652173914</v>
      </c>
      <c r="Q1672" s="13">
        <f>(((Table1[[#This Row],[deadline]]/60)/60)/24)+DATE(1970,1,1)</f>
        <v>40364.166666666664</v>
      </c>
      <c r="R1672" s="13">
        <f>(((Table1[[#This Row],[launched_at]]/60)/60)/24)+DATE(1970,1,1)</f>
        <v>40313.930543981485</v>
      </c>
      <c r="S1672" t="s">
        <v>8355</v>
      </c>
      <c r="T1672" t="s">
        <v>8337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ROUND(SUM((Table1[[#This Row],[pledged]]/Table1[[#This Row],[goal]])*100),0)</f>
        <v>101</v>
      </c>
      <c r="P1673" s="8">
        <f>IFERROR(Table1[[#This Row],[pledged]]/Table1[[#This Row],[backers_count]],"0")</f>
        <v>26.148961038961041</v>
      </c>
      <c r="Q1673" s="13">
        <f>(((Table1[[#This Row],[deadline]]/60)/60)/24)+DATE(1970,1,1)</f>
        <v>42583.54414351852</v>
      </c>
      <c r="R1673" s="13">
        <f>(((Table1[[#This Row],[launched_at]]/60)/60)/24)+DATE(1970,1,1)</f>
        <v>42553.54414351852</v>
      </c>
      <c r="S1673" t="s">
        <v>8355</v>
      </c>
      <c r="T1673" t="s">
        <v>8337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ROUND(SUM((Table1[[#This Row],[pledged]]/Table1[[#This Row],[goal]])*100),0)</f>
        <v>113</v>
      </c>
      <c r="P1674" s="8">
        <f>IFERROR(Table1[[#This Row],[pledged]]/Table1[[#This Row],[backers_count]],"0")</f>
        <v>39.183673469387756</v>
      </c>
      <c r="Q1674" s="13">
        <f>(((Table1[[#This Row],[deadline]]/60)/60)/24)+DATE(1970,1,1)</f>
        <v>41064.656597222223</v>
      </c>
      <c r="R1674" s="13">
        <f>(((Table1[[#This Row],[launched_at]]/60)/60)/24)+DATE(1970,1,1)</f>
        <v>41034.656597222223</v>
      </c>
      <c r="S1674" t="s">
        <v>8355</v>
      </c>
      <c r="T1674" t="s">
        <v>8337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ROUND(SUM((Table1[[#This Row],[pledged]]/Table1[[#This Row],[goal]])*100),0)</f>
        <v>128</v>
      </c>
      <c r="P1675" s="8">
        <f>IFERROR(Table1[[#This Row],[pledged]]/Table1[[#This Row],[backers_count]],"0")</f>
        <v>45.593220338983052</v>
      </c>
      <c r="Q1675" s="13">
        <f>(((Table1[[#This Row],[deadline]]/60)/60)/24)+DATE(1970,1,1)</f>
        <v>42069.878379629634</v>
      </c>
      <c r="R1675" s="13">
        <f>(((Table1[[#This Row],[launched_at]]/60)/60)/24)+DATE(1970,1,1)</f>
        <v>42039.878379629634</v>
      </c>
      <c r="S1675" t="s">
        <v>8355</v>
      </c>
      <c r="T1675" t="s">
        <v>8337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ROUND(SUM((Table1[[#This Row],[pledged]]/Table1[[#This Row],[goal]])*100),0)</f>
        <v>202</v>
      </c>
      <c r="P1676" s="8">
        <f>IFERROR(Table1[[#This Row],[pledged]]/Table1[[#This Row],[backers_count]],"0")</f>
        <v>89.247787610619469</v>
      </c>
      <c r="Q1676" s="13">
        <f>(((Table1[[#This Row],[deadline]]/60)/60)/24)+DATE(1970,1,1)</f>
        <v>42600.290972222225</v>
      </c>
      <c r="R1676" s="13">
        <f>(((Table1[[#This Row],[launched_at]]/60)/60)/24)+DATE(1970,1,1)</f>
        <v>42569.605393518519</v>
      </c>
      <c r="S1676" t="s">
        <v>8355</v>
      </c>
      <c r="T1676" t="s">
        <v>8337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ROUND(SUM((Table1[[#This Row],[pledged]]/Table1[[#This Row],[goal]])*100),0)</f>
        <v>137</v>
      </c>
      <c r="P1677" s="8">
        <f>IFERROR(Table1[[#This Row],[pledged]]/Table1[[#This Row],[backers_count]],"0")</f>
        <v>40.416470588235299</v>
      </c>
      <c r="Q1677" s="13">
        <f>(((Table1[[#This Row],[deadline]]/60)/60)/24)+DATE(1970,1,1)</f>
        <v>40832.918749999997</v>
      </c>
      <c r="R1677" s="13">
        <f>(((Table1[[#This Row],[launched_at]]/60)/60)/24)+DATE(1970,1,1)</f>
        <v>40802.733101851853</v>
      </c>
      <c r="S1677" t="s">
        <v>8355</v>
      </c>
      <c r="T1677" t="s">
        <v>8337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ROUND(SUM((Table1[[#This Row],[pledged]]/Table1[[#This Row],[goal]])*100),0)</f>
        <v>115</v>
      </c>
      <c r="P1678" s="8">
        <f>IFERROR(Table1[[#This Row],[pledged]]/Table1[[#This Row],[backers_count]],"0")</f>
        <v>82.38095238095238</v>
      </c>
      <c r="Q1678" s="13">
        <f>(((Table1[[#This Row],[deadline]]/60)/60)/24)+DATE(1970,1,1)</f>
        <v>41020.165972222225</v>
      </c>
      <c r="R1678" s="13">
        <f>(((Table1[[#This Row],[launched_at]]/60)/60)/24)+DATE(1970,1,1)</f>
        <v>40973.72623842593</v>
      </c>
      <c r="S1678" t="s">
        <v>8355</v>
      </c>
      <c r="T1678" t="s">
        <v>8337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ROUND(SUM((Table1[[#This Row],[pledged]]/Table1[[#This Row],[goal]])*100),0)</f>
        <v>112</v>
      </c>
      <c r="P1679" s="8">
        <f>IFERROR(Table1[[#This Row],[pledged]]/Table1[[#This Row],[backers_count]],"0")</f>
        <v>159.52380952380952</v>
      </c>
      <c r="Q1679" s="13">
        <f>(((Table1[[#This Row],[deadline]]/60)/60)/24)+DATE(1970,1,1)</f>
        <v>42476.249305555553</v>
      </c>
      <c r="R1679" s="13">
        <f>(((Table1[[#This Row],[launched_at]]/60)/60)/24)+DATE(1970,1,1)</f>
        <v>42416.407129629632</v>
      </c>
      <c r="S1679" t="s">
        <v>8355</v>
      </c>
      <c r="T1679" t="s">
        <v>8337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ROUND(SUM((Table1[[#This Row],[pledged]]/Table1[[#This Row],[goal]])*100),0)</f>
        <v>118</v>
      </c>
      <c r="P1680" s="8">
        <f>IFERROR(Table1[[#This Row],[pledged]]/Table1[[#This Row],[backers_count]],"0")</f>
        <v>36.244897959183675</v>
      </c>
      <c r="Q1680" s="13">
        <f>(((Table1[[#This Row],[deadline]]/60)/60)/24)+DATE(1970,1,1)</f>
        <v>41676.854988425926</v>
      </c>
      <c r="R1680" s="13">
        <f>(((Table1[[#This Row],[launched_at]]/60)/60)/24)+DATE(1970,1,1)</f>
        <v>41662.854988425926</v>
      </c>
      <c r="S1680" t="s">
        <v>8355</v>
      </c>
      <c r="T1680" t="s">
        <v>8337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ROUND(SUM((Table1[[#This Row],[pledged]]/Table1[[#This Row],[goal]])*100),0)</f>
        <v>175</v>
      </c>
      <c r="P1681" s="8">
        <f>IFERROR(Table1[[#This Row],[pledged]]/Table1[[#This Row],[backers_count]],"0")</f>
        <v>62.5</v>
      </c>
      <c r="Q1681" s="13">
        <f>(((Table1[[#This Row],[deadline]]/60)/60)/24)+DATE(1970,1,1)</f>
        <v>40746.068807870368</v>
      </c>
      <c r="R1681" s="13">
        <f>(((Table1[[#This Row],[launched_at]]/60)/60)/24)+DATE(1970,1,1)</f>
        <v>40723.068807870368</v>
      </c>
      <c r="S1681" t="s">
        <v>8355</v>
      </c>
      <c r="T1681" t="s">
        <v>8337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ROUND(SUM((Table1[[#This Row],[pledged]]/Table1[[#This Row],[goal]])*100),0)</f>
        <v>118</v>
      </c>
      <c r="P1682" s="8">
        <f>IFERROR(Table1[[#This Row],[pledged]]/Table1[[#This Row],[backers_count]],"0")</f>
        <v>47</v>
      </c>
      <c r="Q1682" s="13">
        <f>(((Table1[[#This Row],[deadline]]/60)/60)/24)+DATE(1970,1,1)</f>
        <v>41832.757719907408</v>
      </c>
      <c r="R1682" s="13">
        <f>(((Table1[[#This Row],[launched_at]]/60)/60)/24)+DATE(1970,1,1)</f>
        <v>41802.757719907408</v>
      </c>
      <c r="S1682" t="s">
        <v>8355</v>
      </c>
      <c r="T1682" t="s">
        <v>8337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ROUND(SUM((Table1[[#This Row],[pledged]]/Table1[[#This Row],[goal]])*100),0)</f>
        <v>101</v>
      </c>
      <c r="P1683" s="8">
        <f>IFERROR(Table1[[#This Row],[pledged]]/Table1[[#This Row],[backers_count]],"0")</f>
        <v>74.575090497737563</v>
      </c>
      <c r="Q1683" s="13">
        <f>(((Table1[[#This Row],[deadline]]/60)/60)/24)+DATE(1970,1,1)</f>
        <v>42823.083333333328</v>
      </c>
      <c r="R1683" s="13">
        <f>(((Table1[[#This Row],[launched_at]]/60)/60)/24)+DATE(1970,1,1)</f>
        <v>42774.121342592596</v>
      </c>
      <c r="S1683" t="s">
        <v>8355</v>
      </c>
      <c r="T1683" t="s">
        <v>8338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ROUND(SUM((Table1[[#This Row],[pledged]]/Table1[[#This Row],[goal]])*100),0)</f>
        <v>0</v>
      </c>
      <c r="P1684" s="8" t="str">
        <f>IFERROR(Table1[[#This Row],[pledged]]/Table1[[#This Row],[backers_count]],"0")</f>
        <v>0</v>
      </c>
      <c r="Q1684" s="13">
        <f>(((Table1[[#This Row],[deadline]]/60)/60)/24)+DATE(1970,1,1)</f>
        <v>42839.171990740739</v>
      </c>
      <c r="R1684" s="13">
        <f>(((Table1[[#This Row],[launched_at]]/60)/60)/24)+DATE(1970,1,1)</f>
        <v>42779.21365740741</v>
      </c>
      <c r="S1684" t="s">
        <v>8355</v>
      </c>
      <c r="T1684" t="s">
        <v>8338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ROUND(SUM((Table1[[#This Row],[pledged]]/Table1[[#This Row],[goal]])*100),0)</f>
        <v>22</v>
      </c>
      <c r="P1685" s="8">
        <f>IFERROR(Table1[[#This Row],[pledged]]/Table1[[#This Row],[backers_count]],"0")</f>
        <v>76</v>
      </c>
      <c r="Q1685" s="13">
        <f>(((Table1[[#This Row],[deadline]]/60)/60)/24)+DATE(1970,1,1)</f>
        <v>42832.781689814816</v>
      </c>
      <c r="R1685" s="13">
        <f>(((Table1[[#This Row],[launched_at]]/60)/60)/24)+DATE(1970,1,1)</f>
        <v>42808.781689814816</v>
      </c>
      <c r="S1685" t="s">
        <v>8355</v>
      </c>
      <c r="T1685" t="s">
        <v>8338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ROUND(SUM((Table1[[#This Row],[pledged]]/Table1[[#This Row],[goal]])*100),0)</f>
        <v>109</v>
      </c>
      <c r="P1686" s="8">
        <f>IFERROR(Table1[[#This Row],[pledged]]/Table1[[#This Row],[backers_count]],"0")</f>
        <v>86.43564356435644</v>
      </c>
      <c r="Q1686" s="13">
        <f>(((Table1[[#This Row],[deadline]]/60)/60)/24)+DATE(1970,1,1)</f>
        <v>42811.773622685185</v>
      </c>
      <c r="R1686" s="13">
        <f>(((Table1[[#This Row],[launched_at]]/60)/60)/24)+DATE(1970,1,1)</f>
        <v>42783.815289351856</v>
      </c>
      <c r="S1686" t="s">
        <v>8355</v>
      </c>
      <c r="T1686" t="s">
        <v>8338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ROUND(SUM((Table1[[#This Row],[pledged]]/Table1[[#This Row],[goal]])*100),0)</f>
        <v>103</v>
      </c>
      <c r="P1687" s="8">
        <f>IFERROR(Table1[[#This Row],[pledged]]/Table1[[#This Row],[backers_count]],"0")</f>
        <v>24</v>
      </c>
      <c r="Q1687" s="13">
        <f>(((Table1[[#This Row],[deadline]]/60)/60)/24)+DATE(1970,1,1)</f>
        <v>42818.208599537036</v>
      </c>
      <c r="R1687" s="13">
        <f>(((Table1[[#This Row],[launched_at]]/60)/60)/24)+DATE(1970,1,1)</f>
        <v>42788.2502662037</v>
      </c>
      <c r="S1687" t="s">
        <v>8355</v>
      </c>
      <c r="T1687" t="s">
        <v>8338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ROUND(SUM((Table1[[#This Row],[pledged]]/Table1[[#This Row],[goal]])*100),0)</f>
        <v>0</v>
      </c>
      <c r="P1688" s="8">
        <f>IFERROR(Table1[[#This Row],[pledged]]/Table1[[#This Row],[backers_count]],"0")</f>
        <v>18</v>
      </c>
      <c r="Q1688" s="13">
        <f>(((Table1[[#This Row],[deadline]]/60)/60)/24)+DATE(1970,1,1)</f>
        <v>42852.802303240736</v>
      </c>
      <c r="R1688" s="13">
        <f>(((Table1[[#This Row],[launched_at]]/60)/60)/24)+DATE(1970,1,1)</f>
        <v>42792.843969907408</v>
      </c>
      <c r="S1688" t="s">
        <v>8355</v>
      </c>
      <c r="T1688" t="s">
        <v>8338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ROUND(SUM((Table1[[#This Row],[pledged]]/Table1[[#This Row],[goal]])*100),0)</f>
        <v>31</v>
      </c>
      <c r="P1689" s="8">
        <f>IFERROR(Table1[[#This Row],[pledged]]/Table1[[#This Row],[backers_count]],"0")</f>
        <v>80.128205128205124</v>
      </c>
      <c r="Q1689" s="13">
        <f>(((Table1[[#This Row],[deadline]]/60)/60)/24)+DATE(1970,1,1)</f>
        <v>42835.84375</v>
      </c>
      <c r="R1689" s="13">
        <f>(((Table1[[#This Row],[launched_at]]/60)/60)/24)+DATE(1970,1,1)</f>
        <v>42802.046817129631</v>
      </c>
      <c r="S1689" t="s">
        <v>8355</v>
      </c>
      <c r="T1689" t="s">
        <v>8338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ROUND(SUM((Table1[[#This Row],[pledged]]/Table1[[#This Row],[goal]])*100),0)</f>
        <v>44</v>
      </c>
      <c r="P1690" s="8">
        <f>IFERROR(Table1[[#This Row],[pledged]]/Table1[[#This Row],[backers_count]],"0")</f>
        <v>253.14285714285714</v>
      </c>
      <c r="Q1690" s="13">
        <f>(((Table1[[#This Row],[deadline]]/60)/60)/24)+DATE(1970,1,1)</f>
        <v>42834.492986111116</v>
      </c>
      <c r="R1690" s="13">
        <f>(((Table1[[#This Row],[launched_at]]/60)/60)/24)+DATE(1970,1,1)</f>
        <v>42804.534652777773</v>
      </c>
      <c r="S1690" t="s">
        <v>8355</v>
      </c>
      <c r="T1690" t="s">
        <v>8338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ROUND(SUM((Table1[[#This Row],[pledged]]/Table1[[#This Row],[goal]])*100),0)</f>
        <v>100</v>
      </c>
      <c r="P1691" s="8">
        <f>IFERROR(Table1[[#This Row],[pledged]]/Table1[[#This Row],[backers_count]],"0")</f>
        <v>171.42857142857142</v>
      </c>
      <c r="Q1691" s="13">
        <f>(((Table1[[#This Row],[deadline]]/60)/60)/24)+DATE(1970,1,1)</f>
        <v>42810.900810185187</v>
      </c>
      <c r="R1691" s="13">
        <f>(((Table1[[#This Row],[launched_at]]/60)/60)/24)+DATE(1970,1,1)</f>
        <v>42780.942476851851</v>
      </c>
      <c r="S1691" t="s">
        <v>8355</v>
      </c>
      <c r="T1691" t="s">
        <v>8338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ROUND(SUM((Table1[[#This Row],[pledged]]/Table1[[#This Row],[goal]])*100),0)</f>
        <v>25</v>
      </c>
      <c r="P1692" s="8">
        <f>IFERROR(Table1[[#This Row],[pledged]]/Table1[[#This Row],[backers_count]],"0")</f>
        <v>57.727272727272727</v>
      </c>
      <c r="Q1692" s="13">
        <f>(((Table1[[#This Row],[deadline]]/60)/60)/24)+DATE(1970,1,1)</f>
        <v>42831.389374999999</v>
      </c>
      <c r="R1692" s="13">
        <f>(((Table1[[#This Row],[launched_at]]/60)/60)/24)+DATE(1970,1,1)</f>
        <v>42801.43104166667</v>
      </c>
      <c r="S1692" t="s">
        <v>8355</v>
      </c>
      <c r="T1692" t="s">
        <v>8338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ROUND(SUM((Table1[[#This Row],[pledged]]/Table1[[#This Row],[goal]])*100),0)</f>
        <v>33</v>
      </c>
      <c r="P1693" s="8">
        <f>IFERROR(Table1[[#This Row],[pledged]]/Table1[[#This Row],[backers_count]],"0")</f>
        <v>264.26315789473682</v>
      </c>
      <c r="Q1693" s="13">
        <f>(((Table1[[#This Row],[deadline]]/60)/60)/24)+DATE(1970,1,1)</f>
        <v>42828.041666666672</v>
      </c>
      <c r="R1693" s="13">
        <f>(((Table1[[#This Row],[launched_at]]/60)/60)/24)+DATE(1970,1,1)</f>
        <v>42795.701481481476</v>
      </c>
      <c r="S1693" t="s">
        <v>8355</v>
      </c>
      <c r="T1693" t="s">
        <v>8338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ROUND(SUM((Table1[[#This Row],[pledged]]/Table1[[#This Row],[goal]])*100),0)</f>
        <v>48</v>
      </c>
      <c r="P1694" s="8">
        <f>IFERROR(Table1[[#This Row],[pledged]]/Table1[[#This Row],[backers_count]],"0")</f>
        <v>159.33333333333334</v>
      </c>
      <c r="Q1694" s="13">
        <f>(((Table1[[#This Row],[deadline]]/60)/60)/24)+DATE(1970,1,1)</f>
        <v>42820.999305555553</v>
      </c>
      <c r="R1694" s="13">
        <f>(((Table1[[#This Row],[launched_at]]/60)/60)/24)+DATE(1970,1,1)</f>
        <v>42788.151238425926</v>
      </c>
      <c r="S1694" t="s">
        <v>8355</v>
      </c>
      <c r="T1694" t="s">
        <v>8338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ROUND(SUM((Table1[[#This Row],[pledged]]/Table1[[#This Row],[goal]])*100),0)</f>
        <v>9</v>
      </c>
      <c r="P1695" s="8">
        <f>IFERROR(Table1[[#This Row],[pledged]]/Table1[[#This Row],[backers_count]],"0")</f>
        <v>35</v>
      </c>
      <c r="Q1695" s="13">
        <f>(((Table1[[#This Row],[deadline]]/60)/60)/24)+DATE(1970,1,1)</f>
        <v>42834.833333333328</v>
      </c>
      <c r="R1695" s="13">
        <f>(((Table1[[#This Row],[launched_at]]/60)/60)/24)+DATE(1970,1,1)</f>
        <v>42803.920277777783</v>
      </c>
      <c r="S1695" t="s">
        <v>8355</v>
      </c>
      <c r="T1695" t="s">
        <v>8338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ROUND(SUM((Table1[[#This Row],[pledged]]/Table1[[#This Row],[goal]])*100),0)</f>
        <v>0</v>
      </c>
      <c r="P1696" s="8">
        <f>IFERROR(Table1[[#This Row],[pledged]]/Table1[[#This Row],[backers_count]],"0")</f>
        <v>5</v>
      </c>
      <c r="Q1696" s="13">
        <f>(((Table1[[#This Row],[deadline]]/60)/60)/24)+DATE(1970,1,1)</f>
        <v>42821.191666666666</v>
      </c>
      <c r="R1696" s="13">
        <f>(((Table1[[#This Row],[launched_at]]/60)/60)/24)+DATE(1970,1,1)</f>
        <v>42791.669837962967</v>
      </c>
      <c r="S1696" t="s">
        <v>8355</v>
      </c>
      <c r="T1696" t="s">
        <v>8338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ROUND(SUM((Table1[[#This Row],[pledged]]/Table1[[#This Row],[goal]])*100),0)</f>
        <v>12</v>
      </c>
      <c r="P1697" s="8">
        <f>IFERROR(Table1[[#This Row],[pledged]]/Table1[[#This Row],[backers_count]],"0")</f>
        <v>61.086956521739133</v>
      </c>
      <c r="Q1697" s="13">
        <f>(((Table1[[#This Row],[deadline]]/60)/60)/24)+DATE(1970,1,1)</f>
        <v>42835.041666666672</v>
      </c>
      <c r="R1697" s="13">
        <f>(((Table1[[#This Row],[launched_at]]/60)/60)/24)+DATE(1970,1,1)</f>
        <v>42801.031412037039</v>
      </c>
      <c r="S1697" t="s">
        <v>8355</v>
      </c>
      <c r="T1697" t="s">
        <v>8338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ROUND(SUM((Table1[[#This Row],[pledged]]/Table1[[#This Row],[goal]])*100),0)</f>
        <v>0</v>
      </c>
      <c r="P1698" s="8" t="str">
        <f>IFERROR(Table1[[#This Row],[pledged]]/Table1[[#This Row],[backers_count]],"0")</f>
        <v>0</v>
      </c>
      <c r="Q1698" s="13">
        <f>(((Table1[[#This Row],[deadline]]/60)/60)/24)+DATE(1970,1,1)</f>
        <v>42826.027905092589</v>
      </c>
      <c r="R1698" s="13">
        <f>(((Table1[[#This Row],[launched_at]]/60)/60)/24)+DATE(1970,1,1)</f>
        <v>42796.069571759261</v>
      </c>
      <c r="S1698" t="s">
        <v>8355</v>
      </c>
      <c r="T1698" t="s">
        <v>8338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ROUND(SUM((Table1[[#This Row],[pledged]]/Table1[[#This Row],[goal]])*100),0)</f>
        <v>20</v>
      </c>
      <c r="P1699" s="8">
        <f>IFERROR(Table1[[#This Row],[pledged]]/Table1[[#This Row],[backers_count]],"0")</f>
        <v>114.81818181818181</v>
      </c>
      <c r="Q1699" s="13">
        <f>(((Table1[[#This Row],[deadline]]/60)/60)/24)+DATE(1970,1,1)</f>
        <v>42834.991296296299</v>
      </c>
      <c r="R1699" s="13">
        <f>(((Table1[[#This Row],[launched_at]]/60)/60)/24)+DATE(1970,1,1)</f>
        <v>42805.032962962956</v>
      </c>
      <c r="S1699" t="s">
        <v>8355</v>
      </c>
      <c r="T1699" t="s">
        <v>8338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ROUND(SUM((Table1[[#This Row],[pledged]]/Table1[[#This Row],[goal]])*100),0)</f>
        <v>0</v>
      </c>
      <c r="P1700" s="8" t="str">
        <f>IFERROR(Table1[[#This Row],[pledged]]/Table1[[#This Row],[backers_count]],"0")</f>
        <v>0</v>
      </c>
      <c r="Q1700" s="13">
        <f>(((Table1[[#This Row],[deadline]]/60)/60)/24)+DATE(1970,1,1)</f>
        <v>42820.147916666669</v>
      </c>
      <c r="R1700" s="13">
        <f>(((Table1[[#This Row],[launched_at]]/60)/60)/24)+DATE(1970,1,1)</f>
        <v>42796.207870370374</v>
      </c>
      <c r="S1700" t="s">
        <v>8355</v>
      </c>
      <c r="T1700" t="s">
        <v>8338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ROUND(SUM((Table1[[#This Row],[pledged]]/Table1[[#This Row],[goal]])*100),0)</f>
        <v>4</v>
      </c>
      <c r="P1701" s="8">
        <f>IFERROR(Table1[[#This Row],[pledged]]/Table1[[#This Row],[backers_count]],"0")</f>
        <v>54</v>
      </c>
      <c r="Q1701" s="13">
        <f>(((Table1[[#This Row],[deadline]]/60)/60)/24)+DATE(1970,1,1)</f>
        <v>42836.863946759258</v>
      </c>
      <c r="R1701" s="13">
        <f>(((Table1[[#This Row],[launched_at]]/60)/60)/24)+DATE(1970,1,1)</f>
        <v>42806.863946759258</v>
      </c>
      <c r="S1701" t="s">
        <v>8355</v>
      </c>
      <c r="T1701" t="s">
        <v>8338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ROUND(SUM((Table1[[#This Row],[pledged]]/Table1[[#This Row],[goal]])*100),0)</f>
        <v>26</v>
      </c>
      <c r="P1702" s="8">
        <f>IFERROR(Table1[[#This Row],[pledged]]/Table1[[#This Row],[backers_count]],"0")</f>
        <v>65.974683544303801</v>
      </c>
      <c r="Q1702" s="13">
        <f>(((Table1[[#This Row],[deadline]]/60)/60)/24)+DATE(1970,1,1)</f>
        <v>42826.166666666672</v>
      </c>
      <c r="R1702" s="13">
        <f>(((Table1[[#This Row],[launched_at]]/60)/60)/24)+DATE(1970,1,1)</f>
        <v>42796.071643518517</v>
      </c>
      <c r="S1702" t="s">
        <v>8355</v>
      </c>
      <c r="T1702" t="s">
        <v>8338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ROUND(SUM((Table1[[#This Row],[pledged]]/Table1[[#This Row],[goal]])*100),0)</f>
        <v>0</v>
      </c>
      <c r="P1703" s="8">
        <f>IFERROR(Table1[[#This Row],[pledged]]/Table1[[#This Row],[backers_count]],"0")</f>
        <v>5</v>
      </c>
      <c r="Q1703" s="13">
        <f>(((Table1[[#This Row],[deadline]]/60)/60)/24)+DATE(1970,1,1)</f>
        <v>42019.664409722223</v>
      </c>
      <c r="R1703" s="13">
        <f>(((Table1[[#This Row],[launched_at]]/60)/60)/24)+DATE(1970,1,1)</f>
        <v>41989.664409722223</v>
      </c>
      <c r="S1703" t="s">
        <v>8355</v>
      </c>
      <c r="T1703" t="s">
        <v>8338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ROUND(SUM((Table1[[#This Row],[pledged]]/Table1[[#This Row],[goal]])*100),0)</f>
        <v>0</v>
      </c>
      <c r="P1704" s="8">
        <f>IFERROR(Table1[[#This Row],[pledged]]/Table1[[#This Row],[backers_count]],"0")</f>
        <v>1</v>
      </c>
      <c r="Q1704" s="13">
        <f>(((Table1[[#This Row],[deadline]]/60)/60)/24)+DATE(1970,1,1)</f>
        <v>42093.828125</v>
      </c>
      <c r="R1704" s="13">
        <f>(((Table1[[#This Row],[launched_at]]/60)/60)/24)+DATE(1970,1,1)</f>
        <v>42063.869791666672</v>
      </c>
      <c r="S1704" t="s">
        <v>8355</v>
      </c>
      <c r="T1704" t="s">
        <v>8338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ROUND(SUM((Table1[[#This Row],[pledged]]/Table1[[#This Row],[goal]])*100),0)</f>
        <v>1</v>
      </c>
      <c r="P1705" s="8">
        <f>IFERROR(Table1[[#This Row],[pledged]]/Table1[[#This Row],[backers_count]],"0")</f>
        <v>25.5</v>
      </c>
      <c r="Q1705" s="13">
        <f>(((Table1[[#This Row],[deadline]]/60)/60)/24)+DATE(1970,1,1)</f>
        <v>42247.281678240746</v>
      </c>
      <c r="R1705" s="13">
        <f>(((Table1[[#This Row],[launched_at]]/60)/60)/24)+DATE(1970,1,1)</f>
        <v>42187.281678240746</v>
      </c>
      <c r="S1705" t="s">
        <v>8355</v>
      </c>
      <c r="T1705" t="s">
        <v>8338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ROUND(SUM((Table1[[#This Row],[pledged]]/Table1[[#This Row],[goal]])*100),0)</f>
        <v>65</v>
      </c>
      <c r="P1706" s="8">
        <f>IFERROR(Table1[[#This Row],[pledged]]/Table1[[#This Row],[backers_count]],"0")</f>
        <v>118.36363636363636</v>
      </c>
      <c r="Q1706" s="13">
        <f>(((Table1[[#This Row],[deadline]]/60)/60)/24)+DATE(1970,1,1)</f>
        <v>42051.139733796299</v>
      </c>
      <c r="R1706" s="13">
        <f>(((Table1[[#This Row],[launched_at]]/60)/60)/24)+DATE(1970,1,1)</f>
        <v>42021.139733796299</v>
      </c>
      <c r="S1706" t="s">
        <v>8355</v>
      </c>
      <c r="T1706" t="s">
        <v>8338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ROUND(SUM((Table1[[#This Row],[pledged]]/Table1[[#This Row],[goal]])*100),0)</f>
        <v>0</v>
      </c>
      <c r="P1707" s="8" t="str">
        <f>IFERROR(Table1[[#This Row],[pledged]]/Table1[[#This Row],[backers_count]],"0")</f>
        <v>0</v>
      </c>
      <c r="Q1707" s="13">
        <f>(((Table1[[#This Row],[deadline]]/60)/60)/24)+DATE(1970,1,1)</f>
        <v>42256.666666666672</v>
      </c>
      <c r="R1707" s="13">
        <f>(((Table1[[#This Row],[launched_at]]/60)/60)/24)+DATE(1970,1,1)</f>
        <v>42245.016736111109</v>
      </c>
      <c r="S1707" t="s">
        <v>8355</v>
      </c>
      <c r="T1707" t="s">
        <v>8338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ROUND(SUM((Table1[[#This Row],[pledged]]/Table1[[#This Row],[goal]])*100),0)</f>
        <v>0</v>
      </c>
      <c r="P1708" s="8" t="str">
        <f>IFERROR(Table1[[#This Row],[pledged]]/Table1[[#This Row],[backers_count]],"0")</f>
        <v>0</v>
      </c>
      <c r="Q1708" s="13">
        <f>(((Table1[[#This Row],[deadline]]/60)/60)/24)+DATE(1970,1,1)</f>
        <v>42239.306388888886</v>
      </c>
      <c r="R1708" s="13">
        <f>(((Table1[[#This Row],[launched_at]]/60)/60)/24)+DATE(1970,1,1)</f>
        <v>42179.306388888886</v>
      </c>
      <c r="S1708" t="s">
        <v>8355</v>
      </c>
      <c r="T1708" t="s">
        <v>8338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ROUND(SUM((Table1[[#This Row],[pledged]]/Table1[[#This Row],[goal]])*100),0)</f>
        <v>10</v>
      </c>
      <c r="P1709" s="8">
        <f>IFERROR(Table1[[#This Row],[pledged]]/Table1[[#This Row],[backers_count]],"0")</f>
        <v>54.111111111111114</v>
      </c>
      <c r="Q1709" s="13">
        <f>(((Table1[[#This Row],[deadline]]/60)/60)/24)+DATE(1970,1,1)</f>
        <v>42457.679340277777</v>
      </c>
      <c r="R1709" s="13">
        <f>(((Table1[[#This Row],[launched_at]]/60)/60)/24)+DATE(1970,1,1)</f>
        <v>42427.721006944441</v>
      </c>
      <c r="S1709" t="s">
        <v>8355</v>
      </c>
      <c r="T1709" t="s">
        <v>8338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ROUND(SUM((Table1[[#This Row],[pledged]]/Table1[[#This Row],[goal]])*100),0)</f>
        <v>0</v>
      </c>
      <c r="P1710" s="8" t="str">
        <f>IFERROR(Table1[[#This Row],[pledged]]/Table1[[#This Row],[backers_count]],"0")</f>
        <v>0</v>
      </c>
      <c r="Q1710" s="13">
        <f>(((Table1[[#This Row],[deadline]]/60)/60)/24)+DATE(1970,1,1)</f>
        <v>42491.866967592592</v>
      </c>
      <c r="R1710" s="13">
        <f>(((Table1[[#This Row],[launched_at]]/60)/60)/24)+DATE(1970,1,1)</f>
        <v>42451.866967592592</v>
      </c>
      <c r="S1710" t="s">
        <v>8355</v>
      </c>
      <c r="T1710" t="s">
        <v>8338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ROUND(SUM((Table1[[#This Row],[pledged]]/Table1[[#This Row],[goal]])*100),0)</f>
        <v>5</v>
      </c>
      <c r="P1711" s="8">
        <f>IFERROR(Table1[[#This Row],[pledged]]/Table1[[#This Row],[backers_count]],"0")</f>
        <v>21.25</v>
      </c>
      <c r="Q1711" s="13">
        <f>(((Table1[[#This Row],[deadline]]/60)/60)/24)+DATE(1970,1,1)</f>
        <v>41882.818749999999</v>
      </c>
      <c r="R1711" s="13">
        <f>(((Table1[[#This Row],[launched_at]]/60)/60)/24)+DATE(1970,1,1)</f>
        <v>41841.56381944444</v>
      </c>
      <c r="S1711" t="s">
        <v>8355</v>
      </c>
      <c r="T1711" t="s">
        <v>8338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ROUND(SUM((Table1[[#This Row],[pledged]]/Table1[[#This Row],[goal]])*100),0)</f>
        <v>1</v>
      </c>
      <c r="P1712" s="8">
        <f>IFERROR(Table1[[#This Row],[pledged]]/Table1[[#This Row],[backers_count]],"0")</f>
        <v>34</v>
      </c>
      <c r="Q1712" s="13">
        <f>(((Table1[[#This Row],[deadline]]/60)/60)/24)+DATE(1970,1,1)</f>
        <v>42387.541666666672</v>
      </c>
      <c r="R1712" s="13">
        <f>(((Table1[[#This Row],[launched_at]]/60)/60)/24)+DATE(1970,1,1)</f>
        <v>42341.59129629629</v>
      </c>
      <c r="S1712" t="s">
        <v>8355</v>
      </c>
      <c r="T1712" t="s">
        <v>8338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ROUND(SUM((Table1[[#This Row],[pledged]]/Table1[[#This Row],[goal]])*100),0)</f>
        <v>11</v>
      </c>
      <c r="P1713" s="8">
        <f>IFERROR(Table1[[#This Row],[pledged]]/Table1[[#This Row],[backers_count]],"0")</f>
        <v>525</v>
      </c>
      <c r="Q1713" s="13">
        <f>(((Table1[[#This Row],[deadline]]/60)/60)/24)+DATE(1970,1,1)</f>
        <v>41883.646226851852</v>
      </c>
      <c r="R1713" s="13">
        <f>(((Table1[[#This Row],[launched_at]]/60)/60)/24)+DATE(1970,1,1)</f>
        <v>41852.646226851852</v>
      </c>
      <c r="S1713" t="s">
        <v>8355</v>
      </c>
      <c r="T1713" t="s">
        <v>8338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ROUND(SUM((Table1[[#This Row],[pledged]]/Table1[[#This Row],[goal]])*100),0)</f>
        <v>0</v>
      </c>
      <c r="P1714" s="8" t="str">
        <f>IFERROR(Table1[[#This Row],[pledged]]/Table1[[#This Row],[backers_count]],"0")</f>
        <v>0</v>
      </c>
      <c r="Q1714" s="13">
        <f>(((Table1[[#This Row],[deadline]]/60)/60)/24)+DATE(1970,1,1)</f>
        <v>42185.913807870369</v>
      </c>
      <c r="R1714" s="13">
        <f>(((Table1[[#This Row],[launched_at]]/60)/60)/24)+DATE(1970,1,1)</f>
        <v>42125.913807870369</v>
      </c>
      <c r="S1714" t="s">
        <v>8355</v>
      </c>
      <c r="T1714" t="s">
        <v>8338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ROUND(SUM((Table1[[#This Row],[pledged]]/Table1[[#This Row],[goal]])*100),0)</f>
        <v>2</v>
      </c>
      <c r="P1715" s="8">
        <f>IFERROR(Table1[[#This Row],[pledged]]/Table1[[#This Row],[backers_count]],"0")</f>
        <v>50</v>
      </c>
      <c r="Q1715" s="13">
        <f>(((Table1[[#This Row],[deadline]]/60)/60)/24)+DATE(1970,1,1)</f>
        <v>41917.801064814819</v>
      </c>
      <c r="R1715" s="13">
        <f>(((Table1[[#This Row],[launched_at]]/60)/60)/24)+DATE(1970,1,1)</f>
        <v>41887.801064814819</v>
      </c>
      <c r="S1715" t="s">
        <v>8355</v>
      </c>
      <c r="T1715" t="s">
        <v>8338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ROUND(SUM((Table1[[#This Row],[pledged]]/Table1[[#This Row],[goal]])*100),0)</f>
        <v>8</v>
      </c>
      <c r="P1716" s="8">
        <f>IFERROR(Table1[[#This Row],[pledged]]/Table1[[#This Row],[backers_count]],"0")</f>
        <v>115.70588235294117</v>
      </c>
      <c r="Q1716" s="13">
        <f>(((Table1[[#This Row],[deadline]]/60)/60)/24)+DATE(1970,1,1)</f>
        <v>42125.918530092589</v>
      </c>
      <c r="R1716" s="13">
        <f>(((Table1[[#This Row],[launched_at]]/60)/60)/24)+DATE(1970,1,1)</f>
        <v>42095.918530092589</v>
      </c>
      <c r="S1716" t="s">
        <v>8355</v>
      </c>
      <c r="T1716" t="s">
        <v>8338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ROUND(SUM((Table1[[#This Row],[pledged]]/Table1[[#This Row],[goal]])*100),0)</f>
        <v>0</v>
      </c>
      <c r="P1717" s="8">
        <f>IFERROR(Table1[[#This Row],[pledged]]/Table1[[#This Row],[backers_count]],"0")</f>
        <v>5.5</v>
      </c>
      <c r="Q1717" s="13">
        <f>(((Table1[[#This Row],[deadline]]/60)/60)/24)+DATE(1970,1,1)</f>
        <v>42094.140277777777</v>
      </c>
      <c r="R1717" s="13">
        <f>(((Table1[[#This Row],[launched_at]]/60)/60)/24)+DATE(1970,1,1)</f>
        <v>42064.217418981483</v>
      </c>
      <c r="S1717" t="s">
        <v>8355</v>
      </c>
      <c r="T1717" t="s">
        <v>8338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ROUND(SUM((Table1[[#This Row],[pledged]]/Table1[[#This Row],[goal]])*100),0)</f>
        <v>8</v>
      </c>
      <c r="P1718" s="8">
        <f>IFERROR(Table1[[#This Row],[pledged]]/Table1[[#This Row],[backers_count]],"0")</f>
        <v>50</v>
      </c>
      <c r="Q1718" s="13">
        <f>(((Table1[[#This Row],[deadline]]/60)/60)/24)+DATE(1970,1,1)</f>
        <v>42713.619201388887</v>
      </c>
      <c r="R1718" s="13">
        <f>(((Table1[[#This Row],[launched_at]]/60)/60)/24)+DATE(1970,1,1)</f>
        <v>42673.577534722222</v>
      </c>
      <c r="S1718" t="s">
        <v>8355</v>
      </c>
      <c r="T1718" t="s">
        <v>8338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ROUND(SUM((Table1[[#This Row],[pledged]]/Table1[[#This Row],[goal]])*100),0)</f>
        <v>43</v>
      </c>
      <c r="P1719" s="8">
        <f>IFERROR(Table1[[#This Row],[pledged]]/Table1[[#This Row],[backers_count]],"0")</f>
        <v>34.024390243902438</v>
      </c>
      <c r="Q1719" s="13">
        <f>(((Table1[[#This Row],[deadline]]/60)/60)/24)+DATE(1970,1,1)</f>
        <v>42481.166666666672</v>
      </c>
      <c r="R1719" s="13">
        <f>(((Table1[[#This Row],[launched_at]]/60)/60)/24)+DATE(1970,1,1)</f>
        <v>42460.98192129629</v>
      </c>
      <c r="S1719" t="s">
        <v>8355</v>
      </c>
      <c r="T1719" t="s">
        <v>8338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ROUND(SUM((Table1[[#This Row],[pledged]]/Table1[[#This Row],[goal]])*100),0)</f>
        <v>0</v>
      </c>
      <c r="P1720" s="8">
        <f>IFERROR(Table1[[#This Row],[pledged]]/Table1[[#This Row],[backers_count]],"0")</f>
        <v>37.5</v>
      </c>
      <c r="Q1720" s="13">
        <f>(((Table1[[#This Row],[deadline]]/60)/60)/24)+DATE(1970,1,1)</f>
        <v>42504.207638888889</v>
      </c>
      <c r="R1720" s="13">
        <f>(((Table1[[#This Row],[launched_at]]/60)/60)/24)+DATE(1970,1,1)</f>
        <v>42460.610520833332</v>
      </c>
      <c r="S1720" t="s">
        <v>8355</v>
      </c>
      <c r="T1720" t="s">
        <v>8338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ROUND(SUM((Table1[[#This Row],[pledged]]/Table1[[#This Row],[goal]])*100),0)</f>
        <v>1</v>
      </c>
      <c r="P1721" s="8">
        <f>IFERROR(Table1[[#This Row],[pledged]]/Table1[[#This Row],[backers_count]],"0")</f>
        <v>11.666666666666666</v>
      </c>
      <c r="Q1721" s="13">
        <f>(((Table1[[#This Row],[deadline]]/60)/60)/24)+DATE(1970,1,1)</f>
        <v>41899.534618055557</v>
      </c>
      <c r="R1721" s="13">
        <f>(((Table1[[#This Row],[launched_at]]/60)/60)/24)+DATE(1970,1,1)</f>
        <v>41869.534618055557</v>
      </c>
      <c r="S1721" t="s">
        <v>8355</v>
      </c>
      <c r="T1721" t="s">
        <v>8338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ROUND(SUM((Table1[[#This Row],[pledged]]/Table1[[#This Row],[goal]])*100),0)</f>
        <v>6</v>
      </c>
      <c r="P1722" s="8">
        <f>IFERROR(Table1[[#This Row],[pledged]]/Table1[[#This Row],[backers_count]],"0")</f>
        <v>28.125</v>
      </c>
      <c r="Q1722" s="13">
        <f>(((Table1[[#This Row],[deadline]]/60)/60)/24)+DATE(1970,1,1)</f>
        <v>41952.824895833335</v>
      </c>
      <c r="R1722" s="13">
        <f>(((Table1[[#This Row],[launched_at]]/60)/60)/24)+DATE(1970,1,1)</f>
        <v>41922.783229166671</v>
      </c>
      <c r="S1722" t="s">
        <v>8355</v>
      </c>
      <c r="T1722" t="s">
        <v>8338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ROUND(SUM((Table1[[#This Row],[pledged]]/Table1[[#This Row],[goal]])*100),0)</f>
        <v>0</v>
      </c>
      <c r="P1723" s="8" t="str">
        <f>IFERROR(Table1[[#This Row],[pledged]]/Table1[[#This Row],[backers_count]],"0")</f>
        <v>0</v>
      </c>
      <c r="Q1723" s="13">
        <f>(((Table1[[#This Row],[deadline]]/60)/60)/24)+DATE(1970,1,1)</f>
        <v>42349.461377314816</v>
      </c>
      <c r="R1723" s="13">
        <f>(((Table1[[#This Row],[launched_at]]/60)/60)/24)+DATE(1970,1,1)</f>
        <v>42319.461377314816</v>
      </c>
      <c r="S1723" t="s">
        <v>8355</v>
      </c>
      <c r="T1723" t="s">
        <v>8338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ROUND(SUM((Table1[[#This Row],[pledged]]/Table1[[#This Row],[goal]])*100),0)</f>
        <v>0</v>
      </c>
      <c r="P1724" s="8">
        <f>IFERROR(Table1[[#This Row],[pledged]]/Table1[[#This Row],[backers_count]],"0")</f>
        <v>1</v>
      </c>
      <c r="Q1724" s="13">
        <f>(((Table1[[#This Row],[deadline]]/60)/60)/24)+DATE(1970,1,1)</f>
        <v>42463.006944444445</v>
      </c>
      <c r="R1724" s="13">
        <f>(((Table1[[#This Row],[launched_at]]/60)/60)/24)+DATE(1970,1,1)</f>
        <v>42425.960983796293</v>
      </c>
      <c r="S1724" t="s">
        <v>8355</v>
      </c>
      <c r="T1724" t="s">
        <v>8338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ROUND(SUM((Table1[[#This Row],[pledged]]/Table1[[#This Row],[goal]])*100),0)</f>
        <v>7</v>
      </c>
      <c r="P1725" s="8">
        <f>IFERROR(Table1[[#This Row],[pledged]]/Table1[[#This Row],[backers_count]],"0")</f>
        <v>216.66666666666666</v>
      </c>
      <c r="Q1725" s="13">
        <f>(((Table1[[#This Row],[deadline]]/60)/60)/24)+DATE(1970,1,1)</f>
        <v>42186.25</v>
      </c>
      <c r="R1725" s="13">
        <f>(((Table1[[#This Row],[launched_at]]/60)/60)/24)+DATE(1970,1,1)</f>
        <v>42129.82540509259</v>
      </c>
      <c r="S1725" t="s">
        <v>8355</v>
      </c>
      <c r="T1725" t="s">
        <v>8338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ROUND(SUM((Table1[[#This Row],[pledged]]/Table1[[#This Row],[goal]])*100),0)</f>
        <v>1</v>
      </c>
      <c r="P1726" s="8">
        <f>IFERROR(Table1[[#This Row],[pledged]]/Table1[[#This Row],[backers_count]],"0")</f>
        <v>8.75</v>
      </c>
      <c r="Q1726" s="13">
        <f>(((Table1[[#This Row],[deadline]]/60)/60)/24)+DATE(1970,1,1)</f>
        <v>41942.932430555556</v>
      </c>
      <c r="R1726" s="13">
        <f>(((Table1[[#This Row],[launched_at]]/60)/60)/24)+DATE(1970,1,1)</f>
        <v>41912.932430555556</v>
      </c>
      <c r="S1726" t="s">
        <v>8355</v>
      </c>
      <c r="T1726" t="s">
        <v>8338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ROUND(SUM((Table1[[#This Row],[pledged]]/Table1[[#This Row],[goal]])*100),0)</f>
        <v>10</v>
      </c>
      <c r="P1727" s="8">
        <f>IFERROR(Table1[[#This Row],[pledged]]/Table1[[#This Row],[backers_count]],"0")</f>
        <v>62.222222222222221</v>
      </c>
      <c r="Q1727" s="13">
        <f>(((Table1[[#This Row],[deadline]]/60)/60)/24)+DATE(1970,1,1)</f>
        <v>41875.968159722222</v>
      </c>
      <c r="R1727" s="13">
        <f>(((Table1[[#This Row],[launched_at]]/60)/60)/24)+DATE(1970,1,1)</f>
        <v>41845.968159722222</v>
      </c>
      <c r="S1727" t="s">
        <v>8355</v>
      </c>
      <c r="T1727" t="s">
        <v>8338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ROUND(SUM((Table1[[#This Row],[pledged]]/Table1[[#This Row],[goal]])*100),0)</f>
        <v>34</v>
      </c>
      <c r="P1728" s="8">
        <f>IFERROR(Table1[[#This Row],[pledged]]/Table1[[#This Row],[backers_count]],"0")</f>
        <v>137.25</v>
      </c>
      <c r="Q1728" s="13">
        <f>(((Table1[[#This Row],[deadline]]/60)/60)/24)+DATE(1970,1,1)</f>
        <v>41817.919722222221</v>
      </c>
      <c r="R1728" s="13">
        <f>(((Table1[[#This Row],[launched_at]]/60)/60)/24)+DATE(1970,1,1)</f>
        <v>41788.919722222221</v>
      </c>
      <c r="S1728" t="s">
        <v>8355</v>
      </c>
      <c r="T1728" t="s">
        <v>8338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ROUND(SUM((Table1[[#This Row],[pledged]]/Table1[[#This Row],[goal]])*100),0)</f>
        <v>0</v>
      </c>
      <c r="P1729" s="8">
        <f>IFERROR(Table1[[#This Row],[pledged]]/Table1[[#This Row],[backers_count]],"0")</f>
        <v>1</v>
      </c>
      <c r="Q1729" s="13">
        <f>(((Table1[[#This Row],[deadline]]/60)/60)/24)+DATE(1970,1,1)</f>
        <v>42099.458333333328</v>
      </c>
      <c r="R1729" s="13">
        <f>(((Table1[[#This Row],[launched_at]]/60)/60)/24)+DATE(1970,1,1)</f>
        <v>42044.927974537044</v>
      </c>
      <c r="S1729" t="s">
        <v>8355</v>
      </c>
      <c r="T1729" t="s">
        <v>8338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ROUND(SUM((Table1[[#This Row],[pledged]]/Table1[[#This Row],[goal]])*100),0)</f>
        <v>68</v>
      </c>
      <c r="P1730" s="8">
        <f>IFERROR(Table1[[#This Row],[pledged]]/Table1[[#This Row],[backers_count]],"0")</f>
        <v>122.14285714285714</v>
      </c>
      <c r="Q1730" s="13">
        <f>(((Table1[[#This Row],[deadline]]/60)/60)/24)+DATE(1970,1,1)</f>
        <v>42298.625856481478</v>
      </c>
      <c r="R1730" s="13">
        <f>(((Table1[[#This Row],[launched_at]]/60)/60)/24)+DATE(1970,1,1)</f>
        <v>42268.625856481478</v>
      </c>
      <c r="S1730" t="s">
        <v>8355</v>
      </c>
      <c r="T1730" t="s">
        <v>8338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ROUND(SUM((Table1[[#This Row],[pledged]]/Table1[[#This Row],[goal]])*100),0)</f>
        <v>0</v>
      </c>
      <c r="P1731" s="8" t="str">
        <f>IFERROR(Table1[[#This Row],[pledged]]/Table1[[#This Row],[backers_count]],"0")</f>
        <v>0</v>
      </c>
      <c r="Q1731" s="13">
        <f>(((Table1[[#This Row],[deadline]]/60)/60)/24)+DATE(1970,1,1)</f>
        <v>42531.052152777775</v>
      </c>
      <c r="R1731" s="13">
        <f>(((Table1[[#This Row],[launched_at]]/60)/60)/24)+DATE(1970,1,1)</f>
        <v>42471.052152777775</v>
      </c>
      <c r="S1731" t="s">
        <v>8355</v>
      </c>
      <c r="T1731" t="s">
        <v>8338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ROUND(SUM((Table1[[#This Row],[pledged]]/Table1[[#This Row],[goal]])*100),0)</f>
        <v>0</v>
      </c>
      <c r="P1732" s="8" t="str">
        <f>IFERROR(Table1[[#This Row],[pledged]]/Table1[[#This Row],[backers_count]],"0")</f>
        <v>0</v>
      </c>
      <c r="Q1732" s="13">
        <f>(((Table1[[#This Row],[deadline]]/60)/60)/24)+DATE(1970,1,1)</f>
        <v>42302.087766203709</v>
      </c>
      <c r="R1732" s="13">
        <f>(((Table1[[#This Row],[launched_at]]/60)/60)/24)+DATE(1970,1,1)</f>
        <v>42272.087766203709</v>
      </c>
      <c r="S1732" t="s">
        <v>8355</v>
      </c>
      <c r="T1732" t="s">
        <v>8338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ROUND(SUM((Table1[[#This Row],[pledged]]/Table1[[#This Row],[goal]])*100),0)</f>
        <v>0</v>
      </c>
      <c r="P1733" s="8" t="str">
        <f>IFERROR(Table1[[#This Row],[pledged]]/Table1[[#This Row],[backers_count]],"0")</f>
        <v>0</v>
      </c>
      <c r="Q1733" s="13">
        <f>(((Table1[[#This Row],[deadline]]/60)/60)/24)+DATE(1970,1,1)</f>
        <v>42166.625</v>
      </c>
      <c r="R1733" s="13">
        <f>(((Table1[[#This Row],[launched_at]]/60)/60)/24)+DATE(1970,1,1)</f>
        <v>42152.906851851847</v>
      </c>
      <c r="S1733" t="s">
        <v>8355</v>
      </c>
      <c r="T1733" t="s">
        <v>8338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ROUND(SUM((Table1[[#This Row],[pledged]]/Table1[[#This Row],[goal]])*100),0)</f>
        <v>0</v>
      </c>
      <c r="P1734" s="8" t="str">
        <f>IFERROR(Table1[[#This Row],[pledged]]/Table1[[#This Row],[backers_count]],"0")</f>
        <v>0</v>
      </c>
      <c r="Q1734" s="13">
        <f>(((Table1[[#This Row],[deadline]]/60)/60)/24)+DATE(1970,1,1)</f>
        <v>42385.208333333328</v>
      </c>
      <c r="R1734" s="13">
        <f>(((Table1[[#This Row],[launched_at]]/60)/60)/24)+DATE(1970,1,1)</f>
        <v>42325.683807870373</v>
      </c>
      <c r="S1734" t="s">
        <v>8355</v>
      </c>
      <c r="T1734" t="s">
        <v>8338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ROUND(SUM((Table1[[#This Row],[pledged]]/Table1[[#This Row],[goal]])*100),0)</f>
        <v>0</v>
      </c>
      <c r="P1735" s="8" t="str">
        <f>IFERROR(Table1[[#This Row],[pledged]]/Table1[[#This Row],[backers_count]],"0")</f>
        <v>0</v>
      </c>
      <c r="Q1735" s="13">
        <f>(((Table1[[#This Row],[deadline]]/60)/60)/24)+DATE(1970,1,1)</f>
        <v>42626.895833333328</v>
      </c>
      <c r="R1735" s="13">
        <f>(((Table1[[#This Row],[launched_at]]/60)/60)/24)+DATE(1970,1,1)</f>
        <v>42614.675625000003</v>
      </c>
      <c r="S1735" t="s">
        <v>8355</v>
      </c>
      <c r="T1735" t="s">
        <v>8338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ROUND(SUM((Table1[[#This Row],[pledged]]/Table1[[#This Row],[goal]])*100),0)</f>
        <v>0</v>
      </c>
      <c r="P1736" s="8">
        <f>IFERROR(Table1[[#This Row],[pledged]]/Table1[[#This Row],[backers_count]],"0")</f>
        <v>1</v>
      </c>
      <c r="Q1736" s="13">
        <f>(((Table1[[#This Row],[deadline]]/60)/60)/24)+DATE(1970,1,1)</f>
        <v>42132.036527777775</v>
      </c>
      <c r="R1736" s="13">
        <f>(((Table1[[#This Row],[launched_at]]/60)/60)/24)+DATE(1970,1,1)</f>
        <v>42102.036527777775</v>
      </c>
      <c r="S1736" t="s">
        <v>8355</v>
      </c>
      <c r="T1736" t="s">
        <v>8338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ROUND(SUM((Table1[[#This Row],[pledged]]/Table1[[#This Row],[goal]])*100),0)</f>
        <v>11</v>
      </c>
      <c r="P1737" s="8">
        <f>IFERROR(Table1[[#This Row],[pledged]]/Table1[[#This Row],[backers_count]],"0")</f>
        <v>55</v>
      </c>
      <c r="Q1737" s="13">
        <f>(((Table1[[#This Row],[deadline]]/60)/60)/24)+DATE(1970,1,1)</f>
        <v>42589.814178240747</v>
      </c>
      <c r="R1737" s="13">
        <f>(((Table1[[#This Row],[launched_at]]/60)/60)/24)+DATE(1970,1,1)</f>
        <v>42559.814178240747</v>
      </c>
      <c r="S1737" t="s">
        <v>8355</v>
      </c>
      <c r="T1737" t="s">
        <v>8338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ROUND(SUM((Table1[[#This Row],[pledged]]/Table1[[#This Row],[goal]])*100),0)</f>
        <v>1</v>
      </c>
      <c r="P1738" s="8">
        <f>IFERROR(Table1[[#This Row],[pledged]]/Table1[[#This Row],[backers_count]],"0")</f>
        <v>22</v>
      </c>
      <c r="Q1738" s="13">
        <f>(((Table1[[#This Row],[deadline]]/60)/60)/24)+DATE(1970,1,1)</f>
        <v>42316.90315972222</v>
      </c>
      <c r="R1738" s="13">
        <f>(((Table1[[#This Row],[launched_at]]/60)/60)/24)+DATE(1970,1,1)</f>
        <v>42286.861493055556</v>
      </c>
      <c r="S1738" t="s">
        <v>8355</v>
      </c>
      <c r="T1738" t="s">
        <v>8338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ROUND(SUM((Table1[[#This Row],[pledged]]/Table1[[#This Row],[goal]])*100),0)</f>
        <v>21</v>
      </c>
      <c r="P1739" s="8">
        <f>IFERROR(Table1[[#This Row],[pledged]]/Table1[[#This Row],[backers_count]],"0")</f>
        <v>56.666666666666664</v>
      </c>
      <c r="Q1739" s="13">
        <f>(((Table1[[#This Row],[deadline]]/60)/60)/24)+DATE(1970,1,1)</f>
        <v>42205.948981481488</v>
      </c>
      <c r="R1739" s="13">
        <f>(((Table1[[#This Row],[launched_at]]/60)/60)/24)+DATE(1970,1,1)</f>
        <v>42175.948981481488</v>
      </c>
      <c r="S1739" t="s">
        <v>8355</v>
      </c>
      <c r="T1739" t="s">
        <v>8338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ROUND(SUM((Table1[[#This Row],[pledged]]/Table1[[#This Row],[goal]])*100),0)</f>
        <v>0</v>
      </c>
      <c r="P1740" s="8">
        <f>IFERROR(Table1[[#This Row],[pledged]]/Table1[[#This Row],[backers_count]],"0")</f>
        <v>20</v>
      </c>
      <c r="Q1740" s="13">
        <f>(((Table1[[#This Row],[deadline]]/60)/60)/24)+DATE(1970,1,1)</f>
        <v>41914.874328703707</v>
      </c>
      <c r="R1740" s="13">
        <f>(((Table1[[#This Row],[launched_at]]/60)/60)/24)+DATE(1970,1,1)</f>
        <v>41884.874328703707</v>
      </c>
      <c r="S1740" t="s">
        <v>8355</v>
      </c>
      <c r="T1740" t="s">
        <v>8338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ROUND(SUM((Table1[[#This Row],[pledged]]/Table1[[#This Row],[goal]])*100),0)</f>
        <v>0</v>
      </c>
      <c r="P1741" s="8">
        <f>IFERROR(Table1[[#This Row],[pledged]]/Table1[[#This Row],[backers_count]],"0")</f>
        <v>1</v>
      </c>
      <c r="Q1741" s="13">
        <f>(((Table1[[#This Row],[deadline]]/60)/60)/24)+DATE(1970,1,1)</f>
        <v>42494.832546296297</v>
      </c>
      <c r="R1741" s="13">
        <f>(((Table1[[#This Row],[launched_at]]/60)/60)/24)+DATE(1970,1,1)</f>
        <v>42435.874212962968</v>
      </c>
      <c r="S1741" t="s">
        <v>8355</v>
      </c>
      <c r="T1741" t="s">
        <v>8338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ROUND(SUM((Table1[[#This Row],[pledged]]/Table1[[#This Row],[goal]])*100),0)</f>
        <v>0</v>
      </c>
      <c r="P1742" s="8" t="str">
        <f>IFERROR(Table1[[#This Row],[pledged]]/Table1[[#This Row],[backers_count]],"0")</f>
        <v>0</v>
      </c>
      <c r="Q1742" s="13">
        <f>(((Table1[[#This Row],[deadline]]/60)/60)/24)+DATE(1970,1,1)</f>
        <v>42201.817384259266</v>
      </c>
      <c r="R1742" s="13">
        <f>(((Table1[[#This Row],[launched_at]]/60)/60)/24)+DATE(1970,1,1)</f>
        <v>42171.817384259266</v>
      </c>
      <c r="S1742" t="s">
        <v>8355</v>
      </c>
      <c r="T1742" t="s">
        <v>8338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ROUND(SUM((Table1[[#This Row],[pledged]]/Table1[[#This Row],[goal]])*100),0)</f>
        <v>111</v>
      </c>
      <c r="P1743" s="8">
        <f>IFERROR(Table1[[#This Row],[pledged]]/Table1[[#This Row],[backers_count]],"0")</f>
        <v>25.576923076923077</v>
      </c>
      <c r="Q1743" s="13">
        <f>(((Table1[[#This Row],[deadline]]/60)/60)/24)+DATE(1970,1,1)</f>
        <v>42165.628136574072</v>
      </c>
      <c r="R1743" s="13">
        <f>(((Table1[[#This Row],[launched_at]]/60)/60)/24)+DATE(1970,1,1)</f>
        <v>42120.628136574072</v>
      </c>
      <c r="S1743" t="s">
        <v>8359</v>
      </c>
      <c r="T1743" t="s">
        <v>8330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ROUND(SUM((Table1[[#This Row],[pledged]]/Table1[[#This Row],[goal]])*100),0)</f>
        <v>109</v>
      </c>
      <c r="P1744" s="8">
        <f>IFERROR(Table1[[#This Row],[pledged]]/Table1[[#This Row],[backers_count]],"0")</f>
        <v>63.970588235294116</v>
      </c>
      <c r="Q1744" s="13">
        <f>(((Table1[[#This Row],[deadline]]/60)/60)/24)+DATE(1970,1,1)</f>
        <v>42742.875</v>
      </c>
      <c r="R1744" s="13">
        <f>(((Table1[[#This Row],[launched_at]]/60)/60)/24)+DATE(1970,1,1)</f>
        <v>42710.876967592587</v>
      </c>
      <c r="S1744" t="s">
        <v>8359</v>
      </c>
      <c r="T1744" t="s">
        <v>8330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ROUND(SUM((Table1[[#This Row],[pledged]]/Table1[[#This Row],[goal]])*100),0)</f>
        <v>100</v>
      </c>
      <c r="P1745" s="8">
        <f>IFERROR(Table1[[#This Row],[pledged]]/Table1[[#This Row],[backers_count]],"0")</f>
        <v>89.925373134328353</v>
      </c>
      <c r="Q1745" s="13">
        <f>(((Table1[[#This Row],[deadline]]/60)/60)/24)+DATE(1970,1,1)</f>
        <v>42609.165972222225</v>
      </c>
      <c r="R1745" s="13">
        <f>(((Table1[[#This Row],[launched_at]]/60)/60)/24)+DATE(1970,1,1)</f>
        <v>42586.925636574073</v>
      </c>
      <c r="S1745" t="s">
        <v>8359</v>
      </c>
      <c r="T1745" t="s">
        <v>8330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ROUND(SUM((Table1[[#This Row],[pledged]]/Table1[[#This Row],[goal]])*100),0)</f>
        <v>118</v>
      </c>
      <c r="P1746" s="8">
        <f>IFERROR(Table1[[#This Row],[pledged]]/Table1[[#This Row],[backers_count]],"0")</f>
        <v>93.071428571428569</v>
      </c>
      <c r="Q1746" s="13">
        <f>(((Table1[[#This Row],[deadline]]/60)/60)/24)+DATE(1970,1,1)</f>
        <v>42071.563391203701</v>
      </c>
      <c r="R1746" s="13">
        <f>(((Table1[[#This Row],[launched_at]]/60)/60)/24)+DATE(1970,1,1)</f>
        <v>42026.605057870373</v>
      </c>
      <c r="S1746" t="s">
        <v>8359</v>
      </c>
      <c r="T1746" t="s">
        <v>8330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ROUND(SUM((Table1[[#This Row],[pledged]]/Table1[[#This Row],[goal]])*100),0)</f>
        <v>114</v>
      </c>
      <c r="P1747" s="8">
        <f>IFERROR(Table1[[#This Row],[pledged]]/Table1[[#This Row],[backers_count]],"0")</f>
        <v>89.674157303370791</v>
      </c>
      <c r="Q1747" s="13">
        <f>(((Table1[[#This Row],[deadline]]/60)/60)/24)+DATE(1970,1,1)</f>
        <v>42726.083333333328</v>
      </c>
      <c r="R1747" s="13">
        <f>(((Table1[[#This Row],[launched_at]]/60)/60)/24)+DATE(1970,1,1)</f>
        <v>42690.259699074071</v>
      </c>
      <c r="S1747" t="s">
        <v>8359</v>
      </c>
      <c r="T1747" t="s">
        <v>8330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ROUND(SUM((Table1[[#This Row],[pledged]]/Table1[[#This Row],[goal]])*100),0)</f>
        <v>148</v>
      </c>
      <c r="P1748" s="8">
        <f>IFERROR(Table1[[#This Row],[pledged]]/Table1[[#This Row],[backers_count]],"0")</f>
        <v>207.61682242990653</v>
      </c>
      <c r="Q1748" s="13">
        <f>(((Table1[[#This Row],[deadline]]/60)/60)/24)+DATE(1970,1,1)</f>
        <v>42698.083333333328</v>
      </c>
      <c r="R1748" s="13">
        <f>(((Table1[[#This Row],[launched_at]]/60)/60)/24)+DATE(1970,1,1)</f>
        <v>42668.176701388889</v>
      </c>
      <c r="S1748" t="s">
        <v>8359</v>
      </c>
      <c r="T1748" t="s">
        <v>8330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ROUND(SUM((Table1[[#This Row],[pledged]]/Table1[[#This Row],[goal]])*100),0)</f>
        <v>105</v>
      </c>
      <c r="P1749" s="8">
        <f>IFERROR(Table1[[#This Row],[pledged]]/Table1[[#This Row],[backers_count]],"0")</f>
        <v>59.408805031446541</v>
      </c>
      <c r="Q1749" s="13">
        <f>(((Table1[[#This Row],[deadline]]/60)/60)/24)+DATE(1970,1,1)</f>
        <v>42321.625</v>
      </c>
      <c r="R1749" s="13">
        <f>(((Table1[[#This Row],[launched_at]]/60)/60)/24)+DATE(1970,1,1)</f>
        <v>42292.435532407413</v>
      </c>
      <c r="S1749" t="s">
        <v>8359</v>
      </c>
      <c r="T1749" t="s">
        <v>8330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ROUND(SUM((Table1[[#This Row],[pledged]]/Table1[[#This Row],[goal]])*100),0)</f>
        <v>130</v>
      </c>
      <c r="P1750" s="8">
        <f>IFERROR(Table1[[#This Row],[pledged]]/Table1[[#This Row],[backers_count]],"0")</f>
        <v>358.97237569060775</v>
      </c>
      <c r="Q1750" s="13">
        <f>(((Table1[[#This Row],[deadline]]/60)/60)/24)+DATE(1970,1,1)</f>
        <v>42249.950729166667</v>
      </c>
      <c r="R1750" s="13">
        <f>(((Table1[[#This Row],[launched_at]]/60)/60)/24)+DATE(1970,1,1)</f>
        <v>42219.950729166667</v>
      </c>
      <c r="S1750" t="s">
        <v>8359</v>
      </c>
      <c r="T1750" t="s">
        <v>8330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ROUND(SUM((Table1[[#This Row],[pledged]]/Table1[[#This Row],[goal]])*100),0)</f>
        <v>123</v>
      </c>
      <c r="P1751" s="8">
        <f>IFERROR(Table1[[#This Row],[pledged]]/Table1[[#This Row],[backers_count]],"0")</f>
        <v>94.736641221374043</v>
      </c>
      <c r="Q1751" s="13">
        <f>(((Table1[[#This Row],[deadline]]/60)/60)/24)+DATE(1970,1,1)</f>
        <v>42795.791666666672</v>
      </c>
      <c r="R1751" s="13">
        <f>(((Table1[[#This Row],[launched_at]]/60)/60)/24)+DATE(1970,1,1)</f>
        <v>42758.975937499999</v>
      </c>
      <c r="S1751" t="s">
        <v>8359</v>
      </c>
      <c r="T1751" t="s">
        <v>8330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ROUND(SUM((Table1[[#This Row],[pledged]]/Table1[[#This Row],[goal]])*100),0)</f>
        <v>202</v>
      </c>
      <c r="P1752" s="8">
        <f>IFERROR(Table1[[#This Row],[pledged]]/Table1[[#This Row],[backers_count]],"0")</f>
        <v>80.647999999999996</v>
      </c>
      <c r="Q1752" s="13">
        <f>(((Table1[[#This Row],[deadline]]/60)/60)/24)+DATE(1970,1,1)</f>
        <v>42479.836851851855</v>
      </c>
      <c r="R1752" s="13">
        <f>(((Table1[[#This Row],[launched_at]]/60)/60)/24)+DATE(1970,1,1)</f>
        <v>42454.836851851855</v>
      </c>
      <c r="S1752" t="s">
        <v>8359</v>
      </c>
      <c r="T1752" t="s">
        <v>8330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ROUND(SUM((Table1[[#This Row],[pledged]]/Table1[[#This Row],[goal]])*100),0)</f>
        <v>103</v>
      </c>
      <c r="P1753" s="8">
        <f>IFERROR(Table1[[#This Row],[pledged]]/Table1[[#This Row],[backers_count]],"0")</f>
        <v>168.68852459016392</v>
      </c>
      <c r="Q1753" s="13">
        <f>(((Table1[[#This Row],[deadline]]/60)/60)/24)+DATE(1970,1,1)</f>
        <v>42082.739849537036</v>
      </c>
      <c r="R1753" s="13">
        <f>(((Table1[[#This Row],[launched_at]]/60)/60)/24)+DATE(1970,1,1)</f>
        <v>42052.7815162037</v>
      </c>
      <c r="S1753" t="s">
        <v>8359</v>
      </c>
      <c r="T1753" t="s">
        <v>8330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ROUND(SUM((Table1[[#This Row],[pledged]]/Table1[[#This Row],[goal]])*100),0)</f>
        <v>260</v>
      </c>
      <c r="P1754" s="8">
        <f>IFERROR(Table1[[#This Row],[pledged]]/Table1[[#This Row],[backers_count]],"0")</f>
        <v>34.68888888888889</v>
      </c>
      <c r="Q1754" s="13">
        <f>(((Table1[[#This Row],[deadline]]/60)/60)/24)+DATE(1970,1,1)</f>
        <v>42657.253263888888</v>
      </c>
      <c r="R1754" s="13">
        <f>(((Table1[[#This Row],[launched_at]]/60)/60)/24)+DATE(1970,1,1)</f>
        <v>42627.253263888888</v>
      </c>
      <c r="S1754" t="s">
        <v>8359</v>
      </c>
      <c r="T1754" t="s">
        <v>8330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ROUND(SUM((Table1[[#This Row],[pledged]]/Table1[[#This Row],[goal]])*100),0)</f>
        <v>108</v>
      </c>
      <c r="P1755" s="8">
        <f>IFERROR(Table1[[#This Row],[pledged]]/Table1[[#This Row],[backers_count]],"0")</f>
        <v>462.85714285714283</v>
      </c>
      <c r="Q1755" s="13">
        <f>(((Table1[[#This Row],[deadline]]/60)/60)/24)+DATE(1970,1,1)</f>
        <v>42450.707962962959</v>
      </c>
      <c r="R1755" s="13">
        <f>(((Table1[[#This Row],[launched_at]]/60)/60)/24)+DATE(1970,1,1)</f>
        <v>42420.74962962963</v>
      </c>
      <c r="S1755" t="s">
        <v>8359</v>
      </c>
      <c r="T1755" t="s">
        <v>8330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ROUND(SUM((Table1[[#This Row],[pledged]]/Table1[[#This Row],[goal]])*100),0)</f>
        <v>111</v>
      </c>
      <c r="P1756" s="8">
        <f>IFERROR(Table1[[#This Row],[pledged]]/Table1[[#This Row],[backers_count]],"0")</f>
        <v>104.38888888888889</v>
      </c>
      <c r="Q1756" s="13">
        <f>(((Table1[[#This Row],[deadline]]/60)/60)/24)+DATE(1970,1,1)</f>
        <v>42097.835104166668</v>
      </c>
      <c r="R1756" s="13">
        <f>(((Table1[[#This Row],[launched_at]]/60)/60)/24)+DATE(1970,1,1)</f>
        <v>42067.876770833333</v>
      </c>
      <c r="S1756" t="s">
        <v>8359</v>
      </c>
      <c r="T1756" t="s">
        <v>8330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ROUND(SUM((Table1[[#This Row],[pledged]]/Table1[[#This Row],[goal]])*100),0)</f>
        <v>120</v>
      </c>
      <c r="P1757" s="8">
        <f>IFERROR(Table1[[#This Row],[pledged]]/Table1[[#This Row],[backers_count]],"0")</f>
        <v>7.5</v>
      </c>
      <c r="Q1757" s="13">
        <f>(((Table1[[#This Row],[deadline]]/60)/60)/24)+DATE(1970,1,1)</f>
        <v>42282.788900462961</v>
      </c>
      <c r="R1757" s="13">
        <f>(((Table1[[#This Row],[launched_at]]/60)/60)/24)+DATE(1970,1,1)</f>
        <v>42252.788900462961</v>
      </c>
      <c r="S1757" t="s">
        <v>8359</v>
      </c>
      <c r="T1757" t="s">
        <v>8330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ROUND(SUM((Table1[[#This Row],[pledged]]/Table1[[#This Row],[goal]])*100),0)</f>
        <v>103</v>
      </c>
      <c r="P1758" s="8">
        <f>IFERROR(Table1[[#This Row],[pledged]]/Table1[[#This Row],[backers_count]],"0")</f>
        <v>47.13</v>
      </c>
      <c r="Q1758" s="13">
        <f>(((Table1[[#This Row],[deadline]]/60)/60)/24)+DATE(1970,1,1)</f>
        <v>42611.167465277773</v>
      </c>
      <c r="R1758" s="13">
        <f>(((Table1[[#This Row],[launched_at]]/60)/60)/24)+DATE(1970,1,1)</f>
        <v>42571.167465277773</v>
      </c>
      <c r="S1758" t="s">
        <v>8359</v>
      </c>
      <c r="T1758" t="s">
        <v>8330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ROUND(SUM((Table1[[#This Row],[pledged]]/Table1[[#This Row],[goal]])*100),0)</f>
        <v>116</v>
      </c>
      <c r="P1759" s="8">
        <f>IFERROR(Table1[[#This Row],[pledged]]/Table1[[#This Row],[backers_count]],"0")</f>
        <v>414.28571428571428</v>
      </c>
      <c r="Q1759" s="13">
        <f>(((Table1[[#This Row],[deadline]]/60)/60)/24)+DATE(1970,1,1)</f>
        <v>42763.811805555553</v>
      </c>
      <c r="R1759" s="13">
        <f>(((Table1[[#This Row],[launched_at]]/60)/60)/24)+DATE(1970,1,1)</f>
        <v>42733.827349537038</v>
      </c>
      <c r="S1759" t="s">
        <v>8359</v>
      </c>
      <c r="T1759" t="s">
        <v>8330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ROUND(SUM((Table1[[#This Row],[pledged]]/Table1[[#This Row],[goal]])*100),0)</f>
        <v>115</v>
      </c>
      <c r="P1760" s="8">
        <f>IFERROR(Table1[[#This Row],[pledged]]/Table1[[#This Row],[backers_count]],"0")</f>
        <v>42.481481481481481</v>
      </c>
      <c r="Q1760" s="13">
        <f>(((Table1[[#This Row],[deadline]]/60)/60)/24)+DATE(1970,1,1)</f>
        <v>42565.955925925926</v>
      </c>
      <c r="R1760" s="13">
        <f>(((Table1[[#This Row],[launched_at]]/60)/60)/24)+DATE(1970,1,1)</f>
        <v>42505.955925925926</v>
      </c>
      <c r="S1760" t="s">
        <v>8359</v>
      </c>
      <c r="T1760" t="s">
        <v>8330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ROUND(SUM((Table1[[#This Row],[pledged]]/Table1[[#This Row],[goal]])*100),0)</f>
        <v>107</v>
      </c>
      <c r="P1761" s="8">
        <f>IFERROR(Table1[[#This Row],[pledged]]/Table1[[#This Row],[backers_count]],"0")</f>
        <v>108.77551020408163</v>
      </c>
      <c r="Q1761" s="13">
        <f>(((Table1[[#This Row],[deadline]]/60)/60)/24)+DATE(1970,1,1)</f>
        <v>42088.787372685183</v>
      </c>
      <c r="R1761" s="13">
        <f>(((Table1[[#This Row],[launched_at]]/60)/60)/24)+DATE(1970,1,1)</f>
        <v>42068.829039351855</v>
      </c>
      <c r="S1761" t="s">
        <v>8359</v>
      </c>
      <c r="T1761" t="s">
        <v>8330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ROUND(SUM((Table1[[#This Row],[pledged]]/Table1[[#This Row],[goal]])*100),0)</f>
        <v>165</v>
      </c>
      <c r="P1762" s="8">
        <f>IFERROR(Table1[[#This Row],[pledged]]/Table1[[#This Row],[backers_count]],"0")</f>
        <v>81.098039215686271</v>
      </c>
      <c r="Q1762" s="13">
        <f>(((Table1[[#This Row],[deadline]]/60)/60)/24)+DATE(1970,1,1)</f>
        <v>42425.67260416667</v>
      </c>
      <c r="R1762" s="13">
        <f>(((Table1[[#This Row],[launched_at]]/60)/60)/24)+DATE(1970,1,1)</f>
        <v>42405.67260416667</v>
      </c>
      <c r="S1762" t="s">
        <v>8359</v>
      </c>
      <c r="T1762" t="s">
        <v>8330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ROUND(SUM((Table1[[#This Row],[pledged]]/Table1[[#This Row],[goal]])*100),0)</f>
        <v>155</v>
      </c>
      <c r="P1763" s="8">
        <f>IFERROR(Table1[[#This Row],[pledged]]/Table1[[#This Row],[backers_count]],"0")</f>
        <v>51.666666666666664</v>
      </c>
      <c r="Q1763" s="13">
        <f>(((Table1[[#This Row],[deadline]]/60)/60)/24)+DATE(1970,1,1)</f>
        <v>42259.567824074074</v>
      </c>
      <c r="R1763" s="13">
        <f>(((Table1[[#This Row],[launched_at]]/60)/60)/24)+DATE(1970,1,1)</f>
        <v>42209.567824074074</v>
      </c>
      <c r="S1763" t="s">
        <v>8359</v>
      </c>
      <c r="T1763" t="s">
        <v>8330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ROUND(SUM((Table1[[#This Row],[pledged]]/Table1[[#This Row],[goal]])*100),0)</f>
        <v>885</v>
      </c>
      <c r="P1764" s="8">
        <f>IFERROR(Table1[[#This Row],[pledged]]/Table1[[#This Row],[backers_count]],"0")</f>
        <v>35.4</v>
      </c>
      <c r="Q1764" s="13">
        <f>(((Table1[[#This Row],[deadline]]/60)/60)/24)+DATE(1970,1,1)</f>
        <v>42440.982002314813</v>
      </c>
      <c r="R1764" s="13">
        <f>(((Table1[[#This Row],[launched_at]]/60)/60)/24)+DATE(1970,1,1)</f>
        <v>42410.982002314813</v>
      </c>
      <c r="S1764" t="s">
        <v>8359</v>
      </c>
      <c r="T1764" t="s">
        <v>8330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ROUND(SUM((Table1[[#This Row],[pledged]]/Table1[[#This Row],[goal]])*100),0)</f>
        <v>102</v>
      </c>
      <c r="P1765" s="8">
        <f>IFERROR(Table1[[#This Row],[pledged]]/Table1[[#This Row],[backers_count]],"0")</f>
        <v>103.63559322033899</v>
      </c>
      <c r="Q1765" s="13">
        <f>(((Table1[[#This Row],[deadline]]/60)/60)/24)+DATE(1970,1,1)</f>
        <v>42666.868518518517</v>
      </c>
      <c r="R1765" s="13">
        <f>(((Table1[[#This Row],[launched_at]]/60)/60)/24)+DATE(1970,1,1)</f>
        <v>42636.868518518517</v>
      </c>
      <c r="S1765" t="s">
        <v>8359</v>
      </c>
      <c r="T1765" t="s">
        <v>8330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ROUND(SUM((Table1[[#This Row],[pledged]]/Table1[[#This Row],[goal]])*100),0)</f>
        <v>20</v>
      </c>
      <c r="P1766" s="8">
        <f>IFERROR(Table1[[#This Row],[pledged]]/Table1[[#This Row],[backers_count]],"0")</f>
        <v>55.282051282051285</v>
      </c>
      <c r="Q1766" s="13">
        <f>(((Table1[[#This Row],[deadline]]/60)/60)/24)+DATE(1970,1,1)</f>
        <v>41854.485868055555</v>
      </c>
      <c r="R1766" s="13">
        <f>(((Table1[[#This Row],[launched_at]]/60)/60)/24)+DATE(1970,1,1)</f>
        <v>41825.485868055555</v>
      </c>
      <c r="S1766" t="s">
        <v>8359</v>
      </c>
      <c r="T1766" t="s">
        <v>8330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ROUND(SUM((Table1[[#This Row],[pledged]]/Table1[[#This Row],[goal]])*100),0)</f>
        <v>59</v>
      </c>
      <c r="P1767" s="8">
        <f>IFERROR(Table1[[#This Row],[pledged]]/Table1[[#This Row],[backers_count]],"0")</f>
        <v>72.16970873786407</v>
      </c>
      <c r="Q1767" s="13">
        <f>(((Table1[[#This Row],[deadline]]/60)/60)/24)+DATE(1970,1,1)</f>
        <v>41864.980462962965</v>
      </c>
      <c r="R1767" s="13">
        <f>(((Table1[[#This Row],[launched_at]]/60)/60)/24)+DATE(1970,1,1)</f>
        <v>41834.980462962965</v>
      </c>
      <c r="S1767" t="s">
        <v>8359</v>
      </c>
      <c r="T1767" t="s">
        <v>8330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ROUND(SUM((Table1[[#This Row],[pledged]]/Table1[[#This Row],[goal]])*100),0)</f>
        <v>0</v>
      </c>
      <c r="P1768" s="8" t="str">
        <f>IFERROR(Table1[[#This Row],[pledged]]/Table1[[#This Row],[backers_count]],"0")</f>
        <v>0</v>
      </c>
      <c r="Q1768" s="13">
        <f>(((Table1[[#This Row],[deadline]]/60)/60)/24)+DATE(1970,1,1)</f>
        <v>41876.859814814816</v>
      </c>
      <c r="R1768" s="13">
        <f>(((Table1[[#This Row],[launched_at]]/60)/60)/24)+DATE(1970,1,1)</f>
        <v>41855.859814814816</v>
      </c>
      <c r="S1768" t="s">
        <v>8359</v>
      </c>
      <c r="T1768" t="s">
        <v>8330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ROUND(SUM((Table1[[#This Row],[pledged]]/Table1[[#This Row],[goal]])*100),0)</f>
        <v>46</v>
      </c>
      <c r="P1769" s="8">
        <f>IFERROR(Table1[[#This Row],[pledged]]/Table1[[#This Row],[backers_count]],"0")</f>
        <v>58.615384615384613</v>
      </c>
      <c r="Q1769" s="13">
        <f>(((Table1[[#This Row],[deadline]]/60)/60)/24)+DATE(1970,1,1)</f>
        <v>41854.658379629633</v>
      </c>
      <c r="R1769" s="13">
        <f>(((Table1[[#This Row],[launched_at]]/60)/60)/24)+DATE(1970,1,1)</f>
        <v>41824.658379629633</v>
      </c>
      <c r="S1769" t="s">
        <v>8359</v>
      </c>
      <c r="T1769" t="s">
        <v>8330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ROUND(SUM((Table1[[#This Row],[pledged]]/Table1[[#This Row],[goal]])*100),0)</f>
        <v>4</v>
      </c>
      <c r="P1770" s="8">
        <f>IFERROR(Table1[[#This Row],[pledged]]/Table1[[#This Row],[backers_count]],"0")</f>
        <v>12.466666666666667</v>
      </c>
      <c r="Q1770" s="13">
        <f>(((Table1[[#This Row],[deadline]]/60)/60)/24)+DATE(1970,1,1)</f>
        <v>41909.560694444444</v>
      </c>
      <c r="R1770" s="13">
        <f>(((Table1[[#This Row],[launched_at]]/60)/60)/24)+DATE(1970,1,1)</f>
        <v>41849.560694444444</v>
      </c>
      <c r="S1770" t="s">
        <v>8359</v>
      </c>
      <c r="T1770" t="s">
        <v>8330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ROUND(SUM((Table1[[#This Row],[pledged]]/Table1[[#This Row],[goal]])*100),0)</f>
        <v>3</v>
      </c>
      <c r="P1771" s="8">
        <f>IFERROR(Table1[[#This Row],[pledged]]/Table1[[#This Row],[backers_count]],"0")</f>
        <v>49.136363636363633</v>
      </c>
      <c r="Q1771" s="13">
        <f>(((Table1[[#This Row],[deadline]]/60)/60)/24)+DATE(1970,1,1)</f>
        <v>42017.818969907406</v>
      </c>
      <c r="R1771" s="13">
        <f>(((Table1[[#This Row],[launched_at]]/60)/60)/24)+DATE(1970,1,1)</f>
        <v>41987.818969907406</v>
      </c>
      <c r="S1771" t="s">
        <v>8359</v>
      </c>
      <c r="T1771" t="s">
        <v>8330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ROUND(SUM((Table1[[#This Row],[pledged]]/Table1[[#This Row],[goal]])*100),0)</f>
        <v>57</v>
      </c>
      <c r="P1772" s="8">
        <f>IFERROR(Table1[[#This Row],[pledged]]/Table1[[#This Row],[backers_count]],"0")</f>
        <v>150.5</v>
      </c>
      <c r="Q1772" s="13">
        <f>(((Table1[[#This Row],[deadline]]/60)/60)/24)+DATE(1970,1,1)</f>
        <v>41926.780023148152</v>
      </c>
      <c r="R1772" s="13">
        <f>(((Table1[[#This Row],[launched_at]]/60)/60)/24)+DATE(1970,1,1)</f>
        <v>41891.780023148152</v>
      </c>
      <c r="S1772" t="s">
        <v>8359</v>
      </c>
      <c r="T1772" t="s">
        <v>8330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ROUND(SUM((Table1[[#This Row],[pledged]]/Table1[[#This Row],[goal]])*100),0)</f>
        <v>21</v>
      </c>
      <c r="P1773" s="8">
        <f>IFERROR(Table1[[#This Row],[pledged]]/Table1[[#This Row],[backers_count]],"0")</f>
        <v>35.799999999999997</v>
      </c>
      <c r="Q1773" s="13">
        <f>(((Table1[[#This Row],[deadline]]/60)/60)/24)+DATE(1970,1,1)</f>
        <v>41935.979629629634</v>
      </c>
      <c r="R1773" s="13">
        <f>(((Table1[[#This Row],[launched_at]]/60)/60)/24)+DATE(1970,1,1)</f>
        <v>41905.979629629634</v>
      </c>
      <c r="S1773" t="s">
        <v>8359</v>
      </c>
      <c r="T1773" t="s">
        <v>8330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ROUND(SUM((Table1[[#This Row],[pledged]]/Table1[[#This Row],[goal]])*100),0)</f>
        <v>16</v>
      </c>
      <c r="P1774" s="8">
        <f>IFERROR(Table1[[#This Row],[pledged]]/Table1[[#This Row],[backers_count]],"0")</f>
        <v>45.157894736842103</v>
      </c>
      <c r="Q1774" s="13">
        <f>(((Table1[[#This Row],[deadline]]/60)/60)/24)+DATE(1970,1,1)</f>
        <v>41826.718009259261</v>
      </c>
      <c r="R1774" s="13">
        <f>(((Table1[[#This Row],[launched_at]]/60)/60)/24)+DATE(1970,1,1)</f>
        <v>41766.718009259261</v>
      </c>
      <c r="S1774" t="s">
        <v>8359</v>
      </c>
      <c r="T1774" t="s">
        <v>8330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ROUND(SUM((Table1[[#This Row],[pledged]]/Table1[[#This Row],[goal]])*100),0)</f>
        <v>6</v>
      </c>
      <c r="P1775" s="8">
        <f>IFERROR(Table1[[#This Row],[pledged]]/Table1[[#This Row],[backers_count]],"0")</f>
        <v>98.78947368421052</v>
      </c>
      <c r="Q1775" s="13">
        <f>(((Table1[[#This Row],[deadline]]/60)/60)/24)+DATE(1970,1,1)</f>
        <v>42023.760393518518</v>
      </c>
      <c r="R1775" s="13">
        <f>(((Table1[[#This Row],[launched_at]]/60)/60)/24)+DATE(1970,1,1)</f>
        <v>41978.760393518518</v>
      </c>
      <c r="S1775" t="s">
        <v>8359</v>
      </c>
      <c r="T1775" t="s">
        <v>8330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ROUND(SUM((Table1[[#This Row],[pledged]]/Table1[[#This Row],[goal]])*100),0)</f>
        <v>46</v>
      </c>
      <c r="P1776" s="8">
        <f>IFERROR(Table1[[#This Row],[pledged]]/Table1[[#This Row],[backers_count]],"0")</f>
        <v>88.307692307692307</v>
      </c>
      <c r="Q1776" s="13">
        <f>(((Table1[[#This Row],[deadline]]/60)/60)/24)+DATE(1970,1,1)</f>
        <v>41972.624305555553</v>
      </c>
      <c r="R1776" s="13">
        <f>(((Table1[[#This Row],[launched_at]]/60)/60)/24)+DATE(1970,1,1)</f>
        <v>41930.218657407408</v>
      </c>
      <c r="S1776" t="s">
        <v>8359</v>
      </c>
      <c r="T1776" t="s">
        <v>8330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ROUND(SUM((Table1[[#This Row],[pledged]]/Table1[[#This Row],[goal]])*100),0)</f>
        <v>65</v>
      </c>
      <c r="P1777" s="8">
        <f>IFERROR(Table1[[#This Row],[pledged]]/Table1[[#This Row],[backers_count]],"0")</f>
        <v>170.62903225806451</v>
      </c>
      <c r="Q1777" s="13">
        <f>(((Table1[[#This Row],[deadline]]/60)/60)/24)+DATE(1970,1,1)</f>
        <v>41936.976388888892</v>
      </c>
      <c r="R1777" s="13">
        <f>(((Table1[[#This Row],[launched_at]]/60)/60)/24)+DATE(1970,1,1)</f>
        <v>41891.976388888892</v>
      </c>
      <c r="S1777" t="s">
        <v>8359</v>
      </c>
      <c r="T1777" t="s">
        <v>8330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ROUND(SUM((Table1[[#This Row],[pledged]]/Table1[[#This Row],[goal]])*100),0)</f>
        <v>7</v>
      </c>
      <c r="P1778" s="8">
        <f>IFERROR(Table1[[#This Row],[pledged]]/Table1[[#This Row],[backers_count]],"0")</f>
        <v>83.75</v>
      </c>
      <c r="Q1778" s="13">
        <f>(((Table1[[#This Row],[deadline]]/60)/60)/24)+DATE(1970,1,1)</f>
        <v>41941.95684027778</v>
      </c>
      <c r="R1778" s="13">
        <f>(((Table1[[#This Row],[launched_at]]/60)/60)/24)+DATE(1970,1,1)</f>
        <v>41905.95684027778</v>
      </c>
      <c r="S1778" t="s">
        <v>8359</v>
      </c>
      <c r="T1778" t="s">
        <v>8330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ROUND(SUM((Table1[[#This Row],[pledged]]/Table1[[#This Row],[goal]])*100),0)</f>
        <v>14</v>
      </c>
      <c r="P1779" s="8">
        <f>IFERROR(Table1[[#This Row],[pledged]]/Table1[[#This Row],[backers_count]],"0")</f>
        <v>65.099999999999994</v>
      </c>
      <c r="Q1779" s="13">
        <f>(((Table1[[#This Row],[deadline]]/60)/60)/24)+DATE(1970,1,1)</f>
        <v>42055.357094907406</v>
      </c>
      <c r="R1779" s="13">
        <f>(((Table1[[#This Row],[launched_at]]/60)/60)/24)+DATE(1970,1,1)</f>
        <v>42025.357094907406</v>
      </c>
      <c r="S1779" t="s">
        <v>8359</v>
      </c>
      <c r="T1779" t="s">
        <v>8330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ROUND(SUM((Table1[[#This Row],[pledged]]/Table1[[#This Row],[goal]])*100),0)</f>
        <v>2</v>
      </c>
      <c r="P1780" s="8">
        <f>IFERROR(Table1[[#This Row],[pledged]]/Table1[[#This Row],[backers_count]],"0")</f>
        <v>66.333333333333329</v>
      </c>
      <c r="Q1780" s="13">
        <f>(((Table1[[#This Row],[deadline]]/60)/60)/24)+DATE(1970,1,1)</f>
        <v>42090.821701388893</v>
      </c>
      <c r="R1780" s="13">
        <f>(((Table1[[#This Row],[launched_at]]/60)/60)/24)+DATE(1970,1,1)</f>
        <v>42045.86336805555</v>
      </c>
      <c r="S1780" t="s">
        <v>8359</v>
      </c>
      <c r="T1780" t="s">
        <v>8330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ROUND(SUM((Table1[[#This Row],[pledged]]/Table1[[#This Row],[goal]])*100),0)</f>
        <v>36</v>
      </c>
      <c r="P1781" s="8">
        <f>IFERROR(Table1[[#This Row],[pledged]]/Table1[[#This Row],[backers_count]],"0")</f>
        <v>104.89473684210526</v>
      </c>
      <c r="Q1781" s="13">
        <f>(((Table1[[#This Row],[deadline]]/60)/60)/24)+DATE(1970,1,1)</f>
        <v>42615.691898148143</v>
      </c>
      <c r="R1781" s="13">
        <f>(((Table1[[#This Row],[launched_at]]/60)/60)/24)+DATE(1970,1,1)</f>
        <v>42585.691898148143</v>
      </c>
      <c r="S1781" t="s">
        <v>8359</v>
      </c>
      <c r="T1781" t="s">
        <v>8330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ROUND(SUM((Table1[[#This Row],[pledged]]/Table1[[#This Row],[goal]])*100),0)</f>
        <v>40</v>
      </c>
      <c r="P1782" s="8">
        <f>IFERROR(Table1[[#This Row],[pledged]]/Table1[[#This Row],[backers_count]],"0")</f>
        <v>78.440789473684205</v>
      </c>
      <c r="Q1782" s="13">
        <f>(((Table1[[#This Row],[deadline]]/60)/60)/24)+DATE(1970,1,1)</f>
        <v>42553.600810185191</v>
      </c>
      <c r="R1782" s="13">
        <f>(((Table1[[#This Row],[launched_at]]/60)/60)/24)+DATE(1970,1,1)</f>
        <v>42493.600810185191</v>
      </c>
      <c r="S1782" t="s">
        <v>8359</v>
      </c>
      <c r="T1782" t="s">
        <v>8330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ROUND(SUM((Table1[[#This Row],[pledged]]/Table1[[#This Row],[goal]])*100),0)</f>
        <v>26</v>
      </c>
      <c r="P1783" s="8">
        <f>IFERROR(Table1[[#This Row],[pledged]]/Table1[[#This Row],[backers_count]],"0")</f>
        <v>59.041666666666664</v>
      </c>
      <c r="Q1783" s="13">
        <f>(((Table1[[#This Row],[deadline]]/60)/60)/24)+DATE(1970,1,1)</f>
        <v>42628.617418981477</v>
      </c>
      <c r="R1783" s="13">
        <f>(((Table1[[#This Row],[launched_at]]/60)/60)/24)+DATE(1970,1,1)</f>
        <v>42597.617418981477</v>
      </c>
      <c r="S1783" t="s">
        <v>8359</v>
      </c>
      <c r="T1783" t="s">
        <v>8330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ROUND(SUM((Table1[[#This Row],[pledged]]/Table1[[#This Row],[goal]])*100),0)</f>
        <v>15</v>
      </c>
      <c r="P1784" s="8">
        <f>IFERROR(Table1[[#This Row],[pledged]]/Table1[[#This Row],[backers_count]],"0")</f>
        <v>71.34210526315789</v>
      </c>
      <c r="Q1784" s="13">
        <f>(((Table1[[#This Row],[deadline]]/60)/60)/24)+DATE(1970,1,1)</f>
        <v>42421.575104166666</v>
      </c>
      <c r="R1784" s="13">
        <f>(((Table1[[#This Row],[launched_at]]/60)/60)/24)+DATE(1970,1,1)</f>
        <v>42388.575104166666</v>
      </c>
      <c r="S1784" t="s">
        <v>8359</v>
      </c>
      <c r="T1784" t="s">
        <v>8330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ROUND(SUM((Table1[[#This Row],[pledged]]/Table1[[#This Row],[goal]])*100),0)</f>
        <v>24</v>
      </c>
      <c r="P1785" s="8">
        <f>IFERROR(Table1[[#This Row],[pledged]]/Table1[[#This Row],[backers_count]],"0")</f>
        <v>51.227027027027027</v>
      </c>
      <c r="Q1785" s="13">
        <f>(((Table1[[#This Row],[deadline]]/60)/60)/24)+DATE(1970,1,1)</f>
        <v>42145.949976851851</v>
      </c>
      <c r="R1785" s="13">
        <f>(((Table1[[#This Row],[launched_at]]/60)/60)/24)+DATE(1970,1,1)</f>
        <v>42115.949976851851</v>
      </c>
      <c r="S1785" t="s">
        <v>8359</v>
      </c>
      <c r="T1785" t="s">
        <v>8330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ROUND(SUM((Table1[[#This Row],[pledged]]/Table1[[#This Row],[goal]])*100),0)</f>
        <v>40</v>
      </c>
      <c r="P1786" s="8">
        <f>IFERROR(Table1[[#This Row],[pledged]]/Table1[[#This Row],[backers_count]],"0")</f>
        <v>60.242424242424242</v>
      </c>
      <c r="Q1786" s="13">
        <f>(((Table1[[#This Row],[deadline]]/60)/60)/24)+DATE(1970,1,1)</f>
        <v>42035.142361111109</v>
      </c>
      <c r="R1786" s="13">
        <f>(((Table1[[#This Row],[launched_at]]/60)/60)/24)+DATE(1970,1,1)</f>
        <v>42003.655555555553</v>
      </c>
      <c r="S1786" t="s">
        <v>8359</v>
      </c>
      <c r="T1786" t="s">
        <v>8330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ROUND(SUM((Table1[[#This Row],[pledged]]/Table1[[#This Row],[goal]])*100),0)</f>
        <v>20</v>
      </c>
      <c r="P1787" s="8">
        <f>IFERROR(Table1[[#This Row],[pledged]]/Table1[[#This Row],[backers_count]],"0")</f>
        <v>44.935185185185183</v>
      </c>
      <c r="Q1787" s="13">
        <f>(((Table1[[#This Row],[deadline]]/60)/60)/24)+DATE(1970,1,1)</f>
        <v>41928</v>
      </c>
      <c r="R1787" s="13">
        <f>(((Table1[[#This Row],[launched_at]]/60)/60)/24)+DATE(1970,1,1)</f>
        <v>41897.134895833333</v>
      </c>
      <c r="S1787" t="s">
        <v>8359</v>
      </c>
      <c r="T1787" t="s">
        <v>8330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ROUND(SUM((Table1[[#This Row],[pledged]]/Table1[[#This Row],[goal]])*100),0)</f>
        <v>48</v>
      </c>
      <c r="P1788" s="8">
        <f>IFERROR(Table1[[#This Row],[pledged]]/Table1[[#This Row],[backers_count]],"0")</f>
        <v>31.206896551724139</v>
      </c>
      <c r="Q1788" s="13">
        <f>(((Table1[[#This Row],[deadline]]/60)/60)/24)+DATE(1970,1,1)</f>
        <v>41988.550659722227</v>
      </c>
      <c r="R1788" s="13">
        <f>(((Table1[[#This Row],[launched_at]]/60)/60)/24)+DATE(1970,1,1)</f>
        <v>41958.550659722227</v>
      </c>
      <c r="S1788" t="s">
        <v>8359</v>
      </c>
      <c r="T1788" t="s">
        <v>8330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ROUND(SUM((Table1[[#This Row],[pledged]]/Table1[[#This Row],[goal]])*100),0)</f>
        <v>15</v>
      </c>
      <c r="P1789" s="8">
        <f>IFERROR(Table1[[#This Row],[pledged]]/Table1[[#This Row],[backers_count]],"0")</f>
        <v>63.875</v>
      </c>
      <c r="Q1789" s="13">
        <f>(((Table1[[#This Row],[deadline]]/60)/60)/24)+DATE(1970,1,1)</f>
        <v>42098.613854166666</v>
      </c>
      <c r="R1789" s="13">
        <f>(((Table1[[#This Row],[launched_at]]/60)/60)/24)+DATE(1970,1,1)</f>
        <v>42068.65552083333</v>
      </c>
      <c r="S1789" t="s">
        <v>8359</v>
      </c>
      <c r="T1789" t="s">
        <v>8330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ROUND(SUM((Table1[[#This Row],[pledged]]/Table1[[#This Row],[goal]])*100),0)</f>
        <v>1</v>
      </c>
      <c r="P1790" s="8">
        <f>IFERROR(Table1[[#This Row],[pledged]]/Table1[[#This Row],[backers_count]],"0")</f>
        <v>19</v>
      </c>
      <c r="Q1790" s="13">
        <f>(((Table1[[#This Row],[deadline]]/60)/60)/24)+DATE(1970,1,1)</f>
        <v>41943.94840277778</v>
      </c>
      <c r="R1790" s="13">
        <f>(((Table1[[#This Row],[launched_at]]/60)/60)/24)+DATE(1970,1,1)</f>
        <v>41913.94840277778</v>
      </c>
      <c r="S1790" t="s">
        <v>8359</v>
      </c>
      <c r="T1790" t="s">
        <v>8330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ROUND(SUM((Table1[[#This Row],[pledged]]/Table1[[#This Row],[goal]])*100),0)</f>
        <v>1</v>
      </c>
      <c r="P1791" s="8">
        <f>IFERROR(Table1[[#This Row],[pledged]]/Table1[[#This Row],[backers_count]],"0")</f>
        <v>10</v>
      </c>
      <c r="Q1791" s="13">
        <f>(((Table1[[#This Row],[deadline]]/60)/60)/24)+DATE(1970,1,1)</f>
        <v>42016.250034722223</v>
      </c>
      <c r="R1791" s="13">
        <f>(((Table1[[#This Row],[launched_at]]/60)/60)/24)+DATE(1970,1,1)</f>
        <v>41956.250034722223</v>
      </c>
      <c r="S1791" t="s">
        <v>8359</v>
      </c>
      <c r="T1791" t="s">
        <v>8330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ROUND(SUM((Table1[[#This Row],[pledged]]/Table1[[#This Row],[goal]])*100),0)</f>
        <v>5</v>
      </c>
      <c r="P1792" s="8">
        <f>IFERROR(Table1[[#This Row],[pledged]]/Table1[[#This Row],[backers_count]],"0")</f>
        <v>109.06666666666666</v>
      </c>
      <c r="Q1792" s="13">
        <f>(((Table1[[#This Row],[deadline]]/60)/60)/24)+DATE(1970,1,1)</f>
        <v>42040.674513888895</v>
      </c>
      <c r="R1792" s="13">
        <f>(((Table1[[#This Row],[launched_at]]/60)/60)/24)+DATE(1970,1,1)</f>
        <v>42010.674513888895</v>
      </c>
      <c r="S1792" t="s">
        <v>8359</v>
      </c>
      <c r="T1792" t="s">
        <v>8330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ROUND(SUM((Table1[[#This Row],[pledged]]/Table1[[#This Row],[goal]])*100),0)</f>
        <v>4</v>
      </c>
      <c r="P1793" s="8">
        <f>IFERROR(Table1[[#This Row],[pledged]]/Table1[[#This Row],[backers_count]],"0")</f>
        <v>26.75</v>
      </c>
      <c r="Q1793" s="13">
        <f>(((Table1[[#This Row],[deadline]]/60)/60)/24)+DATE(1970,1,1)</f>
        <v>42033.740335648152</v>
      </c>
      <c r="R1793" s="13">
        <f>(((Table1[[#This Row],[launched_at]]/60)/60)/24)+DATE(1970,1,1)</f>
        <v>41973.740335648152</v>
      </c>
      <c r="S1793" t="s">
        <v>8359</v>
      </c>
      <c r="T1793" t="s">
        <v>8330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ROUND(SUM((Table1[[#This Row],[pledged]]/Table1[[#This Row],[goal]])*100),0)</f>
        <v>61</v>
      </c>
      <c r="P1794" s="8">
        <f>IFERROR(Table1[[#This Row],[pledged]]/Table1[[#This Row],[backers_count]],"0")</f>
        <v>109.93525179856115</v>
      </c>
      <c r="Q1794" s="13">
        <f>(((Table1[[#This Row],[deadline]]/60)/60)/24)+DATE(1970,1,1)</f>
        <v>42226.290972222225</v>
      </c>
      <c r="R1794" s="13">
        <f>(((Table1[[#This Row],[launched_at]]/60)/60)/24)+DATE(1970,1,1)</f>
        <v>42189.031041666662</v>
      </c>
      <c r="S1794" t="s">
        <v>8359</v>
      </c>
      <c r="T1794" t="s">
        <v>8330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ROUND(SUM((Table1[[#This Row],[pledged]]/Table1[[#This Row],[goal]])*100),0)</f>
        <v>1</v>
      </c>
      <c r="P1795" s="8">
        <f>IFERROR(Table1[[#This Row],[pledged]]/Table1[[#This Row],[backers_count]],"0")</f>
        <v>20</v>
      </c>
      <c r="Q1795" s="13">
        <f>(((Table1[[#This Row],[deadline]]/60)/60)/24)+DATE(1970,1,1)</f>
        <v>41970.933333333334</v>
      </c>
      <c r="R1795" s="13">
        <f>(((Table1[[#This Row],[launched_at]]/60)/60)/24)+DATE(1970,1,1)</f>
        <v>41940.89166666667</v>
      </c>
      <c r="S1795" t="s">
        <v>8359</v>
      </c>
      <c r="T1795" t="s">
        <v>8330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ROUND(SUM((Table1[[#This Row],[pledged]]/Table1[[#This Row],[goal]])*100),0)</f>
        <v>11</v>
      </c>
      <c r="P1796" s="8">
        <f>IFERROR(Table1[[#This Row],[pledged]]/Table1[[#This Row],[backers_count]],"0")</f>
        <v>55.388888888888886</v>
      </c>
      <c r="Q1796" s="13">
        <f>(((Table1[[#This Row],[deadline]]/60)/60)/24)+DATE(1970,1,1)</f>
        <v>42046.551180555558</v>
      </c>
      <c r="R1796" s="13">
        <f>(((Table1[[#This Row],[launched_at]]/60)/60)/24)+DATE(1970,1,1)</f>
        <v>42011.551180555558</v>
      </c>
      <c r="S1796" t="s">
        <v>8359</v>
      </c>
      <c r="T1796" t="s">
        <v>8330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ROUND(SUM((Table1[[#This Row],[pledged]]/Table1[[#This Row],[goal]])*100),0)</f>
        <v>39</v>
      </c>
      <c r="P1797" s="8">
        <f>IFERROR(Table1[[#This Row],[pledged]]/Table1[[#This Row],[backers_count]],"0")</f>
        <v>133.90123456790124</v>
      </c>
      <c r="Q1797" s="13">
        <f>(((Table1[[#This Row],[deadline]]/60)/60)/24)+DATE(1970,1,1)</f>
        <v>42657.666666666672</v>
      </c>
      <c r="R1797" s="13">
        <f>(((Table1[[#This Row],[launched_at]]/60)/60)/24)+DATE(1970,1,1)</f>
        <v>42628.288668981477</v>
      </c>
      <c r="S1797" t="s">
        <v>8359</v>
      </c>
      <c r="T1797" t="s">
        <v>8330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ROUND(SUM((Table1[[#This Row],[pledged]]/Table1[[#This Row],[goal]])*100),0)</f>
        <v>22</v>
      </c>
      <c r="P1798" s="8">
        <f>IFERROR(Table1[[#This Row],[pledged]]/Table1[[#This Row],[backers_count]],"0")</f>
        <v>48.720930232558139</v>
      </c>
      <c r="Q1798" s="13">
        <f>(((Table1[[#This Row],[deadline]]/60)/60)/24)+DATE(1970,1,1)</f>
        <v>42575.439421296294</v>
      </c>
      <c r="R1798" s="13">
        <f>(((Table1[[#This Row],[launched_at]]/60)/60)/24)+DATE(1970,1,1)</f>
        <v>42515.439421296294</v>
      </c>
      <c r="S1798" t="s">
        <v>8359</v>
      </c>
      <c r="T1798" t="s">
        <v>8330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ROUND(SUM((Table1[[#This Row],[pledged]]/Table1[[#This Row],[goal]])*100),0)</f>
        <v>68</v>
      </c>
      <c r="P1799" s="8">
        <f>IFERROR(Table1[[#This Row],[pledged]]/Table1[[#This Row],[backers_count]],"0")</f>
        <v>48.25</v>
      </c>
      <c r="Q1799" s="13">
        <f>(((Table1[[#This Row],[deadline]]/60)/60)/24)+DATE(1970,1,1)</f>
        <v>42719.56931712963</v>
      </c>
      <c r="R1799" s="13">
        <f>(((Table1[[#This Row],[launched_at]]/60)/60)/24)+DATE(1970,1,1)</f>
        <v>42689.56931712963</v>
      </c>
      <c r="S1799" t="s">
        <v>8359</v>
      </c>
      <c r="T1799" t="s">
        <v>8330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ROUND(SUM((Table1[[#This Row],[pledged]]/Table1[[#This Row],[goal]])*100),0)</f>
        <v>14</v>
      </c>
      <c r="P1800" s="8">
        <f>IFERROR(Table1[[#This Row],[pledged]]/Table1[[#This Row],[backers_count]],"0")</f>
        <v>58.972972972972975</v>
      </c>
      <c r="Q1800" s="13">
        <f>(((Table1[[#This Row],[deadline]]/60)/60)/24)+DATE(1970,1,1)</f>
        <v>42404.32677083333</v>
      </c>
      <c r="R1800" s="13">
        <f>(((Table1[[#This Row],[launched_at]]/60)/60)/24)+DATE(1970,1,1)</f>
        <v>42344.32677083333</v>
      </c>
      <c r="S1800" t="s">
        <v>8359</v>
      </c>
      <c r="T1800" t="s">
        <v>8330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ROUND(SUM((Table1[[#This Row],[pledged]]/Table1[[#This Row],[goal]])*100),0)</f>
        <v>2</v>
      </c>
      <c r="P1801" s="8">
        <f>IFERROR(Table1[[#This Row],[pledged]]/Table1[[#This Row],[backers_count]],"0")</f>
        <v>11.638333333333334</v>
      </c>
      <c r="Q1801" s="13">
        <f>(((Table1[[#This Row],[deadline]]/60)/60)/24)+DATE(1970,1,1)</f>
        <v>41954.884351851855</v>
      </c>
      <c r="R1801" s="13">
        <f>(((Table1[[#This Row],[launched_at]]/60)/60)/24)+DATE(1970,1,1)</f>
        <v>41934.842685185184</v>
      </c>
      <c r="S1801" t="s">
        <v>8359</v>
      </c>
      <c r="T1801" t="s">
        <v>8330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ROUND(SUM((Table1[[#This Row],[pledged]]/Table1[[#This Row],[goal]])*100),0)</f>
        <v>20</v>
      </c>
      <c r="P1802" s="8">
        <f>IFERROR(Table1[[#This Row],[pledged]]/Table1[[#This Row],[backers_count]],"0")</f>
        <v>83.716814159292042</v>
      </c>
      <c r="Q1802" s="13">
        <f>(((Table1[[#This Row],[deadline]]/60)/60)/24)+DATE(1970,1,1)</f>
        <v>42653.606134259258</v>
      </c>
      <c r="R1802" s="13">
        <f>(((Table1[[#This Row],[launched_at]]/60)/60)/24)+DATE(1970,1,1)</f>
        <v>42623.606134259258</v>
      </c>
      <c r="S1802" t="s">
        <v>8359</v>
      </c>
      <c r="T1802" t="s">
        <v>8330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ROUND(SUM((Table1[[#This Row],[pledged]]/Table1[[#This Row],[goal]])*100),0)</f>
        <v>14</v>
      </c>
      <c r="P1803" s="8">
        <f>IFERROR(Table1[[#This Row],[pledged]]/Table1[[#This Row],[backers_count]],"0")</f>
        <v>63.648648648648646</v>
      </c>
      <c r="Q1803" s="13">
        <f>(((Table1[[#This Row],[deadline]]/60)/60)/24)+DATE(1970,1,1)</f>
        <v>42353.506944444445</v>
      </c>
      <c r="R1803" s="13">
        <f>(((Table1[[#This Row],[launched_at]]/60)/60)/24)+DATE(1970,1,1)</f>
        <v>42321.660509259258</v>
      </c>
      <c r="S1803" t="s">
        <v>8359</v>
      </c>
      <c r="T1803" t="s">
        <v>8330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ROUND(SUM((Table1[[#This Row],[pledged]]/Table1[[#This Row],[goal]])*100),0)</f>
        <v>48</v>
      </c>
      <c r="P1804" s="8">
        <f>IFERROR(Table1[[#This Row],[pledged]]/Table1[[#This Row],[backers_count]],"0")</f>
        <v>94.277777777777771</v>
      </c>
      <c r="Q1804" s="13">
        <f>(((Table1[[#This Row],[deadline]]/60)/60)/24)+DATE(1970,1,1)</f>
        <v>42182.915972222225</v>
      </c>
      <c r="R1804" s="13">
        <f>(((Table1[[#This Row],[launched_at]]/60)/60)/24)+DATE(1970,1,1)</f>
        <v>42159.47256944445</v>
      </c>
      <c r="S1804" t="s">
        <v>8359</v>
      </c>
      <c r="T1804" t="s">
        <v>8330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ROUND(SUM((Table1[[#This Row],[pledged]]/Table1[[#This Row],[goal]])*100),0)</f>
        <v>31</v>
      </c>
      <c r="P1805" s="8">
        <f>IFERROR(Table1[[#This Row],[pledged]]/Table1[[#This Row],[backers_count]],"0")</f>
        <v>71.86666666666666</v>
      </c>
      <c r="Q1805" s="13">
        <f>(((Table1[[#This Row],[deadline]]/60)/60)/24)+DATE(1970,1,1)</f>
        <v>42049.071550925932</v>
      </c>
      <c r="R1805" s="13">
        <f>(((Table1[[#This Row],[launched_at]]/60)/60)/24)+DATE(1970,1,1)</f>
        <v>42018.071550925932</v>
      </c>
      <c r="S1805" t="s">
        <v>8359</v>
      </c>
      <c r="T1805" t="s">
        <v>8330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ROUND(SUM((Table1[[#This Row],[pledged]]/Table1[[#This Row],[goal]])*100),0)</f>
        <v>35</v>
      </c>
      <c r="P1806" s="8">
        <f>IFERROR(Table1[[#This Row],[pledged]]/Table1[[#This Row],[backers_count]],"0")</f>
        <v>104.84615384615384</v>
      </c>
      <c r="Q1806" s="13">
        <f>(((Table1[[#This Row],[deadline]]/60)/60)/24)+DATE(1970,1,1)</f>
        <v>42322.719953703709</v>
      </c>
      <c r="R1806" s="13">
        <f>(((Table1[[#This Row],[launched_at]]/60)/60)/24)+DATE(1970,1,1)</f>
        <v>42282.678287037037</v>
      </c>
      <c r="S1806" t="s">
        <v>8359</v>
      </c>
      <c r="T1806" t="s">
        <v>8330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ROUND(SUM((Table1[[#This Row],[pledged]]/Table1[[#This Row],[goal]])*100),0)</f>
        <v>36</v>
      </c>
      <c r="P1807" s="8">
        <f>IFERROR(Table1[[#This Row],[pledged]]/Table1[[#This Row],[backers_count]],"0")</f>
        <v>67.139344262295083</v>
      </c>
      <c r="Q1807" s="13">
        <f>(((Table1[[#This Row],[deadline]]/60)/60)/24)+DATE(1970,1,1)</f>
        <v>42279.75</v>
      </c>
      <c r="R1807" s="13">
        <f>(((Table1[[#This Row],[launched_at]]/60)/60)/24)+DATE(1970,1,1)</f>
        <v>42247.803912037038</v>
      </c>
      <c r="S1807" t="s">
        <v>8359</v>
      </c>
      <c r="T1807" t="s">
        <v>8330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ROUND(SUM((Table1[[#This Row],[pledged]]/Table1[[#This Row],[goal]])*100),0)</f>
        <v>3</v>
      </c>
      <c r="P1808" s="8">
        <f>IFERROR(Table1[[#This Row],[pledged]]/Table1[[#This Row],[backers_count]],"0")</f>
        <v>73.875</v>
      </c>
      <c r="Q1808" s="13">
        <f>(((Table1[[#This Row],[deadline]]/60)/60)/24)+DATE(1970,1,1)</f>
        <v>41912.638298611113</v>
      </c>
      <c r="R1808" s="13">
        <f>(((Table1[[#This Row],[launched_at]]/60)/60)/24)+DATE(1970,1,1)</f>
        <v>41877.638298611113</v>
      </c>
      <c r="S1808" t="s">
        <v>8359</v>
      </c>
      <c r="T1808" t="s">
        <v>8330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ROUND(SUM((Table1[[#This Row],[pledged]]/Table1[[#This Row],[goal]])*100),0)</f>
        <v>11</v>
      </c>
      <c r="P1809" s="8">
        <f>IFERROR(Table1[[#This Row],[pledged]]/Table1[[#This Row],[backers_count]],"0")</f>
        <v>69.125</v>
      </c>
      <c r="Q1809" s="13">
        <f>(((Table1[[#This Row],[deadline]]/60)/60)/24)+DATE(1970,1,1)</f>
        <v>41910.068437499998</v>
      </c>
      <c r="R1809" s="13">
        <f>(((Table1[[#This Row],[launched_at]]/60)/60)/24)+DATE(1970,1,1)</f>
        <v>41880.068437499998</v>
      </c>
      <c r="S1809" t="s">
        <v>8359</v>
      </c>
      <c r="T1809" t="s">
        <v>8330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ROUND(SUM((Table1[[#This Row],[pledged]]/Table1[[#This Row],[goal]])*100),0)</f>
        <v>41</v>
      </c>
      <c r="P1810" s="8">
        <f>IFERROR(Table1[[#This Row],[pledged]]/Table1[[#This Row],[backers_count]],"0")</f>
        <v>120.77083333333333</v>
      </c>
      <c r="Q1810" s="13">
        <f>(((Table1[[#This Row],[deadline]]/60)/60)/24)+DATE(1970,1,1)</f>
        <v>42777.680902777778</v>
      </c>
      <c r="R1810" s="13">
        <f>(((Table1[[#This Row],[launched_at]]/60)/60)/24)+DATE(1970,1,1)</f>
        <v>42742.680902777778</v>
      </c>
      <c r="S1810" t="s">
        <v>8359</v>
      </c>
      <c r="T1810" t="s">
        <v>8330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ROUND(SUM((Table1[[#This Row],[pledged]]/Table1[[#This Row],[goal]])*100),0)</f>
        <v>11</v>
      </c>
      <c r="P1811" s="8">
        <f>IFERROR(Table1[[#This Row],[pledged]]/Table1[[#This Row],[backers_count]],"0")</f>
        <v>42.222222222222221</v>
      </c>
      <c r="Q1811" s="13">
        <f>(((Table1[[#This Row],[deadline]]/60)/60)/24)+DATE(1970,1,1)</f>
        <v>42064.907858796301</v>
      </c>
      <c r="R1811" s="13">
        <f>(((Table1[[#This Row],[launched_at]]/60)/60)/24)+DATE(1970,1,1)</f>
        <v>42029.907858796301</v>
      </c>
      <c r="S1811" t="s">
        <v>8359</v>
      </c>
      <c r="T1811" t="s">
        <v>8330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ROUND(SUM((Table1[[#This Row],[pledged]]/Table1[[#This Row],[goal]])*100),0)</f>
        <v>3</v>
      </c>
      <c r="P1812" s="8">
        <f>IFERROR(Table1[[#This Row],[pledged]]/Table1[[#This Row],[backers_count]],"0")</f>
        <v>7.5</v>
      </c>
      <c r="Q1812" s="13">
        <f>(((Table1[[#This Row],[deadline]]/60)/60)/24)+DATE(1970,1,1)</f>
        <v>41872.91002314815</v>
      </c>
      <c r="R1812" s="13">
        <f>(((Table1[[#This Row],[launched_at]]/60)/60)/24)+DATE(1970,1,1)</f>
        <v>41860.91002314815</v>
      </c>
      <c r="S1812" t="s">
        <v>8359</v>
      </c>
      <c r="T1812" t="s">
        <v>8330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ROUND(SUM((Table1[[#This Row],[pledged]]/Table1[[#This Row],[goal]])*100),0)</f>
        <v>0</v>
      </c>
      <c r="P1813" s="8">
        <f>IFERROR(Table1[[#This Row],[pledged]]/Table1[[#This Row],[backers_count]],"0")</f>
        <v>1.5384615384615385</v>
      </c>
      <c r="Q1813" s="13">
        <f>(((Table1[[#This Row],[deadline]]/60)/60)/24)+DATE(1970,1,1)</f>
        <v>41936.166666666664</v>
      </c>
      <c r="R1813" s="13">
        <f>(((Table1[[#This Row],[launched_at]]/60)/60)/24)+DATE(1970,1,1)</f>
        <v>41876.433680555558</v>
      </c>
      <c r="S1813" t="s">
        <v>8359</v>
      </c>
      <c r="T1813" t="s">
        <v>8330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ROUND(SUM((Table1[[#This Row],[pledged]]/Table1[[#This Row],[goal]])*100),0)</f>
        <v>13</v>
      </c>
      <c r="P1814" s="8">
        <f>IFERROR(Table1[[#This Row],[pledged]]/Table1[[#This Row],[backers_count]],"0")</f>
        <v>37.608695652173914</v>
      </c>
      <c r="Q1814" s="13">
        <f>(((Table1[[#This Row],[deadline]]/60)/60)/24)+DATE(1970,1,1)</f>
        <v>42554.318703703699</v>
      </c>
      <c r="R1814" s="13">
        <f>(((Table1[[#This Row],[launched_at]]/60)/60)/24)+DATE(1970,1,1)</f>
        <v>42524.318703703699</v>
      </c>
      <c r="S1814" t="s">
        <v>8359</v>
      </c>
      <c r="T1814" t="s">
        <v>8330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ROUND(SUM((Table1[[#This Row],[pledged]]/Table1[[#This Row],[goal]])*100),0)</f>
        <v>0</v>
      </c>
      <c r="P1815" s="8" t="str">
        <f>IFERROR(Table1[[#This Row],[pledged]]/Table1[[#This Row],[backers_count]],"0")</f>
        <v>0</v>
      </c>
      <c r="Q1815" s="13">
        <f>(((Table1[[#This Row],[deadline]]/60)/60)/24)+DATE(1970,1,1)</f>
        <v>41859.889027777775</v>
      </c>
      <c r="R1815" s="13">
        <f>(((Table1[[#This Row],[launched_at]]/60)/60)/24)+DATE(1970,1,1)</f>
        <v>41829.889027777775</v>
      </c>
      <c r="S1815" t="s">
        <v>8359</v>
      </c>
      <c r="T1815" t="s">
        <v>8330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ROUND(SUM((Table1[[#This Row],[pledged]]/Table1[[#This Row],[goal]])*100),0)</f>
        <v>49</v>
      </c>
      <c r="P1816" s="8">
        <f>IFERROR(Table1[[#This Row],[pledged]]/Table1[[#This Row],[backers_count]],"0")</f>
        <v>42.157142857142858</v>
      </c>
      <c r="Q1816" s="13">
        <f>(((Table1[[#This Row],[deadline]]/60)/60)/24)+DATE(1970,1,1)</f>
        <v>42063.314074074078</v>
      </c>
      <c r="R1816" s="13">
        <f>(((Table1[[#This Row],[launched_at]]/60)/60)/24)+DATE(1970,1,1)</f>
        <v>42033.314074074078</v>
      </c>
      <c r="S1816" t="s">
        <v>8359</v>
      </c>
      <c r="T1816" t="s">
        <v>8330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ROUND(SUM((Table1[[#This Row],[pledged]]/Table1[[#This Row],[goal]])*100),0)</f>
        <v>0</v>
      </c>
      <c r="P1817" s="8" t="str">
        <f>IFERROR(Table1[[#This Row],[pledged]]/Table1[[#This Row],[backers_count]],"0")</f>
        <v>0</v>
      </c>
      <c r="Q1817" s="13">
        <f>(((Table1[[#This Row],[deadline]]/60)/60)/24)+DATE(1970,1,1)</f>
        <v>42186.906678240746</v>
      </c>
      <c r="R1817" s="13">
        <f>(((Table1[[#This Row],[launched_at]]/60)/60)/24)+DATE(1970,1,1)</f>
        <v>42172.906678240746</v>
      </c>
      <c r="S1817" t="s">
        <v>8359</v>
      </c>
      <c r="T1817" t="s">
        <v>8330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ROUND(SUM((Table1[[#This Row],[pledged]]/Table1[[#This Row],[goal]])*100),0)</f>
        <v>2</v>
      </c>
      <c r="P1818" s="8">
        <f>IFERROR(Table1[[#This Row],[pledged]]/Table1[[#This Row],[backers_count]],"0")</f>
        <v>84.833333333333329</v>
      </c>
      <c r="Q1818" s="13">
        <f>(((Table1[[#This Row],[deadline]]/60)/60)/24)+DATE(1970,1,1)</f>
        <v>42576.791666666672</v>
      </c>
      <c r="R1818" s="13">
        <f>(((Table1[[#This Row],[launched_at]]/60)/60)/24)+DATE(1970,1,1)</f>
        <v>42548.876192129625</v>
      </c>
      <c r="S1818" t="s">
        <v>8359</v>
      </c>
      <c r="T1818" t="s">
        <v>8330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ROUND(SUM((Table1[[#This Row],[pledged]]/Table1[[#This Row],[goal]])*100),0)</f>
        <v>52</v>
      </c>
      <c r="P1819" s="8">
        <f>IFERROR(Table1[[#This Row],[pledged]]/Table1[[#This Row],[backers_count]],"0")</f>
        <v>94.19</v>
      </c>
      <c r="Q1819" s="13">
        <f>(((Table1[[#This Row],[deadline]]/60)/60)/24)+DATE(1970,1,1)</f>
        <v>42765.290972222225</v>
      </c>
      <c r="R1819" s="13">
        <f>(((Table1[[#This Row],[launched_at]]/60)/60)/24)+DATE(1970,1,1)</f>
        <v>42705.662118055552</v>
      </c>
      <c r="S1819" t="s">
        <v>8359</v>
      </c>
      <c r="T1819" t="s">
        <v>8330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ROUND(SUM((Table1[[#This Row],[pledged]]/Table1[[#This Row],[goal]])*100),0)</f>
        <v>0</v>
      </c>
      <c r="P1820" s="8" t="str">
        <f>IFERROR(Table1[[#This Row],[pledged]]/Table1[[#This Row],[backers_count]],"0")</f>
        <v>0</v>
      </c>
      <c r="Q1820" s="13">
        <f>(((Table1[[#This Row],[deadline]]/60)/60)/24)+DATE(1970,1,1)</f>
        <v>42097.192708333328</v>
      </c>
      <c r="R1820" s="13">
        <f>(((Table1[[#This Row],[launched_at]]/60)/60)/24)+DATE(1970,1,1)</f>
        <v>42067.234375</v>
      </c>
      <c r="S1820" t="s">
        <v>8359</v>
      </c>
      <c r="T1820" t="s">
        <v>8330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ROUND(SUM((Table1[[#This Row],[pledged]]/Table1[[#This Row],[goal]])*100),0)</f>
        <v>2</v>
      </c>
      <c r="P1821" s="8">
        <f>IFERROR(Table1[[#This Row],[pledged]]/Table1[[#This Row],[backers_count]],"0")</f>
        <v>6.25</v>
      </c>
      <c r="Q1821" s="13">
        <f>(((Table1[[#This Row],[deadline]]/60)/60)/24)+DATE(1970,1,1)</f>
        <v>41850.752268518518</v>
      </c>
      <c r="R1821" s="13">
        <f>(((Table1[[#This Row],[launched_at]]/60)/60)/24)+DATE(1970,1,1)</f>
        <v>41820.752268518518</v>
      </c>
      <c r="S1821" t="s">
        <v>8359</v>
      </c>
      <c r="T1821" t="s">
        <v>8330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ROUND(SUM((Table1[[#This Row],[pledged]]/Table1[[#This Row],[goal]])*100),0)</f>
        <v>7</v>
      </c>
      <c r="P1822" s="8">
        <f>IFERROR(Table1[[#This Row],[pledged]]/Table1[[#This Row],[backers_count]],"0")</f>
        <v>213.375</v>
      </c>
      <c r="Q1822" s="13">
        <f>(((Table1[[#This Row],[deadline]]/60)/60)/24)+DATE(1970,1,1)</f>
        <v>42095.042708333334</v>
      </c>
      <c r="R1822" s="13">
        <f>(((Table1[[#This Row],[launched_at]]/60)/60)/24)+DATE(1970,1,1)</f>
        <v>42065.084375000006</v>
      </c>
      <c r="S1822" t="s">
        <v>8359</v>
      </c>
      <c r="T1822" t="s">
        <v>8330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ROUND(SUM((Table1[[#This Row],[pledged]]/Table1[[#This Row],[goal]])*100),0)</f>
        <v>135</v>
      </c>
      <c r="P1823" s="8">
        <f>IFERROR(Table1[[#This Row],[pledged]]/Table1[[#This Row],[backers_count]],"0")</f>
        <v>59.162280701754383</v>
      </c>
      <c r="Q1823" s="13">
        <f>(((Table1[[#This Row],[deadline]]/60)/60)/24)+DATE(1970,1,1)</f>
        <v>40971.319062499999</v>
      </c>
      <c r="R1823" s="13">
        <f>(((Table1[[#This Row],[launched_at]]/60)/60)/24)+DATE(1970,1,1)</f>
        <v>40926.319062499999</v>
      </c>
      <c r="S1823" t="s">
        <v>8355</v>
      </c>
      <c r="T1823" t="s">
        <v>8321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ROUND(SUM((Table1[[#This Row],[pledged]]/Table1[[#This Row],[goal]])*100),0)</f>
        <v>100</v>
      </c>
      <c r="P1824" s="8">
        <f>IFERROR(Table1[[#This Row],[pledged]]/Table1[[#This Row],[backers_count]],"0")</f>
        <v>27.272727272727273</v>
      </c>
      <c r="Q1824" s="13">
        <f>(((Table1[[#This Row],[deadline]]/60)/60)/24)+DATE(1970,1,1)</f>
        <v>41670.792361111111</v>
      </c>
      <c r="R1824" s="13">
        <f>(((Table1[[#This Row],[launched_at]]/60)/60)/24)+DATE(1970,1,1)</f>
        <v>41634.797013888885</v>
      </c>
      <c r="S1824" t="s">
        <v>8355</v>
      </c>
      <c r="T1824" t="s">
        <v>8321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ROUND(SUM((Table1[[#This Row],[pledged]]/Table1[[#This Row],[goal]])*100),0)</f>
        <v>116</v>
      </c>
      <c r="P1825" s="8">
        <f>IFERROR(Table1[[#This Row],[pledged]]/Table1[[#This Row],[backers_count]],"0")</f>
        <v>24.575757575757574</v>
      </c>
      <c r="Q1825" s="13">
        <f>(((Table1[[#This Row],[deadline]]/60)/60)/24)+DATE(1970,1,1)</f>
        <v>41206.684907407405</v>
      </c>
      <c r="R1825" s="13">
        <f>(((Table1[[#This Row],[launched_at]]/60)/60)/24)+DATE(1970,1,1)</f>
        <v>41176.684907407405</v>
      </c>
      <c r="S1825" t="s">
        <v>8355</v>
      </c>
      <c r="T1825" t="s">
        <v>8321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ROUND(SUM((Table1[[#This Row],[pledged]]/Table1[[#This Row],[goal]])*100),0)</f>
        <v>100</v>
      </c>
      <c r="P1826" s="8">
        <f>IFERROR(Table1[[#This Row],[pledged]]/Table1[[#This Row],[backers_count]],"0")</f>
        <v>75.05</v>
      </c>
      <c r="Q1826" s="13">
        <f>(((Table1[[#This Row],[deadline]]/60)/60)/24)+DATE(1970,1,1)</f>
        <v>41647.088888888888</v>
      </c>
      <c r="R1826" s="13">
        <f>(((Table1[[#This Row],[launched_at]]/60)/60)/24)+DATE(1970,1,1)</f>
        <v>41626.916284722225</v>
      </c>
      <c r="S1826" t="s">
        <v>8355</v>
      </c>
      <c r="T1826" t="s">
        <v>8321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ROUND(SUM((Table1[[#This Row],[pledged]]/Table1[[#This Row],[goal]])*100),0)</f>
        <v>105</v>
      </c>
      <c r="P1827" s="8">
        <f>IFERROR(Table1[[#This Row],[pledged]]/Table1[[#This Row],[backers_count]],"0")</f>
        <v>42.02</v>
      </c>
      <c r="Q1827" s="13">
        <f>(((Table1[[#This Row],[deadline]]/60)/60)/24)+DATE(1970,1,1)</f>
        <v>41466.83452546296</v>
      </c>
      <c r="R1827" s="13">
        <f>(((Table1[[#This Row],[launched_at]]/60)/60)/24)+DATE(1970,1,1)</f>
        <v>41443.83452546296</v>
      </c>
      <c r="S1827" t="s">
        <v>8355</v>
      </c>
      <c r="T1827" t="s">
        <v>8321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ROUND(SUM((Table1[[#This Row],[pledged]]/Table1[[#This Row],[goal]])*100),0)</f>
        <v>101</v>
      </c>
      <c r="P1828" s="8">
        <f>IFERROR(Table1[[#This Row],[pledged]]/Table1[[#This Row],[backers_count]],"0")</f>
        <v>53.157894736842103</v>
      </c>
      <c r="Q1828" s="13">
        <f>(((Table1[[#This Row],[deadline]]/60)/60)/24)+DATE(1970,1,1)</f>
        <v>41687.923807870371</v>
      </c>
      <c r="R1828" s="13">
        <f>(((Table1[[#This Row],[launched_at]]/60)/60)/24)+DATE(1970,1,1)</f>
        <v>41657.923807870371</v>
      </c>
      <c r="S1828" t="s">
        <v>8355</v>
      </c>
      <c r="T1828" t="s">
        <v>8321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ROUND(SUM((Table1[[#This Row],[pledged]]/Table1[[#This Row],[goal]])*100),0)</f>
        <v>101</v>
      </c>
      <c r="P1829" s="8">
        <f>IFERROR(Table1[[#This Row],[pledged]]/Table1[[#This Row],[backers_count]],"0")</f>
        <v>83.885416666666671</v>
      </c>
      <c r="Q1829" s="13">
        <f>(((Table1[[#This Row],[deadline]]/60)/60)/24)+DATE(1970,1,1)</f>
        <v>40605.325937499998</v>
      </c>
      <c r="R1829" s="13">
        <f>(((Table1[[#This Row],[launched_at]]/60)/60)/24)+DATE(1970,1,1)</f>
        <v>40555.325937499998</v>
      </c>
      <c r="S1829" t="s">
        <v>8355</v>
      </c>
      <c r="T1829" t="s">
        <v>8321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ROUND(SUM((Table1[[#This Row],[pledged]]/Table1[[#This Row],[goal]])*100),0)</f>
        <v>100</v>
      </c>
      <c r="P1830" s="8">
        <f>IFERROR(Table1[[#This Row],[pledged]]/Table1[[#This Row],[backers_count]],"0")</f>
        <v>417.33333333333331</v>
      </c>
      <c r="Q1830" s="13">
        <f>(((Table1[[#This Row],[deadline]]/60)/60)/24)+DATE(1970,1,1)</f>
        <v>41768.916666666664</v>
      </c>
      <c r="R1830" s="13">
        <f>(((Table1[[#This Row],[launched_at]]/60)/60)/24)+DATE(1970,1,1)</f>
        <v>41736.899652777778</v>
      </c>
      <c r="S1830" t="s">
        <v>8355</v>
      </c>
      <c r="T1830" t="s">
        <v>8321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ROUND(SUM((Table1[[#This Row],[pledged]]/Table1[[#This Row],[goal]])*100),0)</f>
        <v>167</v>
      </c>
      <c r="P1831" s="8">
        <f>IFERROR(Table1[[#This Row],[pledged]]/Table1[[#This Row],[backers_count]],"0")</f>
        <v>75.765151515151516</v>
      </c>
      <c r="Q1831" s="13">
        <f>(((Table1[[#This Row],[deadline]]/60)/60)/24)+DATE(1970,1,1)</f>
        <v>40564.916666666664</v>
      </c>
      <c r="R1831" s="13">
        <f>(((Table1[[#This Row],[launched_at]]/60)/60)/24)+DATE(1970,1,1)</f>
        <v>40516.087627314817</v>
      </c>
      <c r="S1831" t="s">
        <v>8355</v>
      </c>
      <c r="T1831" t="s">
        <v>8321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ROUND(SUM((Table1[[#This Row],[pledged]]/Table1[[#This Row],[goal]])*100),0)</f>
        <v>102</v>
      </c>
      <c r="P1832" s="8">
        <f>IFERROR(Table1[[#This Row],[pledged]]/Table1[[#This Row],[backers_count]],"0")</f>
        <v>67.389380530973455</v>
      </c>
      <c r="Q1832" s="13">
        <f>(((Table1[[#This Row],[deadline]]/60)/60)/24)+DATE(1970,1,1)</f>
        <v>41694.684108796297</v>
      </c>
      <c r="R1832" s="13">
        <f>(((Table1[[#This Row],[launched_at]]/60)/60)/24)+DATE(1970,1,1)</f>
        <v>41664.684108796297</v>
      </c>
      <c r="S1832" t="s">
        <v>8355</v>
      </c>
      <c r="T1832" t="s">
        <v>8321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ROUND(SUM((Table1[[#This Row],[pledged]]/Table1[[#This Row],[goal]])*100),0)</f>
        <v>103</v>
      </c>
      <c r="P1833" s="8">
        <f>IFERROR(Table1[[#This Row],[pledged]]/Table1[[#This Row],[backers_count]],"0")</f>
        <v>73.571428571428569</v>
      </c>
      <c r="Q1833" s="13">
        <f>(((Table1[[#This Row],[deadline]]/60)/60)/24)+DATE(1970,1,1)</f>
        <v>41041.996099537035</v>
      </c>
      <c r="R1833" s="13">
        <f>(((Table1[[#This Row],[launched_at]]/60)/60)/24)+DATE(1970,1,1)</f>
        <v>41026.996099537035</v>
      </c>
      <c r="S1833" t="s">
        <v>8355</v>
      </c>
      <c r="T1833" t="s">
        <v>8321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ROUND(SUM((Table1[[#This Row],[pledged]]/Table1[[#This Row],[goal]])*100),0)</f>
        <v>143</v>
      </c>
      <c r="P1834" s="8">
        <f>IFERROR(Table1[[#This Row],[pledged]]/Table1[[#This Row],[backers_count]],"0")</f>
        <v>25</v>
      </c>
      <c r="Q1834" s="13">
        <f>(((Table1[[#This Row],[deadline]]/60)/60)/24)+DATE(1970,1,1)</f>
        <v>40606.539664351854</v>
      </c>
      <c r="R1834" s="13">
        <f>(((Table1[[#This Row],[launched_at]]/60)/60)/24)+DATE(1970,1,1)</f>
        <v>40576.539664351854</v>
      </c>
      <c r="S1834" t="s">
        <v>8355</v>
      </c>
      <c r="T1834" t="s">
        <v>8321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ROUND(SUM((Table1[[#This Row],[pledged]]/Table1[[#This Row],[goal]])*100),0)</f>
        <v>263</v>
      </c>
      <c r="P1835" s="8">
        <f>IFERROR(Table1[[#This Row],[pledged]]/Table1[[#This Row],[backers_count]],"0")</f>
        <v>42</v>
      </c>
      <c r="Q1835" s="13">
        <f>(((Table1[[#This Row],[deadline]]/60)/60)/24)+DATE(1970,1,1)</f>
        <v>41335.332638888889</v>
      </c>
      <c r="R1835" s="13">
        <f>(((Table1[[#This Row],[launched_at]]/60)/60)/24)+DATE(1970,1,1)</f>
        <v>41303.044016203705</v>
      </c>
      <c r="S1835" t="s">
        <v>8355</v>
      </c>
      <c r="T1835" t="s">
        <v>8321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ROUND(SUM((Table1[[#This Row],[pledged]]/Table1[[#This Row],[goal]])*100),0)</f>
        <v>118</v>
      </c>
      <c r="P1836" s="8">
        <f>IFERROR(Table1[[#This Row],[pledged]]/Table1[[#This Row],[backers_count]],"0")</f>
        <v>131.16666666666666</v>
      </c>
      <c r="Q1836" s="13">
        <f>(((Table1[[#This Row],[deadline]]/60)/60)/24)+DATE(1970,1,1)</f>
        <v>42028.964062500003</v>
      </c>
      <c r="R1836" s="13">
        <f>(((Table1[[#This Row],[launched_at]]/60)/60)/24)+DATE(1970,1,1)</f>
        <v>41988.964062500003</v>
      </c>
      <c r="S1836" t="s">
        <v>8355</v>
      </c>
      <c r="T1836" t="s">
        <v>8321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ROUND(SUM((Table1[[#This Row],[pledged]]/Table1[[#This Row],[goal]])*100),0)</f>
        <v>104</v>
      </c>
      <c r="P1837" s="8">
        <f>IFERROR(Table1[[#This Row],[pledged]]/Table1[[#This Row],[backers_count]],"0")</f>
        <v>47.272727272727273</v>
      </c>
      <c r="Q1837" s="13">
        <f>(((Table1[[#This Row],[deadline]]/60)/60)/24)+DATE(1970,1,1)</f>
        <v>42460.660543981481</v>
      </c>
      <c r="R1837" s="13">
        <f>(((Table1[[#This Row],[launched_at]]/60)/60)/24)+DATE(1970,1,1)</f>
        <v>42430.702210648145</v>
      </c>
      <c r="S1837" t="s">
        <v>8355</v>
      </c>
      <c r="T1837" t="s">
        <v>8321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ROUND(SUM((Table1[[#This Row],[pledged]]/Table1[[#This Row],[goal]])*100),0)</f>
        <v>200</v>
      </c>
      <c r="P1838" s="8">
        <f>IFERROR(Table1[[#This Row],[pledged]]/Table1[[#This Row],[backers_count]],"0")</f>
        <v>182.12727272727273</v>
      </c>
      <c r="Q1838" s="13">
        <f>(((Table1[[#This Row],[deadline]]/60)/60)/24)+DATE(1970,1,1)</f>
        <v>41322.809363425928</v>
      </c>
      <c r="R1838" s="13">
        <f>(((Table1[[#This Row],[launched_at]]/60)/60)/24)+DATE(1970,1,1)</f>
        <v>41305.809363425928</v>
      </c>
      <c r="S1838" t="s">
        <v>8355</v>
      </c>
      <c r="T1838" t="s">
        <v>8321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ROUND(SUM((Table1[[#This Row],[pledged]]/Table1[[#This Row],[goal]])*100),0)</f>
        <v>307</v>
      </c>
      <c r="P1839" s="8">
        <f>IFERROR(Table1[[#This Row],[pledged]]/Table1[[#This Row],[backers_count]],"0")</f>
        <v>61.366666666666667</v>
      </c>
      <c r="Q1839" s="13">
        <f>(((Table1[[#This Row],[deadline]]/60)/60)/24)+DATE(1970,1,1)</f>
        <v>40986.006192129629</v>
      </c>
      <c r="R1839" s="13">
        <f>(((Table1[[#This Row],[launched_at]]/60)/60)/24)+DATE(1970,1,1)</f>
        <v>40926.047858796301</v>
      </c>
      <c r="S1839" t="s">
        <v>8355</v>
      </c>
      <c r="T1839" t="s">
        <v>8321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ROUND(SUM((Table1[[#This Row],[pledged]]/Table1[[#This Row],[goal]])*100),0)</f>
        <v>100</v>
      </c>
      <c r="P1840" s="8">
        <f>IFERROR(Table1[[#This Row],[pledged]]/Table1[[#This Row],[backers_count]],"0")</f>
        <v>35.767499999999998</v>
      </c>
      <c r="Q1840" s="13">
        <f>(((Table1[[#This Row],[deadline]]/60)/60)/24)+DATE(1970,1,1)</f>
        <v>40817.125</v>
      </c>
      <c r="R1840" s="13">
        <f>(((Table1[[#This Row],[launched_at]]/60)/60)/24)+DATE(1970,1,1)</f>
        <v>40788.786539351851</v>
      </c>
      <c r="S1840" t="s">
        <v>8355</v>
      </c>
      <c r="T1840" t="s">
        <v>8321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ROUND(SUM((Table1[[#This Row],[pledged]]/Table1[[#This Row],[goal]])*100),0)</f>
        <v>205</v>
      </c>
      <c r="P1841" s="8">
        <f>IFERROR(Table1[[#This Row],[pledged]]/Table1[[#This Row],[backers_count]],"0")</f>
        <v>45.62222222222222</v>
      </c>
      <c r="Q1841" s="13">
        <f>(((Table1[[#This Row],[deadline]]/60)/60)/24)+DATE(1970,1,1)</f>
        <v>42644.722013888888</v>
      </c>
      <c r="R1841" s="13">
        <f>(((Table1[[#This Row],[launched_at]]/60)/60)/24)+DATE(1970,1,1)</f>
        <v>42614.722013888888</v>
      </c>
      <c r="S1841" t="s">
        <v>8355</v>
      </c>
      <c r="T1841" t="s">
        <v>8321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ROUND(SUM((Table1[[#This Row],[pledged]]/Table1[[#This Row],[goal]])*100),0)</f>
        <v>109</v>
      </c>
      <c r="P1842" s="8">
        <f>IFERROR(Table1[[#This Row],[pledged]]/Table1[[#This Row],[backers_count]],"0")</f>
        <v>75.384615384615387</v>
      </c>
      <c r="Q1842" s="13">
        <f>(((Table1[[#This Row],[deadline]]/60)/60)/24)+DATE(1970,1,1)</f>
        <v>41401.207638888889</v>
      </c>
      <c r="R1842" s="13">
        <f>(((Table1[[#This Row],[launched_at]]/60)/60)/24)+DATE(1970,1,1)</f>
        <v>41382.096180555556</v>
      </c>
      <c r="S1842" t="s">
        <v>8355</v>
      </c>
      <c r="T1842" t="s">
        <v>8321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ROUND(SUM((Table1[[#This Row],[pledged]]/Table1[[#This Row],[goal]])*100),0)</f>
        <v>102</v>
      </c>
      <c r="P1843" s="8">
        <f>IFERROR(Table1[[#This Row],[pledged]]/Table1[[#This Row],[backers_count]],"0")</f>
        <v>50.875</v>
      </c>
      <c r="Q1843" s="13">
        <f>(((Table1[[#This Row],[deadline]]/60)/60)/24)+DATE(1970,1,1)</f>
        <v>41779.207638888889</v>
      </c>
      <c r="R1843" s="13">
        <f>(((Table1[[#This Row],[launched_at]]/60)/60)/24)+DATE(1970,1,1)</f>
        <v>41745.84542824074</v>
      </c>
      <c r="S1843" t="s">
        <v>8355</v>
      </c>
      <c r="T1843" t="s">
        <v>8321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ROUND(SUM((Table1[[#This Row],[pledged]]/Table1[[#This Row],[goal]])*100),0)</f>
        <v>125</v>
      </c>
      <c r="P1844" s="8">
        <f>IFERROR(Table1[[#This Row],[pledged]]/Table1[[#This Row],[backers_count]],"0")</f>
        <v>119.28571428571429</v>
      </c>
      <c r="Q1844" s="13">
        <f>(((Table1[[#This Row],[deadline]]/60)/60)/24)+DATE(1970,1,1)</f>
        <v>42065.249305555553</v>
      </c>
      <c r="R1844" s="13">
        <f>(((Table1[[#This Row],[launched_at]]/60)/60)/24)+DATE(1970,1,1)</f>
        <v>42031.631724537037</v>
      </c>
      <c r="S1844" t="s">
        <v>8355</v>
      </c>
      <c r="T1844" t="s">
        <v>8321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ROUND(SUM((Table1[[#This Row],[pledged]]/Table1[[#This Row],[goal]])*100),0)</f>
        <v>124</v>
      </c>
      <c r="P1845" s="8">
        <f>IFERROR(Table1[[#This Row],[pledged]]/Table1[[#This Row],[backers_count]],"0")</f>
        <v>92.541865671641801</v>
      </c>
      <c r="Q1845" s="13">
        <f>(((Table1[[#This Row],[deadline]]/60)/60)/24)+DATE(1970,1,1)</f>
        <v>40594.994837962964</v>
      </c>
      <c r="R1845" s="13">
        <f>(((Table1[[#This Row],[launched_at]]/60)/60)/24)+DATE(1970,1,1)</f>
        <v>40564.994837962964</v>
      </c>
      <c r="S1845" t="s">
        <v>8355</v>
      </c>
      <c r="T1845" t="s">
        <v>8321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ROUND(SUM((Table1[[#This Row],[pledged]]/Table1[[#This Row],[goal]])*100),0)</f>
        <v>101</v>
      </c>
      <c r="P1846" s="8">
        <f>IFERROR(Table1[[#This Row],[pledged]]/Table1[[#This Row],[backers_count]],"0")</f>
        <v>76.05</v>
      </c>
      <c r="Q1846" s="13">
        <f>(((Table1[[#This Row],[deadline]]/60)/60)/24)+DATE(1970,1,1)</f>
        <v>40705.125</v>
      </c>
      <c r="R1846" s="13">
        <f>(((Table1[[#This Row],[launched_at]]/60)/60)/24)+DATE(1970,1,1)</f>
        <v>40666.973541666666</v>
      </c>
      <c r="S1846" t="s">
        <v>8355</v>
      </c>
      <c r="T1846" t="s">
        <v>8321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ROUND(SUM((Table1[[#This Row],[pledged]]/Table1[[#This Row],[goal]])*100),0)</f>
        <v>100</v>
      </c>
      <c r="P1847" s="8">
        <f>IFERROR(Table1[[#This Row],[pledged]]/Table1[[#This Row],[backers_count]],"0")</f>
        <v>52.631578947368418</v>
      </c>
      <c r="Q1847" s="13">
        <f>(((Table1[[#This Row],[deadline]]/60)/60)/24)+DATE(1970,1,1)</f>
        <v>42538.204861111109</v>
      </c>
      <c r="R1847" s="13">
        <f>(((Table1[[#This Row],[launched_at]]/60)/60)/24)+DATE(1970,1,1)</f>
        <v>42523.333310185189</v>
      </c>
      <c r="S1847" t="s">
        <v>8355</v>
      </c>
      <c r="T1847" t="s">
        <v>8321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ROUND(SUM((Table1[[#This Row],[pledged]]/Table1[[#This Row],[goal]])*100),0)</f>
        <v>138</v>
      </c>
      <c r="P1848" s="8">
        <f>IFERROR(Table1[[#This Row],[pledged]]/Table1[[#This Row],[backers_count]],"0")</f>
        <v>98.990430622009569</v>
      </c>
      <c r="Q1848" s="13">
        <f>(((Table1[[#This Row],[deadline]]/60)/60)/24)+DATE(1970,1,1)</f>
        <v>41258.650196759263</v>
      </c>
      <c r="R1848" s="13">
        <f>(((Table1[[#This Row],[launched_at]]/60)/60)/24)+DATE(1970,1,1)</f>
        <v>41228.650196759263</v>
      </c>
      <c r="S1848" t="s">
        <v>8355</v>
      </c>
      <c r="T1848" t="s">
        <v>8321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ROUND(SUM((Table1[[#This Row],[pledged]]/Table1[[#This Row],[goal]])*100),0)</f>
        <v>121</v>
      </c>
      <c r="P1849" s="8">
        <f>IFERROR(Table1[[#This Row],[pledged]]/Table1[[#This Row],[backers_count]],"0")</f>
        <v>79.526315789473685</v>
      </c>
      <c r="Q1849" s="13">
        <f>(((Table1[[#This Row],[deadline]]/60)/60)/24)+DATE(1970,1,1)</f>
        <v>42115.236481481479</v>
      </c>
      <c r="R1849" s="13">
        <f>(((Table1[[#This Row],[launched_at]]/60)/60)/24)+DATE(1970,1,1)</f>
        <v>42094.236481481479</v>
      </c>
      <c r="S1849" t="s">
        <v>8355</v>
      </c>
      <c r="T1849" t="s">
        <v>8321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ROUND(SUM((Table1[[#This Row],[pledged]]/Table1[[#This Row],[goal]])*100),0)</f>
        <v>107</v>
      </c>
      <c r="P1850" s="8">
        <f>IFERROR(Table1[[#This Row],[pledged]]/Table1[[#This Row],[backers_count]],"0")</f>
        <v>134.20833333333334</v>
      </c>
      <c r="Q1850" s="13">
        <f>(((Table1[[#This Row],[deadline]]/60)/60)/24)+DATE(1970,1,1)</f>
        <v>40755.290972222225</v>
      </c>
      <c r="R1850" s="13">
        <f>(((Table1[[#This Row],[launched_at]]/60)/60)/24)+DATE(1970,1,1)</f>
        <v>40691.788055555553</v>
      </c>
      <c r="S1850" t="s">
        <v>8355</v>
      </c>
      <c r="T1850" t="s">
        <v>8321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ROUND(SUM((Table1[[#This Row],[pledged]]/Table1[[#This Row],[goal]])*100),0)</f>
        <v>100</v>
      </c>
      <c r="P1851" s="8">
        <f>IFERROR(Table1[[#This Row],[pledged]]/Table1[[#This Row],[backers_count]],"0")</f>
        <v>37.625</v>
      </c>
      <c r="Q1851" s="13">
        <f>(((Table1[[#This Row],[deadline]]/60)/60)/24)+DATE(1970,1,1)</f>
        <v>41199.845590277779</v>
      </c>
      <c r="R1851" s="13">
        <f>(((Table1[[#This Row],[launched_at]]/60)/60)/24)+DATE(1970,1,1)</f>
        <v>41169.845590277779</v>
      </c>
      <c r="S1851" t="s">
        <v>8355</v>
      </c>
      <c r="T1851" t="s">
        <v>8321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ROUND(SUM((Table1[[#This Row],[pledged]]/Table1[[#This Row],[goal]])*100),0)</f>
        <v>102</v>
      </c>
      <c r="P1852" s="8">
        <f>IFERROR(Table1[[#This Row],[pledged]]/Table1[[#This Row],[backers_count]],"0")</f>
        <v>51.044692737430168</v>
      </c>
      <c r="Q1852" s="13">
        <f>(((Table1[[#This Row],[deadline]]/60)/60)/24)+DATE(1970,1,1)</f>
        <v>41830.959490740745</v>
      </c>
      <c r="R1852" s="13">
        <f>(((Table1[[#This Row],[launched_at]]/60)/60)/24)+DATE(1970,1,1)</f>
        <v>41800.959490740745</v>
      </c>
      <c r="S1852" t="s">
        <v>8355</v>
      </c>
      <c r="T1852" t="s">
        <v>8321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ROUND(SUM((Table1[[#This Row],[pledged]]/Table1[[#This Row],[goal]])*100),0)</f>
        <v>100</v>
      </c>
      <c r="P1853" s="8">
        <f>IFERROR(Table1[[#This Row],[pledged]]/Table1[[#This Row],[backers_count]],"0")</f>
        <v>50.03846153846154</v>
      </c>
      <c r="Q1853" s="13">
        <f>(((Table1[[#This Row],[deadline]]/60)/60)/24)+DATE(1970,1,1)</f>
        <v>41848.041666666664</v>
      </c>
      <c r="R1853" s="13">
        <f>(((Table1[[#This Row],[launched_at]]/60)/60)/24)+DATE(1970,1,1)</f>
        <v>41827.906689814816</v>
      </c>
      <c r="S1853" t="s">
        <v>8355</v>
      </c>
      <c r="T1853" t="s">
        <v>8321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ROUND(SUM((Table1[[#This Row],[pledged]]/Table1[[#This Row],[goal]])*100),0)</f>
        <v>117</v>
      </c>
      <c r="P1854" s="8">
        <f>IFERROR(Table1[[#This Row],[pledged]]/Table1[[#This Row],[backers_count]],"0")</f>
        <v>133.93129770992365</v>
      </c>
      <c r="Q1854" s="13">
        <f>(((Table1[[#This Row],[deadline]]/60)/60)/24)+DATE(1970,1,1)</f>
        <v>42119</v>
      </c>
      <c r="R1854" s="13">
        <f>(((Table1[[#This Row],[launched_at]]/60)/60)/24)+DATE(1970,1,1)</f>
        <v>42081.77143518519</v>
      </c>
      <c r="S1854" t="s">
        <v>8355</v>
      </c>
      <c r="T1854" t="s">
        <v>8321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ROUND(SUM((Table1[[#This Row],[pledged]]/Table1[[#This Row],[goal]])*100),0)</f>
        <v>102</v>
      </c>
      <c r="P1855" s="8">
        <f>IFERROR(Table1[[#This Row],[pledged]]/Table1[[#This Row],[backers_count]],"0")</f>
        <v>58.214285714285715</v>
      </c>
      <c r="Q1855" s="13">
        <f>(((Table1[[#This Row],[deadline]]/60)/60)/24)+DATE(1970,1,1)</f>
        <v>41227.102048611108</v>
      </c>
      <c r="R1855" s="13">
        <f>(((Table1[[#This Row],[launched_at]]/60)/60)/24)+DATE(1970,1,1)</f>
        <v>41177.060381944444</v>
      </c>
      <c r="S1855" t="s">
        <v>8355</v>
      </c>
      <c r="T1855" t="s">
        <v>8321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ROUND(SUM((Table1[[#This Row],[pledged]]/Table1[[#This Row],[goal]])*100),0)</f>
        <v>102</v>
      </c>
      <c r="P1856" s="8">
        <f>IFERROR(Table1[[#This Row],[pledged]]/Table1[[#This Row],[backers_count]],"0")</f>
        <v>88.037643678160919</v>
      </c>
      <c r="Q1856" s="13">
        <f>(((Table1[[#This Row],[deadline]]/60)/60)/24)+DATE(1970,1,1)</f>
        <v>41418.021261574075</v>
      </c>
      <c r="R1856" s="13">
        <f>(((Table1[[#This Row],[launched_at]]/60)/60)/24)+DATE(1970,1,1)</f>
        <v>41388.021261574075</v>
      </c>
      <c r="S1856" t="s">
        <v>8355</v>
      </c>
      <c r="T1856" t="s">
        <v>8321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ROUND(SUM((Table1[[#This Row],[pledged]]/Table1[[#This Row],[goal]])*100),0)</f>
        <v>154</v>
      </c>
      <c r="P1857" s="8">
        <f>IFERROR(Table1[[#This Row],[pledged]]/Table1[[#This Row],[backers_count]],"0")</f>
        <v>70.576753926701571</v>
      </c>
      <c r="Q1857" s="13">
        <f>(((Table1[[#This Row],[deadline]]/60)/60)/24)+DATE(1970,1,1)</f>
        <v>41645.538657407407</v>
      </c>
      <c r="R1857" s="13">
        <f>(((Table1[[#This Row],[launched_at]]/60)/60)/24)+DATE(1970,1,1)</f>
        <v>41600.538657407407</v>
      </c>
      <c r="S1857" t="s">
        <v>8355</v>
      </c>
      <c r="T1857" t="s">
        <v>8321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ROUND(SUM((Table1[[#This Row],[pledged]]/Table1[[#This Row],[goal]])*100),0)</f>
        <v>101</v>
      </c>
      <c r="P1858" s="8">
        <f>IFERROR(Table1[[#This Row],[pledged]]/Table1[[#This Row],[backers_count]],"0")</f>
        <v>53.289473684210527</v>
      </c>
      <c r="Q1858" s="13">
        <f>(((Table1[[#This Row],[deadline]]/60)/60)/24)+DATE(1970,1,1)</f>
        <v>41838.854999999996</v>
      </c>
      <c r="R1858" s="13">
        <f>(((Table1[[#This Row],[launched_at]]/60)/60)/24)+DATE(1970,1,1)</f>
        <v>41817.854999999996</v>
      </c>
      <c r="S1858" t="s">
        <v>8355</v>
      </c>
      <c r="T1858" t="s">
        <v>8321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ROUND(SUM((Table1[[#This Row],[pledged]]/Table1[[#This Row],[goal]])*100),0)</f>
        <v>100</v>
      </c>
      <c r="P1859" s="8">
        <f>IFERROR(Table1[[#This Row],[pledged]]/Table1[[#This Row],[backers_count]],"0")</f>
        <v>136.36363636363637</v>
      </c>
      <c r="Q1859" s="13">
        <f>(((Table1[[#This Row],[deadline]]/60)/60)/24)+DATE(1970,1,1)</f>
        <v>41894.76866898148</v>
      </c>
      <c r="R1859" s="13">
        <f>(((Table1[[#This Row],[launched_at]]/60)/60)/24)+DATE(1970,1,1)</f>
        <v>41864.76866898148</v>
      </c>
      <c r="S1859" t="s">
        <v>8355</v>
      </c>
      <c r="T1859" t="s">
        <v>8321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ROUND(SUM((Table1[[#This Row],[pledged]]/Table1[[#This Row],[goal]])*100),0)</f>
        <v>109</v>
      </c>
      <c r="P1860" s="8">
        <f>IFERROR(Table1[[#This Row],[pledged]]/Table1[[#This Row],[backers_count]],"0")</f>
        <v>40.547315436241611</v>
      </c>
      <c r="Q1860" s="13">
        <f>(((Table1[[#This Row],[deadline]]/60)/60)/24)+DATE(1970,1,1)</f>
        <v>40893.242141203707</v>
      </c>
      <c r="R1860" s="13">
        <f>(((Table1[[#This Row],[launched_at]]/60)/60)/24)+DATE(1970,1,1)</f>
        <v>40833.200474537036</v>
      </c>
      <c r="S1860" t="s">
        <v>8355</v>
      </c>
      <c r="T1860" t="s">
        <v>8321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ROUND(SUM((Table1[[#This Row],[pledged]]/Table1[[#This Row],[goal]])*100),0)</f>
        <v>132</v>
      </c>
      <c r="P1861" s="8">
        <f>IFERROR(Table1[[#This Row],[pledged]]/Table1[[#This Row],[backers_count]],"0")</f>
        <v>70.625</v>
      </c>
      <c r="Q1861" s="13">
        <f>(((Table1[[#This Row],[deadline]]/60)/60)/24)+DATE(1970,1,1)</f>
        <v>40808.770011574074</v>
      </c>
      <c r="R1861" s="13">
        <f>(((Table1[[#This Row],[launched_at]]/60)/60)/24)+DATE(1970,1,1)</f>
        <v>40778.770011574074</v>
      </c>
      <c r="S1861" t="s">
        <v>8355</v>
      </c>
      <c r="T1861" t="s">
        <v>8321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ROUND(SUM((Table1[[#This Row],[pledged]]/Table1[[#This Row],[goal]])*100),0)</f>
        <v>133</v>
      </c>
      <c r="P1862" s="8">
        <f>IFERROR(Table1[[#This Row],[pledged]]/Table1[[#This Row],[backers_count]],"0")</f>
        <v>52.684210526315788</v>
      </c>
      <c r="Q1862" s="13">
        <f>(((Table1[[#This Row],[deadline]]/60)/60)/24)+DATE(1970,1,1)</f>
        <v>41676.709305555552</v>
      </c>
      <c r="R1862" s="13">
        <f>(((Table1[[#This Row],[launched_at]]/60)/60)/24)+DATE(1970,1,1)</f>
        <v>41655.709305555552</v>
      </c>
      <c r="S1862" t="s">
        <v>8355</v>
      </c>
      <c r="T1862" t="s">
        <v>8321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ROUND(SUM((Table1[[#This Row],[pledged]]/Table1[[#This Row],[goal]])*100),0)</f>
        <v>0</v>
      </c>
      <c r="P1863" s="8" t="str">
        <f>IFERROR(Table1[[#This Row],[pledged]]/Table1[[#This Row],[backers_count]],"0")</f>
        <v>0</v>
      </c>
      <c r="Q1863" s="13">
        <f>(((Table1[[#This Row],[deadline]]/60)/60)/24)+DATE(1970,1,1)</f>
        <v>42030.300243055557</v>
      </c>
      <c r="R1863" s="13">
        <f>(((Table1[[#This Row],[launched_at]]/60)/60)/24)+DATE(1970,1,1)</f>
        <v>42000.300243055557</v>
      </c>
      <c r="S1863" t="s">
        <v>8357</v>
      </c>
      <c r="T1863" t="s">
        <v>8328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ROUND(SUM((Table1[[#This Row],[pledged]]/Table1[[#This Row],[goal]])*100),0)</f>
        <v>8</v>
      </c>
      <c r="P1864" s="8">
        <f>IFERROR(Table1[[#This Row],[pledged]]/Table1[[#This Row],[backers_count]],"0")</f>
        <v>90.9375</v>
      </c>
      <c r="Q1864" s="13">
        <f>(((Table1[[#This Row],[deadline]]/60)/60)/24)+DATE(1970,1,1)</f>
        <v>42802.3125</v>
      </c>
      <c r="R1864" s="13">
        <f>(((Table1[[#This Row],[launched_at]]/60)/60)/24)+DATE(1970,1,1)</f>
        <v>42755.492754629624</v>
      </c>
      <c r="S1864" t="s">
        <v>8357</v>
      </c>
      <c r="T1864" t="s">
        <v>8328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ROUND(SUM((Table1[[#This Row],[pledged]]/Table1[[#This Row],[goal]])*100),0)</f>
        <v>0</v>
      </c>
      <c r="P1865" s="8">
        <f>IFERROR(Table1[[#This Row],[pledged]]/Table1[[#This Row],[backers_count]],"0")</f>
        <v>5</v>
      </c>
      <c r="Q1865" s="13">
        <f>(((Table1[[#This Row],[deadline]]/60)/60)/24)+DATE(1970,1,1)</f>
        <v>41802.797280092593</v>
      </c>
      <c r="R1865" s="13">
        <f>(((Table1[[#This Row],[launched_at]]/60)/60)/24)+DATE(1970,1,1)</f>
        <v>41772.797280092593</v>
      </c>
      <c r="S1865" t="s">
        <v>8357</v>
      </c>
      <c r="T1865" t="s">
        <v>8328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ROUND(SUM((Table1[[#This Row],[pledged]]/Table1[[#This Row],[goal]])*100),0)</f>
        <v>43</v>
      </c>
      <c r="P1866" s="8">
        <f>IFERROR(Table1[[#This Row],[pledged]]/Table1[[#This Row],[backers_count]],"0")</f>
        <v>58.083333333333336</v>
      </c>
      <c r="Q1866" s="13">
        <f>(((Table1[[#This Row],[deadline]]/60)/60)/24)+DATE(1970,1,1)</f>
        <v>41763.716435185182</v>
      </c>
      <c r="R1866" s="13">
        <f>(((Table1[[#This Row],[launched_at]]/60)/60)/24)+DATE(1970,1,1)</f>
        <v>41733.716435185182</v>
      </c>
      <c r="S1866" t="s">
        <v>8357</v>
      </c>
      <c r="T1866" t="s">
        <v>8328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ROUND(SUM((Table1[[#This Row],[pledged]]/Table1[[#This Row],[goal]])*100),0)</f>
        <v>0</v>
      </c>
      <c r="P1867" s="8">
        <f>IFERROR(Table1[[#This Row],[pledged]]/Table1[[#This Row],[backers_count]],"0")</f>
        <v>2</v>
      </c>
      <c r="Q1867" s="13">
        <f>(((Table1[[#This Row],[deadline]]/60)/60)/24)+DATE(1970,1,1)</f>
        <v>42680.409108796302</v>
      </c>
      <c r="R1867" s="13">
        <f>(((Table1[[#This Row],[launched_at]]/60)/60)/24)+DATE(1970,1,1)</f>
        <v>42645.367442129631</v>
      </c>
      <c r="S1867" t="s">
        <v>8357</v>
      </c>
      <c r="T1867" t="s">
        <v>8328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ROUND(SUM((Table1[[#This Row],[pledged]]/Table1[[#This Row],[goal]])*100),0)</f>
        <v>1</v>
      </c>
      <c r="P1868" s="8">
        <f>IFERROR(Table1[[#This Row],[pledged]]/Table1[[#This Row],[backers_count]],"0")</f>
        <v>62.5</v>
      </c>
      <c r="Q1868" s="13">
        <f>(((Table1[[#This Row],[deadline]]/60)/60)/24)+DATE(1970,1,1)</f>
        <v>42795.166666666672</v>
      </c>
      <c r="R1868" s="13">
        <f>(((Table1[[#This Row],[launched_at]]/60)/60)/24)+DATE(1970,1,1)</f>
        <v>42742.246493055558</v>
      </c>
      <c r="S1868" t="s">
        <v>8357</v>
      </c>
      <c r="T1868" t="s">
        <v>8328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ROUND(SUM((Table1[[#This Row],[pledged]]/Table1[[#This Row],[goal]])*100),0)</f>
        <v>0</v>
      </c>
      <c r="P1869" s="8">
        <f>IFERROR(Table1[[#This Row],[pledged]]/Table1[[#This Row],[backers_count]],"0")</f>
        <v>10</v>
      </c>
      <c r="Q1869" s="13">
        <f>(((Table1[[#This Row],[deadline]]/60)/60)/24)+DATE(1970,1,1)</f>
        <v>42679.924907407403</v>
      </c>
      <c r="R1869" s="13">
        <f>(((Table1[[#This Row],[launched_at]]/60)/60)/24)+DATE(1970,1,1)</f>
        <v>42649.924907407403</v>
      </c>
      <c r="S1869" t="s">
        <v>8357</v>
      </c>
      <c r="T1869" t="s">
        <v>8328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ROUND(SUM((Table1[[#This Row],[pledged]]/Table1[[#This Row],[goal]])*100),0)</f>
        <v>5</v>
      </c>
      <c r="P1870" s="8">
        <f>IFERROR(Table1[[#This Row],[pledged]]/Table1[[#This Row],[backers_count]],"0")</f>
        <v>71.588235294117652</v>
      </c>
      <c r="Q1870" s="13">
        <f>(((Table1[[#This Row],[deadline]]/60)/60)/24)+DATE(1970,1,1)</f>
        <v>42353.332638888889</v>
      </c>
      <c r="R1870" s="13">
        <f>(((Table1[[#This Row],[launched_at]]/60)/60)/24)+DATE(1970,1,1)</f>
        <v>42328.779224537036</v>
      </c>
      <c r="S1870" t="s">
        <v>8357</v>
      </c>
      <c r="T1870" t="s">
        <v>8328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ROUND(SUM((Table1[[#This Row],[pledged]]/Table1[[#This Row],[goal]])*100),0)</f>
        <v>0</v>
      </c>
      <c r="P1871" s="8" t="str">
        <f>IFERROR(Table1[[#This Row],[pledged]]/Table1[[#This Row],[backers_count]],"0")</f>
        <v>0</v>
      </c>
      <c r="Q1871" s="13">
        <f>(((Table1[[#This Row],[deadline]]/60)/60)/24)+DATE(1970,1,1)</f>
        <v>42739.002881944441</v>
      </c>
      <c r="R1871" s="13">
        <f>(((Table1[[#This Row],[launched_at]]/60)/60)/24)+DATE(1970,1,1)</f>
        <v>42709.002881944441</v>
      </c>
      <c r="S1871" t="s">
        <v>8357</v>
      </c>
      <c r="T1871" t="s">
        <v>8328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ROUND(SUM((Table1[[#This Row],[pledged]]/Table1[[#This Row],[goal]])*100),0)</f>
        <v>10</v>
      </c>
      <c r="P1872" s="8">
        <f>IFERROR(Table1[[#This Row],[pledged]]/Table1[[#This Row],[backers_count]],"0")</f>
        <v>32.81818181818182</v>
      </c>
      <c r="Q1872" s="13">
        <f>(((Table1[[#This Row],[deadline]]/60)/60)/24)+DATE(1970,1,1)</f>
        <v>42400.178472222222</v>
      </c>
      <c r="R1872" s="13">
        <f>(((Table1[[#This Row],[launched_at]]/60)/60)/24)+DATE(1970,1,1)</f>
        <v>42371.355729166666</v>
      </c>
      <c r="S1872" t="s">
        <v>8357</v>
      </c>
      <c r="T1872" t="s">
        <v>8328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ROUND(SUM((Table1[[#This Row],[pledged]]/Table1[[#This Row],[goal]])*100),0)</f>
        <v>72</v>
      </c>
      <c r="P1873" s="8">
        <f>IFERROR(Table1[[#This Row],[pledged]]/Table1[[#This Row],[backers_count]],"0")</f>
        <v>49.11578947368421</v>
      </c>
      <c r="Q1873" s="13">
        <f>(((Table1[[#This Row],[deadline]]/60)/60)/24)+DATE(1970,1,1)</f>
        <v>41963.825243055559</v>
      </c>
      <c r="R1873" s="13">
        <f>(((Table1[[#This Row],[launched_at]]/60)/60)/24)+DATE(1970,1,1)</f>
        <v>41923.783576388887</v>
      </c>
      <c r="S1873" t="s">
        <v>8357</v>
      </c>
      <c r="T1873" t="s">
        <v>8328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ROUND(SUM((Table1[[#This Row],[pledged]]/Table1[[#This Row],[goal]])*100),0)</f>
        <v>1</v>
      </c>
      <c r="P1874" s="8">
        <f>IFERROR(Table1[[#This Row],[pledged]]/Table1[[#This Row],[backers_count]],"0")</f>
        <v>16.307692307692307</v>
      </c>
      <c r="Q1874" s="13">
        <f>(((Table1[[#This Row],[deadline]]/60)/60)/24)+DATE(1970,1,1)</f>
        <v>42185.129652777774</v>
      </c>
      <c r="R1874" s="13">
        <f>(((Table1[[#This Row],[launched_at]]/60)/60)/24)+DATE(1970,1,1)</f>
        <v>42155.129652777774</v>
      </c>
      <c r="S1874" t="s">
        <v>8357</v>
      </c>
      <c r="T1874" t="s">
        <v>8328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ROUND(SUM((Table1[[#This Row],[pledged]]/Table1[[#This Row],[goal]])*100),0)</f>
        <v>0</v>
      </c>
      <c r="P1875" s="8">
        <f>IFERROR(Table1[[#This Row],[pledged]]/Table1[[#This Row],[backers_count]],"0")</f>
        <v>18</v>
      </c>
      <c r="Q1875" s="13">
        <f>(((Table1[[#This Row],[deadline]]/60)/60)/24)+DATE(1970,1,1)</f>
        <v>42193.697916666672</v>
      </c>
      <c r="R1875" s="13">
        <f>(((Table1[[#This Row],[launched_at]]/60)/60)/24)+DATE(1970,1,1)</f>
        <v>42164.615856481483</v>
      </c>
      <c r="S1875" t="s">
        <v>8357</v>
      </c>
      <c r="T1875" t="s">
        <v>8328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ROUND(SUM((Table1[[#This Row],[pledged]]/Table1[[#This Row],[goal]])*100),0)</f>
        <v>0</v>
      </c>
      <c r="P1876" s="8">
        <f>IFERROR(Table1[[#This Row],[pledged]]/Table1[[#This Row],[backers_count]],"0")</f>
        <v>13</v>
      </c>
      <c r="Q1876" s="13">
        <f>(((Table1[[#This Row],[deadline]]/60)/60)/24)+DATE(1970,1,1)</f>
        <v>42549.969131944439</v>
      </c>
      <c r="R1876" s="13">
        <f>(((Table1[[#This Row],[launched_at]]/60)/60)/24)+DATE(1970,1,1)</f>
        <v>42529.969131944439</v>
      </c>
      <c r="S1876" t="s">
        <v>8357</v>
      </c>
      <c r="T1876" t="s">
        <v>8328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ROUND(SUM((Table1[[#This Row],[pledged]]/Table1[[#This Row],[goal]])*100),0)</f>
        <v>1</v>
      </c>
      <c r="P1877" s="8">
        <f>IFERROR(Table1[[#This Row],[pledged]]/Table1[[#This Row],[backers_count]],"0")</f>
        <v>17</v>
      </c>
      <c r="Q1877" s="13">
        <f>(((Table1[[#This Row],[deadline]]/60)/60)/24)+DATE(1970,1,1)</f>
        <v>42588.899398148147</v>
      </c>
      <c r="R1877" s="13">
        <f>(((Table1[[#This Row],[launched_at]]/60)/60)/24)+DATE(1970,1,1)</f>
        <v>42528.899398148147</v>
      </c>
      <c r="S1877" t="s">
        <v>8357</v>
      </c>
      <c r="T1877" t="s">
        <v>8328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ROUND(SUM((Table1[[#This Row],[pledged]]/Table1[[#This Row],[goal]])*100),0)</f>
        <v>0</v>
      </c>
      <c r="P1878" s="8" t="str">
        <f>IFERROR(Table1[[#This Row],[pledged]]/Table1[[#This Row],[backers_count]],"0")</f>
        <v>0</v>
      </c>
      <c r="Q1878" s="13">
        <f>(((Table1[[#This Row],[deadline]]/60)/60)/24)+DATE(1970,1,1)</f>
        <v>41806.284780092588</v>
      </c>
      <c r="R1878" s="13">
        <f>(((Table1[[#This Row],[launched_at]]/60)/60)/24)+DATE(1970,1,1)</f>
        <v>41776.284780092588</v>
      </c>
      <c r="S1878" t="s">
        <v>8357</v>
      </c>
      <c r="T1878" t="s">
        <v>8328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ROUND(SUM((Table1[[#This Row],[pledged]]/Table1[[#This Row],[goal]])*100),0)</f>
        <v>0</v>
      </c>
      <c r="P1879" s="8" t="str">
        <f>IFERROR(Table1[[#This Row],[pledged]]/Table1[[#This Row],[backers_count]],"0")</f>
        <v>0</v>
      </c>
      <c r="Q1879" s="13">
        <f>(((Table1[[#This Row],[deadline]]/60)/60)/24)+DATE(1970,1,1)</f>
        <v>42064.029224537036</v>
      </c>
      <c r="R1879" s="13">
        <f>(((Table1[[#This Row],[launched_at]]/60)/60)/24)+DATE(1970,1,1)</f>
        <v>42035.029224537036</v>
      </c>
      <c r="S1879" t="s">
        <v>8357</v>
      </c>
      <c r="T1879" t="s">
        <v>8328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ROUND(SUM((Table1[[#This Row],[pledged]]/Table1[[#This Row],[goal]])*100),0)</f>
        <v>0</v>
      </c>
      <c r="P1880" s="8" t="str">
        <f>IFERROR(Table1[[#This Row],[pledged]]/Table1[[#This Row],[backers_count]],"0")</f>
        <v>0</v>
      </c>
      <c r="Q1880" s="13">
        <f>(((Table1[[#This Row],[deadline]]/60)/60)/24)+DATE(1970,1,1)</f>
        <v>41803.008738425924</v>
      </c>
      <c r="R1880" s="13">
        <f>(((Table1[[#This Row],[launched_at]]/60)/60)/24)+DATE(1970,1,1)</f>
        <v>41773.008738425924</v>
      </c>
      <c r="S1880" t="s">
        <v>8357</v>
      </c>
      <c r="T1880" t="s">
        <v>8328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ROUND(SUM((Table1[[#This Row],[pledged]]/Table1[[#This Row],[goal]])*100),0)</f>
        <v>0</v>
      </c>
      <c r="P1881" s="8">
        <f>IFERROR(Table1[[#This Row],[pledged]]/Table1[[#This Row],[backers_count]],"0")</f>
        <v>3</v>
      </c>
      <c r="Q1881" s="13">
        <f>(((Table1[[#This Row],[deadline]]/60)/60)/24)+DATE(1970,1,1)</f>
        <v>42443.607974537037</v>
      </c>
      <c r="R1881" s="13">
        <f>(((Table1[[#This Row],[launched_at]]/60)/60)/24)+DATE(1970,1,1)</f>
        <v>42413.649641203709</v>
      </c>
      <c r="S1881" t="s">
        <v>8357</v>
      </c>
      <c r="T1881" t="s">
        <v>8328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ROUND(SUM((Table1[[#This Row],[pledged]]/Table1[[#This Row],[goal]])*100),0)</f>
        <v>20</v>
      </c>
      <c r="P1882" s="8">
        <f>IFERROR(Table1[[#This Row],[pledged]]/Table1[[#This Row],[backers_count]],"0")</f>
        <v>41.833333333333336</v>
      </c>
      <c r="Q1882" s="13">
        <f>(((Table1[[#This Row],[deadline]]/60)/60)/24)+DATE(1970,1,1)</f>
        <v>42459.525231481486</v>
      </c>
      <c r="R1882" s="13">
        <f>(((Table1[[#This Row],[launched_at]]/60)/60)/24)+DATE(1970,1,1)</f>
        <v>42430.566898148143</v>
      </c>
      <c r="S1882" t="s">
        <v>8357</v>
      </c>
      <c r="T1882" t="s">
        <v>8328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ROUND(SUM((Table1[[#This Row],[pledged]]/Table1[[#This Row],[goal]])*100),0)</f>
        <v>173</v>
      </c>
      <c r="P1883" s="8">
        <f>IFERROR(Table1[[#This Row],[pledged]]/Table1[[#This Row],[backers_count]],"0")</f>
        <v>49.338428571428572</v>
      </c>
      <c r="Q1883" s="13">
        <f>(((Table1[[#This Row],[deadline]]/60)/60)/24)+DATE(1970,1,1)</f>
        <v>42073.110983796301</v>
      </c>
      <c r="R1883" s="13">
        <f>(((Table1[[#This Row],[launched_at]]/60)/60)/24)+DATE(1970,1,1)</f>
        <v>42043.152650462958</v>
      </c>
      <c r="S1883" t="s">
        <v>8355</v>
      </c>
      <c r="T1883" t="s">
        <v>8324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ROUND(SUM((Table1[[#This Row],[pledged]]/Table1[[#This Row],[goal]])*100),0)</f>
        <v>101</v>
      </c>
      <c r="P1884" s="8">
        <f>IFERROR(Table1[[#This Row],[pledged]]/Table1[[#This Row],[backers_count]],"0")</f>
        <v>41.728395061728392</v>
      </c>
      <c r="Q1884" s="13">
        <f>(((Table1[[#This Row],[deadline]]/60)/60)/24)+DATE(1970,1,1)</f>
        <v>41100.991666666669</v>
      </c>
      <c r="R1884" s="13">
        <f>(((Table1[[#This Row],[launched_at]]/60)/60)/24)+DATE(1970,1,1)</f>
        <v>41067.949212962965</v>
      </c>
      <c r="S1884" t="s">
        <v>8355</v>
      </c>
      <c r="T1884" t="s">
        <v>8324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ROUND(SUM((Table1[[#This Row],[pledged]]/Table1[[#This Row],[goal]])*100),0)</f>
        <v>105</v>
      </c>
      <c r="P1885" s="8">
        <f>IFERROR(Table1[[#This Row],[pledged]]/Table1[[#This Row],[backers_count]],"0")</f>
        <v>32.71875</v>
      </c>
      <c r="Q1885" s="13">
        <f>(((Table1[[#This Row],[deadline]]/60)/60)/24)+DATE(1970,1,1)</f>
        <v>41007.906342592592</v>
      </c>
      <c r="R1885" s="13">
        <f>(((Table1[[#This Row],[launched_at]]/60)/60)/24)+DATE(1970,1,1)</f>
        <v>40977.948009259257</v>
      </c>
      <c r="S1885" t="s">
        <v>8355</v>
      </c>
      <c r="T1885" t="s">
        <v>8324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ROUND(SUM((Table1[[#This Row],[pledged]]/Table1[[#This Row],[goal]])*100),0)</f>
        <v>135</v>
      </c>
      <c r="P1886" s="8">
        <f>IFERROR(Table1[[#This Row],[pledged]]/Table1[[#This Row],[backers_count]],"0")</f>
        <v>51.96153846153846</v>
      </c>
      <c r="Q1886" s="13">
        <f>(((Table1[[#This Row],[deadline]]/60)/60)/24)+DATE(1970,1,1)</f>
        <v>41240.5</v>
      </c>
      <c r="R1886" s="13">
        <f>(((Table1[[#This Row],[launched_at]]/60)/60)/24)+DATE(1970,1,1)</f>
        <v>41205.198321759257</v>
      </c>
      <c r="S1886" t="s">
        <v>8355</v>
      </c>
      <c r="T1886" t="s">
        <v>8324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ROUND(SUM((Table1[[#This Row],[pledged]]/Table1[[#This Row],[goal]])*100),0)</f>
        <v>116</v>
      </c>
      <c r="P1887" s="8">
        <f>IFERROR(Table1[[#This Row],[pledged]]/Table1[[#This Row],[backers_count]],"0")</f>
        <v>50.685714285714283</v>
      </c>
      <c r="Q1887" s="13">
        <f>(((Table1[[#This Row],[deadline]]/60)/60)/24)+DATE(1970,1,1)</f>
        <v>41131.916666666664</v>
      </c>
      <c r="R1887" s="13">
        <f>(((Table1[[#This Row],[launched_at]]/60)/60)/24)+DATE(1970,1,1)</f>
        <v>41099.093865740739</v>
      </c>
      <c r="S1887" t="s">
        <v>8355</v>
      </c>
      <c r="T1887" t="s">
        <v>8324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ROUND(SUM((Table1[[#This Row],[pledged]]/Table1[[#This Row],[goal]])*100),0)</f>
        <v>102</v>
      </c>
      <c r="P1888" s="8">
        <f>IFERROR(Table1[[#This Row],[pledged]]/Table1[[#This Row],[backers_count]],"0")</f>
        <v>42.241379310344826</v>
      </c>
      <c r="Q1888" s="13">
        <f>(((Table1[[#This Row],[deadline]]/60)/60)/24)+DATE(1970,1,1)</f>
        <v>41955.94835648148</v>
      </c>
      <c r="R1888" s="13">
        <f>(((Table1[[#This Row],[launched_at]]/60)/60)/24)+DATE(1970,1,1)</f>
        <v>41925.906689814816</v>
      </c>
      <c r="S1888" t="s">
        <v>8355</v>
      </c>
      <c r="T1888" t="s">
        <v>8324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ROUND(SUM((Table1[[#This Row],[pledged]]/Table1[[#This Row],[goal]])*100),0)</f>
        <v>111</v>
      </c>
      <c r="P1889" s="8">
        <f>IFERROR(Table1[[#This Row],[pledged]]/Table1[[#This Row],[backers_count]],"0")</f>
        <v>416.875</v>
      </c>
      <c r="Q1889" s="13">
        <f>(((Table1[[#This Row],[deadline]]/60)/60)/24)+DATE(1970,1,1)</f>
        <v>42341.895833333328</v>
      </c>
      <c r="R1889" s="13">
        <f>(((Table1[[#This Row],[launched_at]]/60)/60)/24)+DATE(1970,1,1)</f>
        <v>42323.800138888888</v>
      </c>
      <c r="S1889" t="s">
        <v>8355</v>
      </c>
      <c r="T1889" t="s">
        <v>8324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ROUND(SUM((Table1[[#This Row],[pledged]]/Table1[[#This Row],[goal]])*100),0)</f>
        <v>166</v>
      </c>
      <c r="P1890" s="8">
        <f>IFERROR(Table1[[#This Row],[pledged]]/Table1[[#This Row],[backers_count]],"0")</f>
        <v>46.651685393258425</v>
      </c>
      <c r="Q1890" s="13">
        <f>(((Table1[[#This Row],[deadline]]/60)/60)/24)+DATE(1970,1,1)</f>
        <v>40330.207638888889</v>
      </c>
      <c r="R1890" s="13">
        <f>(((Table1[[#This Row],[launched_at]]/60)/60)/24)+DATE(1970,1,1)</f>
        <v>40299.239953703705</v>
      </c>
      <c r="S1890" t="s">
        <v>8355</v>
      </c>
      <c r="T1890" t="s">
        <v>8324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ROUND(SUM((Table1[[#This Row],[pledged]]/Table1[[#This Row],[goal]])*100),0)</f>
        <v>107</v>
      </c>
      <c r="P1891" s="8">
        <f>IFERROR(Table1[[#This Row],[pledged]]/Table1[[#This Row],[backers_count]],"0")</f>
        <v>48.454545454545453</v>
      </c>
      <c r="Q1891" s="13">
        <f>(((Table1[[#This Row],[deadline]]/60)/60)/24)+DATE(1970,1,1)</f>
        <v>41344.751689814817</v>
      </c>
      <c r="R1891" s="13">
        <f>(((Table1[[#This Row],[launched_at]]/60)/60)/24)+DATE(1970,1,1)</f>
        <v>41299.793356481481</v>
      </c>
      <c r="S1891" t="s">
        <v>8355</v>
      </c>
      <c r="T1891" t="s">
        <v>8324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ROUND(SUM((Table1[[#This Row],[pledged]]/Table1[[#This Row],[goal]])*100),0)</f>
        <v>145</v>
      </c>
      <c r="P1892" s="8">
        <f>IFERROR(Table1[[#This Row],[pledged]]/Table1[[#This Row],[backers_count]],"0")</f>
        <v>70.5289837398374</v>
      </c>
      <c r="Q1892" s="13">
        <f>(((Table1[[#This Row],[deadline]]/60)/60)/24)+DATE(1970,1,1)</f>
        <v>41258.786203703705</v>
      </c>
      <c r="R1892" s="13">
        <f>(((Table1[[#This Row],[launched_at]]/60)/60)/24)+DATE(1970,1,1)</f>
        <v>41228.786203703705</v>
      </c>
      <c r="S1892" t="s">
        <v>8355</v>
      </c>
      <c r="T1892" t="s">
        <v>8324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ROUND(SUM((Table1[[#This Row],[pledged]]/Table1[[#This Row],[goal]])*100),0)</f>
        <v>106</v>
      </c>
      <c r="P1893" s="8">
        <f>IFERROR(Table1[[#This Row],[pledged]]/Table1[[#This Row],[backers_count]],"0")</f>
        <v>87.958333333333329</v>
      </c>
      <c r="Q1893" s="13">
        <f>(((Table1[[#This Row],[deadline]]/60)/60)/24)+DATE(1970,1,1)</f>
        <v>40381.25</v>
      </c>
      <c r="R1893" s="13">
        <f>(((Table1[[#This Row],[launched_at]]/60)/60)/24)+DATE(1970,1,1)</f>
        <v>40335.798078703701</v>
      </c>
      <c r="S1893" t="s">
        <v>8355</v>
      </c>
      <c r="T1893" t="s">
        <v>8324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ROUND(SUM((Table1[[#This Row],[pledged]]/Table1[[#This Row],[goal]])*100),0)</f>
        <v>137</v>
      </c>
      <c r="P1894" s="8">
        <f>IFERROR(Table1[[#This Row],[pledged]]/Table1[[#This Row],[backers_count]],"0")</f>
        <v>26.26923076923077</v>
      </c>
      <c r="Q1894" s="13">
        <f>(((Table1[[#This Row],[deadline]]/60)/60)/24)+DATE(1970,1,1)</f>
        <v>40701.637511574074</v>
      </c>
      <c r="R1894" s="13">
        <f>(((Table1[[#This Row],[launched_at]]/60)/60)/24)+DATE(1970,1,1)</f>
        <v>40671.637511574074</v>
      </c>
      <c r="S1894" t="s">
        <v>8355</v>
      </c>
      <c r="T1894" t="s">
        <v>8324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ROUND(SUM((Table1[[#This Row],[pledged]]/Table1[[#This Row],[goal]])*100),0)</f>
        <v>104</v>
      </c>
      <c r="P1895" s="8">
        <f>IFERROR(Table1[[#This Row],[pledged]]/Table1[[#This Row],[backers_count]],"0")</f>
        <v>57.777777777777779</v>
      </c>
      <c r="Q1895" s="13">
        <f>(((Table1[[#This Row],[deadline]]/60)/60)/24)+DATE(1970,1,1)</f>
        <v>40649.165972222225</v>
      </c>
      <c r="R1895" s="13">
        <f>(((Table1[[#This Row],[launched_at]]/60)/60)/24)+DATE(1970,1,1)</f>
        <v>40632.94195601852</v>
      </c>
      <c r="S1895" t="s">
        <v>8355</v>
      </c>
      <c r="T1895" t="s">
        <v>8324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ROUND(SUM((Table1[[#This Row],[pledged]]/Table1[[#This Row],[goal]])*100),0)</f>
        <v>115</v>
      </c>
      <c r="P1896" s="8">
        <f>IFERROR(Table1[[#This Row],[pledged]]/Table1[[#This Row],[backers_count]],"0")</f>
        <v>57.25</v>
      </c>
      <c r="Q1896" s="13">
        <f>(((Table1[[#This Row],[deadline]]/60)/60)/24)+DATE(1970,1,1)</f>
        <v>40951.904895833337</v>
      </c>
      <c r="R1896" s="13">
        <f>(((Table1[[#This Row],[launched_at]]/60)/60)/24)+DATE(1970,1,1)</f>
        <v>40920.904895833337</v>
      </c>
      <c r="S1896" t="s">
        <v>8355</v>
      </c>
      <c r="T1896" t="s">
        <v>8324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ROUND(SUM((Table1[[#This Row],[pledged]]/Table1[[#This Row],[goal]])*100),0)</f>
        <v>102</v>
      </c>
      <c r="P1897" s="8">
        <f>IFERROR(Table1[[#This Row],[pledged]]/Table1[[#This Row],[backers_count]],"0")</f>
        <v>196.34042553191489</v>
      </c>
      <c r="Q1897" s="13">
        <f>(((Table1[[#This Row],[deadline]]/60)/60)/24)+DATE(1970,1,1)</f>
        <v>42297.746782407412</v>
      </c>
      <c r="R1897" s="13">
        <f>(((Table1[[#This Row],[launched_at]]/60)/60)/24)+DATE(1970,1,1)</f>
        <v>42267.746782407412</v>
      </c>
      <c r="S1897" t="s">
        <v>8355</v>
      </c>
      <c r="T1897" t="s">
        <v>8324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ROUND(SUM((Table1[[#This Row],[pledged]]/Table1[[#This Row],[goal]])*100),0)</f>
        <v>124</v>
      </c>
      <c r="P1898" s="8">
        <f>IFERROR(Table1[[#This Row],[pledged]]/Table1[[#This Row],[backers_count]],"0")</f>
        <v>43</v>
      </c>
      <c r="Q1898" s="13">
        <f>(((Table1[[#This Row],[deadline]]/60)/60)/24)+DATE(1970,1,1)</f>
        <v>41011.710243055553</v>
      </c>
      <c r="R1898" s="13">
        <f>(((Table1[[#This Row],[launched_at]]/60)/60)/24)+DATE(1970,1,1)</f>
        <v>40981.710243055553</v>
      </c>
      <c r="S1898" t="s">
        <v>8355</v>
      </c>
      <c r="T1898" t="s">
        <v>8324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ROUND(SUM((Table1[[#This Row],[pledged]]/Table1[[#This Row],[goal]])*100),0)</f>
        <v>102</v>
      </c>
      <c r="P1899" s="8">
        <f>IFERROR(Table1[[#This Row],[pledged]]/Table1[[#This Row],[backers_count]],"0")</f>
        <v>35.551912568306008</v>
      </c>
      <c r="Q1899" s="13">
        <f>(((Table1[[#This Row],[deadline]]/60)/60)/24)+DATE(1970,1,1)</f>
        <v>41702.875</v>
      </c>
      <c r="R1899" s="13">
        <f>(((Table1[[#This Row],[launched_at]]/60)/60)/24)+DATE(1970,1,1)</f>
        <v>41680.583402777782</v>
      </c>
      <c r="S1899" t="s">
        <v>8355</v>
      </c>
      <c r="T1899" t="s">
        <v>8324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ROUND(SUM((Table1[[#This Row],[pledged]]/Table1[[#This Row],[goal]])*100),0)</f>
        <v>145</v>
      </c>
      <c r="P1900" s="8">
        <f>IFERROR(Table1[[#This Row],[pledged]]/Table1[[#This Row],[backers_count]],"0")</f>
        <v>68.80952380952381</v>
      </c>
      <c r="Q1900" s="13">
        <f>(((Table1[[#This Row],[deadline]]/60)/60)/24)+DATE(1970,1,1)</f>
        <v>42401.75</v>
      </c>
      <c r="R1900" s="13">
        <f>(((Table1[[#This Row],[launched_at]]/60)/60)/24)+DATE(1970,1,1)</f>
        <v>42366.192974537036</v>
      </c>
      <c r="S1900" t="s">
        <v>8355</v>
      </c>
      <c r="T1900" t="s">
        <v>8324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ROUND(SUM((Table1[[#This Row],[pledged]]/Table1[[#This Row],[goal]])*100),0)</f>
        <v>133</v>
      </c>
      <c r="P1901" s="8">
        <f>IFERROR(Table1[[#This Row],[pledged]]/Table1[[#This Row],[backers_count]],"0")</f>
        <v>28.571428571428573</v>
      </c>
      <c r="Q1901" s="13">
        <f>(((Table1[[#This Row],[deadline]]/60)/60)/24)+DATE(1970,1,1)</f>
        <v>42088.90006944444</v>
      </c>
      <c r="R1901" s="13">
        <f>(((Table1[[#This Row],[launched_at]]/60)/60)/24)+DATE(1970,1,1)</f>
        <v>42058.941736111112</v>
      </c>
      <c r="S1901" t="s">
        <v>8355</v>
      </c>
      <c r="T1901" t="s">
        <v>8324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ROUND(SUM((Table1[[#This Row],[pledged]]/Table1[[#This Row],[goal]])*100),0)</f>
        <v>109</v>
      </c>
      <c r="P1902" s="8">
        <f>IFERROR(Table1[[#This Row],[pledged]]/Table1[[#This Row],[backers_count]],"0")</f>
        <v>50.631666666666668</v>
      </c>
      <c r="Q1902" s="13">
        <f>(((Table1[[#This Row],[deadline]]/60)/60)/24)+DATE(1970,1,1)</f>
        <v>41188.415972222225</v>
      </c>
      <c r="R1902" s="13">
        <f>(((Table1[[#This Row],[launched_at]]/60)/60)/24)+DATE(1970,1,1)</f>
        <v>41160.871886574074</v>
      </c>
      <c r="S1902" t="s">
        <v>8355</v>
      </c>
      <c r="T1902" t="s">
        <v>8324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ROUND(SUM((Table1[[#This Row],[pledged]]/Table1[[#This Row],[goal]])*100),0)</f>
        <v>3</v>
      </c>
      <c r="P1903" s="8">
        <f>IFERROR(Table1[[#This Row],[pledged]]/Table1[[#This Row],[backers_count]],"0")</f>
        <v>106.8</v>
      </c>
      <c r="Q1903" s="13">
        <f>(((Table1[[#This Row],[deadline]]/60)/60)/24)+DATE(1970,1,1)</f>
        <v>42146.541666666672</v>
      </c>
      <c r="R1903" s="13">
        <f>(((Table1[[#This Row],[launched_at]]/60)/60)/24)+DATE(1970,1,1)</f>
        <v>42116.54315972222</v>
      </c>
      <c r="S1903" t="s">
        <v>8353</v>
      </c>
      <c r="T1903" t="s">
        <v>8339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ROUND(SUM((Table1[[#This Row],[pledged]]/Table1[[#This Row],[goal]])*100),0)</f>
        <v>1</v>
      </c>
      <c r="P1904" s="8">
        <f>IFERROR(Table1[[#This Row],[pledged]]/Table1[[#This Row],[backers_count]],"0")</f>
        <v>4</v>
      </c>
      <c r="Q1904" s="13">
        <f>(((Table1[[#This Row],[deadline]]/60)/60)/24)+DATE(1970,1,1)</f>
        <v>42067.789895833332</v>
      </c>
      <c r="R1904" s="13">
        <f>(((Table1[[#This Row],[launched_at]]/60)/60)/24)+DATE(1970,1,1)</f>
        <v>42037.789895833332</v>
      </c>
      <c r="S1904" t="s">
        <v>8353</v>
      </c>
      <c r="T1904" t="s">
        <v>8339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ROUND(SUM((Table1[[#This Row],[pledged]]/Table1[[#This Row],[goal]])*100),0)</f>
        <v>47</v>
      </c>
      <c r="P1905" s="8">
        <f>IFERROR(Table1[[#This Row],[pledged]]/Table1[[#This Row],[backers_count]],"0")</f>
        <v>34.097560975609753</v>
      </c>
      <c r="Q1905" s="13">
        <f>(((Table1[[#This Row],[deadline]]/60)/60)/24)+DATE(1970,1,1)</f>
        <v>42762.770729166667</v>
      </c>
      <c r="R1905" s="13">
        <f>(((Table1[[#This Row],[launched_at]]/60)/60)/24)+DATE(1970,1,1)</f>
        <v>42702.770729166667</v>
      </c>
      <c r="S1905" t="s">
        <v>8353</v>
      </c>
      <c r="T1905" t="s">
        <v>8339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ROUND(SUM((Table1[[#This Row],[pledged]]/Table1[[#This Row],[goal]])*100),0)</f>
        <v>0</v>
      </c>
      <c r="P1906" s="8">
        <f>IFERROR(Table1[[#This Row],[pledged]]/Table1[[#This Row],[backers_count]],"0")</f>
        <v>25</v>
      </c>
      <c r="Q1906" s="13">
        <f>(((Table1[[#This Row],[deadline]]/60)/60)/24)+DATE(1970,1,1)</f>
        <v>42371.685428240744</v>
      </c>
      <c r="R1906" s="13">
        <f>(((Table1[[#This Row],[launched_at]]/60)/60)/24)+DATE(1970,1,1)</f>
        <v>42326.685428240744</v>
      </c>
      <c r="S1906" t="s">
        <v>8353</v>
      </c>
      <c r="T1906" t="s">
        <v>8339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ROUND(SUM((Table1[[#This Row],[pledged]]/Table1[[#This Row],[goal]])*100),0)</f>
        <v>0</v>
      </c>
      <c r="P1907" s="8">
        <f>IFERROR(Table1[[#This Row],[pledged]]/Table1[[#This Row],[backers_count]],"0")</f>
        <v>10.5</v>
      </c>
      <c r="Q1907" s="13">
        <f>(((Table1[[#This Row],[deadline]]/60)/60)/24)+DATE(1970,1,1)</f>
        <v>41889.925856481481</v>
      </c>
      <c r="R1907" s="13">
        <f>(((Table1[[#This Row],[launched_at]]/60)/60)/24)+DATE(1970,1,1)</f>
        <v>41859.925856481481</v>
      </c>
      <c r="S1907" t="s">
        <v>8353</v>
      </c>
      <c r="T1907" t="s">
        <v>8339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ROUND(SUM((Table1[[#This Row],[pledged]]/Table1[[#This Row],[goal]])*100),0)</f>
        <v>43</v>
      </c>
      <c r="P1908" s="8">
        <f>IFERROR(Table1[[#This Row],[pledged]]/Table1[[#This Row],[backers_count]],"0")</f>
        <v>215.95959595959596</v>
      </c>
      <c r="Q1908" s="13">
        <f>(((Table1[[#This Row],[deadline]]/60)/60)/24)+DATE(1970,1,1)</f>
        <v>42544.671099537038</v>
      </c>
      <c r="R1908" s="13">
        <f>(((Table1[[#This Row],[launched_at]]/60)/60)/24)+DATE(1970,1,1)</f>
        <v>42514.671099537038</v>
      </c>
      <c r="S1908" t="s">
        <v>8353</v>
      </c>
      <c r="T1908" t="s">
        <v>8339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ROUND(SUM((Table1[[#This Row],[pledged]]/Table1[[#This Row],[goal]])*100),0)</f>
        <v>0</v>
      </c>
      <c r="P1909" s="8">
        <f>IFERROR(Table1[[#This Row],[pledged]]/Table1[[#This Row],[backers_count]],"0")</f>
        <v>21.25</v>
      </c>
      <c r="Q1909" s="13">
        <f>(((Table1[[#This Row],[deadline]]/60)/60)/24)+DATE(1970,1,1)</f>
        <v>41782.587094907409</v>
      </c>
      <c r="R1909" s="13">
        <f>(((Table1[[#This Row],[launched_at]]/60)/60)/24)+DATE(1970,1,1)</f>
        <v>41767.587094907409</v>
      </c>
      <c r="S1909" t="s">
        <v>8353</v>
      </c>
      <c r="T1909" t="s">
        <v>8339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ROUND(SUM((Table1[[#This Row],[pledged]]/Table1[[#This Row],[goal]])*100),0)</f>
        <v>2</v>
      </c>
      <c r="P1910" s="8">
        <f>IFERROR(Table1[[#This Row],[pledged]]/Table1[[#This Row],[backers_count]],"0")</f>
        <v>108.25</v>
      </c>
      <c r="Q1910" s="13">
        <f>(((Table1[[#This Row],[deadline]]/60)/60)/24)+DATE(1970,1,1)</f>
        <v>42733.917824074073</v>
      </c>
      <c r="R1910" s="13">
        <f>(((Table1[[#This Row],[launched_at]]/60)/60)/24)+DATE(1970,1,1)</f>
        <v>42703.917824074073</v>
      </c>
      <c r="S1910" t="s">
        <v>8353</v>
      </c>
      <c r="T1910" t="s">
        <v>8339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ROUND(SUM((Table1[[#This Row],[pledged]]/Table1[[#This Row],[goal]])*100),0)</f>
        <v>14</v>
      </c>
      <c r="P1911" s="8">
        <f>IFERROR(Table1[[#This Row],[pledged]]/Table1[[#This Row],[backers_count]],"0")</f>
        <v>129.97368421052633</v>
      </c>
      <c r="Q1911" s="13">
        <f>(((Table1[[#This Row],[deadline]]/60)/60)/24)+DATE(1970,1,1)</f>
        <v>41935.429155092592</v>
      </c>
      <c r="R1911" s="13">
        <f>(((Table1[[#This Row],[launched_at]]/60)/60)/24)+DATE(1970,1,1)</f>
        <v>41905.429155092592</v>
      </c>
      <c r="S1911" t="s">
        <v>8353</v>
      </c>
      <c r="T1911" t="s">
        <v>8339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ROUND(SUM((Table1[[#This Row],[pledged]]/Table1[[#This Row],[goal]])*100),0)</f>
        <v>39</v>
      </c>
      <c r="P1912" s="8">
        <f>IFERROR(Table1[[#This Row],[pledged]]/Table1[[#This Row],[backers_count]],"0")</f>
        <v>117.49473684210527</v>
      </c>
      <c r="Q1912" s="13">
        <f>(((Table1[[#This Row],[deadline]]/60)/60)/24)+DATE(1970,1,1)</f>
        <v>42308.947916666672</v>
      </c>
      <c r="R1912" s="13">
        <f>(((Table1[[#This Row],[launched_at]]/60)/60)/24)+DATE(1970,1,1)</f>
        <v>42264.963159722218</v>
      </c>
      <c r="S1912" t="s">
        <v>8353</v>
      </c>
      <c r="T1912" t="s">
        <v>8339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ROUND(SUM((Table1[[#This Row],[pledged]]/Table1[[#This Row],[goal]])*100),0)</f>
        <v>0</v>
      </c>
      <c r="P1913" s="8">
        <f>IFERROR(Table1[[#This Row],[pledged]]/Table1[[#This Row],[backers_count]],"0")</f>
        <v>10</v>
      </c>
      <c r="Q1913" s="13">
        <f>(((Table1[[#This Row],[deadline]]/60)/60)/24)+DATE(1970,1,1)</f>
        <v>41860.033958333333</v>
      </c>
      <c r="R1913" s="13">
        <f>(((Table1[[#This Row],[launched_at]]/60)/60)/24)+DATE(1970,1,1)</f>
        <v>41830.033958333333</v>
      </c>
      <c r="S1913" t="s">
        <v>8353</v>
      </c>
      <c r="T1913" t="s">
        <v>8339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ROUND(SUM((Table1[[#This Row],[pledged]]/Table1[[#This Row],[goal]])*100),0)</f>
        <v>59</v>
      </c>
      <c r="P1914" s="8">
        <f>IFERROR(Table1[[#This Row],[pledged]]/Table1[[#This Row],[backers_count]],"0")</f>
        <v>70.595238095238102</v>
      </c>
      <c r="Q1914" s="13">
        <f>(((Table1[[#This Row],[deadline]]/60)/60)/24)+DATE(1970,1,1)</f>
        <v>42159.226388888885</v>
      </c>
      <c r="R1914" s="13">
        <f>(((Table1[[#This Row],[launched_at]]/60)/60)/24)+DATE(1970,1,1)</f>
        <v>42129.226388888885</v>
      </c>
      <c r="S1914" t="s">
        <v>8353</v>
      </c>
      <c r="T1914" t="s">
        <v>8339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ROUND(SUM((Table1[[#This Row],[pledged]]/Table1[[#This Row],[goal]])*100),0)</f>
        <v>1</v>
      </c>
      <c r="P1915" s="8">
        <f>IFERROR(Table1[[#This Row],[pledged]]/Table1[[#This Row],[backers_count]],"0")</f>
        <v>24.5</v>
      </c>
      <c r="Q1915" s="13">
        <f>(((Table1[[#This Row],[deadline]]/60)/60)/24)+DATE(1970,1,1)</f>
        <v>41920.511319444442</v>
      </c>
      <c r="R1915" s="13">
        <f>(((Table1[[#This Row],[launched_at]]/60)/60)/24)+DATE(1970,1,1)</f>
        <v>41890.511319444442</v>
      </c>
      <c r="S1915" t="s">
        <v>8353</v>
      </c>
      <c r="T1915" t="s">
        <v>8339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ROUND(SUM((Table1[[#This Row],[pledged]]/Table1[[#This Row],[goal]])*100),0)</f>
        <v>9</v>
      </c>
      <c r="P1916" s="8">
        <f>IFERROR(Table1[[#This Row],[pledged]]/Table1[[#This Row],[backers_count]],"0")</f>
        <v>30</v>
      </c>
      <c r="Q1916" s="13">
        <f>(((Table1[[#This Row],[deadline]]/60)/60)/24)+DATE(1970,1,1)</f>
        <v>41944.165972222225</v>
      </c>
      <c r="R1916" s="13">
        <f>(((Table1[[#This Row],[launched_at]]/60)/60)/24)+DATE(1970,1,1)</f>
        <v>41929.174456018518</v>
      </c>
      <c r="S1916" t="s">
        <v>8353</v>
      </c>
      <c r="T1916" t="s">
        <v>8339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ROUND(SUM((Table1[[#This Row],[pledged]]/Table1[[#This Row],[goal]])*100),0)</f>
        <v>2</v>
      </c>
      <c r="P1917" s="8">
        <f>IFERROR(Table1[[#This Row],[pledged]]/Table1[[#This Row],[backers_count]],"0")</f>
        <v>2</v>
      </c>
      <c r="Q1917" s="13">
        <f>(((Table1[[#This Row],[deadline]]/60)/60)/24)+DATE(1970,1,1)</f>
        <v>41884.04886574074</v>
      </c>
      <c r="R1917" s="13">
        <f>(((Table1[[#This Row],[launched_at]]/60)/60)/24)+DATE(1970,1,1)</f>
        <v>41864.04886574074</v>
      </c>
      <c r="S1917" t="s">
        <v>8353</v>
      </c>
      <c r="T1917" t="s">
        <v>8339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ROUND(SUM((Table1[[#This Row],[pledged]]/Table1[[#This Row],[goal]])*100),0)</f>
        <v>1</v>
      </c>
      <c r="P1918" s="8">
        <f>IFERROR(Table1[[#This Row],[pledged]]/Table1[[#This Row],[backers_count]],"0")</f>
        <v>17</v>
      </c>
      <c r="Q1918" s="13">
        <f>(((Table1[[#This Row],[deadline]]/60)/60)/24)+DATE(1970,1,1)</f>
        <v>42681.758969907409</v>
      </c>
      <c r="R1918" s="13">
        <f>(((Table1[[#This Row],[launched_at]]/60)/60)/24)+DATE(1970,1,1)</f>
        <v>42656.717303240745</v>
      </c>
      <c r="S1918" t="s">
        <v>8353</v>
      </c>
      <c r="T1918" t="s">
        <v>8339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ROUND(SUM((Table1[[#This Row],[pledged]]/Table1[[#This Row],[goal]])*100),0)</f>
        <v>53</v>
      </c>
      <c r="P1919" s="8">
        <f>IFERROR(Table1[[#This Row],[pledged]]/Table1[[#This Row],[backers_count]],"0")</f>
        <v>2928.9285714285716</v>
      </c>
      <c r="Q1919" s="13">
        <f>(((Table1[[#This Row],[deadline]]/60)/60)/24)+DATE(1970,1,1)</f>
        <v>42776.270057870366</v>
      </c>
      <c r="R1919" s="13">
        <f>(((Table1[[#This Row],[launched_at]]/60)/60)/24)+DATE(1970,1,1)</f>
        <v>42746.270057870366</v>
      </c>
      <c r="S1919" t="s">
        <v>8353</v>
      </c>
      <c r="T1919" t="s">
        <v>8339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ROUND(SUM((Table1[[#This Row],[pledged]]/Table1[[#This Row],[goal]])*100),0)</f>
        <v>1</v>
      </c>
      <c r="P1920" s="8">
        <f>IFERROR(Table1[[#This Row],[pledged]]/Table1[[#This Row],[backers_count]],"0")</f>
        <v>28.888888888888889</v>
      </c>
      <c r="Q1920" s="13">
        <f>(((Table1[[#This Row],[deadline]]/60)/60)/24)+DATE(1970,1,1)</f>
        <v>41863.789942129632</v>
      </c>
      <c r="R1920" s="13">
        <f>(((Table1[[#This Row],[launched_at]]/60)/60)/24)+DATE(1970,1,1)</f>
        <v>41828.789942129632</v>
      </c>
      <c r="S1920" t="s">
        <v>8353</v>
      </c>
      <c r="T1920" t="s">
        <v>8339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ROUND(SUM((Table1[[#This Row],[pledged]]/Table1[[#This Row],[goal]])*100),0)</f>
        <v>47</v>
      </c>
      <c r="P1921" s="8">
        <f>IFERROR(Table1[[#This Row],[pledged]]/Table1[[#This Row],[backers_count]],"0")</f>
        <v>29.625</v>
      </c>
      <c r="Q1921" s="13">
        <f>(((Table1[[#This Row],[deadline]]/60)/60)/24)+DATE(1970,1,1)</f>
        <v>42143.875567129624</v>
      </c>
      <c r="R1921" s="13">
        <f>(((Table1[[#This Row],[launched_at]]/60)/60)/24)+DATE(1970,1,1)</f>
        <v>42113.875567129624</v>
      </c>
      <c r="S1921" t="s">
        <v>8353</v>
      </c>
      <c r="T1921" t="s">
        <v>8339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ROUND(SUM((Table1[[#This Row],[pledged]]/Table1[[#This Row],[goal]])*100),0)</f>
        <v>43</v>
      </c>
      <c r="P1922" s="8">
        <f>IFERROR(Table1[[#This Row],[pledged]]/Table1[[#This Row],[backers_count]],"0")</f>
        <v>40.980952380952381</v>
      </c>
      <c r="Q1922" s="13">
        <f>(((Table1[[#This Row],[deadline]]/60)/60)/24)+DATE(1970,1,1)</f>
        <v>42298.958333333328</v>
      </c>
      <c r="R1922" s="13">
        <f>(((Table1[[#This Row],[launched_at]]/60)/60)/24)+DATE(1970,1,1)</f>
        <v>42270.875706018516</v>
      </c>
      <c r="S1922" t="s">
        <v>8353</v>
      </c>
      <c r="T1922" t="s">
        <v>8339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ROUND(SUM((Table1[[#This Row],[pledged]]/Table1[[#This Row],[goal]])*100),0)</f>
        <v>137</v>
      </c>
      <c r="P1923" s="8">
        <f>IFERROR(Table1[[#This Row],[pledged]]/Table1[[#This Row],[backers_count]],"0")</f>
        <v>54</v>
      </c>
      <c r="Q1923" s="13">
        <f>(((Table1[[#This Row],[deadline]]/60)/60)/24)+DATE(1970,1,1)</f>
        <v>41104.221562500003</v>
      </c>
      <c r="R1923" s="13">
        <f>(((Table1[[#This Row],[launched_at]]/60)/60)/24)+DATE(1970,1,1)</f>
        <v>41074.221562500003</v>
      </c>
      <c r="S1923" t="s">
        <v>8355</v>
      </c>
      <c r="T1923" t="s">
        <v>8324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ROUND(SUM((Table1[[#This Row],[pledged]]/Table1[[#This Row],[goal]])*100),0)</f>
        <v>116</v>
      </c>
      <c r="P1924" s="8">
        <f>IFERROR(Table1[[#This Row],[pledged]]/Table1[[#This Row],[backers_count]],"0")</f>
        <v>36.109375</v>
      </c>
      <c r="Q1924" s="13">
        <f>(((Table1[[#This Row],[deadline]]/60)/60)/24)+DATE(1970,1,1)</f>
        <v>41620.255868055552</v>
      </c>
      <c r="R1924" s="13">
        <f>(((Table1[[#This Row],[launched_at]]/60)/60)/24)+DATE(1970,1,1)</f>
        <v>41590.255868055552</v>
      </c>
      <c r="S1924" t="s">
        <v>8355</v>
      </c>
      <c r="T1924" t="s">
        <v>8324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ROUND(SUM((Table1[[#This Row],[pledged]]/Table1[[#This Row],[goal]])*100),0)</f>
        <v>241</v>
      </c>
      <c r="P1925" s="8">
        <f>IFERROR(Table1[[#This Row],[pledged]]/Table1[[#This Row],[backers_count]],"0")</f>
        <v>23.153846153846153</v>
      </c>
      <c r="Q1925" s="13">
        <f>(((Table1[[#This Row],[deadline]]/60)/60)/24)+DATE(1970,1,1)</f>
        <v>40813.207638888889</v>
      </c>
      <c r="R1925" s="13">
        <f>(((Table1[[#This Row],[launched_at]]/60)/60)/24)+DATE(1970,1,1)</f>
        <v>40772.848749999997</v>
      </c>
      <c r="S1925" t="s">
        <v>8355</v>
      </c>
      <c r="T1925" t="s">
        <v>8324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ROUND(SUM((Table1[[#This Row],[pledged]]/Table1[[#This Row],[goal]])*100),0)</f>
        <v>114</v>
      </c>
      <c r="P1926" s="8">
        <f>IFERROR(Table1[[#This Row],[pledged]]/Table1[[#This Row],[backers_count]],"0")</f>
        <v>104</v>
      </c>
      <c r="Q1926" s="13">
        <f>(((Table1[[#This Row],[deadline]]/60)/60)/24)+DATE(1970,1,1)</f>
        <v>41654.814583333333</v>
      </c>
      <c r="R1926" s="13">
        <f>(((Table1[[#This Row],[launched_at]]/60)/60)/24)+DATE(1970,1,1)</f>
        <v>41626.761053240742</v>
      </c>
      <c r="S1926" t="s">
        <v>8355</v>
      </c>
      <c r="T1926" t="s">
        <v>8324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ROUND(SUM((Table1[[#This Row],[pledged]]/Table1[[#This Row],[goal]])*100),0)</f>
        <v>110</v>
      </c>
      <c r="P1927" s="8">
        <f>IFERROR(Table1[[#This Row],[pledged]]/Table1[[#This Row],[backers_count]],"0")</f>
        <v>31.826923076923077</v>
      </c>
      <c r="Q1927" s="13">
        <f>(((Table1[[#This Row],[deadline]]/60)/60)/24)+DATE(1970,1,1)</f>
        <v>41558</v>
      </c>
      <c r="R1927" s="13">
        <f>(((Table1[[#This Row],[launched_at]]/60)/60)/24)+DATE(1970,1,1)</f>
        <v>41535.90148148148</v>
      </c>
      <c r="S1927" t="s">
        <v>8355</v>
      </c>
      <c r="T1927" t="s">
        <v>8324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ROUND(SUM((Table1[[#This Row],[pledged]]/Table1[[#This Row],[goal]])*100),0)</f>
        <v>195</v>
      </c>
      <c r="P1928" s="8">
        <f>IFERROR(Table1[[#This Row],[pledged]]/Table1[[#This Row],[backers_count]],"0")</f>
        <v>27.3896261682243</v>
      </c>
      <c r="Q1928" s="13">
        <f>(((Table1[[#This Row],[deadline]]/60)/60)/24)+DATE(1970,1,1)</f>
        <v>40484.018055555556</v>
      </c>
      <c r="R1928" s="13">
        <f>(((Table1[[#This Row],[launched_at]]/60)/60)/24)+DATE(1970,1,1)</f>
        <v>40456.954351851848</v>
      </c>
      <c r="S1928" t="s">
        <v>8355</v>
      </c>
      <c r="T1928" t="s">
        <v>8324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ROUND(SUM((Table1[[#This Row],[pledged]]/Table1[[#This Row],[goal]])*100),0)</f>
        <v>103</v>
      </c>
      <c r="P1929" s="8">
        <f>IFERROR(Table1[[#This Row],[pledged]]/Table1[[#This Row],[backers_count]],"0")</f>
        <v>56.363636363636367</v>
      </c>
      <c r="Q1929" s="13">
        <f>(((Table1[[#This Row],[deadline]]/60)/60)/24)+DATE(1970,1,1)</f>
        <v>40976.207638888889</v>
      </c>
      <c r="R1929" s="13">
        <f>(((Table1[[#This Row],[launched_at]]/60)/60)/24)+DATE(1970,1,1)</f>
        <v>40960.861562500002</v>
      </c>
      <c r="S1929" t="s">
        <v>8355</v>
      </c>
      <c r="T1929" t="s">
        <v>8324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ROUND(SUM((Table1[[#This Row],[pledged]]/Table1[[#This Row],[goal]])*100),0)</f>
        <v>103</v>
      </c>
      <c r="P1930" s="8">
        <f>IFERROR(Table1[[#This Row],[pledged]]/Table1[[#This Row],[backers_count]],"0")</f>
        <v>77.352941176470594</v>
      </c>
      <c r="Q1930" s="13">
        <f>(((Table1[[#This Row],[deadline]]/60)/60)/24)+DATE(1970,1,1)</f>
        <v>41401.648078703707</v>
      </c>
      <c r="R1930" s="13">
        <f>(((Table1[[#This Row],[launched_at]]/60)/60)/24)+DATE(1970,1,1)</f>
        <v>41371.648078703707</v>
      </c>
      <c r="S1930" t="s">
        <v>8355</v>
      </c>
      <c r="T1930" t="s">
        <v>8324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ROUND(SUM((Table1[[#This Row],[pledged]]/Table1[[#This Row],[goal]])*100),0)</f>
        <v>100</v>
      </c>
      <c r="P1931" s="8">
        <f>IFERROR(Table1[[#This Row],[pledged]]/Table1[[#This Row],[backers_count]],"0")</f>
        <v>42.8</v>
      </c>
      <c r="Q1931" s="13">
        <f>(((Table1[[#This Row],[deadline]]/60)/60)/24)+DATE(1970,1,1)</f>
        <v>40729.021597222221</v>
      </c>
      <c r="R1931" s="13">
        <f>(((Table1[[#This Row],[launched_at]]/60)/60)/24)+DATE(1970,1,1)</f>
        <v>40687.021597222221</v>
      </c>
      <c r="S1931" t="s">
        <v>8355</v>
      </c>
      <c r="T1931" t="s">
        <v>8324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ROUND(SUM((Table1[[#This Row],[pledged]]/Table1[[#This Row],[goal]])*100),0)</f>
        <v>127</v>
      </c>
      <c r="P1932" s="8">
        <f>IFERROR(Table1[[#This Row],[pledged]]/Table1[[#This Row],[backers_count]],"0")</f>
        <v>48.846153846153847</v>
      </c>
      <c r="Q1932" s="13">
        <f>(((Table1[[#This Row],[deadline]]/60)/60)/24)+DATE(1970,1,1)</f>
        <v>41462.558819444443</v>
      </c>
      <c r="R1932" s="13">
        <f>(((Table1[[#This Row],[launched_at]]/60)/60)/24)+DATE(1970,1,1)</f>
        <v>41402.558819444443</v>
      </c>
      <c r="S1932" t="s">
        <v>8355</v>
      </c>
      <c r="T1932" t="s">
        <v>8324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ROUND(SUM((Table1[[#This Row],[pledged]]/Table1[[#This Row],[goal]])*100),0)</f>
        <v>121</v>
      </c>
      <c r="P1933" s="8">
        <f>IFERROR(Table1[[#This Row],[pledged]]/Table1[[#This Row],[backers_count]],"0")</f>
        <v>48.240400000000001</v>
      </c>
      <c r="Q1933" s="13">
        <f>(((Table1[[#This Row],[deadline]]/60)/60)/24)+DATE(1970,1,1)</f>
        <v>41051.145833333336</v>
      </c>
      <c r="R1933" s="13">
        <f>(((Table1[[#This Row],[launched_at]]/60)/60)/24)+DATE(1970,1,1)</f>
        <v>41037.892465277779</v>
      </c>
      <c r="S1933" t="s">
        <v>8355</v>
      </c>
      <c r="T1933" t="s">
        <v>8324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ROUND(SUM((Table1[[#This Row],[pledged]]/Table1[[#This Row],[goal]])*100),0)</f>
        <v>107</v>
      </c>
      <c r="P1934" s="8">
        <f>IFERROR(Table1[[#This Row],[pledged]]/Table1[[#This Row],[backers_count]],"0")</f>
        <v>70.212500000000006</v>
      </c>
      <c r="Q1934" s="13">
        <f>(((Table1[[#This Row],[deadline]]/60)/60)/24)+DATE(1970,1,1)</f>
        <v>40932.809872685182</v>
      </c>
      <c r="R1934" s="13">
        <f>(((Table1[[#This Row],[launched_at]]/60)/60)/24)+DATE(1970,1,1)</f>
        <v>40911.809872685182</v>
      </c>
      <c r="S1934" t="s">
        <v>8355</v>
      </c>
      <c r="T1934" t="s">
        <v>8324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ROUND(SUM((Table1[[#This Row],[pledged]]/Table1[[#This Row],[goal]])*100),0)</f>
        <v>172</v>
      </c>
      <c r="P1935" s="8">
        <f>IFERROR(Table1[[#This Row],[pledged]]/Table1[[#This Row],[backers_count]],"0")</f>
        <v>94.054545454545448</v>
      </c>
      <c r="Q1935" s="13">
        <f>(((Table1[[#This Row],[deadline]]/60)/60)/24)+DATE(1970,1,1)</f>
        <v>41909.130868055552</v>
      </c>
      <c r="R1935" s="13">
        <f>(((Table1[[#This Row],[launched_at]]/60)/60)/24)+DATE(1970,1,1)</f>
        <v>41879.130868055552</v>
      </c>
      <c r="S1935" t="s">
        <v>8355</v>
      </c>
      <c r="T1935" t="s">
        <v>8324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ROUND(SUM((Table1[[#This Row],[pledged]]/Table1[[#This Row],[goal]])*100),0)</f>
        <v>124</v>
      </c>
      <c r="P1936" s="8">
        <f>IFERROR(Table1[[#This Row],[pledged]]/Table1[[#This Row],[backers_count]],"0")</f>
        <v>80.272727272727266</v>
      </c>
      <c r="Q1936" s="13">
        <f>(((Table1[[#This Row],[deadline]]/60)/60)/24)+DATE(1970,1,1)</f>
        <v>40902.208333333336</v>
      </c>
      <c r="R1936" s="13">
        <f>(((Table1[[#This Row],[launched_at]]/60)/60)/24)+DATE(1970,1,1)</f>
        <v>40865.867141203707</v>
      </c>
      <c r="S1936" t="s">
        <v>8355</v>
      </c>
      <c r="T1936" t="s">
        <v>8324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ROUND(SUM((Table1[[#This Row],[pledged]]/Table1[[#This Row],[goal]])*100),0)</f>
        <v>108</v>
      </c>
      <c r="P1937" s="8">
        <f>IFERROR(Table1[[#This Row],[pledged]]/Table1[[#This Row],[backers_count]],"0")</f>
        <v>54.2</v>
      </c>
      <c r="Q1937" s="13">
        <f>(((Table1[[#This Row],[deadline]]/60)/60)/24)+DATE(1970,1,1)</f>
        <v>41811.207638888889</v>
      </c>
      <c r="R1937" s="13">
        <f>(((Table1[[#This Row],[launched_at]]/60)/60)/24)+DATE(1970,1,1)</f>
        <v>41773.932534722226</v>
      </c>
      <c r="S1937" t="s">
        <v>8355</v>
      </c>
      <c r="T1937" t="s">
        <v>8324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ROUND(SUM((Table1[[#This Row],[pledged]]/Table1[[#This Row],[goal]])*100),0)</f>
        <v>117</v>
      </c>
      <c r="P1938" s="8">
        <f>IFERROR(Table1[[#This Row],[pledged]]/Table1[[#This Row],[backers_count]],"0")</f>
        <v>60.26903448275862</v>
      </c>
      <c r="Q1938" s="13">
        <f>(((Table1[[#This Row],[deadline]]/60)/60)/24)+DATE(1970,1,1)</f>
        <v>40883.249305555553</v>
      </c>
      <c r="R1938" s="13">
        <f>(((Table1[[#This Row],[launched_at]]/60)/60)/24)+DATE(1970,1,1)</f>
        <v>40852.889699074076</v>
      </c>
      <c r="S1938" t="s">
        <v>8355</v>
      </c>
      <c r="T1938" t="s">
        <v>8324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ROUND(SUM((Table1[[#This Row],[pledged]]/Table1[[#This Row],[goal]])*100),0)</f>
        <v>187</v>
      </c>
      <c r="P1939" s="8">
        <f>IFERROR(Table1[[#This Row],[pledged]]/Table1[[#This Row],[backers_count]],"0")</f>
        <v>38.740344827586206</v>
      </c>
      <c r="Q1939" s="13">
        <f>(((Table1[[#This Row],[deadline]]/60)/60)/24)+DATE(1970,1,1)</f>
        <v>41075.165972222225</v>
      </c>
      <c r="R1939" s="13">
        <f>(((Table1[[#This Row],[launched_at]]/60)/60)/24)+DATE(1970,1,1)</f>
        <v>41059.118993055556</v>
      </c>
      <c r="S1939" t="s">
        <v>8355</v>
      </c>
      <c r="T1939" t="s">
        <v>8324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ROUND(SUM((Table1[[#This Row],[pledged]]/Table1[[#This Row],[goal]])*100),0)</f>
        <v>116</v>
      </c>
      <c r="P1940" s="8">
        <f>IFERROR(Table1[[#This Row],[pledged]]/Table1[[#This Row],[backers_count]],"0")</f>
        <v>152.54385964912279</v>
      </c>
      <c r="Q1940" s="13">
        <f>(((Table1[[#This Row],[deadline]]/60)/60)/24)+DATE(1970,1,1)</f>
        <v>41457.208333333336</v>
      </c>
      <c r="R1940" s="13">
        <f>(((Table1[[#This Row],[launched_at]]/60)/60)/24)+DATE(1970,1,1)</f>
        <v>41426.259618055556</v>
      </c>
      <c r="S1940" t="s">
        <v>8355</v>
      </c>
      <c r="T1940" t="s">
        <v>8324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ROUND(SUM((Table1[[#This Row],[pledged]]/Table1[[#This Row],[goal]])*100),0)</f>
        <v>111</v>
      </c>
      <c r="P1941" s="8">
        <f>IFERROR(Table1[[#This Row],[pledged]]/Table1[[#This Row],[backers_count]],"0")</f>
        <v>115.3125</v>
      </c>
      <c r="Q1941" s="13">
        <f>(((Table1[[#This Row],[deadline]]/60)/60)/24)+DATE(1970,1,1)</f>
        <v>41343.943379629629</v>
      </c>
      <c r="R1941" s="13">
        <f>(((Table1[[#This Row],[launched_at]]/60)/60)/24)+DATE(1970,1,1)</f>
        <v>41313.985046296293</v>
      </c>
      <c r="S1941" t="s">
        <v>8355</v>
      </c>
      <c r="T1941" t="s">
        <v>8324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ROUND(SUM((Table1[[#This Row],[pledged]]/Table1[[#This Row],[goal]])*100),0)</f>
        <v>171</v>
      </c>
      <c r="P1942" s="8">
        <f>IFERROR(Table1[[#This Row],[pledged]]/Table1[[#This Row],[backers_count]],"0")</f>
        <v>35.838709677419352</v>
      </c>
      <c r="Q1942" s="13">
        <f>(((Table1[[#This Row],[deadline]]/60)/60)/24)+DATE(1970,1,1)</f>
        <v>40709.165972222225</v>
      </c>
      <c r="R1942" s="13">
        <f>(((Table1[[#This Row],[launched_at]]/60)/60)/24)+DATE(1970,1,1)</f>
        <v>40670.507326388892</v>
      </c>
      <c r="S1942" t="s">
        <v>8355</v>
      </c>
      <c r="T1942" t="s">
        <v>8324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ROUND(SUM((Table1[[#This Row],[pledged]]/Table1[[#This Row],[goal]])*100),0)</f>
        <v>126</v>
      </c>
      <c r="P1943" s="8">
        <f>IFERROR(Table1[[#This Row],[pledged]]/Table1[[#This Row],[backers_count]],"0")</f>
        <v>64.570118779438872</v>
      </c>
      <c r="Q1943" s="13">
        <f>(((Table1[[#This Row],[deadline]]/60)/60)/24)+DATE(1970,1,1)</f>
        <v>41774.290868055556</v>
      </c>
      <c r="R1943" s="13">
        <f>(((Table1[[#This Row],[launched_at]]/60)/60)/24)+DATE(1970,1,1)</f>
        <v>41744.290868055556</v>
      </c>
      <c r="S1943" t="s">
        <v>8353</v>
      </c>
      <c r="T1943" t="s">
        <v>8340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ROUND(SUM((Table1[[#This Row],[pledged]]/Table1[[#This Row],[goal]])*100),0)</f>
        <v>138</v>
      </c>
      <c r="P1944" s="8">
        <f>IFERROR(Table1[[#This Row],[pledged]]/Table1[[#This Row],[backers_count]],"0")</f>
        <v>87.436000000000007</v>
      </c>
      <c r="Q1944" s="13">
        <f>(((Table1[[#This Row],[deadline]]/60)/60)/24)+DATE(1970,1,1)</f>
        <v>40728.828009259261</v>
      </c>
      <c r="R1944" s="13">
        <f>(((Table1[[#This Row],[launched_at]]/60)/60)/24)+DATE(1970,1,1)</f>
        <v>40638.828009259261</v>
      </c>
      <c r="S1944" t="s">
        <v>8353</v>
      </c>
      <c r="T1944" t="s">
        <v>8340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ROUND(SUM((Table1[[#This Row],[pledged]]/Table1[[#This Row],[goal]])*100),0)</f>
        <v>1705</v>
      </c>
      <c r="P1945" s="8">
        <f>IFERROR(Table1[[#This Row],[pledged]]/Table1[[#This Row],[backers_count]],"0")</f>
        <v>68.815577078288939</v>
      </c>
      <c r="Q1945" s="13">
        <f>(((Table1[[#This Row],[deadline]]/60)/60)/24)+DATE(1970,1,1)</f>
        <v>42593.269861111112</v>
      </c>
      <c r="R1945" s="13">
        <f>(((Table1[[#This Row],[launched_at]]/60)/60)/24)+DATE(1970,1,1)</f>
        <v>42548.269861111112</v>
      </c>
      <c r="S1945" t="s">
        <v>8353</v>
      </c>
      <c r="T1945" t="s">
        <v>8340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ROUND(SUM((Table1[[#This Row],[pledged]]/Table1[[#This Row],[goal]])*100),0)</f>
        <v>788</v>
      </c>
      <c r="P1946" s="8">
        <f>IFERROR(Table1[[#This Row],[pledged]]/Table1[[#This Row],[backers_count]],"0")</f>
        <v>176.200223588597</v>
      </c>
      <c r="Q1946" s="13">
        <f>(((Table1[[#This Row],[deadline]]/60)/60)/24)+DATE(1970,1,1)</f>
        <v>41760.584374999999</v>
      </c>
      <c r="R1946" s="13">
        <f>(((Table1[[#This Row],[launched_at]]/60)/60)/24)+DATE(1970,1,1)</f>
        <v>41730.584374999999</v>
      </c>
      <c r="S1946" t="s">
        <v>8353</v>
      </c>
      <c r="T1946" t="s">
        <v>8340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ROUND(SUM((Table1[[#This Row],[pledged]]/Table1[[#This Row],[goal]])*100),0)</f>
        <v>348</v>
      </c>
      <c r="P1947" s="8">
        <f>IFERROR(Table1[[#This Row],[pledged]]/Table1[[#This Row],[backers_count]],"0")</f>
        <v>511.79117647058825</v>
      </c>
      <c r="Q1947" s="13">
        <f>(((Table1[[#This Row],[deadline]]/60)/60)/24)+DATE(1970,1,1)</f>
        <v>42197.251828703709</v>
      </c>
      <c r="R1947" s="13">
        <f>(((Table1[[#This Row],[launched_at]]/60)/60)/24)+DATE(1970,1,1)</f>
        <v>42157.251828703709</v>
      </c>
      <c r="S1947" t="s">
        <v>8353</v>
      </c>
      <c r="T1947" t="s">
        <v>8340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ROUND(SUM((Table1[[#This Row],[pledged]]/Table1[[#This Row],[goal]])*100),0)</f>
        <v>150</v>
      </c>
      <c r="P1948" s="8">
        <f>IFERROR(Table1[[#This Row],[pledged]]/Table1[[#This Row],[backers_count]],"0")</f>
        <v>160.44285714285715</v>
      </c>
      <c r="Q1948" s="13">
        <f>(((Table1[[#This Row],[deadline]]/60)/60)/24)+DATE(1970,1,1)</f>
        <v>41749.108344907407</v>
      </c>
      <c r="R1948" s="13">
        <f>(((Table1[[#This Row],[launched_at]]/60)/60)/24)+DATE(1970,1,1)</f>
        <v>41689.150011574071</v>
      </c>
      <c r="S1948" t="s">
        <v>8353</v>
      </c>
      <c r="T1948" t="s">
        <v>8340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ROUND(SUM((Table1[[#This Row],[pledged]]/Table1[[#This Row],[goal]])*100),0)</f>
        <v>101</v>
      </c>
      <c r="P1949" s="8">
        <f>IFERROR(Table1[[#This Row],[pledged]]/Table1[[#This Row],[backers_count]],"0")</f>
        <v>35.003043478260871</v>
      </c>
      <c r="Q1949" s="13">
        <f>(((Table1[[#This Row],[deadline]]/60)/60)/24)+DATE(1970,1,1)</f>
        <v>40140.249305555553</v>
      </c>
      <c r="R1949" s="13">
        <f>(((Table1[[#This Row],[launched_at]]/60)/60)/24)+DATE(1970,1,1)</f>
        <v>40102.918055555558</v>
      </c>
      <c r="S1949" t="s">
        <v>8353</v>
      </c>
      <c r="T1949" t="s">
        <v>8340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ROUND(SUM((Table1[[#This Row],[pledged]]/Table1[[#This Row],[goal]])*100),0)</f>
        <v>800</v>
      </c>
      <c r="P1950" s="8">
        <f>IFERROR(Table1[[#This Row],[pledged]]/Table1[[#This Row],[backers_count]],"0")</f>
        <v>188.50671378091872</v>
      </c>
      <c r="Q1950" s="13">
        <f>(((Table1[[#This Row],[deadline]]/60)/60)/24)+DATE(1970,1,1)</f>
        <v>42527.709722222222</v>
      </c>
      <c r="R1950" s="13">
        <f>(((Table1[[#This Row],[launched_at]]/60)/60)/24)+DATE(1970,1,1)</f>
        <v>42473.604270833333</v>
      </c>
      <c r="S1950" t="s">
        <v>8353</v>
      </c>
      <c r="T1950" t="s">
        <v>8340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ROUND(SUM((Table1[[#This Row],[pledged]]/Table1[[#This Row],[goal]])*100),0)</f>
        <v>106</v>
      </c>
      <c r="P1951" s="8">
        <f>IFERROR(Table1[[#This Row],[pledged]]/Table1[[#This Row],[backers_count]],"0")</f>
        <v>56.204984093319197</v>
      </c>
      <c r="Q1951" s="13">
        <f>(((Table1[[#This Row],[deadline]]/60)/60)/24)+DATE(1970,1,1)</f>
        <v>41830.423043981478</v>
      </c>
      <c r="R1951" s="13">
        <f>(((Table1[[#This Row],[launched_at]]/60)/60)/24)+DATE(1970,1,1)</f>
        <v>41800.423043981478</v>
      </c>
      <c r="S1951" t="s">
        <v>8353</v>
      </c>
      <c r="T1951" t="s">
        <v>8340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ROUND(SUM((Table1[[#This Row],[pledged]]/Table1[[#This Row],[goal]])*100),0)</f>
        <v>201</v>
      </c>
      <c r="P1952" s="8">
        <f>IFERROR(Table1[[#This Row],[pledged]]/Table1[[#This Row],[backers_count]],"0")</f>
        <v>51.3054157782516</v>
      </c>
      <c r="Q1952" s="13">
        <f>(((Table1[[#This Row],[deadline]]/60)/60)/24)+DATE(1970,1,1)</f>
        <v>40655.181400462963</v>
      </c>
      <c r="R1952" s="13">
        <f>(((Table1[[#This Row],[launched_at]]/60)/60)/24)+DATE(1970,1,1)</f>
        <v>40624.181400462963</v>
      </c>
      <c r="S1952" t="s">
        <v>8353</v>
      </c>
      <c r="T1952" t="s">
        <v>8340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ROUND(SUM((Table1[[#This Row],[pledged]]/Table1[[#This Row],[goal]])*100),0)</f>
        <v>212</v>
      </c>
      <c r="P1953" s="8">
        <f>IFERROR(Table1[[#This Row],[pledged]]/Table1[[#This Row],[backers_count]],"0")</f>
        <v>127.36450839328538</v>
      </c>
      <c r="Q1953" s="13">
        <f>(((Table1[[#This Row],[deadline]]/60)/60)/24)+DATE(1970,1,1)</f>
        <v>42681.462233796294</v>
      </c>
      <c r="R1953" s="13">
        <f>(((Table1[[#This Row],[launched_at]]/60)/60)/24)+DATE(1970,1,1)</f>
        <v>42651.420567129629</v>
      </c>
      <c r="S1953" t="s">
        <v>8353</v>
      </c>
      <c r="T1953" t="s">
        <v>8340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ROUND(SUM((Table1[[#This Row],[pledged]]/Table1[[#This Row],[goal]])*100),0)</f>
        <v>198</v>
      </c>
      <c r="P1954" s="8">
        <f>IFERROR(Table1[[#This Row],[pledged]]/Table1[[#This Row],[backers_count]],"0")</f>
        <v>101.85532258064516</v>
      </c>
      <c r="Q1954" s="13">
        <f>(((Table1[[#This Row],[deadline]]/60)/60)/24)+DATE(1970,1,1)</f>
        <v>41563.60665509259</v>
      </c>
      <c r="R1954" s="13">
        <f>(((Table1[[#This Row],[launched_at]]/60)/60)/24)+DATE(1970,1,1)</f>
        <v>41526.60665509259</v>
      </c>
      <c r="S1954" t="s">
        <v>8353</v>
      </c>
      <c r="T1954" t="s">
        <v>8340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ROUND(SUM((Table1[[#This Row],[pledged]]/Table1[[#This Row],[goal]])*100),0)</f>
        <v>226</v>
      </c>
      <c r="P1955" s="8">
        <f>IFERROR(Table1[[#This Row],[pledged]]/Table1[[#This Row],[backers_count]],"0")</f>
        <v>230.55782312925169</v>
      </c>
      <c r="Q1955" s="13">
        <f>(((Table1[[#This Row],[deadline]]/60)/60)/24)+DATE(1970,1,1)</f>
        <v>40970.125</v>
      </c>
      <c r="R1955" s="13">
        <f>(((Table1[[#This Row],[launched_at]]/60)/60)/24)+DATE(1970,1,1)</f>
        <v>40941.199826388889</v>
      </c>
      <c r="S1955" t="s">
        <v>8353</v>
      </c>
      <c r="T1955" t="s">
        <v>8340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ROUND(SUM((Table1[[#This Row],[pledged]]/Table1[[#This Row],[goal]])*100),0)</f>
        <v>699</v>
      </c>
      <c r="P1956" s="8">
        <f>IFERROR(Table1[[#This Row],[pledged]]/Table1[[#This Row],[backers_count]],"0")</f>
        <v>842.10602409638557</v>
      </c>
      <c r="Q1956" s="13">
        <f>(((Table1[[#This Row],[deadline]]/60)/60)/24)+DATE(1970,1,1)</f>
        <v>42441.208333333328</v>
      </c>
      <c r="R1956" s="13">
        <f>(((Table1[[#This Row],[launched_at]]/60)/60)/24)+DATE(1970,1,1)</f>
        <v>42394.580740740741</v>
      </c>
      <c r="S1956" t="s">
        <v>8353</v>
      </c>
      <c r="T1956" t="s">
        <v>8340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ROUND(SUM((Table1[[#This Row],[pledged]]/Table1[[#This Row],[goal]])*100),0)</f>
        <v>399</v>
      </c>
      <c r="P1957" s="8">
        <f>IFERROR(Table1[[#This Row],[pledged]]/Table1[[#This Row],[backers_count]],"0")</f>
        <v>577.27593103448271</v>
      </c>
      <c r="Q1957" s="13">
        <f>(((Table1[[#This Row],[deadline]]/60)/60)/24)+DATE(1970,1,1)</f>
        <v>41052.791666666664</v>
      </c>
      <c r="R1957" s="13">
        <f>(((Table1[[#This Row],[launched_at]]/60)/60)/24)+DATE(1970,1,1)</f>
        <v>41020.271770833337</v>
      </c>
      <c r="S1957" t="s">
        <v>8353</v>
      </c>
      <c r="T1957" t="s">
        <v>8340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ROUND(SUM((Table1[[#This Row],[pledged]]/Table1[[#This Row],[goal]])*100),0)</f>
        <v>294</v>
      </c>
      <c r="P1958" s="8">
        <f>IFERROR(Table1[[#This Row],[pledged]]/Table1[[#This Row],[backers_count]],"0")</f>
        <v>483.34246575342468</v>
      </c>
      <c r="Q1958" s="13">
        <f>(((Table1[[#This Row],[deadline]]/60)/60)/24)+DATE(1970,1,1)</f>
        <v>42112.882002314815</v>
      </c>
      <c r="R1958" s="13">
        <f>(((Table1[[#This Row],[launched_at]]/60)/60)/24)+DATE(1970,1,1)</f>
        <v>42067.923668981486</v>
      </c>
      <c r="S1958" t="s">
        <v>8353</v>
      </c>
      <c r="T1958" t="s">
        <v>8340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ROUND(SUM((Table1[[#This Row],[pledged]]/Table1[[#This Row],[goal]])*100),0)</f>
        <v>168</v>
      </c>
      <c r="P1959" s="8">
        <f>IFERROR(Table1[[#This Row],[pledged]]/Table1[[#This Row],[backers_count]],"0")</f>
        <v>76.138500000000008</v>
      </c>
      <c r="Q1959" s="13">
        <f>(((Table1[[#This Row],[deadline]]/60)/60)/24)+DATE(1970,1,1)</f>
        <v>41209.098530092589</v>
      </c>
      <c r="R1959" s="13">
        <f>(((Table1[[#This Row],[launched_at]]/60)/60)/24)+DATE(1970,1,1)</f>
        <v>41179.098530092589</v>
      </c>
      <c r="S1959" t="s">
        <v>8353</v>
      </c>
      <c r="T1959" t="s">
        <v>8340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ROUND(SUM((Table1[[#This Row],[pledged]]/Table1[[#This Row],[goal]])*100),0)</f>
        <v>1436</v>
      </c>
      <c r="P1960" s="8">
        <f>IFERROR(Table1[[#This Row],[pledged]]/Table1[[#This Row],[backers_count]],"0")</f>
        <v>74.107684365781708</v>
      </c>
      <c r="Q1960" s="13">
        <f>(((Table1[[#This Row],[deadline]]/60)/60)/24)+DATE(1970,1,1)</f>
        <v>41356.94630787037</v>
      </c>
      <c r="R1960" s="13">
        <f>(((Table1[[#This Row],[launched_at]]/60)/60)/24)+DATE(1970,1,1)</f>
        <v>41326.987974537034</v>
      </c>
      <c r="S1960" t="s">
        <v>8353</v>
      </c>
      <c r="T1960" t="s">
        <v>8340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ROUND(SUM((Table1[[#This Row],[pledged]]/Table1[[#This Row],[goal]])*100),0)</f>
        <v>157</v>
      </c>
      <c r="P1961" s="8">
        <f>IFERROR(Table1[[#This Row],[pledged]]/Table1[[#This Row],[backers_count]],"0")</f>
        <v>36.965660377358489</v>
      </c>
      <c r="Q1961" s="13">
        <f>(((Table1[[#This Row],[deadline]]/60)/60)/24)+DATE(1970,1,1)</f>
        <v>41913</v>
      </c>
      <c r="R1961" s="13">
        <f>(((Table1[[#This Row],[launched_at]]/60)/60)/24)+DATE(1970,1,1)</f>
        <v>41871.845601851855</v>
      </c>
      <c r="S1961" t="s">
        <v>8353</v>
      </c>
      <c r="T1961" t="s">
        <v>8340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ROUND(SUM((Table1[[#This Row],[pledged]]/Table1[[#This Row],[goal]])*100),0)</f>
        <v>118</v>
      </c>
      <c r="P1962" s="8">
        <f>IFERROR(Table1[[#This Row],[pledged]]/Table1[[#This Row],[backers_count]],"0")</f>
        <v>2500.969696969697</v>
      </c>
      <c r="Q1962" s="13">
        <f>(((Table1[[#This Row],[deadline]]/60)/60)/24)+DATE(1970,1,1)</f>
        <v>41994.362743055557</v>
      </c>
      <c r="R1962" s="13">
        <f>(((Table1[[#This Row],[launched_at]]/60)/60)/24)+DATE(1970,1,1)</f>
        <v>41964.362743055557</v>
      </c>
      <c r="S1962" t="s">
        <v>8353</v>
      </c>
      <c r="T1962" t="s">
        <v>8340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ROUND(SUM((Table1[[#This Row],[pledged]]/Table1[[#This Row],[goal]])*100),0)</f>
        <v>1105</v>
      </c>
      <c r="P1963" s="8">
        <f>IFERROR(Table1[[#This Row],[pledged]]/Table1[[#This Row],[backers_count]],"0")</f>
        <v>67.690214329454989</v>
      </c>
      <c r="Q1963" s="13">
        <f>(((Table1[[#This Row],[deadline]]/60)/60)/24)+DATE(1970,1,1)</f>
        <v>41188.165972222225</v>
      </c>
      <c r="R1963" s="13">
        <f>(((Table1[[#This Row],[launched_at]]/60)/60)/24)+DATE(1970,1,1)</f>
        <v>41148.194641203707</v>
      </c>
      <c r="S1963" t="s">
        <v>8353</v>
      </c>
      <c r="T1963" t="s">
        <v>8340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ROUND(SUM((Table1[[#This Row],[pledged]]/Table1[[#This Row],[goal]])*100),0)</f>
        <v>193</v>
      </c>
      <c r="P1964" s="8">
        <f>IFERROR(Table1[[#This Row],[pledged]]/Table1[[#This Row],[backers_count]],"0")</f>
        <v>63.04738562091503</v>
      </c>
      <c r="Q1964" s="13">
        <f>(((Table1[[#This Row],[deadline]]/60)/60)/24)+DATE(1970,1,1)</f>
        <v>41772.780509259261</v>
      </c>
      <c r="R1964" s="13">
        <f>(((Table1[[#This Row],[launched_at]]/60)/60)/24)+DATE(1970,1,1)</f>
        <v>41742.780509259261</v>
      </c>
      <c r="S1964" t="s">
        <v>8353</v>
      </c>
      <c r="T1964" t="s">
        <v>8340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ROUND(SUM((Table1[[#This Row],[pledged]]/Table1[[#This Row],[goal]])*100),0)</f>
        <v>127</v>
      </c>
      <c r="P1965" s="8">
        <f>IFERROR(Table1[[#This Row],[pledged]]/Table1[[#This Row],[backers_count]],"0")</f>
        <v>117.6</v>
      </c>
      <c r="Q1965" s="13">
        <f>(((Table1[[#This Row],[deadline]]/60)/60)/24)+DATE(1970,1,1)</f>
        <v>41898.429791666669</v>
      </c>
      <c r="R1965" s="13">
        <f>(((Table1[[#This Row],[launched_at]]/60)/60)/24)+DATE(1970,1,1)</f>
        <v>41863.429791666669</v>
      </c>
      <c r="S1965" t="s">
        <v>8353</v>
      </c>
      <c r="T1965" t="s">
        <v>8340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ROUND(SUM((Table1[[#This Row],[pledged]]/Table1[[#This Row],[goal]])*100),0)</f>
        <v>260</v>
      </c>
      <c r="P1966" s="8">
        <f>IFERROR(Table1[[#This Row],[pledged]]/Table1[[#This Row],[backers_count]],"0")</f>
        <v>180.75185011709601</v>
      </c>
      <c r="Q1966" s="13">
        <f>(((Table1[[#This Row],[deadline]]/60)/60)/24)+DATE(1970,1,1)</f>
        <v>42482.272824074069</v>
      </c>
      <c r="R1966" s="13">
        <f>(((Table1[[#This Row],[launched_at]]/60)/60)/24)+DATE(1970,1,1)</f>
        <v>42452.272824074069</v>
      </c>
      <c r="S1966" t="s">
        <v>8353</v>
      </c>
      <c r="T1966" t="s">
        <v>8340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ROUND(SUM((Table1[[#This Row],[pledged]]/Table1[[#This Row],[goal]])*100),0)</f>
        <v>262</v>
      </c>
      <c r="P1967" s="8">
        <f>IFERROR(Table1[[#This Row],[pledged]]/Table1[[#This Row],[backers_count]],"0")</f>
        <v>127.32038834951456</v>
      </c>
      <c r="Q1967" s="13">
        <f>(((Table1[[#This Row],[deadline]]/60)/60)/24)+DATE(1970,1,1)</f>
        <v>40920.041666666664</v>
      </c>
      <c r="R1967" s="13">
        <f>(((Table1[[#This Row],[launched_at]]/60)/60)/24)+DATE(1970,1,1)</f>
        <v>40898.089236111111</v>
      </c>
      <c r="S1967" t="s">
        <v>8353</v>
      </c>
      <c r="T1967" t="s">
        <v>8340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ROUND(SUM((Table1[[#This Row],[pledged]]/Table1[[#This Row],[goal]])*100),0)</f>
        <v>207</v>
      </c>
      <c r="P1968" s="8">
        <f>IFERROR(Table1[[#This Row],[pledged]]/Table1[[#This Row],[backers_count]],"0")</f>
        <v>136.6444745538665</v>
      </c>
      <c r="Q1968" s="13">
        <f>(((Table1[[#This Row],[deadline]]/60)/60)/24)+DATE(1970,1,1)</f>
        <v>41865.540486111109</v>
      </c>
      <c r="R1968" s="13">
        <f>(((Table1[[#This Row],[launched_at]]/60)/60)/24)+DATE(1970,1,1)</f>
        <v>41835.540486111109</v>
      </c>
      <c r="S1968" t="s">
        <v>8353</v>
      </c>
      <c r="T1968" t="s">
        <v>8340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ROUND(SUM((Table1[[#This Row],[pledged]]/Table1[[#This Row],[goal]])*100),0)</f>
        <v>370</v>
      </c>
      <c r="P1969" s="8">
        <f>IFERROR(Table1[[#This Row],[pledged]]/Table1[[#This Row],[backers_count]],"0")</f>
        <v>182.78024691358024</v>
      </c>
      <c r="Q1969" s="13">
        <f>(((Table1[[#This Row],[deadline]]/60)/60)/24)+DATE(1970,1,1)</f>
        <v>41760.663530092592</v>
      </c>
      <c r="R1969" s="13">
        <f>(((Table1[[#This Row],[launched_at]]/60)/60)/24)+DATE(1970,1,1)</f>
        <v>41730.663530092592</v>
      </c>
      <c r="S1969" t="s">
        <v>8353</v>
      </c>
      <c r="T1969" t="s">
        <v>8340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ROUND(SUM((Table1[[#This Row],[pledged]]/Table1[[#This Row],[goal]])*100),0)</f>
        <v>285</v>
      </c>
      <c r="P1970" s="8">
        <f>IFERROR(Table1[[#This Row],[pledged]]/Table1[[#This Row],[backers_count]],"0")</f>
        <v>279.37843137254902</v>
      </c>
      <c r="Q1970" s="13">
        <f>(((Table1[[#This Row],[deadline]]/60)/60)/24)+DATE(1970,1,1)</f>
        <v>42707.628645833334</v>
      </c>
      <c r="R1970" s="13">
        <f>(((Table1[[#This Row],[launched_at]]/60)/60)/24)+DATE(1970,1,1)</f>
        <v>42676.586979166663</v>
      </c>
      <c r="S1970" t="s">
        <v>8353</v>
      </c>
      <c r="T1970" t="s">
        <v>8340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ROUND(SUM((Table1[[#This Row],[pledged]]/Table1[[#This Row],[goal]])*100),0)</f>
        <v>579</v>
      </c>
      <c r="P1971" s="8">
        <f>IFERROR(Table1[[#This Row],[pledged]]/Table1[[#This Row],[backers_count]],"0")</f>
        <v>61.375728669846318</v>
      </c>
      <c r="Q1971" s="13">
        <f>(((Table1[[#This Row],[deadline]]/60)/60)/24)+DATE(1970,1,1)</f>
        <v>42587.792453703703</v>
      </c>
      <c r="R1971" s="13">
        <f>(((Table1[[#This Row],[launched_at]]/60)/60)/24)+DATE(1970,1,1)</f>
        <v>42557.792453703703</v>
      </c>
      <c r="S1971" t="s">
        <v>8353</v>
      </c>
      <c r="T1971" t="s">
        <v>8340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ROUND(SUM((Table1[[#This Row],[pledged]]/Table1[[#This Row],[goal]])*100),0)</f>
        <v>1132</v>
      </c>
      <c r="P1972" s="8">
        <f>IFERROR(Table1[[#This Row],[pledged]]/Table1[[#This Row],[backers_count]],"0")</f>
        <v>80.727532097004286</v>
      </c>
      <c r="Q1972" s="13">
        <f>(((Table1[[#This Row],[deadline]]/60)/60)/24)+DATE(1970,1,1)</f>
        <v>41384.151631944449</v>
      </c>
      <c r="R1972" s="13">
        <f>(((Table1[[#This Row],[launched_at]]/60)/60)/24)+DATE(1970,1,1)</f>
        <v>41324.193298611113</v>
      </c>
      <c r="S1972" t="s">
        <v>8353</v>
      </c>
      <c r="T1972" t="s">
        <v>8340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ROUND(SUM((Table1[[#This Row],[pledged]]/Table1[[#This Row],[goal]])*100),0)</f>
        <v>263</v>
      </c>
      <c r="P1973" s="8">
        <f>IFERROR(Table1[[#This Row],[pledged]]/Table1[[#This Row],[backers_count]],"0")</f>
        <v>272.35590732591254</v>
      </c>
      <c r="Q1973" s="13">
        <f>(((Table1[[#This Row],[deadline]]/60)/60)/24)+DATE(1970,1,1)</f>
        <v>41593.166666666664</v>
      </c>
      <c r="R1973" s="13">
        <f>(((Table1[[#This Row],[launched_at]]/60)/60)/24)+DATE(1970,1,1)</f>
        <v>41561.500706018516</v>
      </c>
      <c r="S1973" t="s">
        <v>8353</v>
      </c>
      <c r="T1973" t="s">
        <v>8340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ROUND(SUM((Table1[[#This Row],[pledged]]/Table1[[#This Row],[goal]])*100),0)</f>
        <v>674</v>
      </c>
      <c r="P1974" s="8">
        <f>IFERROR(Table1[[#This Row],[pledged]]/Table1[[#This Row],[backers_count]],"0")</f>
        <v>70.848739495798313</v>
      </c>
      <c r="Q1974" s="13">
        <f>(((Table1[[#This Row],[deadline]]/60)/60)/24)+DATE(1970,1,1)</f>
        <v>41231.053749999999</v>
      </c>
      <c r="R1974" s="13">
        <f>(((Table1[[#This Row],[launched_at]]/60)/60)/24)+DATE(1970,1,1)</f>
        <v>41201.012083333335</v>
      </c>
      <c r="S1974" t="s">
        <v>8353</v>
      </c>
      <c r="T1974" t="s">
        <v>8340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ROUND(SUM((Table1[[#This Row],[pledged]]/Table1[[#This Row],[goal]])*100),0)</f>
        <v>257</v>
      </c>
      <c r="P1975" s="8">
        <f>IFERROR(Table1[[#This Row],[pledged]]/Table1[[#This Row],[backers_count]],"0")</f>
        <v>247.94003412969283</v>
      </c>
      <c r="Q1975" s="13">
        <f>(((Table1[[#This Row],[deadline]]/60)/60)/24)+DATE(1970,1,1)</f>
        <v>42588.291666666672</v>
      </c>
      <c r="R1975" s="13">
        <f>(((Table1[[#This Row],[launched_at]]/60)/60)/24)+DATE(1970,1,1)</f>
        <v>42549.722962962958</v>
      </c>
      <c r="S1975" t="s">
        <v>8353</v>
      </c>
      <c r="T1975" t="s">
        <v>8340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ROUND(SUM((Table1[[#This Row],[pledged]]/Table1[[#This Row],[goal]])*100),0)</f>
        <v>375</v>
      </c>
      <c r="P1976" s="8">
        <f>IFERROR(Table1[[#This Row],[pledged]]/Table1[[#This Row],[backers_count]],"0")</f>
        <v>186.81393034825871</v>
      </c>
      <c r="Q1976" s="13">
        <f>(((Table1[[#This Row],[deadline]]/60)/60)/24)+DATE(1970,1,1)</f>
        <v>41505.334131944444</v>
      </c>
      <c r="R1976" s="13">
        <f>(((Table1[[#This Row],[launched_at]]/60)/60)/24)+DATE(1970,1,1)</f>
        <v>41445.334131944444</v>
      </c>
      <c r="S1976" t="s">
        <v>8353</v>
      </c>
      <c r="T1976" t="s">
        <v>8340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ROUND(SUM((Table1[[#This Row],[pledged]]/Table1[[#This Row],[goal]])*100),0)</f>
        <v>209</v>
      </c>
      <c r="P1977" s="8">
        <f>IFERROR(Table1[[#This Row],[pledged]]/Table1[[#This Row],[backers_count]],"0")</f>
        <v>131.98948616600788</v>
      </c>
      <c r="Q1977" s="13">
        <f>(((Table1[[#This Row],[deadline]]/60)/60)/24)+DATE(1970,1,1)</f>
        <v>41343.755219907405</v>
      </c>
      <c r="R1977" s="13">
        <f>(((Table1[[#This Row],[launched_at]]/60)/60)/24)+DATE(1970,1,1)</f>
        <v>41313.755219907405</v>
      </c>
      <c r="S1977" t="s">
        <v>8353</v>
      </c>
      <c r="T1977" t="s">
        <v>8340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ROUND(SUM((Table1[[#This Row],[pledged]]/Table1[[#This Row],[goal]])*100),0)</f>
        <v>347</v>
      </c>
      <c r="P1978" s="8">
        <f>IFERROR(Table1[[#This Row],[pledged]]/Table1[[#This Row],[backers_count]],"0")</f>
        <v>29.310782241014799</v>
      </c>
      <c r="Q1978" s="13">
        <f>(((Table1[[#This Row],[deadline]]/60)/60)/24)+DATE(1970,1,1)</f>
        <v>41468.899594907409</v>
      </c>
      <c r="R1978" s="13">
        <f>(((Table1[[#This Row],[launched_at]]/60)/60)/24)+DATE(1970,1,1)</f>
        <v>41438.899594907409</v>
      </c>
      <c r="S1978" t="s">
        <v>8353</v>
      </c>
      <c r="T1978" t="s">
        <v>8340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ROUND(SUM((Table1[[#This Row],[pledged]]/Table1[[#This Row],[goal]])*100),0)</f>
        <v>402</v>
      </c>
      <c r="P1979" s="8">
        <f>IFERROR(Table1[[#This Row],[pledged]]/Table1[[#This Row],[backers_count]],"0")</f>
        <v>245.02436053593178</v>
      </c>
      <c r="Q1979" s="13">
        <f>(((Table1[[#This Row],[deadline]]/60)/60)/24)+DATE(1970,1,1)</f>
        <v>42357.332638888889</v>
      </c>
      <c r="R1979" s="13">
        <f>(((Table1[[#This Row],[launched_at]]/60)/60)/24)+DATE(1970,1,1)</f>
        <v>42311.216898148152</v>
      </c>
      <c r="S1979" t="s">
        <v>8353</v>
      </c>
      <c r="T1979" t="s">
        <v>8340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ROUND(SUM((Table1[[#This Row],[pledged]]/Table1[[#This Row],[goal]])*100),0)</f>
        <v>1027</v>
      </c>
      <c r="P1980" s="8">
        <f>IFERROR(Table1[[#This Row],[pledged]]/Table1[[#This Row],[backers_count]],"0")</f>
        <v>1323.2540463917526</v>
      </c>
      <c r="Q1980" s="13">
        <f>(((Table1[[#This Row],[deadline]]/60)/60)/24)+DATE(1970,1,1)</f>
        <v>41072.291666666664</v>
      </c>
      <c r="R1980" s="13">
        <f>(((Table1[[#This Row],[launched_at]]/60)/60)/24)+DATE(1970,1,1)</f>
        <v>41039.225601851853</v>
      </c>
      <c r="S1980" t="s">
        <v>8353</v>
      </c>
      <c r="T1980" t="s">
        <v>8340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ROUND(SUM((Table1[[#This Row],[pledged]]/Table1[[#This Row],[goal]])*100),0)</f>
        <v>115</v>
      </c>
      <c r="P1981" s="8">
        <f>IFERROR(Table1[[#This Row],[pledged]]/Table1[[#This Row],[backers_count]],"0")</f>
        <v>282.65966789667897</v>
      </c>
      <c r="Q1981" s="13">
        <f>(((Table1[[#This Row],[deadline]]/60)/60)/24)+DATE(1970,1,1)</f>
        <v>42327.207638888889</v>
      </c>
      <c r="R1981" s="13">
        <f>(((Table1[[#This Row],[launched_at]]/60)/60)/24)+DATE(1970,1,1)</f>
        <v>42290.460023148145</v>
      </c>
      <c r="S1981" t="s">
        <v>8353</v>
      </c>
      <c r="T1981" t="s">
        <v>8340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ROUND(SUM((Table1[[#This Row],[pledged]]/Table1[[#This Row],[goal]])*100),0)</f>
        <v>355</v>
      </c>
      <c r="P1982" s="8">
        <f>IFERROR(Table1[[#This Row],[pledged]]/Table1[[#This Row],[backers_count]],"0")</f>
        <v>91.214401028277635</v>
      </c>
      <c r="Q1982" s="13">
        <f>(((Table1[[#This Row],[deadline]]/60)/60)/24)+DATE(1970,1,1)</f>
        <v>42463.500717592593</v>
      </c>
      <c r="R1982" s="13">
        <f>(((Table1[[#This Row],[launched_at]]/60)/60)/24)+DATE(1970,1,1)</f>
        <v>42423.542384259257</v>
      </c>
      <c r="S1982" t="s">
        <v>8353</v>
      </c>
      <c r="T1982" t="s">
        <v>8340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ROUND(SUM((Table1[[#This Row],[pledged]]/Table1[[#This Row],[goal]])*100),0)</f>
        <v>5</v>
      </c>
      <c r="P1983" s="8">
        <f>IFERROR(Table1[[#This Row],[pledged]]/Table1[[#This Row],[backers_count]],"0")</f>
        <v>31.75</v>
      </c>
      <c r="Q1983" s="13">
        <f>(((Table1[[#This Row],[deadline]]/60)/60)/24)+DATE(1970,1,1)</f>
        <v>41829.725289351853</v>
      </c>
      <c r="R1983" s="13">
        <f>(((Table1[[#This Row],[launched_at]]/60)/60)/24)+DATE(1970,1,1)</f>
        <v>41799.725289351853</v>
      </c>
      <c r="S1983" t="s">
        <v>8359</v>
      </c>
      <c r="T1983" t="s">
        <v>8341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ROUND(SUM((Table1[[#This Row],[pledged]]/Table1[[#This Row],[goal]])*100),0)</f>
        <v>0</v>
      </c>
      <c r="P1984" s="8" t="str">
        <f>IFERROR(Table1[[#This Row],[pledged]]/Table1[[#This Row],[backers_count]],"0")</f>
        <v>0</v>
      </c>
      <c r="Q1984" s="13">
        <f>(((Table1[[#This Row],[deadline]]/60)/60)/24)+DATE(1970,1,1)</f>
        <v>42708.628321759257</v>
      </c>
      <c r="R1984" s="13">
        <f>(((Table1[[#This Row],[launched_at]]/60)/60)/24)+DATE(1970,1,1)</f>
        <v>42678.586655092593</v>
      </c>
      <c r="S1984" t="s">
        <v>8359</v>
      </c>
      <c r="T1984" t="s">
        <v>8341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ROUND(SUM((Table1[[#This Row],[pledged]]/Table1[[#This Row],[goal]])*100),0)</f>
        <v>4</v>
      </c>
      <c r="P1985" s="8">
        <f>IFERROR(Table1[[#This Row],[pledged]]/Table1[[#This Row],[backers_count]],"0")</f>
        <v>88.6875</v>
      </c>
      <c r="Q1985" s="13">
        <f>(((Table1[[#This Row],[deadline]]/60)/60)/24)+DATE(1970,1,1)</f>
        <v>42615.291666666672</v>
      </c>
      <c r="R1985" s="13">
        <f>(((Table1[[#This Row],[launched_at]]/60)/60)/24)+DATE(1970,1,1)</f>
        <v>42593.011782407411</v>
      </c>
      <c r="S1985" t="s">
        <v>8359</v>
      </c>
      <c r="T1985" t="s">
        <v>8341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ROUND(SUM((Table1[[#This Row],[pledged]]/Table1[[#This Row],[goal]])*100),0)</f>
        <v>21</v>
      </c>
      <c r="P1986" s="8">
        <f>IFERROR(Table1[[#This Row],[pledged]]/Table1[[#This Row],[backers_count]],"0")</f>
        <v>453.14285714285717</v>
      </c>
      <c r="Q1986" s="13">
        <f>(((Table1[[#This Row],[deadline]]/60)/60)/24)+DATE(1970,1,1)</f>
        <v>41973.831956018519</v>
      </c>
      <c r="R1986" s="13">
        <f>(((Table1[[#This Row],[launched_at]]/60)/60)/24)+DATE(1970,1,1)</f>
        <v>41913.790289351848</v>
      </c>
      <c r="S1986" t="s">
        <v>8359</v>
      </c>
      <c r="T1986" t="s">
        <v>8341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ROUND(SUM((Table1[[#This Row],[pledged]]/Table1[[#This Row],[goal]])*100),0)</f>
        <v>3</v>
      </c>
      <c r="P1987" s="8">
        <f>IFERROR(Table1[[#This Row],[pledged]]/Table1[[#This Row],[backers_count]],"0")</f>
        <v>12.75</v>
      </c>
      <c r="Q1987" s="13">
        <f>(((Table1[[#This Row],[deadline]]/60)/60)/24)+DATE(1970,1,1)</f>
        <v>42584.958333333328</v>
      </c>
      <c r="R1987" s="13">
        <f>(((Table1[[#This Row],[launched_at]]/60)/60)/24)+DATE(1970,1,1)</f>
        <v>42555.698738425926</v>
      </c>
      <c r="S1987" t="s">
        <v>8359</v>
      </c>
      <c r="T1987" t="s">
        <v>8341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ROUND(SUM((Table1[[#This Row],[pledged]]/Table1[[#This Row],[goal]])*100),0)</f>
        <v>0</v>
      </c>
      <c r="P1988" s="8">
        <f>IFERROR(Table1[[#This Row],[pledged]]/Table1[[#This Row],[backers_count]],"0")</f>
        <v>1</v>
      </c>
      <c r="Q1988" s="13">
        <f>(((Table1[[#This Row],[deadline]]/60)/60)/24)+DATE(1970,1,1)</f>
        <v>42443.392164351855</v>
      </c>
      <c r="R1988" s="13">
        <f>(((Table1[[#This Row],[launched_at]]/60)/60)/24)+DATE(1970,1,1)</f>
        <v>42413.433831018512</v>
      </c>
      <c r="S1988" t="s">
        <v>8359</v>
      </c>
      <c r="T1988" t="s">
        <v>8341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ROUND(SUM((Table1[[#This Row],[pledged]]/Table1[[#This Row],[goal]])*100),0)</f>
        <v>42</v>
      </c>
      <c r="P1989" s="8">
        <f>IFERROR(Table1[[#This Row],[pledged]]/Table1[[#This Row],[backers_count]],"0")</f>
        <v>83.428571428571431</v>
      </c>
      <c r="Q1989" s="13">
        <f>(((Table1[[#This Row],[deadline]]/60)/60)/24)+DATE(1970,1,1)</f>
        <v>42064.639768518522</v>
      </c>
      <c r="R1989" s="13">
        <f>(((Table1[[#This Row],[launched_at]]/60)/60)/24)+DATE(1970,1,1)</f>
        <v>42034.639768518522</v>
      </c>
      <c r="S1989" t="s">
        <v>8359</v>
      </c>
      <c r="T1989" t="s">
        <v>8341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ROUND(SUM((Table1[[#This Row],[pledged]]/Table1[[#This Row],[goal]])*100),0)</f>
        <v>0</v>
      </c>
      <c r="P1990" s="8">
        <f>IFERROR(Table1[[#This Row],[pledged]]/Table1[[#This Row],[backers_count]],"0")</f>
        <v>25</v>
      </c>
      <c r="Q1990" s="13">
        <f>(((Table1[[#This Row],[deadline]]/60)/60)/24)+DATE(1970,1,1)</f>
        <v>42236.763217592597</v>
      </c>
      <c r="R1990" s="13">
        <f>(((Table1[[#This Row],[launched_at]]/60)/60)/24)+DATE(1970,1,1)</f>
        <v>42206.763217592597</v>
      </c>
      <c r="S1990" t="s">
        <v>8359</v>
      </c>
      <c r="T1990" t="s">
        <v>8341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ROUND(SUM((Table1[[#This Row],[pledged]]/Table1[[#This Row],[goal]])*100),0)</f>
        <v>1</v>
      </c>
      <c r="P1991" s="8">
        <f>IFERROR(Table1[[#This Row],[pledged]]/Table1[[#This Row],[backers_count]],"0")</f>
        <v>50</v>
      </c>
      <c r="Q1991" s="13">
        <f>(((Table1[[#This Row],[deadline]]/60)/60)/24)+DATE(1970,1,1)</f>
        <v>42715.680648148147</v>
      </c>
      <c r="R1991" s="13">
        <f>(((Table1[[#This Row],[launched_at]]/60)/60)/24)+DATE(1970,1,1)</f>
        <v>42685.680648148147</v>
      </c>
      <c r="S1991" t="s">
        <v>8359</v>
      </c>
      <c r="T1991" t="s">
        <v>8341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ROUND(SUM((Table1[[#This Row],[pledged]]/Table1[[#This Row],[goal]])*100),0)</f>
        <v>17</v>
      </c>
      <c r="P1992" s="8">
        <f>IFERROR(Table1[[#This Row],[pledged]]/Table1[[#This Row],[backers_count]],"0")</f>
        <v>101.8</v>
      </c>
      <c r="Q1992" s="13">
        <f>(((Table1[[#This Row],[deadline]]/60)/60)/24)+DATE(1970,1,1)</f>
        <v>42413.195972222224</v>
      </c>
      <c r="R1992" s="13">
        <f>(((Table1[[#This Row],[launched_at]]/60)/60)/24)+DATE(1970,1,1)</f>
        <v>42398.195972222224</v>
      </c>
      <c r="S1992" t="s">
        <v>8359</v>
      </c>
      <c r="T1992" t="s">
        <v>8341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ROUND(SUM((Table1[[#This Row],[pledged]]/Table1[[#This Row],[goal]])*100),0)</f>
        <v>7</v>
      </c>
      <c r="P1993" s="8">
        <f>IFERROR(Table1[[#This Row],[pledged]]/Table1[[#This Row],[backers_count]],"0")</f>
        <v>46.666666666666664</v>
      </c>
      <c r="Q1993" s="13">
        <f>(((Table1[[#This Row],[deadline]]/60)/60)/24)+DATE(1970,1,1)</f>
        <v>42188.89335648148</v>
      </c>
      <c r="R1993" s="13">
        <f>(((Table1[[#This Row],[launched_at]]/60)/60)/24)+DATE(1970,1,1)</f>
        <v>42167.89335648148</v>
      </c>
      <c r="S1993" t="s">
        <v>8359</v>
      </c>
      <c r="T1993" t="s">
        <v>8341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ROUND(SUM((Table1[[#This Row],[pledged]]/Table1[[#This Row],[goal]])*100),0)</f>
        <v>0</v>
      </c>
      <c r="P1994" s="8">
        <f>IFERROR(Table1[[#This Row],[pledged]]/Table1[[#This Row],[backers_count]],"0")</f>
        <v>1</v>
      </c>
      <c r="Q1994" s="13">
        <f>(((Table1[[#This Row],[deadline]]/60)/60)/24)+DATE(1970,1,1)</f>
        <v>42053.143414351856</v>
      </c>
      <c r="R1994" s="13">
        <f>(((Table1[[#This Row],[launched_at]]/60)/60)/24)+DATE(1970,1,1)</f>
        <v>42023.143414351856</v>
      </c>
      <c r="S1994" t="s">
        <v>8359</v>
      </c>
      <c r="T1994" t="s">
        <v>8341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ROUND(SUM((Table1[[#This Row],[pledged]]/Table1[[#This Row],[goal]])*100),0)</f>
        <v>0</v>
      </c>
      <c r="P1995" s="8" t="str">
        <f>IFERROR(Table1[[#This Row],[pledged]]/Table1[[#This Row],[backers_count]],"0")</f>
        <v>0</v>
      </c>
      <c r="Q1995" s="13">
        <f>(((Table1[[#This Row],[deadline]]/60)/60)/24)+DATE(1970,1,1)</f>
        <v>42359.58839120371</v>
      </c>
      <c r="R1995" s="13">
        <f>(((Table1[[#This Row],[launched_at]]/60)/60)/24)+DATE(1970,1,1)</f>
        <v>42329.58839120371</v>
      </c>
      <c r="S1995" t="s">
        <v>8359</v>
      </c>
      <c r="T1995" t="s">
        <v>8341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ROUND(SUM((Table1[[#This Row],[pledged]]/Table1[[#This Row],[goal]])*100),0)</f>
        <v>0</v>
      </c>
      <c r="P1996" s="8" t="str">
        <f>IFERROR(Table1[[#This Row],[pledged]]/Table1[[#This Row],[backers_count]],"0")</f>
        <v>0</v>
      </c>
      <c r="Q1996" s="13">
        <f>(((Table1[[#This Row],[deadline]]/60)/60)/24)+DATE(1970,1,1)</f>
        <v>42711.047939814816</v>
      </c>
      <c r="R1996" s="13">
        <f>(((Table1[[#This Row],[launched_at]]/60)/60)/24)+DATE(1970,1,1)</f>
        <v>42651.006273148145</v>
      </c>
      <c r="S1996" t="s">
        <v>8359</v>
      </c>
      <c r="T1996" t="s">
        <v>8341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ROUND(SUM((Table1[[#This Row],[pledged]]/Table1[[#This Row],[goal]])*100),0)</f>
        <v>8</v>
      </c>
      <c r="P1997" s="8">
        <f>IFERROR(Table1[[#This Row],[pledged]]/Table1[[#This Row],[backers_count]],"0")</f>
        <v>26</v>
      </c>
      <c r="Q1997" s="13">
        <f>(((Table1[[#This Row],[deadline]]/60)/60)/24)+DATE(1970,1,1)</f>
        <v>42201.902037037042</v>
      </c>
      <c r="R1997" s="13">
        <f>(((Table1[[#This Row],[launched_at]]/60)/60)/24)+DATE(1970,1,1)</f>
        <v>42181.902037037042</v>
      </c>
      <c r="S1997" t="s">
        <v>8359</v>
      </c>
      <c r="T1997" t="s">
        <v>8341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ROUND(SUM((Table1[[#This Row],[pledged]]/Table1[[#This Row],[goal]])*100),0)</f>
        <v>0</v>
      </c>
      <c r="P1998" s="8" t="str">
        <f>IFERROR(Table1[[#This Row],[pledged]]/Table1[[#This Row],[backers_count]],"0")</f>
        <v>0</v>
      </c>
      <c r="Q1998" s="13">
        <f>(((Table1[[#This Row],[deadline]]/60)/60)/24)+DATE(1970,1,1)</f>
        <v>41830.819571759261</v>
      </c>
      <c r="R1998" s="13">
        <f>(((Table1[[#This Row],[launched_at]]/60)/60)/24)+DATE(1970,1,1)</f>
        <v>41800.819571759261</v>
      </c>
      <c r="S1998" t="s">
        <v>8359</v>
      </c>
      <c r="T1998" t="s">
        <v>8341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ROUND(SUM((Table1[[#This Row],[pledged]]/Table1[[#This Row],[goal]])*100),0)</f>
        <v>0</v>
      </c>
      <c r="P1999" s="8" t="str">
        <f>IFERROR(Table1[[#This Row],[pledged]]/Table1[[#This Row],[backers_count]],"0")</f>
        <v>0</v>
      </c>
      <c r="Q1999" s="13">
        <f>(((Table1[[#This Row],[deadline]]/60)/60)/24)+DATE(1970,1,1)</f>
        <v>41877.930694444447</v>
      </c>
      <c r="R1999" s="13">
        <f>(((Table1[[#This Row],[launched_at]]/60)/60)/24)+DATE(1970,1,1)</f>
        <v>41847.930694444447</v>
      </c>
      <c r="S1999" t="s">
        <v>8359</v>
      </c>
      <c r="T1999" t="s">
        <v>8341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ROUND(SUM((Table1[[#This Row],[pledged]]/Table1[[#This Row],[goal]])*100),0)</f>
        <v>26</v>
      </c>
      <c r="P2000" s="8">
        <f>IFERROR(Table1[[#This Row],[pledged]]/Table1[[#This Row],[backers_count]],"0")</f>
        <v>218.33333333333334</v>
      </c>
      <c r="Q2000" s="13">
        <f>(((Table1[[#This Row],[deadline]]/60)/60)/24)+DATE(1970,1,1)</f>
        <v>41852.118495370371</v>
      </c>
      <c r="R2000" s="13">
        <f>(((Table1[[#This Row],[launched_at]]/60)/60)/24)+DATE(1970,1,1)</f>
        <v>41807.118495370371</v>
      </c>
      <c r="S2000" t="s">
        <v>8359</v>
      </c>
      <c r="T2000" t="s">
        <v>8341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ROUND(SUM((Table1[[#This Row],[pledged]]/Table1[[#This Row],[goal]])*100),0)</f>
        <v>1</v>
      </c>
      <c r="P2001" s="8">
        <f>IFERROR(Table1[[#This Row],[pledged]]/Table1[[#This Row],[backers_count]],"0")</f>
        <v>33.714285714285715</v>
      </c>
      <c r="Q2001" s="13">
        <f>(((Table1[[#This Row],[deadline]]/60)/60)/24)+DATE(1970,1,1)</f>
        <v>41956.524398148147</v>
      </c>
      <c r="R2001" s="13">
        <f>(((Table1[[#This Row],[launched_at]]/60)/60)/24)+DATE(1970,1,1)</f>
        <v>41926.482731481483</v>
      </c>
      <c r="S2001" t="s">
        <v>8359</v>
      </c>
      <c r="T2001" t="s">
        <v>8341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ROUND(SUM((Table1[[#This Row],[pledged]]/Table1[[#This Row],[goal]])*100),0)</f>
        <v>13</v>
      </c>
      <c r="P2002" s="8">
        <f>IFERROR(Table1[[#This Row],[pledged]]/Table1[[#This Row],[backers_count]],"0")</f>
        <v>25</v>
      </c>
      <c r="Q2002" s="13">
        <f>(((Table1[[#This Row],[deadline]]/60)/60)/24)+DATE(1970,1,1)</f>
        <v>42375.951539351852</v>
      </c>
      <c r="R2002" s="13">
        <f>(((Table1[[#This Row],[launched_at]]/60)/60)/24)+DATE(1970,1,1)</f>
        <v>42345.951539351852</v>
      </c>
      <c r="S2002" t="s">
        <v>8359</v>
      </c>
      <c r="T2002" t="s">
        <v>8341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ROUND(SUM((Table1[[#This Row],[pledged]]/Table1[[#This Row],[goal]])*100),0)</f>
        <v>382</v>
      </c>
      <c r="P2003" s="8">
        <f>IFERROR(Table1[[#This Row],[pledged]]/Table1[[#This Row],[backers_count]],"0")</f>
        <v>128.38790470372632</v>
      </c>
      <c r="Q2003" s="13">
        <f>(((Table1[[#This Row],[deadline]]/60)/60)/24)+DATE(1970,1,1)</f>
        <v>42167.833333333328</v>
      </c>
      <c r="R2003" s="13">
        <f>(((Table1[[#This Row],[launched_at]]/60)/60)/24)+DATE(1970,1,1)</f>
        <v>42136.209675925929</v>
      </c>
      <c r="S2003" t="s">
        <v>8353</v>
      </c>
      <c r="T2003" t="s">
        <v>8340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ROUND(SUM((Table1[[#This Row],[pledged]]/Table1[[#This Row],[goal]])*100),0)</f>
        <v>217</v>
      </c>
      <c r="P2004" s="8">
        <f>IFERROR(Table1[[#This Row],[pledged]]/Table1[[#This Row],[backers_count]],"0")</f>
        <v>78.834261818181815</v>
      </c>
      <c r="Q2004" s="13">
        <f>(((Table1[[#This Row],[deadline]]/60)/60)/24)+DATE(1970,1,1)</f>
        <v>42758.71230324074</v>
      </c>
      <c r="R2004" s="13">
        <f>(((Table1[[#This Row],[launched_at]]/60)/60)/24)+DATE(1970,1,1)</f>
        <v>42728.71230324074</v>
      </c>
      <c r="S2004" t="s">
        <v>8353</v>
      </c>
      <c r="T2004" t="s">
        <v>8340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ROUND(SUM((Table1[[#This Row],[pledged]]/Table1[[#This Row],[goal]])*100),0)</f>
        <v>312</v>
      </c>
      <c r="P2005" s="8">
        <f>IFERROR(Table1[[#This Row],[pledged]]/Table1[[#This Row],[backers_count]],"0")</f>
        <v>91.764705882352942</v>
      </c>
      <c r="Q2005" s="13">
        <f>(((Table1[[#This Row],[deadline]]/60)/60)/24)+DATE(1970,1,1)</f>
        <v>40361.958333333336</v>
      </c>
      <c r="R2005" s="13">
        <f>(((Table1[[#This Row],[launched_at]]/60)/60)/24)+DATE(1970,1,1)</f>
        <v>40347.125601851854</v>
      </c>
      <c r="S2005" t="s">
        <v>8353</v>
      </c>
      <c r="T2005" t="s">
        <v>8340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ROUND(SUM((Table1[[#This Row],[pledged]]/Table1[[#This Row],[goal]])*100),0)</f>
        <v>234</v>
      </c>
      <c r="P2006" s="8">
        <f>IFERROR(Table1[[#This Row],[pledged]]/Table1[[#This Row],[backers_count]],"0")</f>
        <v>331.10237288135596</v>
      </c>
      <c r="Q2006" s="13">
        <f>(((Table1[[#This Row],[deadline]]/60)/60)/24)+DATE(1970,1,1)</f>
        <v>41830.604895833334</v>
      </c>
      <c r="R2006" s="13">
        <f>(((Table1[[#This Row],[launched_at]]/60)/60)/24)+DATE(1970,1,1)</f>
        <v>41800.604895833334</v>
      </c>
      <c r="S2006" t="s">
        <v>8353</v>
      </c>
      <c r="T2006" t="s">
        <v>8340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ROUND(SUM((Table1[[#This Row],[pledged]]/Table1[[#This Row],[goal]])*100),0)</f>
        <v>124</v>
      </c>
      <c r="P2007" s="8">
        <f>IFERROR(Table1[[#This Row],[pledged]]/Table1[[#This Row],[backers_count]],"0")</f>
        <v>194.26193717277485</v>
      </c>
      <c r="Q2007" s="13">
        <f>(((Table1[[#This Row],[deadline]]/60)/60)/24)+DATE(1970,1,1)</f>
        <v>41563.165972222225</v>
      </c>
      <c r="R2007" s="13">
        <f>(((Table1[[#This Row],[launched_at]]/60)/60)/24)+DATE(1970,1,1)</f>
        <v>41535.812708333331</v>
      </c>
      <c r="S2007" t="s">
        <v>8353</v>
      </c>
      <c r="T2007" t="s">
        <v>8340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ROUND(SUM((Table1[[#This Row],[pledged]]/Table1[[#This Row],[goal]])*100),0)</f>
        <v>248</v>
      </c>
      <c r="P2008" s="8">
        <f>IFERROR(Table1[[#This Row],[pledged]]/Table1[[#This Row],[backers_count]],"0")</f>
        <v>408.97689768976898</v>
      </c>
      <c r="Q2008" s="13">
        <f>(((Table1[[#This Row],[deadline]]/60)/60)/24)+DATE(1970,1,1)</f>
        <v>41976.542187500003</v>
      </c>
      <c r="R2008" s="13">
        <f>(((Table1[[#This Row],[launched_at]]/60)/60)/24)+DATE(1970,1,1)</f>
        <v>41941.500520833331</v>
      </c>
      <c r="S2008" t="s">
        <v>8353</v>
      </c>
      <c r="T2008" t="s">
        <v>8340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ROUND(SUM((Table1[[#This Row],[pledged]]/Table1[[#This Row],[goal]])*100),0)</f>
        <v>116</v>
      </c>
      <c r="P2009" s="8">
        <f>IFERROR(Table1[[#This Row],[pledged]]/Table1[[#This Row],[backers_count]],"0")</f>
        <v>84.459270072992695</v>
      </c>
      <c r="Q2009" s="13">
        <f>(((Table1[[#This Row],[deadline]]/60)/60)/24)+DATE(1970,1,1)</f>
        <v>40414.166666666664</v>
      </c>
      <c r="R2009" s="13">
        <f>(((Table1[[#This Row],[launched_at]]/60)/60)/24)+DATE(1970,1,1)</f>
        <v>40347.837800925925</v>
      </c>
      <c r="S2009" t="s">
        <v>8353</v>
      </c>
      <c r="T2009" t="s">
        <v>8340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ROUND(SUM((Table1[[#This Row],[pledged]]/Table1[[#This Row],[goal]])*100),0)</f>
        <v>117</v>
      </c>
      <c r="P2010" s="8">
        <f>IFERROR(Table1[[#This Row],[pledged]]/Table1[[#This Row],[backers_count]],"0")</f>
        <v>44.853658536585364</v>
      </c>
      <c r="Q2010" s="13">
        <f>(((Table1[[#This Row],[deadline]]/60)/60)/24)+DATE(1970,1,1)</f>
        <v>40805.604421296295</v>
      </c>
      <c r="R2010" s="13">
        <f>(((Table1[[#This Row],[launched_at]]/60)/60)/24)+DATE(1970,1,1)</f>
        <v>40761.604421296295</v>
      </c>
      <c r="S2010" t="s">
        <v>8353</v>
      </c>
      <c r="T2010" t="s">
        <v>8340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ROUND(SUM((Table1[[#This Row],[pledged]]/Table1[[#This Row],[goal]])*100),0)</f>
        <v>305</v>
      </c>
      <c r="P2011" s="8">
        <f>IFERROR(Table1[[#This Row],[pledged]]/Table1[[#This Row],[backers_count]],"0")</f>
        <v>383.3643216080402</v>
      </c>
      <c r="Q2011" s="13">
        <f>(((Table1[[#This Row],[deadline]]/60)/60)/24)+DATE(1970,1,1)</f>
        <v>42697.365081018521</v>
      </c>
      <c r="R2011" s="13">
        <f>(((Table1[[#This Row],[launched_at]]/60)/60)/24)+DATE(1970,1,1)</f>
        <v>42661.323414351849</v>
      </c>
      <c r="S2011" t="s">
        <v>8353</v>
      </c>
      <c r="T2011" t="s">
        <v>8340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ROUND(SUM((Table1[[#This Row],[pledged]]/Table1[[#This Row],[goal]])*100),0)</f>
        <v>320</v>
      </c>
      <c r="P2012" s="8">
        <f>IFERROR(Table1[[#This Row],[pledged]]/Table1[[#This Row],[backers_count]],"0")</f>
        <v>55.276856649395505</v>
      </c>
      <c r="Q2012" s="13">
        <f>(((Table1[[#This Row],[deadline]]/60)/60)/24)+DATE(1970,1,1)</f>
        <v>42600.996423611112</v>
      </c>
      <c r="R2012" s="13">
        <f>(((Table1[[#This Row],[launched_at]]/60)/60)/24)+DATE(1970,1,1)</f>
        <v>42570.996423611112</v>
      </c>
      <c r="S2012" t="s">
        <v>8353</v>
      </c>
      <c r="T2012" t="s">
        <v>8340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ROUND(SUM((Table1[[#This Row],[pledged]]/Table1[[#This Row],[goal]])*100),0)</f>
        <v>820</v>
      </c>
      <c r="P2013" s="8">
        <f>IFERROR(Table1[[#This Row],[pledged]]/Table1[[#This Row],[backers_count]],"0")</f>
        <v>422.02059732234807</v>
      </c>
      <c r="Q2013" s="13">
        <f>(((Table1[[#This Row],[deadline]]/60)/60)/24)+DATE(1970,1,1)</f>
        <v>42380.958333333328</v>
      </c>
      <c r="R2013" s="13">
        <f>(((Table1[[#This Row],[launched_at]]/60)/60)/24)+DATE(1970,1,1)</f>
        <v>42347.358483796299</v>
      </c>
      <c r="S2013" t="s">
        <v>8353</v>
      </c>
      <c r="T2013" t="s">
        <v>8340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ROUND(SUM((Table1[[#This Row],[pledged]]/Table1[[#This Row],[goal]])*100),0)</f>
        <v>235</v>
      </c>
      <c r="P2014" s="8">
        <f>IFERROR(Table1[[#This Row],[pledged]]/Table1[[#This Row],[backers_count]],"0")</f>
        <v>64.180327868852459</v>
      </c>
      <c r="Q2014" s="13">
        <f>(((Table1[[#This Row],[deadline]]/60)/60)/24)+DATE(1970,1,1)</f>
        <v>42040.822233796294</v>
      </c>
      <c r="R2014" s="13">
        <f>(((Table1[[#This Row],[launched_at]]/60)/60)/24)+DATE(1970,1,1)</f>
        <v>42010.822233796294</v>
      </c>
      <c r="S2014" t="s">
        <v>8353</v>
      </c>
      <c r="T2014" t="s">
        <v>8340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ROUND(SUM((Table1[[#This Row],[pledged]]/Table1[[#This Row],[goal]])*100),0)</f>
        <v>495</v>
      </c>
      <c r="P2015" s="8">
        <f>IFERROR(Table1[[#This Row],[pledged]]/Table1[[#This Row],[backers_count]],"0")</f>
        <v>173.57781674704077</v>
      </c>
      <c r="Q2015" s="13">
        <f>(((Table1[[#This Row],[deadline]]/60)/60)/24)+DATE(1970,1,1)</f>
        <v>42559.960810185185</v>
      </c>
      <c r="R2015" s="13">
        <f>(((Table1[[#This Row],[launched_at]]/60)/60)/24)+DATE(1970,1,1)</f>
        <v>42499.960810185185</v>
      </c>
      <c r="S2015" t="s">
        <v>8353</v>
      </c>
      <c r="T2015" t="s">
        <v>8340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ROUND(SUM((Table1[[#This Row],[pledged]]/Table1[[#This Row],[goal]])*100),0)</f>
        <v>7814</v>
      </c>
      <c r="P2016" s="8">
        <f>IFERROR(Table1[[#This Row],[pledged]]/Table1[[#This Row],[backers_count]],"0")</f>
        <v>88.601680840609291</v>
      </c>
      <c r="Q2016" s="13">
        <f>(((Table1[[#This Row],[deadline]]/60)/60)/24)+DATE(1970,1,1)</f>
        <v>41358.172905092593</v>
      </c>
      <c r="R2016" s="13">
        <f>(((Table1[[#This Row],[launched_at]]/60)/60)/24)+DATE(1970,1,1)</f>
        <v>41324.214571759258</v>
      </c>
      <c r="S2016" t="s">
        <v>8353</v>
      </c>
      <c r="T2016" t="s">
        <v>8340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ROUND(SUM((Table1[[#This Row],[pledged]]/Table1[[#This Row],[goal]])*100),0)</f>
        <v>113</v>
      </c>
      <c r="P2017" s="8">
        <f>IFERROR(Table1[[#This Row],[pledged]]/Table1[[#This Row],[backers_count]],"0")</f>
        <v>50.222283950617282</v>
      </c>
      <c r="Q2017" s="13">
        <f>(((Table1[[#This Row],[deadline]]/60)/60)/24)+DATE(1970,1,1)</f>
        <v>40795.876886574071</v>
      </c>
      <c r="R2017" s="13">
        <f>(((Table1[[#This Row],[launched_at]]/60)/60)/24)+DATE(1970,1,1)</f>
        <v>40765.876886574071</v>
      </c>
      <c r="S2017" t="s">
        <v>8353</v>
      </c>
      <c r="T2017" t="s">
        <v>8340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ROUND(SUM((Table1[[#This Row],[pledged]]/Table1[[#This Row],[goal]])*100),0)</f>
        <v>922</v>
      </c>
      <c r="P2018" s="8">
        <f>IFERROR(Table1[[#This Row],[pledged]]/Table1[[#This Row],[backers_count]],"0")</f>
        <v>192.38876826722338</v>
      </c>
      <c r="Q2018" s="13">
        <f>(((Table1[[#This Row],[deadline]]/60)/60)/24)+DATE(1970,1,1)</f>
        <v>41342.88077546296</v>
      </c>
      <c r="R2018" s="13">
        <f>(((Table1[[#This Row],[launched_at]]/60)/60)/24)+DATE(1970,1,1)</f>
        <v>41312.88077546296</v>
      </c>
      <c r="S2018" t="s">
        <v>8353</v>
      </c>
      <c r="T2018" t="s">
        <v>8340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ROUND(SUM((Table1[[#This Row],[pledged]]/Table1[[#This Row],[goal]])*100),0)</f>
        <v>125</v>
      </c>
      <c r="P2019" s="8">
        <f>IFERROR(Table1[[#This Row],[pledged]]/Table1[[#This Row],[backers_count]],"0")</f>
        <v>73.416901408450698</v>
      </c>
      <c r="Q2019" s="13">
        <f>(((Table1[[#This Row],[deadline]]/60)/60)/24)+DATE(1970,1,1)</f>
        <v>40992.166666666664</v>
      </c>
      <c r="R2019" s="13">
        <f>(((Table1[[#This Row],[launched_at]]/60)/60)/24)+DATE(1970,1,1)</f>
        <v>40961.057349537034</v>
      </c>
      <c r="S2019" t="s">
        <v>8353</v>
      </c>
      <c r="T2019" t="s">
        <v>8340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ROUND(SUM((Table1[[#This Row],[pledged]]/Table1[[#This Row],[goal]])*100),0)</f>
        <v>102</v>
      </c>
      <c r="P2020" s="8">
        <f>IFERROR(Table1[[#This Row],[pledged]]/Table1[[#This Row],[backers_count]],"0")</f>
        <v>147.68495555555555</v>
      </c>
      <c r="Q2020" s="13">
        <f>(((Table1[[#This Row],[deadline]]/60)/60)/24)+DATE(1970,1,1)</f>
        <v>42229.365844907406</v>
      </c>
      <c r="R2020" s="13">
        <f>(((Table1[[#This Row],[launched_at]]/60)/60)/24)+DATE(1970,1,1)</f>
        <v>42199.365844907406</v>
      </c>
      <c r="S2020" t="s">
        <v>8353</v>
      </c>
      <c r="T2020" t="s">
        <v>8340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ROUND(SUM((Table1[[#This Row],[pledged]]/Table1[[#This Row],[goal]])*100),0)</f>
        <v>485</v>
      </c>
      <c r="P2021" s="8">
        <f>IFERROR(Table1[[#This Row],[pledged]]/Table1[[#This Row],[backers_count]],"0")</f>
        <v>108.96848314606741</v>
      </c>
      <c r="Q2021" s="13">
        <f>(((Table1[[#This Row],[deadline]]/60)/60)/24)+DATE(1970,1,1)</f>
        <v>42635.70857638889</v>
      </c>
      <c r="R2021" s="13">
        <f>(((Table1[[#This Row],[launched_at]]/60)/60)/24)+DATE(1970,1,1)</f>
        <v>42605.70857638889</v>
      </c>
      <c r="S2021" t="s">
        <v>8353</v>
      </c>
      <c r="T2021" t="s">
        <v>8340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ROUND(SUM((Table1[[#This Row],[pledged]]/Table1[[#This Row],[goal]])*100),0)</f>
        <v>192</v>
      </c>
      <c r="P2022" s="8">
        <f>IFERROR(Table1[[#This Row],[pledged]]/Table1[[#This Row],[backers_count]],"0")</f>
        <v>23.647540983606557</v>
      </c>
      <c r="Q2022" s="13">
        <f>(((Table1[[#This Row],[deadline]]/60)/60)/24)+DATE(1970,1,1)</f>
        <v>41773.961111111108</v>
      </c>
      <c r="R2022" s="13">
        <f>(((Table1[[#This Row],[launched_at]]/60)/60)/24)+DATE(1970,1,1)</f>
        <v>41737.097499999996</v>
      </c>
      <c r="S2022" t="s">
        <v>8353</v>
      </c>
      <c r="T2022" t="s">
        <v>8340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ROUND(SUM((Table1[[#This Row],[pledged]]/Table1[[#This Row],[goal]])*100),0)</f>
        <v>281</v>
      </c>
      <c r="P2023" s="8">
        <f>IFERROR(Table1[[#This Row],[pledged]]/Table1[[#This Row],[backers_count]],"0")</f>
        <v>147.94736842105263</v>
      </c>
      <c r="Q2023" s="13">
        <f>(((Table1[[#This Row],[deadline]]/60)/60)/24)+DATE(1970,1,1)</f>
        <v>41906.070567129631</v>
      </c>
      <c r="R2023" s="13">
        <f>(((Table1[[#This Row],[launched_at]]/60)/60)/24)+DATE(1970,1,1)</f>
        <v>41861.070567129631</v>
      </c>
      <c r="S2023" t="s">
        <v>8353</v>
      </c>
      <c r="T2023" t="s">
        <v>8340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ROUND(SUM((Table1[[#This Row],[pledged]]/Table1[[#This Row],[goal]])*100),0)</f>
        <v>125</v>
      </c>
      <c r="P2024" s="8">
        <f>IFERROR(Table1[[#This Row],[pledged]]/Table1[[#This Row],[backers_count]],"0")</f>
        <v>385.03692307692307</v>
      </c>
      <c r="Q2024" s="13">
        <f>(((Table1[[#This Row],[deadline]]/60)/60)/24)+DATE(1970,1,1)</f>
        <v>42532.569120370375</v>
      </c>
      <c r="R2024" s="13">
        <f>(((Table1[[#This Row],[launched_at]]/60)/60)/24)+DATE(1970,1,1)</f>
        <v>42502.569120370375</v>
      </c>
      <c r="S2024" t="s">
        <v>8353</v>
      </c>
      <c r="T2024" t="s">
        <v>8340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ROUND(SUM((Table1[[#This Row],[pledged]]/Table1[[#This Row],[goal]])*100),0)</f>
        <v>161</v>
      </c>
      <c r="P2025" s="8">
        <f>IFERROR(Table1[[#This Row],[pledged]]/Table1[[#This Row],[backers_count]],"0")</f>
        <v>457.39093484419266</v>
      </c>
      <c r="Q2025" s="13">
        <f>(((Table1[[#This Row],[deadline]]/60)/60)/24)+DATE(1970,1,1)</f>
        <v>42166.420752314814</v>
      </c>
      <c r="R2025" s="13">
        <f>(((Table1[[#This Row],[launched_at]]/60)/60)/24)+DATE(1970,1,1)</f>
        <v>42136.420752314814</v>
      </c>
      <c r="S2025" t="s">
        <v>8353</v>
      </c>
      <c r="T2025" t="s">
        <v>8340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ROUND(SUM((Table1[[#This Row],[pledged]]/Table1[[#This Row],[goal]])*100),0)</f>
        <v>585</v>
      </c>
      <c r="P2026" s="8">
        <f>IFERROR(Table1[[#This Row],[pledged]]/Table1[[#This Row],[backers_count]],"0")</f>
        <v>222.99047619047619</v>
      </c>
      <c r="Q2026" s="13">
        <f>(((Table1[[#This Row],[deadline]]/60)/60)/24)+DATE(1970,1,1)</f>
        <v>41134.125</v>
      </c>
      <c r="R2026" s="13">
        <f>(((Table1[[#This Row],[launched_at]]/60)/60)/24)+DATE(1970,1,1)</f>
        <v>41099.966944444444</v>
      </c>
      <c r="S2026" t="s">
        <v>8353</v>
      </c>
      <c r="T2026" t="s">
        <v>8340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ROUND(SUM((Table1[[#This Row],[pledged]]/Table1[[#This Row],[goal]])*100),0)</f>
        <v>201</v>
      </c>
      <c r="P2027" s="8">
        <f>IFERROR(Table1[[#This Row],[pledged]]/Table1[[#This Row],[backers_count]],"0")</f>
        <v>220.74074074074073</v>
      </c>
      <c r="Q2027" s="13">
        <f>(((Table1[[#This Row],[deadline]]/60)/60)/24)+DATE(1970,1,1)</f>
        <v>42166.184560185182</v>
      </c>
      <c r="R2027" s="13">
        <f>(((Table1[[#This Row],[launched_at]]/60)/60)/24)+DATE(1970,1,1)</f>
        <v>42136.184560185182</v>
      </c>
      <c r="S2027" t="s">
        <v>8353</v>
      </c>
      <c r="T2027" t="s">
        <v>8340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ROUND(SUM((Table1[[#This Row],[pledged]]/Table1[[#This Row],[goal]])*100),0)</f>
        <v>133</v>
      </c>
      <c r="P2028" s="8">
        <f>IFERROR(Table1[[#This Row],[pledged]]/Table1[[#This Row],[backers_count]],"0")</f>
        <v>73.503898678414089</v>
      </c>
      <c r="Q2028" s="13">
        <f>(((Table1[[#This Row],[deadline]]/60)/60)/24)+DATE(1970,1,1)</f>
        <v>41750.165972222225</v>
      </c>
      <c r="R2028" s="13">
        <f>(((Table1[[#This Row],[launched_at]]/60)/60)/24)+DATE(1970,1,1)</f>
        <v>41704.735937500001</v>
      </c>
      <c r="S2028" t="s">
        <v>8353</v>
      </c>
      <c r="T2028" t="s">
        <v>8340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ROUND(SUM((Table1[[#This Row],[pledged]]/Table1[[#This Row],[goal]])*100),0)</f>
        <v>120</v>
      </c>
      <c r="P2029" s="8">
        <f>IFERROR(Table1[[#This Row],[pledged]]/Table1[[#This Row],[backers_count]],"0")</f>
        <v>223.09647495361781</v>
      </c>
      <c r="Q2029" s="13">
        <f>(((Table1[[#This Row],[deadline]]/60)/60)/24)+DATE(1970,1,1)</f>
        <v>42093.772210648152</v>
      </c>
      <c r="R2029" s="13">
        <f>(((Table1[[#This Row],[launched_at]]/60)/60)/24)+DATE(1970,1,1)</f>
        <v>42048.813877314817</v>
      </c>
      <c r="S2029" t="s">
        <v>8353</v>
      </c>
      <c r="T2029" t="s">
        <v>8340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ROUND(SUM((Table1[[#This Row],[pledged]]/Table1[[#This Row],[goal]])*100),0)</f>
        <v>126</v>
      </c>
      <c r="P2030" s="8">
        <f>IFERROR(Table1[[#This Row],[pledged]]/Table1[[#This Row],[backers_count]],"0")</f>
        <v>47.911392405063289</v>
      </c>
      <c r="Q2030" s="13">
        <f>(((Table1[[#This Row],[deadline]]/60)/60)/24)+DATE(1970,1,1)</f>
        <v>40252.913194444445</v>
      </c>
      <c r="R2030" s="13">
        <f>(((Table1[[#This Row],[launched_at]]/60)/60)/24)+DATE(1970,1,1)</f>
        <v>40215.919050925928</v>
      </c>
      <c r="S2030" t="s">
        <v>8353</v>
      </c>
      <c r="T2030" t="s">
        <v>8340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ROUND(SUM((Table1[[#This Row],[pledged]]/Table1[[#This Row],[goal]])*100),0)</f>
        <v>361</v>
      </c>
      <c r="P2031" s="8">
        <f>IFERROR(Table1[[#This Row],[pledged]]/Table1[[#This Row],[backers_count]],"0")</f>
        <v>96.063829787234042</v>
      </c>
      <c r="Q2031" s="13">
        <f>(((Table1[[#This Row],[deadline]]/60)/60)/24)+DATE(1970,1,1)</f>
        <v>41878.021770833337</v>
      </c>
      <c r="R2031" s="13">
        <f>(((Table1[[#This Row],[launched_at]]/60)/60)/24)+DATE(1970,1,1)</f>
        <v>41848.021770833337</v>
      </c>
      <c r="S2031" t="s">
        <v>8353</v>
      </c>
      <c r="T2031" t="s">
        <v>8340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ROUND(SUM((Table1[[#This Row],[pledged]]/Table1[[#This Row],[goal]])*100),0)</f>
        <v>226</v>
      </c>
      <c r="P2032" s="8">
        <f>IFERROR(Table1[[#This Row],[pledged]]/Table1[[#This Row],[backers_count]],"0")</f>
        <v>118.6144</v>
      </c>
      <c r="Q2032" s="13">
        <f>(((Table1[[#This Row],[deadline]]/60)/60)/24)+DATE(1970,1,1)</f>
        <v>41242.996481481481</v>
      </c>
      <c r="R2032" s="13">
        <f>(((Table1[[#This Row],[launched_at]]/60)/60)/24)+DATE(1970,1,1)</f>
        <v>41212.996481481481</v>
      </c>
      <c r="S2032" t="s">
        <v>8353</v>
      </c>
      <c r="T2032" t="s">
        <v>8340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ROUND(SUM((Table1[[#This Row],[pledged]]/Table1[[#This Row],[goal]])*100),0)</f>
        <v>120</v>
      </c>
      <c r="P2033" s="8">
        <f>IFERROR(Table1[[#This Row],[pledged]]/Table1[[#This Row],[backers_count]],"0")</f>
        <v>118.45472440944881</v>
      </c>
      <c r="Q2033" s="13">
        <f>(((Table1[[#This Row],[deadline]]/60)/60)/24)+DATE(1970,1,1)</f>
        <v>42013.041666666672</v>
      </c>
      <c r="R2033" s="13">
        <f>(((Table1[[#This Row],[launched_at]]/60)/60)/24)+DATE(1970,1,1)</f>
        <v>41975.329317129625</v>
      </c>
      <c r="S2033" t="s">
        <v>8353</v>
      </c>
      <c r="T2033" t="s">
        <v>8340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ROUND(SUM((Table1[[#This Row],[pledged]]/Table1[[#This Row],[goal]])*100),0)</f>
        <v>304</v>
      </c>
      <c r="P2034" s="8">
        <f>IFERROR(Table1[[#This Row],[pledged]]/Table1[[#This Row],[backers_count]],"0")</f>
        <v>143.21468926553672</v>
      </c>
      <c r="Q2034" s="13">
        <f>(((Table1[[#This Row],[deadline]]/60)/60)/24)+DATE(1970,1,1)</f>
        <v>42719.208333333328</v>
      </c>
      <c r="R2034" s="13">
        <f>(((Table1[[#This Row],[launched_at]]/60)/60)/24)+DATE(1970,1,1)</f>
        <v>42689.565671296295</v>
      </c>
      <c r="S2034" t="s">
        <v>8353</v>
      </c>
      <c r="T2034" t="s">
        <v>8340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ROUND(SUM((Table1[[#This Row],[pledged]]/Table1[[#This Row],[goal]])*100),0)</f>
        <v>179</v>
      </c>
      <c r="P2035" s="8">
        <f>IFERROR(Table1[[#This Row],[pledged]]/Table1[[#This Row],[backers_count]],"0")</f>
        <v>282.71518987341773</v>
      </c>
      <c r="Q2035" s="13">
        <f>(((Table1[[#This Row],[deadline]]/60)/60)/24)+DATE(1970,1,1)</f>
        <v>41755.082384259258</v>
      </c>
      <c r="R2035" s="13">
        <f>(((Table1[[#This Row],[launched_at]]/60)/60)/24)+DATE(1970,1,1)</f>
        <v>41725.082384259258</v>
      </c>
      <c r="S2035" t="s">
        <v>8353</v>
      </c>
      <c r="T2035" t="s">
        <v>8340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ROUND(SUM((Table1[[#This Row],[pledged]]/Table1[[#This Row],[goal]])*100),0)</f>
        <v>387</v>
      </c>
      <c r="P2036" s="8">
        <f>IFERROR(Table1[[#This Row],[pledged]]/Table1[[#This Row],[backers_count]],"0")</f>
        <v>593.93620078740162</v>
      </c>
      <c r="Q2036" s="13">
        <f>(((Table1[[#This Row],[deadline]]/60)/60)/24)+DATE(1970,1,1)</f>
        <v>42131.290277777778</v>
      </c>
      <c r="R2036" s="13">
        <f>(((Table1[[#This Row],[launched_at]]/60)/60)/24)+DATE(1970,1,1)</f>
        <v>42076.130011574074</v>
      </c>
      <c r="S2036" t="s">
        <v>8353</v>
      </c>
      <c r="T2036" t="s">
        <v>8340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ROUND(SUM((Table1[[#This Row],[pledged]]/Table1[[#This Row],[goal]])*100),0)</f>
        <v>211</v>
      </c>
      <c r="P2037" s="8">
        <f>IFERROR(Table1[[#This Row],[pledged]]/Table1[[#This Row],[backers_count]],"0")</f>
        <v>262.15704968944101</v>
      </c>
      <c r="Q2037" s="13">
        <f>(((Table1[[#This Row],[deadline]]/60)/60)/24)+DATE(1970,1,1)</f>
        <v>42357.041666666672</v>
      </c>
      <c r="R2037" s="13">
        <f>(((Table1[[#This Row],[launched_at]]/60)/60)/24)+DATE(1970,1,1)</f>
        <v>42311.625081018516</v>
      </c>
      <c r="S2037" t="s">
        <v>8353</v>
      </c>
      <c r="T2037" t="s">
        <v>8340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ROUND(SUM((Table1[[#This Row],[pledged]]/Table1[[#This Row],[goal]])*100),0)</f>
        <v>132</v>
      </c>
      <c r="P2038" s="8">
        <f>IFERROR(Table1[[#This Row],[pledged]]/Table1[[#This Row],[backers_count]],"0")</f>
        <v>46.580778301886795</v>
      </c>
      <c r="Q2038" s="13">
        <f>(((Table1[[#This Row],[deadline]]/60)/60)/24)+DATE(1970,1,1)</f>
        <v>41768.864803240744</v>
      </c>
      <c r="R2038" s="13">
        <f>(((Table1[[#This Row],[launched_at]]/60)/60)/24)+DATE(1970,1,1)</f>
        <v>41738.864803240744</v>
      </c>
      <c r="S2038" t="s">
        <v>8353</v>
      </c>
      <c r="T2038" t="s">
        <v>8340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ROUND(SUM((Table1[[#This Row],[pledged]]/Table1[[#This Row],[goal]])*100),0)</f>
        <v>300</v>
      </c>
      <c r="P2039" s="8">
        <f>IFERROR(Table1[[#This Row],[pledged]]/Table1[[#This Row],[backers_count]],"0")</f>
        <v>70.041118881118877</v>
      </c>
      <c r="Q2039" s="13">
        <f>(((Table1[[#This Row],[deadline]]/60)/60)/24)+DATE(1970,1,1)</f>
        <v>41638.251770833333</v>
      </c>
      <c r="R2039" s="13">
        <f>(((Table1[[#This Row],[launched_at]]/60)/60)/24)+DATE(1970,1,1)</f>
        <v>41578.210104166668</v>
      </c>
      <c r="S2039" t="s">
        <v>8353</v>
      </c>
      <c r="T2039" t="s">
        <v>8340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ROUND(SUM((Table1[[#This Row],[pledged]]/Table1[[#This Row],[goal]])*100),0)</f>
        <v>421</v>
      </c>
      <c r="P2040" s="8">
        <f>IFERROR(Table1[[#This Row],[pledged]]/Table1[[#This Row],[backers_count]],"0")</f>
        <v>164.90686274509804</v>
      </c>
      <c r="Q2040" s="13">
        <f>(((Table1[[#This Row],[deadline]]/60)/60)/24)+DATE(1970,1,1)</f>
        <v>41456.75</v>
      </c>
      <c r="R2040" s="13">
        <f>(((Table1[[#This Row],[launched_at]]/60)/60)/24)+DATE(1970,1,1)</f>
        <v>41424.27107638889</v>
      </c>
      <c r="S2040" t="s">
        <v>8353</v>
      </c>
      <c r="T2040" t="s">
        <v>8340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ROUND(SUM((Table1[[#This Row],[pledged]]/Table1[[#This Row],[goal]])*100),0)</f>
        <v>136</v>
      </c>
      <c r="P2041" s="8">
        <f>IFERROR(Table1[[#This Row],[pledged]]/Table1[[#This Row],[backers_count]],"0")</f>
        <v>449.26385224274406</v>
      </c>
      <c r="Q2041" s="13">
        <f>(((Table1[[#This Row],[deadline]]/60)/60)/24)+DATE(1970,1,1)</f>
        <v>42705.207638888889</v>
      </c>
      <c r="R2041" s="13">
        <f>(((Table1[[#This Row],[launched_at]]/60)/60)/24)+DATE(1970,1,1)</f>
        <v>42675.438946759255</v>
      </c>
      <c r="S2041" t="s">
        <v>8353</v>
      </c>
      <c r="T2041" t="s">
        <v>8340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ROUND(SUM((Table1[[#This Row],[pledged]]/Table1[[#This Row],[goal]])*100),0)</f>
        <v>248</v>
      </c>
      <c r="P2042" s="8">
        <f>IFERROR(Table1[[#This Row],[pledged]]/Table1[[#This Row],[backers_count]],"0")</f>
        <v>27.472841328413285</v>
      </c>
      <c r="Q2042" s="13">
        <f>(((Table1[[#This Row],[deadline]]/60)/60)/24)+DATE(1970,1,1)</f>
        <v>41593.968784722223</v>
      </c>
      <c r="R2042" s="13">
        <f>(((Table1[[#This Row],[launched_at]]/60)/60)/24)+DATE(1970,1,1)</f>
        <v>41578.927118055559</v>
      </c>
      <c r="S2042" t="s">
        <v>8353</v>
      </c>
      <c r="T2042" t="s">
        <v>8340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ROUND(SUM((Table1[[#This Row],[pledged]]/Table1[[#This Row],[goal]])*100),0)</f>
        <v>182</v>
      </c>
      <c r="P2043" s="8">
        <f>IFERROR(Table1[[#This Row],[pledged]]/Table1[[#This Row],[backers_count]],"0")</f>
        <v>143.97499999999999</v>
      </c>
      <c r="Q2043" s="13">
        <f>(((Table1[[#This Row],[deadline]]/60)/60)/24)+DATE(1970,1,1)</f>
        <v>42684.567442129628</v>
      </c>
      <c r="R2043" s="13">
        <f>(((Table1[[#This Row],[launched_at]]/60)/60)/24)+DATE(1970,1,1)</f>
        <v>42654.525775462964</v>
      </c>
      <c r="S2043" t="s">
        <v>8353</v>
      </c>
      <c r="T2043" t="s">
        <v>8340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ROUND(SUM((Table1[[#This Row],[pledged]]/Table1[[#This Row],[goal]])*100),0)</f>
        <v>124</v>
      </c>
      <c r="P2044" s="8">
        <f>IFERROR(Table1[[#This Row],[pledged]]/Table1[[#This Row],[backers_count]],"0")</f>
        <v>88.23571428571428</v>
      </c>
      <c r="Q2044" s="13">
        <f>(((Table1[[#This Row],[deadline]]/60)/60)/24)+DATE(1970,1,1)</f>
        <v>42391.708032407405</v>
      </c>
      <c r="R2044" s="13">
        <f>(((Table1[[#This Row],[launched_at]]/60)/60)/24)+DATE(1970,1,1)</f>
        <v>42331.708032407405</v>
      </c>
      <c r="S2044" t="s">
        <v>8353</v>
      </c>
      <c r="T2044" t="s">
        <v>8340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ROUND(SUM((Table1[[#This Row],[pledged]]/Table1[[#This Row],[goal]])*100),0)</f>
        <v>506</v>
      </c>
      <c r="P2045" s="8">
        <f>IFERROR(Table1[[#This Row],[pledged]]/Table1[[#This Row],[backers_count]],"0")</f>
        <v>36.326424870466319</v>
      </c>
      <c r="Q2045" s="13">
        <f>(((Table1[[#This Row],[deadline]]/60)/60)/24)+DATE(1970,1,1)</f>
        <v>42715.207638888889</v>
      </c>
      <c r="R2045" s="13">
        <f>(((Table1[[#This Row],[launched_at]]/60)/60)/24)+DATE(1970,1,1)</f>
        <v>42661.176817129628</v>
      </c>
      <c r="S2045" t="s">
        <v>8353</v>
      </c>
      <c r="T2045" t="s">
        <v>8340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ROUND(SUM((Table1[[#This Row],[pledged]]/Table1[[#This Row],[goal]])*100),0)</f>
        <v>108</v>
      </c>
      <c r="P2046" s="8">
        <f>IFERROR(Table1[[#This Row],[pledged]]/Table1[[#This Row],[backers_count]],"0")</f>
        <v>90.177777777777777</v>
      </c>
      <c r="Q2046" s="13">
        <f>(((Table1[[#This Row],[deadline]]/60)/60)/24)+DATE(1970,1,1)</f>
        <v>42168.684189814812</v>
      </c>
      <c r="R2046" s="13">
        <f>(((Table1[[#This Row],[launched_at]]/60)/60)/24)+DATE(1970,1,1)</f>
        <v>42138.684189814812</v>
      </c>
      <c r="S2046" t="s">
        <v>8353</v>
      </c>
      <c r="T2046" t="s">
        <v>8340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ROUND(SUM((Table1[[#This Row],[pledged]]/Table1[[#This Row],[goal]])*100),0)</f>
        <v>819</v>
      </c>
      <c r="P2047" s="8">
        <f>IFERROR(Table1[[#This Row],[pledged]]/Table1[[#This Row],[backers_count]],"0")</f>
        <v>152.62361216730039</v>
      </c>
      <c r="Q2047" s="13">
        <f>(((Table1[[#This Row],[deadline]]/60)/60)/24)+DATE(1970,1,1)</f>
        <v>41099.088506944441</v>
      </c>
      <c r="R2047" s="13">
        <f>(((Table1[[#This Row],[launched_at]]/60)/60)/24)+DATE(1970,1,1)</f>
        <v>41069.088506944441</v>
      </c>
      <c r="S2047" t="s">
        <v>8353</v>
      </c>
      <c r="T2047" t="s">
        <v>8340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ROUND(SUM((Table1[[#This Row],[pledged]]/Table1[[#This Row],[goal]])*100),0)</f>
        <v>121</v>
      </c>
      <c r="P2048" s="8">
        <f>IFERROR(Table1[[#This Row],[pledged]]/Table1[[#This Row],[backers_count]],"0")</f>
        <v>55.806451612903224</v>
      </c>
      <c r="Q2048" s="13">
        <f>(((Table1[[#This Row],[deadline]]/60)/60)/24)+DATE(1970,1,1)</f>
        <v>41417.171805555554</v>
      </c>
      <c r="R2048" s="13">
        <f>(((Table1[[#This Row],[launched_at]]/60)/60)/24)+DATE(1970,1,1)</f>
        <v>41387.171805555554</v>
      </c>
      <c r="S2048" t="s">
        <v>8353</v>
      </c>
      <c r="T2048" t="s">
        <v>8340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ROUND(SUM((Table1[[#This Row],[pledged]]/Table1[[#This Row],[goal]])*100),0)</f>
        <v>103</v>
      </c>
      <c r="P2049" s="8">
        <f>IFERROR(Table1[[#This Row],[pledged]]/Table1[[#This Row],[backers_count]],"0")</f>
        <v>227.85327313769753</v>
      </c>
      <c r="Q2049" s="13">
        <f>(((Table1[[#This Row],[deadline]]/60)/60)/24)+DATE(1970,1,1)</f>
        <v>42111</v>
      </c>
      <c r="R2049" s="13">
        <f>(((Table1[[#This Row],[launched_at]]/60)/60)/24)+DATE(1970,1,1)</f>
        <v>42081.903587962966</v>
      </c>
      <c r="S2049" t="s">
        <v>8353</v>
      </c>
      <c r="T2049" t="s">
        <v>8340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ROUND(SUM((Table1[[#This Row],[pledged]]/Table1[[#This Row],[goal]])*100),0)</f>
        <v>148</v>
      </c>
      <c r="P2050" s="8">
        <f>IFERROR(Table1[[#This Row],[pledged]]/Table1[[#This Row],[backers_count]],"0")</f>
        <v>91.82989803350327</v>
      </c>
      <c r="Q2050" s="13">
        <f>(((Table1[[#This Row],[deadline]]/60)/60)/24)+DATE(1970,1,1)</f>
        <v>41417.651516203703</v>
      </c>
      <c r="R2050" s="13">
        <f>(((Table1[[#This Row],[launched_at]]/60)/60)/24)+DATE(1970,1,1)</f>
        <v>41387.651516203703</v>
      </c>
      <c r="S2050" t="s">
        <v>8353</v>
      </c>
      <c r="T2050" t="s">
        <v>8340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ROUND(SUM((Table1[[#This Row],[pledged]]/Table1[[#This Row],[goal]])*100),0)</f>
        <v>120</v>
      </c>
      <c r="P2051" s="8">
        <f>IFERROR(Table1[[#This Row],[pledged]]/Table1[[#This Row],[backers_count]],"0")</f>
        <v>80.991037735849048</v>
      </c>
      <c r="Q2051" s="13">
        <f>(((Table1[[#This Row],[deadline]]/60)/60)/24)+DATE(1970,1,1)</f>
        <v>41610.957638888889</v>
      </c>
      <c r="R2051" s="13">
        <f>(((Table1[[#This Row],[launched_at]]/60)/60)/24)+DATE(1970,1,1)</f>
        <v>41575.527349537035</v>
      </c>
      <c r="S2051" t="s">
        <v>8353</v>
      </c>
      <c r="T2051" t="s">
        <v>8340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ROUND(SUM((Table1[[#This Row],[pledged]]/Table1[[#This Row],[goal]])*100),0)</f>
        <v>473</v>
      </c>
      <c r="P2052" s="8">
        <f>IFERROR(Table1[[#This Row],[pledged]]/Table1[[#This Row],[backers_count]],"0")</f>
        <v>278.39411764705881</v>
      </c>
      <c r="Q2052" s="13">
        <f>(((Table1[[#This Row],[deadline]]/60)/60)/24)+DATE(1970,1,1)</f>
        <v>42155.071504629625</v>
      </c>
      <c r="R2052" s="13">
        <f>(((Table1[[#This Row],[launched_at]]/60)/60)/24)+DATE(1970,1,1)</f>
        <v>42115.071504629625</v>
      </c>
      <c r="S2052" t="s">
        <v>8353</v>
      </c>
      <c r="T2052" t="s">
        <v>8340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ROUND(SUM((Table1[[#This Row],[pledged]]/Table1[[#This Row],[goal]])*100),0)</f>
        <v>130</v>
      </c>
      <c r="P2053" s="8">
        <f>IFERROR(Table1[[#This Row],[pledged]]/Table1[[#This Row],[backers_count]],"0")</f>
        <v>43.095041322314053</v>
      </c>
      <c r="Q2053" s="13">
        <f>(((Table1[[#This Row],[deadline]]/60)/60)/24)+DATE(1970,1,1)</f>
        <v>41634.022418981483</v>
      </c>
      <c r="R2053" s="13">
        <f>(((Table1[[#This Row],[launched_at]]/60)/60)/24)+DATE(1970,1,1)</f>
        <v>41604.022418981483</v>
      </c>
      <c r="S2053" t="s">
        <v>8353</v>
      </c>
      <c r="T2053" t="s">
        <v>8340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ROUND(SUM((Table1[[#This Row],[pledged]]/Table1[[#This Row],[goal]])*100),0)</f>
        <v>353</v>
      </c>
      <c r="P2054" s="8">
        <f>IFERROR(Table1[[#This Row],[pledged]]/Table1[[#This Row],[backers_count]],"0")</f>
        <v>326.29205175600737</v>
      </c>
      <c r="Q2054" s="13">
        <f>(((Table1[[#This Row],[deadline]]/60)/60)/24)+DATE(1970,1,1)</f>
        <v>42420.08394675926</v>
      </c>
      <c r="R2054" s="13">
        <f>(((Table1[[#This Row],[launched_at]]/60)/60)/24)+DATE(1970,1,1)</f>
        <v>42375.08394675926</v>
      </c>
      <c r="S2054" t="s">
        <v>8353</v>
      </c>
      <c r="T2054" t="s">
        <v>8340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ROUND(SUM((Table1[[#This Row],[pledged]]/Table1[[#This Row],[goal]])*100),0)</f>
        <v>101</v>
      </c>
      <c r="P2055" s="8">
        <f>IFERROR(Table1[[#This Row],[pledged]]/Table1[[#This Row],[backers_count]],"0")</f>
        <v>41.743801652892564</v>
      </c>
      <c r="Q2055" s="13">
        <f>(((Table1[[#This Row],[deadline]]/60)/60)/24)+DATE(1970,1,1)</f>
        <v>42333.659155092595</v>
      </c>
      <c r="R2055" s="13">
        <f>(((Table1[[#This Row],[launched_at]]/60)/60)/24)+DATE(1970,1,1)</f>
        <v>42303.617488425924</v>
      </c>
      <c r="S2055" t="s">
        <v>8353</v>
      </c>
      <c r="T2055" t="s">
        <v>8340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ROUND(SUM((Table1[[#This Row],[pledged]]/Table1[[#This Row],[goal]])*100),0)</f>
        <v>114</v>
      </c>
      <c r="P2056" s="8">
        <f>IFERROR(Table1[[#This Row],[pledged]]/Table1[[#This Row],[backers_count]],"0")</f>
        <v>64.020933977455712</v>
      </c>
      <c r="Q2056" s="13">
        <f>(((Table1[[#This Row],[deadline]]/60)/60)/24)+DATE(1970,1,1)</f>
        <v>41761.520949074074</v>
      </c>
      <c r="R2056" s="13">
        <f>(((Table1[[#This Row],[launched_at]]/60)/60)/24)+DATE(1970,1,1)</f>
        <v>41731.520949074074</v>
      </c>
      <c r="S2056" t="s">
        <v>8353</v>
      </c>
      <c r="T2056" t="s">
        <v>8340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ROUND(SUM((Table1[[#This Row],[pledged]]/Table1[[#This Row],[goal]])*100),0)</f>
        <v>167</v>
      </c>
      <c r="P2057" s="8">
        <f>IFERROR(Table1[[#This Row],[pledged]]/Table1[[#This Row],[backers_count]],"0")</f>
        <v>99.455445544554451</v>
      </c>
      <c r="Q2057" s="13">
        <f>(((Table1[[#This Row],[deadline]]/60)/60)/24)+DATE(1970,1,1)</f>
        <v>41976.166666666672</v>
      </c>
      <c r="R2057" s="13">
        <f>(((Table1[[#This Row],[launched_at]]/60)/60)/24)+DATE(1970,1,1)</f>
        <v>41946.674108796295</v>
      </c>
      <c r="S2057" t="s">
        <v>8353</v>
      </c>
      <c r="T2057" t="s">
        <v>8340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ROUND(SUM((Table1[[#This Row],[pledged]]/Table1[[#This Row],[goal]])*100),0)</f>
        <v>153</v>
      </c>
      <c r="P2058" s="8">
        <f>IFERROR(Table1[[#This Row],[pledged]]/Table1[[#This Row],[backers_count]],"0")</f>
        <v>138.49458483754512</v>
      </c>
      <c r="Q2058" s="13">
        <f>(((Table1[[#This Row],[deadline]]/60)/60)/24)+DATE(1970,1,1)</f>
        <v>41381.76090277778</v>
      </c>
      <c r="R2058" s="13">
        <f>(((Table1[[#This Row],[launched_at]]/60)/60)/24)+DATE(1970,1,1)</f>
        <v>41351.76090277778</v>
      </c>
      <c r="S2058" t="s">
        <v>8353</v>
      </c>
      <c r="T2058" t="s">
        <v>8340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ROUND(SUM((Table1[[#This Row],[pledged]]/Table1[[#This Row],[goal]])*100),0)</f>
        <v>202</v>
      </c>
      <c r="P2059" s="8">
        <f>IFERROR(Table1[[#This Row],[pledged]]/Table1[[#This Row],[backers_count]],"0")</f>
        <v>45.547792792792798</v>
      </c>
      <c r="Q2059" s="13">
        <f>(((Table1[[#This Row],[deadline]]/60)/60)/24)+DATE(1970,1,1)</f>
        <v>42426.494583333333</v>
      </c>
      <c r="R2059" s="13">
        <f>(((Table1[[#This Row],[launched_at]]/60)/60)/24)+DATE(1970,1,1)</f>
        <v>42396.494583333333</v>
      </c>
      <c r="S2059" t="s">
        <v>8353</v>
      </c>
      <c r="T2059" t="s">
        <v>8340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ROUND(SUM((Table1[[#This Row],[pledged]]/Table1[[#This Row],[goal]])*100),0)</f>
        <v>168</v>
      </c>
      <c r="P2060" s="8">
        <f>IFERROR(Table1[[#This Row],[pledged]]/Table1[[#This Row],[backers_count]],"0")</f>
        <v>10.507317073170732</v>
      </c>
      <c r="Q2060" s="13">
        <f>(((Table1[[#This Row],[deadline]]/60)/60)/24)+DATE(1970,1,1)</f>
        <v>42065.833333333328</v>
      </c>
      <c r="R2060" s="13">
        <f>(((Table1[[#This Row],[launched_at]]/60)/60)/24)+DATE(1970,1,1)</f>
        <v>42026.370717592596</v>
      </c>
      <c r="S2060" t="s">
        <v>8353</v>
      </c>
      <c r="T2060" t="s">
        <v>8340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ROUND(SUM((Table1[[#This Row],[pledged]]/Table1[[#This Row],[goal]])*100),0)</f>
        <v>143</v>
      </c>
      <c r="P2061" s="8">
        <f>IFERROR(Table1[[#This Row],[pledged]]/Table1[[#This Row],[backers_count]],"0")</f>
        <v>114.76533333333333</v>
      </c>
      <c r="Q2061" s="13">
        <f>(((Table1[[#This Row],[deadline]]/60)/60)/24)+DATE(1970,1,1)</f>
        <v>42400.915972222225</v>
      </c>
      <c r="R2061" s="13">
        <f>(((Table1[[#This Row],[launched_at]]/60)/60)/24)+DATE(1970,1,1)</f>
        <v>42361.602476851855</v>
      </c>
      <c r="S2061" t="s">
        <v>8353</v>
      </c>
      <c r="T2061" t="s">
        <v>8340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ROUND(SUM((Table1[[#This Row],[pledged]]/Table1[[#This Row],[goal]])*100),0)</f>
        <v>196</v>
      </c>
      <c r="P2062" s="8">
        <f>IFERROR(Table1[[#This Row],[pledged]]/Table1[[#This Row],[backers_count]],"0")</f>
        <v>35.997067448680355</v>
      </c>
      <c r="Q2062" s="13">
        <f>(((Table1[[#This Row],[deadline]]/60)/60)/24)+DATE(1970,1,1)</f>
        <v>41843.642939814818</v>
      </c>
      <c r="R2062" s="13">
        <f>(((Table1[[#This Row],[launched_at]]/60)/60)/24)+DATE(1970,1,1)</f>
        <v>41783.642939814818</v>
      </c>
      <c r="S2062" t="s">
        <v>8353</v>
      </c>
      <c r="T2062" t="s">
        <v>8340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ROUND(SUM((Table1[[#This Row],[pledged]]/Table1[[#This Row],[goal]])*100),0)</f>
        <v>108</v>
      </c>
      <c r="P2063" s="8">
        <f>IFERROR(Table1[[#This Row],[pledged]]/Table1[[#This Row],[backers_count]],"0")</f>
        <v>154.17142857142858</v>
      </c>
      <c r="Q2063" s="13">
        <f>(((Table1[[#This Row],[deadline]]/60)/60)/24)+DATE(1970,1,1)</f>
        <v>42735.764513888891</v>
      </c>
      <c r="R2063" s="13">
        <f>(((Table1[[#This Row],[launched_at]]/60)/60)/24)+DATE(1970,1,1)</f>
        <v>42705.764513888891</v>
      </c>
      <c r="S2063" t="s">
        <v>8353</v>
      </c>
      <c r="T2063" t="s">
        <v>8340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ROUND(SUM((Table1[[#This Row],[pledged]]/Table1[[#This Row],[goal]])*100),0)</f>
        <v>115</v>
      </c>
      <c r="P2064" s="8">
        <f>IFERROR(Table1[[#This Row],[pledged]]/Table1[[#This Row],[backers_count]],"0")</f>
        <v>566.38916256157631</v>
      </c>
      <c r="Q2064" s="13">
        <f>(((Table1[[#This Row],[deadline]]/60)/60)/24)+DATE(1970,1,1)</f>
        <v>42453.341412037036</v>
      </c>
      <c r="R2064" s="13">
        <f>(((Table1[[#This Row],[launched_at]]/60)/60)/24)+DATE(1970,1,1)</f>
        <v>42423.3830787037</v>
      </c>
      <c r="S2064" t="s">
        <v>8353</v>
      </c>
      <c r="T2064" t="s">
        <v>8340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ROUND(SUM((Table1[[#This Row],[pledged]]/Table1[[#This Row],[goal]])*100),0)</f>
        <v>148</v>
      </c>
      <c r="P2065" s="8">
        <f>IFERROR(Table1[[#This Row],[pledged]]/Table1[[#This Row],[backers_count]],"0")</f>
        <v>120.85714285714286</v>
      </c>
      <c r="Q2065" s="13">
        <f>(((Table1[[#This Row],[deadline]]/60)/60)/24)+DATE(1970,1,1)</f>
        <v>42505.73265046296</v>
      </c>
      <c r="R2065" s="13">
        <f>(((Table1[[#This Row],[launched_at]]/60)/60)/24)+DATE(1970,1,1)</f>
        <v>42472.73265046296</v>
      </c>
      <c r="S2065" t="s">
        <v>8353</v>
      </c>
      <c r="T2065" t="s">
        <v>8340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ROUND(SUM((Table1[[#This Row],[pledged]]/Table1[[#This Row],[goal]])*100),0)</f>
        <v>191</v>
      </c>
      <c r="P2066" s="8">
        <f>IFERROR(Table1[[#This Row],[pledged]]/Table1[[#This Row],[backers_count]],"0")</f>
        <v>86.163845492085343</v>
      </c>
      <c r="Q2066" s="13">
        <f>(((Table1[[#This Row],[deadline]]/60)/60)/24)+DATE(1970,1,1)</f>
        <v>41425.5</v>
      </c>
      <c r="R2066" s="13">
        <f>(((Table1[[#This Row],[launched_at]]/60)/60)/24)+DATE(1970,1,1)</f>
        <v>41389.364849537036</v>
      </c>
      <c r="S2066" t="s">
        <v>8353</v>
      </c>
      <c r="T2066" t="s">
        <v>8340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ROUND(SUM((Table1[[#This Row],[pledged]]/Table1[[#This Row],[goal]])*100),0)</f>
        <v>199</v>
      </c>
      <c r="P2067" s="8">
        <f>IFERROR(Table1[[#This Row],[pledged]]/Table1[[#This Row],[backers_count]],"0")</f>
        <v>51.212114395886893</v>
      </c>
      <c r="Q2067" s="13">
        <f>(((Table1[[#This Row],[deadline]]/60)/60)/24)+DATE(1970,1,1)</f>
        <v>41633.333668981482</v>
      </c>
      <c r="R2067" s="13">
        <f>(((Table1[[#This Row],[launched_at]]/60)/60)/24)+DATE(1970,1,1)</f>
        <v>41603.333668981482</v>
      </c>
      <c r="S2067" t="s">
        <v>8353</v>
      </c>
      <c r="T2067" t="s">
        <v>8340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ROUND(SUM((Table1[[#This Row],[pledged]]/Table1[[#This Row],[goal]])*100),0)</f>
        <v>219</v>
      </c>
      <c r="P2068" s="8">
        <f>IFERROR(Table1[[#This Row],[pledged]]/Table1[[#This Row],[backers_count]],"0")</f>
        <v>67.261538461538464</v>
      </c>
      <c r="Q2068" s="13">
        <f>(((Table1[[#This Row],[deadline]]/60)/60)/24)+DATE(1970,1,1)</f>
        <v>41874.771793981483</v>
      </c>
      <c r="R2068" s="13">
        <f>(((Table1[[#This Row],[launched_at]]/60)/60)/24)+DATE(1970,1,1)</f>
        <v>41844.771793981483</v>
      </c>
      <c r="S2068" t="s">
        <v>8353</v>
      </c>
      <c r="T2068" t="s">
        <v>8340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ROUND(SUM((Table1[[#This Row],[pledged]]/Table1[[#This Row],[goal]])*100),0)</f>
        <v>127</v>
      </c>
      <c r="P2069" s="8">
        <f>IFERROR(Table1[[#This Row],[pledged]]/Table1[[#This Row],[backers_count]],"0")</f>
        <v>62.8</v>
      </c>
      <c r="Q2069" s="13">
        <f>(((Table1[[#This Row],[deadline]]/60)/60)/24)+DATE(1970,1,1)</f>
        <v>42148.853888888887</v>
      </c>
      <c r="R2069" s="13">
        <f>(((Table1[[#This Row],[launched_at]]/60)/60)/24)+DATE(1970,1,1)</f>
        <v>42115.853888888887</v>
      </c>
      <c r="S2069" t="s">
        <v>8353</v>
      </c>
      <c r="T2069" t="s">
        <v>8340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ROUND(SUM((Table1[[#This Row],[pledged]]/Table1[[#This Row],[goal]])*100),0)</f>
        <v>105</v>
      </c>
      <c r="P2070" s="8">
        <f>IFERROR(Table1[[#This Row],[pledged]]/Table1[[#This Row],[backers_count]],"0")</f>
        <v>346.13118421052633</v>
      </c>
      <c r="Q2070" s="13">
        <f>(((Table1[[#This Row],[deadline]]/60)/60)/24)+DATE(1970,1,1)</f>
        <v>42663.841608796298</v>
      </c>
      <c r="R2070" s="13">
        <f>(((Table1[[#This Row],[launched_at]]/60)/60)/24)+DATE(1970,1,1)</f>
        <v>42633.841608796298</v>
      </c>
      <c r="S2070" t="s">
        <v>8353</v>
      </c>
      <c r="T2070" t="s">
        <v>8340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ROUND(SUM((Table1[[#This Row],[pledged]]/Table1[[#This Row],[goal]])*100),0)</f>
        <v>128</v>
      </c>
      <c r="P2071" s="8">
        <f>IFERROR(Table1[[#This Row],[pledged]]/Table1[[#This Row],[backers_count]],"0")</f>
        <v>244.11912547528519</v>
      </c>
      <c r="Q2071" s="13">
        <f>(((Table1[[#This Row],[deadline]]/60)/60)/24)+DATE(1970,1,1)</f>
        <v>42371.972118055557</v>
      </c>
      <c r="R2071" s="13">
        <f>(((Table1[[#This Row],[launched_at]]/60)/60)/24)+DATE(1970,1,1)</f>
        <v>42340.972118055557</v>
      </c>
      <c r="S2071" t="s">
        <v>8353</v>
      </c>
      <c r="T2071" t="s">
        <v>8340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ROUND(SUM((Table1[[#This Row],[pledged]]/Table1[[#This Row],[goal]])*100),0)</f>
        <v>317</v>
      </c>
      <c r="P2072" s="8">
        <f>IFERROR(Table1[[#This Row],[pledged]]/Table1[[#This Row],[backers_count]],"0")</f>
        <v>259.25424836601309</v>
      </c>
      <c r="Q2072" s="13">
        <f>(((Table1[[#This Row],[deadline]]/60)/60)/24)+DATE(1970,1,1)</f>
        <v>42549.6565162037</v>
      </c>
      <c r="R2072" s="13">
        <f>(((Table1[[#This Row],[launched_at]]/60)/60)/24)+DATE(1970,1,1)</f>
        <v>42519.6565162037</v>
      </c>
      <c r="S2072" t="s">
        <v>8353</v>
      </c>
      <c r="T2072" t="s">
        <v>8340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ROUND(SUM((Table1[[#This Row],[pledged]]/Table1[[#This Row],[goal]])*100),0)</f>
        <v>281</v>
      </c>
      <c r="P2073" s="8">
        <f>IFERROR(Table1[[#This Row],[pledged]]/Table1[[#This Row],[backers_count]],"0")</f>
        <v>201.96402877697841</v>
      </c>
      <c r="Q2073" s="13">
        <f>(((Table1[[#This Row],[deadline]]/60)/60)/24)+DATE(1970,1,1)</f>
        <v>42645.278749999998</v>
      </c>
      <c r="R2073" s="13">
        <f>(((Table1[[#This Row],[launched_at]]/60)/60)/24)+DATE(1970,1,1)</f>
        <v>42600.278749999998</v>
      </c>
      <c r="S2073" t="s">
        <v>8353</v>
      </c>
      <c r="T2073" t="s">
        <v>8340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ROUND(SUM((Table1[[#This Row],[pledged]]/Table1[[#This Row],[goal]])*100),0)</f>
        <v>111</v>
      </c>
      <c r="P2074" s="8">
        <f>IFERROR(Table1[[#This Row],[pledged]]/Table1[[#This Row],[backers_count]],"0")</f>
        <v>226.20857142857142</v>
      </c>
      <c r="Q2074" s="13">
        <f>(((Table1[[#This Row],[deadline]]/60)/60)/24)+DATE(1970,1,1)</f>
        <v>42497.581388888888</v>
      </c>
      <c r="R2074" s="13">
        <f>(((Table1[[#This Row],[launched_at]]/60)/60)/24)+DATE(1970,1,1)</f>
        <v>42467.581388888888</v>
      </c>
      <c r="S2074" t="s">
        <v>8353</v>
      </c>
      <c r="T2074" t="s">
        <v>8340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ROUND(SUM((Table1[[#This Row],[pledged]]/Table1[[#This Row],[goal]])*100),0)</f>
        <v>153</v>
      </c>
      <c r="P2075" s="8">
        <f>IFERROR(Table1[[#This Row],[pledged]]/Table1[[#This Row],[backers_count]],"0")</f>
        <v>324.69</v>
      </c>
      <c r="Q2075" s="13">
        <f>(((Table1[[#This Row],[deadline]]/60)/60)/24)+DATE(1970,1,1)</f>
        <v>42132.668032407411</v>
      </c>
      <c r="R2075" s="13">
        <f>(((Table1[[#This Row],[launched_at]]/60)/60)/24)+DATE(1970,1,1)</f>
        <v>42087.668032407411</v>
      </c>
      <c r="S2075" t="s">
        <v>8353</v>
      </c>
      <c r="T2075" t="s">
        <v>8340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ROUND(SUM((Table1[[#This Row],[pledged]]/Table1[[#This Row],[goal]])*100),0)</f>
        <v>103</v>
      </c>
      <c r="P2076" s="8">
        <f>IFERROR(Table1[[#This Row],[pledged]]/Table1[[#This Row],[backers_count]],"0")</f>
        <v>205</v>
      </c>
      <c r="Q2076" s="13">
        <f>(((Table1[[#This Row],[deadline]]/60)/60)/24)+DATE(1970,1,1)</f>
        <v>42496.826180555552</v>
      </c>
      <c r="R2076" s="13">
        <f>(((Table1[[#This Row],[launched_at]]/60)/60)/24)+DATE(1970,1,1)</f>
        <v>42466.826180555552</v>
      </c>
      <c r="S2076" t="s">
        <v>8353</v>
      </c>
      <c r="T2076" t="s">
        <v>8340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ROUND(SUM((Table1[[#This Row],[pledged]]/Table1[[#This Row],[goal]])*100),0)</f>
        <v>1678</v>
      </c>
      <c r="P2077" s="8">
        <f>IFERROR(Table1[[#This Row],[pledged]]/Table1[[#This Row],[backers_count]],"0")</f>
        <v>20.465926829268295</v>
      </c>
      <c r="Q2077" s="13">
        <f>(((Table1[[#This Row],[deadline]]/60)/60)/24)+DATE(1970,1,1)</f>
        <v>41480.681574074071</v>
      </c>
      <c r="R2077" s="13">
        <f>(((Table1[[#This Row],[launched_at]]/60)/60)/24)+DATE(1970,1,1)</f>
        <v>41450.681574074071</v>
      </c>
      <c r="S2077" t="s">
        <v>8353</v>
      </c>
      <c r="T2077" t="s">
        <v>8340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ROUND(SUM((Table1[[#This Row],[pledged]]/Table1[[#This Row],[goal]])*100),0)</f>
        <v>543</v>
      </c>
      <c r="P2078" s="8">
        <f>IFERROR(Table1[[#This Row],[pledged]]/Table1[[#This Row],[backers_count]],"0")</f>
        <v>116.35303146309367</v>
      </c>
      <c r="Q2078" s="13">
        <f>(((Table1[[#This Row],[deadline]]/60)/60)/24)+DATE(1970,1,1)</f>
        <v>41843.880659722221</v>
      </c>
      <c r="R2078" s="13">
        <f>(((Table1[[#This Row],[launched_at]]/60)/60)/24)+DATE(1970,1,1)</f>
        <v>41803.880659722221</v>
      </c>
      <c r="S2078" t="s">
        <v>8353</v>
      </c>
      <c r="T2078" t="s">
        <v>8340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ROUND(SUM((Table1[[#This Row],[pledged]]/Table1[[#This Row],[goal]])*100),0)</f>
        <v>116</v>
      </c>
      <c r="P2079" s="8">
        <f>IFERROR(Table1[[#This Row],[pledged]]/Table1[[#This Row],[backers_count]],"0")</f>
        <v>307.20212765957444</v>
      </c>
      <c r="Q2079" s="13">
        <f>(((Table1[[#This Row],[deadline]]/60)/60)/24)+DATE(1970,1,1)</f>
        <v>42160.875</v>
      </c>
      <c r="R2079" s="13">
        <f>(((Table1[[#This Row],[launched_at]]/60)/60)/24)+DATE(1970,1,1)</f>
        <v>42103.042546296296</v>
      </c>
      <c r="S2079" t="s">
        <v>8353</v>
      </c>
      <c r="T2079" t="s">
        <v>8340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ROUND(SUM((Table1[[#This Row],[pledged]]/Table1[[#This Row],[goal]])*100),0)</f>
        <v>131</v>
      </c>
      <c r="P2080" s="8">
        <f>IFERROR(Table1[[#This Row],[pledged]]/Table1[[#This Row],[backers_count]],"0")</f>
        <v>546.6875</v>
      </c>
      <c r="Q2080" s="13">
        <f>(((Table1[[#This Row],[deadline]]/60)/60)/24)+DATE(1970,1,1)</f>
        <v>42722.771493055552</v>
      </c>
      <c r="R2080" s="13">
        <f>(((Table1[[#This Row],[launched_at]]/60)/60)/24)+DATE(1970,1,1)</f>
        <v>42692.771493055552</v>
      </c>
      <c r="S2080" t="s">
        <v>8353</v>
      </c>
      <c r="T2080" t="s">
        <v>8340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ROUND(SUM((Table1[[#This Row],[pledged]]/Table1[[#This Row],[goal]])*100),0)</f>
        <v>288</v>
      </c>
      <c r="P2081" s="8">
        <f>IFERROR(Table1[[#This Row],[pledged]]/Table1[[#This Row],[backers_count]],"0")</f>
        <v>47.474464579901152</v>
      </c>
      <c r="Q2081" s="13">
        <f>(((Table1[[#This Row],[deadline]]/60)/60)/24)+DATE(1970,1,1)</f>
        <v>42180.791666666672</v>
      </c>
      <c r="R2081" s="13">
        <f>(((Table1[[#This Row],[launched_at]]/60)/60)/24)+DATE(1970,1,1)</f>
        <v>42150.71056712963</v>
      </c>
      <c r="S2081" t="s">
        <v>8353</v>
      </c>
      <c r="T2081" t="s">
        <v>8340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ROUND(SUM((Table1[[#This Row],[pledged]]/Table1[[#This Row],[goal]])*100),0)</f>
        <v>508</v>
      </c>
      <c r="P2082" s="8">
        <f>IFERROR(Table1[[#This Row],[pledged]]/Table1[[#This Row],[backers_count]],"0")</f>
        <v>101.56</v>
      </c>
      <c r="Q2082" s="13">
        <f>(((Table1[[#This Row],[deadline]]/60)/60)/24)+DATE(1970,1,1)</f>
        <v>42319.998842592591</v>
      </c>
      <c r="R2082" s="13">
        <f>(((Table1[[#This Row],[launched_at]]/60)/60)/24)+DATE(1970,1,1)</f>
        <v>42289.957175925927</v>
      </c>
      <c r="S2082" t="s">
        <v>8353</v>
      </c>
      <c r="T2082" t="s">
        <v>8340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ROUND(SUM((Table1[[#This Row],[pledged]]/Table1[[#This Row],[goal]])*100),0)</f>
        <v>115</v>
      </c>
      <c r="P2083" s="8">
        <f>IFERROR(Table1[[#This Row],[pledged]]/Table1[[#This Row],[backers_count]],"0")</f>
        <v>72.909090909090907</v>
      </c>
      <c r="Q2083" s="13">
        <f>(((Table1[[#This Row],[deadline]]/60)/60)/24)+DATE(1970,1,1)</f>
        <v>41045.207638888889</v>
      </c>
      <c r="R2083" s="13">
        <f>(((Table1[[#This Row],[launched_at]]/60)/60)/24)+DATE(1970,1,1)</f>
        <v>41004.156886574077</v>
      </c>
      <c r="S2083" t="s">
        <v>8355</v>
      </c>
      <c r="T2083" t="s">
        <v>8324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ROUND(SUM((Table1[[#This Row],[pledged]]/Table1[[#This Row],[goal]])*100),0)</f>
        <v>111</v>
      </c>
      <c r="P2084" s="8">
        <f>IFERROR(Table1[[#This Row],[pledged]]/Table1[[#This Row],[backers_count]],"0")</f>
        <v>43.710526315789473</v>
      </c>
      <c r="Q2084" s="13">
        <f>(((Table1[[#This Row],[deadline]]/60)/60)/24)+DATE(1970,1,1)</f>
        <v>40871.161990740737</v>
      </c>
      <c r="R2084" s="13">
        <f>(((Table1[[#This Row],[launched_at]]/60)/60)/24)+DATE(1970,1,1)</f>
        <v>40811.120324074072</v>
      </c>
      <c r="S2084" t="s">
        <v>8355</v>
      </c>
      <c r="T2084" t="s">
        <v>8324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ROUND(SUM((Table1[[#This Row],[pledged]]/Table1[[#This Row],[goal]])*100),0)</f>
        <v>113</v>
      </c>
      <c r="P2085" s="8">
        <f>IFERROR(Table1[[#This Row],[pledged]]/Table1[[#This Row],[backers_count]],"0")</f>
        <v>34</v>
      </c>
      <c r="Q2085" s="13">
        <f>(((Table1[[#This Row],[deadline]]/60)/60)/24)+DATE(1970,1,1)</f>
        <v>41064.72216435185</v>
      </c>
      <c r="R2085" s="13">
        <f>(((Table1[[#This Row],[launched_at]]/60)/60)/24)+DATE(1970,1,1)</f>
        <v>41034.72216435185</v>
      </c>
      <c r="S2085" t="s">
        <v>8355</v>
      </c>
      <c r="T2085" t="s">
        <v>8324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ROUND(SUM((Table1[[#This Row],[pledged]]/Table1[[#This Row],[goal]])*100),0)</f>
        <v>108</v>
      </c>
      <c r="P2086" s="8">
        <f>IFERROR(Table1[[#This Row],[pledged]]/Table1[[#This Row],[backers_count]],"0")</f>
        <v>70.652173913043484</v>
      </c>
      <c r="Q2086" s="13">
        <f>(((Table1[[#This Row],[deadline]]/60)/60)/24)+DATE(1970,1,1)</f>
        <v>41763.290972222225</v>
      </c>
      <c r="R2086" s="13">
        <f>(((Table1[[#This Row],[launched_at]]/60)/60)/24)+DATE(1970,1,1)</f>
        <v>41731.833124999997</v>
      </c>
      <c r="S2086" t="s">
        <v>8355</v>
      </c>
      <c r="T2086" t="s">
        <v>8324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ROUND(SUM((Table1[[#This Row],[pledged]]/Table1[[#This Row],[goal]])*100),0)</f>
        <v>124</v>
      </c>
      <c r="P2087" s="8">
        <f>IFERROR(Table1[[#This Row],[pledged]]/Table1[[#This Row],[backers_count]],"0")</f>
        <v>89.301204819277103</v>
      </c>
      <c r="Q2087" s="13">
        <f>(((Table1[[#This Row],[deadline]]/60)/60)/24)+DATE(1970,1,1)</f>
        <v>41105.835497685184</v>
      </c>
      <c r="R2087" s="13">
        <f>(((Table1[[#This Row],[launched_at]]/60)/60)/24)+DATE(1970,1,1)</f>
        <v>41075.835497685184</v>
      </c>
      <c r="S2087" t="s">
        <v>8355</v>
      </c>
      <c r="T2087" t="s">
        <v>8324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ROUND(SUM((Table1[[#This Row],[pledged]]/Table1[[#This Row],[goal]])*100),0)</f>
        <v>101</v>
      </c>
      <c r="P2088" s="8">
        <f>IFERROR(Table1[[#This Row],[pledged]]/Table1[[#This Row],[backers_count]],"0")</f>
        <v>115.08571428571429</v>
      </c>
      <c r="Q2088" s="13">
        <f>(((Table1[[#This Row],[deadline]]/60)/60)/24)+DATE(1970,1,1)</f>
        <v>40891.207638888889</v>
      </c>
      <c r="R2088" s="13">
        <f>(((Table1[[#This Row],[launched_at]]/60)/60)/24)+DATE(1970,1,1)</f>
        <v>40860.67050925926</v>
      </c>
      <c r="S2088" t="s">
        <v>8355</v>
      </c>
      <c r="T2088" t="s">
        <v>8324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ROUND(SUM((Table1[[#This Row],[pledged]]/Table1[[#This Row],[goal]])*100),0)</f>
        <v>104</v>
      </c>
      <c r="P2089" s="8">
        <f>IFERROR(Table1[[#This Row],[pledged]]/Table1[[#This Row],[backers_count]],"0")</f>
        <v>62.12</v>
      </c>
      <c r="Q2089" s="13">
        <f>(((Table1[[#This Row],[deadline]]/60)/60)/24)+DATE(1970,1,1)</f>
        <v>40794.204375000001</v>
      </c>
      <c r="R2089" s="13">
        <f>(((Table1[[#This Row],[launched_at]]/60)/60)/24)+DATE(1970,1,1)</f>
        <v>40764.204375000001</v>
      </c>
      <c r="S2089" t="s">
        <v>8355</v>
      </c>
      <c r="T2089" t="s">
        <v>8324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ROUND(SUM((Table1[[#This Row],[pledged]]/Table1[[#This Row],[goal]])*100),0)</f>
        <v>116</v>
      </c>
      <c r="P2090" s="8">
        <f>IFERROR(Table1[[#This Row],[pledged]]/Table1[[#This Row],[backers_count]],"0")</f>
        <v>46.204266666666669</v>
      </c>
      <c r="Q2090" s="13">
        <f>(((Table1[[#This Row],[deadline]]/60)/60)/24)+DATE(1970,1,1)</f>
        <v>40432.165972222225</v>
      </c>
      <c r="R2090" s="13">
        <f>(((Table1[[#This Row],[launched_at]]/60)/60)/24)+DATE(1970,1,1)</f>
        <v>40395.714722222219</v>
      </c>
      <c r="S2090" t="s">
        <v>8355</v>
      </c>
      <c r="T2090" t="s">
        <v>8324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ROUND(SUM((Table1[[#This Row],[pledged]]/Table1[[#This Row],[goal]])*100),0)</f>
        <v>120</v>
      </c>
      <c r="P2091" s="8">
        <f>IFERROR(Table1[[#This Row],[pledged]]/Table1[[#This Row],[backers_count]],"0")</f>
        <v>48.54854838709678</v>
      </c>
      <c r="Q2091" s="13">
        <f>(((Table1[[#This Row],[deadline]]/60)/60)/24)+DATE(1970,1,1)</f>
        <v>41488.076319444444</v>
      </c>
      <c r="R2091" s="13">
        <f>(((Table1[[#This Row],[launched_at]]/60)/60)/24)+DATE(1970,1,1)</f>
        <v>41453.076319444444</v>
      </c>
      <c r="S2091" t="s">
        <v>8355</v>
      </c>
      <c r="T2091" t="s">
        <v>8324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ROUND(SUM((Table1[[#This Row],[pledged]]/Table1[[#This Row],[goal]])*100),0)</f>
        <v>115</v>
      </c>
      <c r="P2092" s="8">
        <f>IFERROR(Table1[[#This Row],[pledged]]/Table1[[#This Row],[backers_count]],"0")</f>
        <v>57.520187499999999</v>
      </c>
      <c r="Q2092" s="13">
        <f>(((Table1[[#This Row],[deadline]]/60)/60)/24)+DATE(1970,1,1)</f>
        <v>41329.381423611114</v>
      </c>
      <c r="R2092" s="13">
        <f>(((Table1[[#This Row],[launched_at]]/60)/60)/24)+DATE(1970,1,1)</f>
        <v>41299.381423611114</v>
      </c>
      <c r="S2092" t="s">
        <v>8355</v>
      </c>
      <c r="T2092" t="s">
        <v>8324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ROUND(SUM((Table1[[#This Row],[pledged]]/Table1[[#This Row],[goal]])*100),0)</f>
        <v>120</v>
      </c>
      <c r="P2093" s="8">
        <f>IFERROR(Table1[[#This Row],[pledged]]/Table1[[#This Row],[backers_count]],"0")</f>
        <v>88.147154471544724</v>
      </c>
      <c r="Q2093" s="13">
        <f>(((Table1[[#This Row],[deadline]]/60)/60)/24)+DATE(1970,1,1)</f>
        <v>40603.833333333336</v>
      </c>
      <c r="R2093" s="13">
        <f>(((Table1[[#This Row],[launched_at]]/60)/60)/24)+DATE(1970,1,1)</f>
        <v>40555.322662037033</v>
      </c>
      <c r="S2093" t="s">
        <v>8355</v>
      </c>
      <c r="T2093" t="s">
        <v>8324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ROUND(SUM((Table1[[#This Row],[pledged]]/Table1[[#This Row],[goal]])*100),0)</f>
        <v>101</v>
      </c>
      <c r="P2094" s="8">
        <f>IFERROR(Table1[[#This Row],[pledged]]/Table1[[#This Row],[backers_count]],"0")</f>
        <v>110.49090909090908</v>
      </c>
      <c r="Q2094" s="13">
        <f>(((Table1[[#This Row],[deadline]]/60)/60)/24)+DATE(1970,1,1)</f>
        <v>40823.707546296297</v>
      </c>
      <c r="R2094" s="13">
        <f>(((Table1[[#This Row],[launched_at]]/60)/60)/24)+DATE(1970,1,1)</f>
        <v>40763.707546296297</v>
      </c>
      <c r="S2094" t="s">
        <v>8355</v>
      </c>
      <c r="T2094" t="s">
        <v>8324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ROUND(SUM((Table1[[#This Row],[pledged]]/Table1[[#This Row],[goal]])*100),0)</f>
        <v>102</v>
      </c>
      <c r="P2095" s="8">
        <f>IFERROR(Table1[[#This Row],[pledged]]/Table1[[#This Row],[backers_count]],"0")</f>
        <v>66.826086956521735</v>
      </c>
      <c r="Q2095" s="13">
        <f>(((Table1[[#This Row],[deadline]]/60)/60)/24)+DATE(1970,1,1)</f>
        <v>41265.896203703705</v>
      </c>
      <c r="R2095" s="13">
        <f>(((Table1[[#This Row],[launched_at]]/60)/60)/24)+DATE(1970,1,1)</f>
        <v>41205.854537037041</v>
      </c>
      <c r="S2095" t="s">
        <v>8355</v>
      </c>
      <c r="T2095" t="s">
        <v>8324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ROUND(SUM((Table1[[#This Row],[pledged]]/Table1[[#This Row],[goal]])*100),0)</f>
        <v>121</v>
      </c>
      <c r="P2096" s="8">
        <f>IFERROR(Table1[[#This Row],[pledged]]/Table1[[#This Row],[backers_count]],"0")</f>
        <v>58.597222222222221</v>
      </c>
      <c r="Q2096" s="13">
        <f>(((Table1[[#This Row],[deadline]]/60)/60)/24)+DATE(1970,1,1)</f>
        <v>40973.125</v>
      </c>
      <c r="R2096" s="13">
        <f>(((Table1[[#This Row],[launched_at]]/60)/60)/24)+DATE(1970,1,1)</f>
        <v>40939.02002314815</v>
      </c>
      <c r="S2096" t="s">
        <v>8355</v>
      </c>
      <c r="T2096" t="s">
        <v>8324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ROUND(SUM((Table1[[#This Row],[pledged]]/Table1[[#This Row],[goal]])*100),0)</f>
        <v>100</v>
      </c>
      <c r="P2097" s="8">
        <f>IFERROR(Table1[[#This Row],[pledged]]/Table1[[#This Row],[backers_count]],"0")</f>
        <v>113.63636363636364</v>
      </c>
      <c r="Q2097" s="13">
        <f>(((Table1[[#This Row],[deadline]]/60)/60)/24)+DATE(1970,1,1)</f>
        <v>40818.733483796292</v>
      </c>
      <c r="R2097" s="13">
        <f>(((Table1[[#This Row],[launched_at]]/60)/60)/24)+DATE(1970,1,1)</f>
        <v>40758.733483796292</v>
      </c>
      <c r="S2097" t="s">
        <v>8355</v>
      </c>
      <c r="T2097" t="s">
        <v>8324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ROUND(SUM((Table1[[#This Row],[pledged]]/Table1[[#This Row],[goal]])*100),0)</f>
        <v>102</v>
      </c>
      <c r="P2098" s="8">
        <f>IFERROR(Table1[[#This Row],[pledged]]/Table1[[#This Row],[backers_count]],"0")</f>
        <v>43.571428571428569</v>
      </c>
      <c r="Q2098" s="13">
        <f>(((Table1[[#This Row],[deadline]]/60)/60)/24)+DATE(1970,1,1)</f>
        <v>41208.165972222225</v>
      </c>
      <c r="R2098" s="13">
        <f>(((Table1[[#This Row],[launched_at]]/60)/60)/24)+DATE(1970,1,1)</f>
        <v>41192.758506944447</v>
      </c>
      <c r="S2098" t="s">
        <v>8355</v>
      </c>
      <c r="T2098" t="s">
        <v>8324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ROUND(SUM((Table1[[#This Row],[pledged]]/Table1[[#This Row],[goal]])*100),0)</f>
        <v>100</v>
      </c>
      <c r="P2099" s="8">
        <f>IFERROR(Table1[[#This Row],[pledged]]/Table1[[#This Row],[backers_count]],"0")</f>
        <v>78.94736842105263</v>
      </c>
      <c r="Q2099" s="13">
        <f>(((Table1[[#This Row],[deadline]]/60)/60)/24)+DATE(1970,1,1)</f>
        <v>40878.626562500001</v>
      </c>
      <c r="R2099" s="13">
        <f>(((Table1[[#This Row],[launched_at]]/60)/60)/24)+DATE(1970,1,1)</f>
        <v>40818.58489583333</v>
      </c>
      <c r="S2099" t="s">
        <v>8355</v>
      </c>
      <c r="T2099" t="s">
        <v>8324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ROUND(SUM((Table1[[#This Row],[pledged]]/Table1[[#This Row],[goal]])*100),0)</f>
        <v>100</v>
      </c>
      <c r="P2100" s="8">
        <f>IFERROR(Table1[[#This Row],[pledged]]/Table1[[#This Row],[backers_count]],"0")</f>
        <v>188.125</v>
      </c>
      <c r="Q2100" s="13">
        <f>(((Table1[[#This Row],[deadline]]/60)/60)/24)+DATE(1970,1,1)</f>
        <v>40976.11383101852</v>
      </c>
      <c r="R2100" s="13">
        <f>(((Table1[[#This Row],[launched_at]]/60)/60)/24)+DATE(1970,1,1)</f>
        <v>40946.11383101852</v>
      </c>
      <c r="S2100" t="s">
        <v>8355</v>
      </c>
      <c r="T2100" t="s">
        <v>8324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ROUND(SUM((Table1[[#This Row],[pledged]]/Table1[[#This Row],[goal]])*100),0)</f>
        <v>132</v>
      </c>
      <c r="P2101" s="8">
        <f>IFERROR(Table1[[#This Row],[pledged]]/Table1[[#This Row],[backers_count]],"0")</f>
        <v>63.031746031746032</v>
      </c>
      <c r="Q2101" s="13">
        <f>(((Table1[[#This Row],[deadline]]/60)/60)/24)+DATE(1970,1,1)</f>
        <v>42187.152777777781</v>
      </c>
      <c r="R2101" s="13">
        <f>(((Table1[[#This Row],[launched_at]]/60)/60)/24)+DATE(1970,1,1)</f>
        <v>42173.746342592596</v>
      </c>
      <c r="S2101" t="s">
        <v>8355</v>
      </c>
      <c r="T2101" t="s">
        <v>8324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ROUND(SUM((Table1[[#This Row],[pledged]]/Table1[[#This Row],[goal]])*100),0)</f>
        <v>137</v>
      </c>
      <c r="P2102" s="8">
        <f>IFERROR(Table1[[#This Row],[pledged]]/Table1[[#This Row],[backers_count]],"0")</f>
        <v>30.37037037037037</v>
      </c>
      <c r="Q2102" s="13">
        <f>(((Table1[[#This Row],[deadline]]/60)/60)/24)+DATE(1970,1,1)</f>
        <v>41090.165972222225</v>
      </c>
      <c r="R2102" s="13">
        <f>(((Table1[[#This Row],[launched_at]]/60)/60)/24)+DATE(1970,1,1)</f>
        <v>41074.834965277776</v>
      </c>
      <c r="S2102" t="s">
        <v>8355</v>
      </c>
      <c r="T2102" t="s">
        <v>8324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ROUND(SUM((Table1[[#This Row],[pledged]]/Table1[[#This Row],[goal]])*100),0)</f>
        <v>113</v>
      </c>
      <c r="P2103" s="8">
        <f>IFERROR(Table1[[#This Row],[pledged]]/Table1[[#This Row],[backers_count]],"0")</f>
        <v>51.477272727272727</v>
      </c>
      <c r="Q2103" s="13">
        <f>(((Table1[[#This Row],[deadline]]/60)/60)/24)+DATE(1970,1,1)</f>
        <v>40952.149467592593</v>
      </c>
      <c r="R2103" s="13">
        <f>(((Table1[[#This Row],[launched_at]]/60)/60)/24)+DATE(1970,1,1)</f>
        <v>40892.149467592593</v>
      </c>
      <c r="S2103" t="s">
        <v>8355</v>
      </c>
      <c r="T2103" t="s">
        <v>8324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ROUND(SUM((Table1[[#This Row],[pledged]]/Table1[[#This Row],[goal]])*100),0)</f>
        <v>136</v>
      </c>
      <c r="P2104" s="8">
        <f>IFERROR(Table1[[#This Row],[pledged]]/Table1[[#This Row],[backers_count]],"0")</f>
        <v>35.789473684210527</v>
      </c>
      <c r="Q2104" s="13">
        <f>(((Table1[[#This Row],[deadline]]/60)/60)/24)+DATE(1970,1,1)</f>
        <v>40668.868611111109</v>
      </c>
      <c r="R2104" s="13">
        <f>(((Table1[[#This Row],[launched_at]]/60)/60)/24)+DATE(1970,1,1)</f>
        <v>40638.868611111109</v>
      </c>
      <c r="S2104" t="s">
        <v>8355</v>
      </c>
      <c r="T2104" t="s">
        <v>8324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ROUND(SUM((Table1[[#This Row],[pledged]]/Table1[[#This Row],[goal]])*100),0)</f>
        <v>146</v>
      </c>
      <c r="P2105" s="8">
        <f>IFERROR(Table1[[#This Row],[pledged]]/Table1[[#This Row],[backers_count]],"0")</f>
        <v>98.817391304347822</v>
      </c>
      <c r="Q2105" s="13">
        <f>(((Table1[[#This Row],[deadline]]/60)/60)/24)+DATE(1970,1,1)</f>
        <v>41222.7966087963</v>
      </c>
      <c r="R2105" s="13">
        <f>(((Table1[[#This Row],[launched_at]]/60)/60)/24)+DATE(1970,1,1)</f>
        <v>41192.754942129628</v>
      </c>
      <c r="S2105" t="s">
        <v>8355</v>
      </c>
      <c r="T2105" t="s">
        <v>8324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ROUND(SUM((Table1[[#This Row],[pledged]]/Table1[[#This Row],[goal]])*100),0)</f>
        <v>130</v>
      </c>
      <c r="P2106" s="8">
        <f>IFERROR(Table1[[#This Row],[pledged]]/Table1[[#This Row],[backers_count]],"0")</f>
        <v>28</v>
      </c>
      <c r="Q2106" s="13">
        <f>(((Table1[[#This Row],[deadline]]/60)/60)/24)+DATE(1970,1,1)</f>
        <v>41425</v>
      </c>
      <c r="R2106" s="13">
        <f>(((Table1[[#This Row],[launched_at]]/60)/60)/24)+DATE(1970,1,1)</f>
        <v>41394.074467592596</v>
      </c>
      <c r="S2106" t="s">
        <v>8355</v>
      </c>
      <c r="T2106" t="s">
        <v>8324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ROUND(SUM((Table1[[#This Row],[pledged]]/Table1[[#This Row],[goal]])*100),0)</f>
        <v>254</v>
      </c>
      <c r="P2107" s="8">
        <f>IFERROR(Table1[[#This Row],[pledged]]/Table1[[#This Row],[backers_count]],"0")</f>
        <v>51.313131313131315</v>
      </c>
      <c r="Q2107" s="13">
        <f>(((Table1[[#This Row],[deadline]]/60)/60)/24)+DATE(1970,1,1)</f>
        <v>41964.166666666672</v>
      </c>
      <c r="R2107" s="13">
        <f>(((Table1[[#This Row],[launched_at]]/60)/60)/24)+DATE(1970,1,1)</f>
        <v>41951.788807870369</v>
      </c>
      <c r="S2107" t="s">
        <v>8355</v>
      </c>
      <c r="T2107" t="s">
        <v>8324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ROUND(SUM((Table1[[#This Row],[pledged]]/Table1[[#This Row],[goal]])*100),0)</f>
        <v>107</v>
      </c>
      <c r="P2108" s="8">
        <f>IFERROR(Table1[[#This Row],[pledged]]/Table1[[#This Row],[backers_count]],"0")</f>
        <v>53.522727272727273</v>
      </c>
      <c r="Q2108" s="13">
        <f>(((Table1[[#This Row],[deadline]]/60)/60)/24)+DATE(1970,1,1)</f>
        <v>41300.21497685185</v>
      </c>
      <c r="R2108" s="13">
        <f>(((Table1[[#This Row],[launched_at]]/60)/60)/24)+DATE(1970,1,1)</f>
        <v>41270.21497685185</v>
      </c>
      <c r="S2108" t="s">
        <v>8355</v>
      </c>
      <c r="T2108" t="s">
        <v>8324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ROUND(SUM((Table1[[#This Row],[pledged]]/Table1[[#This Row],[goal]])*100),0)</f>
        <v>108</v>
      </c>
      <c r="P2109" s="8">
        <f>IFERROR(Table1[[#This Row],[pledged]]/Table1[[#This Row],[backers_count]],"0")</f>
        <v>37.149310344827583</v>
      </c>
      <c r="Q2109" s="13">
        <f>(((Table1[[#This Row],[deadline]]/60)/60)/24)+DATE(1970,1,1)</f>
        <v>41955.752233796295</v>
      </c>
      <c r="R2109" s="13">
        <f>(((Table1[[#This Row],[launched_at]]/60)/60)/24)+DATE(1970,1,1)</f>
        <v>41934.71056712963</v>
      </c>
      <c r="S2109" t="s">
        <v>8355</v>
      </c>
      <c r="T2109" t="s">
        <v>8324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ROUND(SUM((Table1[[#This Row],[pledged]]/Table1[[#This Row],[goal]])*100),0)</f>
        <v>107</v>
      </c>
      <c r="P2110" s="8">
        <f>IFERROR(Table1[[#This Row],[pledged]]/Table1[[#This Row],[backers_count]],"0")</f>
        <v>89.895287958115176</v>
      </c>
      <c r="Q2110" s="13">
        <f>(((Table1[[#This Row],[deadline]]/60)/60)/24)+DATE(1970,1,1)</f>
        <v>41162.163194444445</v>
      </c>
      <c r="R2110" s="13">
        <f>(((Table1[[#This Row],[launched_at]]/60)/60)/24)+DATE(1970,1,1)</f>
        <v>41135.175694444442</v>
      </c>
      <c r="S2110" t="s">
        <v>8355</v>
      </c>
      <c r="T2110" t="s">
        <v>8324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ROUND(SUM((Table1[[#This Row],[pledged]]/Table1[[#This Row],[goal]])*100),0)</f>
        <v>107</v>
      </c>
      <c r="P2111" s="8">
        <f>IFERROR(Table1[[#This Row],[pledged]]/Table1[[#This Row],[backers_count]],"0")</f>
        <v>106.52500000000001</v>
      </c>
      <c r="Q2111" s="13">
        <f>(((Table1[[#This Row],[deadline]]/60)/60)/24)+DATE(1970,1,1)</f>
        <v>42190.708530092597</v>
      </c>
      <c r="R2111" s="13">
        <f>(((Table1[[#This Row],[launched_at]]/60)/60)/24)+DATE(1970,1,1)</f>
        <v>42160.708530092597</v>
      </c>
      <c r="S2111" t="s">
        <v>8355</v>
      </c>
      <c r="T2111" t="s">
        <v>8324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ROUND(SUM((Table1[[#This Row],[pledged]]/Table1[[#This Row],[goal]])*100),0)</f>
        <v>100</v>
      </c>
      <c r="P2112" s="8">
        <f>IFERROR(Table1[[#This Row],[pledged]]/Table1[[#This Row],[backers_count]],"0")</f>
        <v>52.815789473684212</v>
      </c>
      <c r="Q2112" s="13">
        <f>(((Table1[[#This Row],[deadline]]/60)/60)/24)+DATE(1970,1,1)</f>
        <v>41787.207638888889</v>
      </c>
      <c r="R2112" s="13">
        <f>(((Table1[[#This Row],[launched_at]]/60)/60)/24)+DATE(1970,1,1)</f>
        <v>41759.670937499999</v>
      </c>
      <c r="S2112" t="s">
        <v>8355</v>
      </c>
      <c r="T2112" t="s">
        <v>8324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ROUND(SUM((Table1[[#This Row],[pledged]]/Table1[[#This Row],[goal]])*100),0)</f>
        <v>107</v>
      </c>
      <c r="P2113" s="8">
        <f>IFERROR(Table1[[#This Row],[pledged]]/Table1[[#This Row],[backers_count]],"0")</f>
        <v>54.615384615384613</v>
      </c>
      <c r="Q2113" s="13">
        <f>(((Table1[[#This Row],[deadline]]/60)/60)/24)+DATE(1970,1,1)</f>
        <v>40770.041666666664</v>
      </c>
      <c r="R2113" s="13">
        <f>(((Table1[[#This Row],[launched_at]]/60)/60)/24)+DATE(1970,1,1)</f>
        <v>40703.197048611109</v>
      </c>
      <c r="S2113" t="s">
        <v>8355</v>
      </c>
      <c r="T2113" t="s">
        <v>8324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ROUND(SUM((Table1[[#This Row],[pledged]]/Table1[[#This Row],[goal]])*100),0)</f>
        <v>100</v>
      </c>
      <c r="P2114" s="8">
        <f>IFERROR(Table1[[#This Row],[pledged]]/Table1[[#This Row],[backers_count]],"0")</f>
        <v>27.272727272727273</v>
      </c>
      <c r="Q2114" s="13">
        <f>(((Table1[[#This Row],[deadline]]/60)/60)/24)+DATE(1970,1,1)</f>
        <v>41379.928159722222</v>
      </c>
      <c r="R2114" s="13">
        <f>(((Table1[[#This Row],[launched_at]]/60)/60)/24)+DATE(1970,1,1)</f>
        <v>41365.928159722222</v>
      </c>
      <c r="S2114" t="s">
        <v>8355</v>
      </c>
      <c r="T2114" t="s">
        <v>8324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ROUND(SUM((Table1[[#This Row],[pledged]]/Table1[[#This Row],[goal]])*100),0)</f>
        <v>105</v>
      </c>
      <c r="P2115" s="8">
        <f>IFERROR(Table1[[#This Row],[pledged]]/Table1[[#This Row],[backers_count]],"0")</f>
        <v>68.598130841121488</v>
      </c>
      <c r="Q2115" s="13">
        <f>(((Table1[[#This Row],[deadline]]/60)/60)/24)+DATE(1970,1,1)</f>
        <v>41905.86546296296</v>
      </c>
      <c r="R2115" s="13">
        <f>(((Table1[[#This Row],[launched_at]]/60)/60)/24)+DATE(1970,1,1)</f>
        <v>41870.86546296296</v>
      </c>
      <c r="S2115" t="s">
        <v>8355</v>
      </c>
      <c r="T2115" t="s">
        <v>8324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ROUND(SUM((Table1[[#This Row],[pledged]]/Table1[[#This Row],[goal]])*100),0)</f>
        <v>105</v>
      </c>
      <c r="P2116" s="8">
        <f>IFERROR(Table1[[#This Row],[pledged]]/Table1[[#This Row],[backers_count]],"0")</f>
        <v>35.612244897959187</v>
      </c>
      <c r="Q2116" s="13">
        <f>(((Table1[[#This Row],[deadline]]/60)/60)/24)+DATE(1970,1,1)</f>
        <v>40521.207638888889</v>
      </c>
      <c r="R2116" s="13">
        <f>(((Table1[[#This Row],[launched_at]]/60)/60)/24)+DATE(1970,1,1)</f>
        <v>40458.815625000003</v>
      </c>
      <c r="S2116" t="s">
        <v>8355</v>
      </c>
      <c r="T2116" t="s">
        <v>8324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ROUND(SUM((Table1[[#This Row],[pledged]]/Table1[[#This Row],[goal]])*100),0)</f>
        <v>226</v>
      </c>
      <c r="P2117" s="8">
        <f>IFERROR(Table1[[#This Row],[pledged]]/Table1[[#This Row],[backers_count]],"0")</f>
        <v>94.027777777777771</v>
      </c>
      <c r="Q2117" s="13">
        <f>(((Table1[[#This Row],[deadline]]/60)/60)/24)+DATE(1970,1,1)</f>
        <v>40594.081030092595</v>
      </c>
      <c r="R2117" s="13">
        <f>(((Table1[[#This Row],[launched_at]]/60)/60)/24)+DATE(1970,1,1)</f>
        <v>40564.081030092595</v>
      </c>
      <c r="S2117" t="s">
        <v>8355</v>
      </c>
      <c r="T2117" t="s">
        <v>8324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ROUND(SUM((Table1[[#This Row],[pledged]]/Table1[[#This Row],[goal]])*100),0)</f>
        <v>101</v>
      </c>
      <c r="P2118" s="8">
        <f>IFERROR(Table1[[#This Row],[pledged]]/Table1[[#This Row],[backers_count]],"0")</f>
        <v>526.45652173913038</v>
      </c>
      <c r="Q2118" s="13">
        <f>(((Table1[[#This Row],[deadline]]/60)/60)/24)+DATE(1970,1,1)</f>
        <v>41184.777812500004</v>
      </c>
      <c r="R2118" s="13">
        <f>(((Table1[[#This Row],[launched_at]]/60)/60)/24)+DATE(1970,1,1)</f>
        <v>41136.777812500004</v>
      </c>
      <c r="S2118" t="s">
        <v>8355</v>
      </c>
      <c r="T2118" t="s">
        <v>8324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ROUND(SUM((Table1[[#This Row],[pledged]]/Table1[[#This Row],[goal]])*100),0)</f>
        <v>148</v>
      </c>
      <c r="P2119" s="8">
        <f>IFERROR(Table1[[#This Row],[pledged]]/Table1[[#This Row],[backers_count]],"0")</f>
        <v>50.657142857142858</v>
      </c>
      <c r="Q2119" s="13">
        <f>(((Table1[[#This Row],[deadline]]/60)/60)/24)+DATE(1970,1,1)</f>
        <v>42304.207638888889</v>
      </c>
      <c r="R2119" s="13">
        <f>(((Table1[[#This Row],[launched_at]]/60)/60)/24)+DATE(1970,1,1)</f>
        <v>42290.059594907405</v>
      </c>
      <c r="S2119" t="s">
        <v>8355</v>
      </c>
      <c r="T2119" t="s">
        <v>8324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ROUND(SUM((Table1[[#This Row],[pledged]]/Table1[[#This Row],[goal]])*100),0)</f>
        <v>135</v>
      </c>
      <c r="P2120" s="8">
        <f>IFERROR(Table1[[#This Row],[pledged]]/Table1[[#This Row],[backers_count]],"0")</f>
        <v>79.182941176470578</v>
      </c>
      <c r="Q2120" s="13">
        <f>(((Table1[[#This Row],[deadline]]/60)/60)/24)+DATE(1970,1,1)</f>
        <v>40748.839537037034</v>
      </c>
      <c r="R2120" s="13">
        <f>(((Table1[[#This Row],[launched_at]]/60)/60)/24)+DATE(1970,1,1)</f>
        <v>40718.839537037034</v>
      </c>
      <c r="S2120" t="s">
        <v>8355</v>
      </c>
      <c r="T2120" t="s">
        <v>8324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ROUND(SUM((Table1[[#This Row],[pledged]]/Table1[[#This Row],[goal]])*100),0)</f>
        <v>101</v>
      </c>
      <c r="P2121" s="8">
        <f>IFERROR(Table1[[#This Row],[pledged]]/Table1[[#This Row],[backers_count]],"0")</f>
        <v>91.590909090909093</v>
      </c>
      <c r="Q2121" s="13">
        <f>(((Table1[[#This Row],[deadline]]/60)/60)/24)+DATE(1970,1,1)</f>
        <v>41137.130150462966</v>
      </c>
      <c r="R2121" s="13">
        <f>(((Table1[[#This Row],[launched_at]]/60)/60)/24)+DATE(1970,1,1)</f>
        <v>41107.130150462966</v>
      </c>
      <c r="S2121" t="s">
        <v>8355</v>
      </c>
      <c r="T2121" t="s">
        <v>8324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ROUND(SUM((Table1[[#This Row],[pledged]]/Table1[[#This Row],[goal]])*100),0)</f>
        <v>101</v>
      </c>
      <c r="P2122" s="8">
        <f>IFERROR(Table1[[#This Row],[pledged]]/Table1[[#This Row],[backers_count]],"0")</f>
        <v>116.96275362318841</v>
      </c>
      <c r="Q2122" s="13">
        <f>(((Table1[[#This Row],[deadline]]/60)/60)/24)+DATE(1970,1,1)</f>
        <v>41640.964537037034</v>
      </c>
      <c r="R2122" s="13">
        <f>(((Table1[[#This Row],[launched_at]]/60)/60)/24)+DATE(1970,1,1)</f>
        <v>41591.964537037034</v>
      </c>
      <c r="S2122" t="s">
        <v>8355</v>
      </c>
      <c r="T2122" t="s">
        <v>8324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ROUND(SUM((Table1[[#This Row],[pledged]]/Table1[[#This Row],[goal]])*100),0)</f>
        <v>1</v>
      </c>
      <c r="P2123" s="8">
        <f>IFERROR(Table1[[#This Row],[pledged]]/Table1[[#This Row],[backers_count]],"0")</f>
        <v>28.4</v>
      </c>
      <c r="Q2123" s="13">
        <f>(((Table1[[#This Row],[deadline]]/60)/60)/24)+DATE(1970,1,1)</f>
        <v>42746.7424537037</v>
      </c>
      <c r="R2123" s="13">
        <f>(((Table1[[#This Row],[launched_at]]/60)/60)/24)+DATE(1970,1,1)</f>
        <v>42716.7424537037</v>
      </c>
      <c r="S2123" t="s">
        <v>8357</v>
      </c>
      <c r="T2123" t="s">
        <v>8327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ROUND(SUM((Table1[[#This Row],[pledged]]/Table1[[#This Row],[goal]])*100),0)</f>
        <v>0</v>
      </c>
      <c r="P2124" s="8">
        <f>IFERROR(Table1[[#This Row],[pledged]]/Table1[[#This Row],[backers_count]],"0")</f>
        <v>103.33333333333333</v>
      </c>
      <c r="Q2124" s="13">
        <f>(((Table1[[#This Row],[deadline]]/60)/60)/24)+DATE(1970,1,1)</f>
        <v>42742.300567129627</v>
      </c>
      <c r="R2124" s="13">
        <f>(((Table1[[#This Row],[launched_at]]/60)/60)/24)+DATE(1970,1,1)</f>
        <v>42712.300567129627</v>
      </c>
      <c r="S2124" t="s">
        <v>8357</v>
      </c>
      <c r="T2124" t="s">
        <v>8327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ROUND(SUM((Table1[[#This Row],[pledged]]/Table1[[#This Row],[goal]])*100),0)</f>
        <v>10</v>
      </c>
      <c r="P2125" s="8">
        <f>IFERROR(Table1[[#This Row],[pledged]]/Table1[[#This Row],[backers_count]],"0")</f>
        <v>10</v>
      </c>
      <c r="Q2125" s="13">
        <f>(((Table1[[#This Row],[deadline]]/60)/60)/24)+DATE(1970,1,1)</f>
        <v>40252.290972222225</v>
      </c>
      <c r="R2125" s="13">
        <f>(((Table1[[#This Row],[launched_at]]/60)/60)/24)+DATE(1970,1,1)</f>
        <v>40198.424849537041</v>
      </c>
      <c r="S2125" t="s">
        <v>8357</v>
      </c>
      <c r="T2125" t="s">
        <v>8327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ROUND(SUM((Table1[[#This Row],[pledged]]/Table1[[#This Row],[goal]])*100),0)</f>
        <v>10</v>
      </c>
      <c r="P2126" s="8">
        <f>IFERROR(Table1[[#This Row],[pledged]]/Table1[[#This Row],[backers_count]],"0")</f>
        <v>23</v>
      </c>
      <c r="Q2126" s="13">
        <f>(((Table1[[#This Row],[deadline]]/60)/60)/24)+DATE(1970,1,1)</f>
        <v>40512.208333333336</v>
      </c>
      <c r="R2126" s="13">
        <f>(((Table1[[#This Row],[launched_at]]/60)/60)/24)+DATE(1970,1,1)</f>
        <v>40464.028182870366</v>
      </c>
      <c r="S2126" t="s">
        <v>8357</v>
      </c>
      <c r="T2126" t="s">
        <v>8327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ROUND(SUM((Table1[[#This Row],[pledged]]/Table1[[#This Row],[goal]])*100),0)</f>
        <v>1</v>
      </c>
      <c r="P2127" s="8">
        <f>IFERROR(Table1[[#This Row],[pledged]]/Table1[[#This Row],[backers_count]],"0")</f>
        <v>31.555555555555557</v>
      </c>
      <c r="Q2127" s="13">
        <f>(((Table1[[#This Row],[deadline]]/60)/60)/24)+DATE(1970,1,1)</f>
        <v>42221.023530092592</v>
      </c>
      <c r="R2127" s="13">
        <f>(((Table1[[#This Row],[launched_at]]/60)/60)/24)+DATE(1970,1,1)</f>
        <v>42191.023530092592</v>
      </c>
      <c r="S2127" t="s">
        <v>8357</v>
      </c>
      <c r="T2127" t="s">
        <v>8327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ROUND(SUM((Table1[[#This Row],[pledged]]/Table1[[#This Row],[goal]])*100),0)</f>
        <v>0</v>
      </c>
      <c r="P2128" s="8">
        <f>IFERROR(Table1[[#This Row],[pledged]]/Table1[[#This Row],[backers_count]],"0")</f>
        <v>5</v>
      </c>
      <c r="Q2128" s="13">
        <f>(((Table1[[#This Row],[deadline]]/60)/60)/24)+DATE(1970,1,1)</f>
        <v>41981.973229166666</v>
      </c>
      <c r="R2128" s="13">
        <f>(((Table1[[#This Row],[launched_at]]/60)/60)/24)+DATE(1970,1,1)</f>
        <v>41951.973229166666</v>
      </c>
      <c r="S2128" t="s">
        <v>8357</v>
      </c>
      <c r="T2128" t="s">
        <v>8327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ROUND(SUM((Table1[[#This Row],[pledged]]/Table1[[#This Row],[goal]])*100),0)</f>
        <v>29</v>
      </c>
      <c r="P2129" s="8">
        <f>IFERROR(Table1[[#This Row],[pledged]]/Table1[[#This Row],[backers_count]],"0")</f>
        <v>34.220338983050844</v>
      </c>
      <c r="Q2129" s="13">
        <f>(((Table1[[#This Row],[deadline]]/60)/60)/24)+DATE(1970,1,1)</f>
        <v>42075.463692129633</v>
      </c>
      <c r="R2129" s="13">
        <f>(((Table1[[#This Row],[launched_at]]/60)/60)/24)+DATE(1970,1,1)</f>
        <v>42045.50535879629</v>
      </c>
      <c r="S2129" t="s">
        <v>8357</v>
      </c>
      <c r="T2129" t="s">
        <v>8327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ROUND(SUM((Table1[[#This Row],[pledged]]/Table1[[#This Row],[goal]])*100),0)</f>
        <v>0</v>
      </c>
      <c r="P2130" s="8">
        <f>IFERROR(Table1[[#This Row],[pledged]]/Table1[[#This Row],[backers_count]],"0")</f>
        <v>25</v>
      </c>
      <c r="Q2130" s="13">
        <f>(((Table1[[#This Row],[deadline]]/60)/60)/24)+DATE(1970,1,1)</f>
        <v>41903.772789351853</v>
      </c>
      <c r="R2130" s="13">
        <f>(((Table1[[#This Row],[launched_at]]/60)/60)/24)+DATE(1970,1,1)</f>
        <v>41843.772789351853</v>
      </c>
      <c r="S2130" t="s">
        <v>8357</v>
      </c>
      <c r="T2130" t="s">
        <v>8327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ROUND(SUM((Table1[[#This Row],[pledged]]/Table1[[#This Row],[goal]])*100),0)</f>
        <v>12</v>
      </c>
      <c r="P2131" s="8">
        <f>IFERROR(Table1[[#This Row],[pledged]]/Table1[[#This Row],[backers_count]],"0")</f>
        <v>19.666666666666668</v>
      </c>
      <c r="Q2131" s="13">
        <f>(((Table1[[#This Row],[deadline]]/60)/60)/24)+DATE(1970,1,1)</f>
        <v>42439.024305555555</v>
      </c>
      <c r="R2131" s="13">
        <f>(((Table1[[#This Row],[launched_at]]/60)/60)/24)+DATE(1970,1,1)</f>
        <v>42409.024305555555</v>
      </c>
      <c r="S2131" t="s">
        <v>8357</v>
      </c>
      <c r="T2131" t="s">
        <v>8327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ROUND(SUM((Table1[[#This Row],[pledged]]/Table1[[#This Row],[goal]])*100),0)</f>
        <v>0</v>
      </c>
      <c r="P2132" s="8">
        <f>IFERROR(Table1[[#This Row],[pledged]]/Table1[[#This Row],[backers_count]],"0")</f>
        <v>21.25</v>
      </c>
      <c r="Q2132" s="13">
        <f>(((Table1[[#This Row],[deadline]]/60)/60)/24)+DATE(1970,1,1)</f>
        <v>41867.086377314816</v>
      </c>
      <c r="R2132" s="13">
        <f>(((Table1[[#This Row],[launched_at]]/60)/60)/24)+DATE(1970,1,1)</f>
        <v>41832.086377314816</v>
      </c>
      <c r="S2132" t="s">
        <v>8357</v>
      </c>
      <c r="T2132" t="s">
        <v>8327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ROUND(SUM((Table1[[#This Row],[pledged]]/Table1[[#This Row],[goal]])*100),0)</f>
        <v>5</v>
      </c>
      <c r="P2133" s="8">
        <f>IFERROR(Table1[[#This Row],[pledged]]/Table1[[#This Row],[backers_count]],"0")</f>
        <v>8.3333333333333339</v>
      </c>
      <c r="Q2133" s="13">
        <f>(((Table1[[#This Row],[deadline]]/60)/60)/24)+DATE(1970,1,1)</f>
        <v>42197.207071759258</v>
      </c>
      <c r="R2133" s="13">
        <f>(((Table1[[#This Row],[launched_at]]/60)/60)/24)+DATE(1970,1,1)</f>
        <v>42167.207071759258</v>
      </c>
      <c r="S2133" t="s">
        <v>8357</v>
      </c>
      <c r="T2133" t="s">
        <v>8327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ROUND(SUM((Table1[[#This Row],[pledged]]/Table1[[#This Row],[goal]])*100),0)</f>
        <v>2</v>
      </c>
      <c r="P2134" s="8">
        <f>IFERROR(Table1[[#This Row],[pledged]]/Table1[[#This Row],[backers_count]],"0")</f>
        <v>21.34333333333333</v>
      </c>
      <c r="Q2134" s="13">
        <f>(((Table1[[#This Row],[deadline]]/60)/60)/24)+DATE(1970,1,1)</f>
        <v>41673.487175925926</v>
      </c>
      <c r="R2134" s="13">
        <f>(((Table1[[#This Row],[launched_at]]/60)/60)/24)+DATE(1970,1,1)</f>
        <v>41643.487175925926</v>
      </c>
      <c r="S2134" t="s">
        <v>8357</v>
      </c>
      <c r="T2134" t="s">
        <v>8327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ROUND(SUM((Table1[[#This Row],[pledged]]/Table1[[#This Row],[goal]])*100),0)</f>
        <v>2</v>
      </c>
      <c r="P2135" s="8">
        <f>IFERROR(Table1[[#This Row],[pledged]]/Table1[[#This Row],[backers_count]],"0")</f>
        <v>5.333333333333333</v>
      </c>
      <c r="Q2135" s="13">
        <f>(((Table1[[#This Row],[deadline]]/60)/60)/24)+DATE(1970,1,1)</f>
        <v>40657.290972222225</v>
      </c>
      <c r="R2135" s="13">
        <f>(((Table1[[#This Row],[launched_at]]/60)/60)/24)+DATE(1970,1,1)</f>
        <v>40619.097210648149</v>
      </c>
      <c r="S2135" t="s">
        <v>8357</v>
      </c>
      <c r="T2135" t="s">
        <v>8327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ROUND(SUM((Table1[[#This Row],[pledged]]/Table1[[#This Row],[goal]])*100),0)</f>
        <v>2</v>
      </c>
      <c r="P2136" s="8">
        <f>IFERROR(Table1[[#This Row],[pledged]]/Table1[[#This Row],[backers_count]],"0")</f>
        <v>34.666666666666664</v>
      </c>
      <c r="Q2136" s="13">
        <f>(((Table1[[#This Row],[deadline]]/60)/60)/24)+DATE(1970,1,1)</f>
        <v>41391.886469907404</v>
      </c>
      <c r="R2136" s="13">
        <f>(((Table1[[#This Row],[launched_at]]/60)/60)/24)+DATE(1970,1,1)</f>
        <v>41361.886469907404</v>
      </c>
      <c r="S2136" t="s">
        <v>8357</v>
      </c>
      <c r="T2136" t="s">
        <v>8327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ROUND(SUM((Table1[[#This Row],[pledged]]/Table1[[#This Row],[goal]])*100),0)</f>
        <v>10</v>
      </c>
      <c r="P2137" s="8">
        <f>IFERROR(Table1[[#This Row],[pledged]]/Table1[[#This Row],[backers_count]],"0")</f>
        <v>21.727272727272727</v>
      </c>
      <c r="Q2137" s="13">
        <f>(((Table1[[#This Row],[deadline]]/60)/60)/24)+DATE(1970,1,1)</f>
        <v>41186.963344907403</v>
      </c>
      <c r="R2137" s="13">
        <f>(((Table1[[#This Row],[launched_at]]/60)/60)/24)+DATE(1970,1,1)</f>
        <v>41156.963344907403</v>
      </c>
      <c r="S2137" t="s">
        <v>8357</v>
      </c>
      <c r="T2137" t="s">
        <v>8327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ROUND(SUM((Table1[[#This Row],[pledged]]/Table1[[#This Row],[goal]])*100),0)</f>
        <v>0</v>
      </c>
      <c r="P2138" s="8">
        <f>IFERROR(Table1[[#This Row],[pledged]]/Table1[[#This Row],[backers_count]],"0")</f>
        <v>11.922499999999999</v>
      </c>
      <c r="Q2138" s="13">
        <f>(((Table1[[#This Row],[deadline]]/60)/60)/24)+DATE(1970,1,1)</f>
        <v>41566.509097222224</v>
      </c>
      <c r="R2138" s="13">
        <f>(((Table1[[#This Row],[launched_at]]/60)/60)/24)+DATE(1970,1,1)</f>
        <v>41536.509097222224</v>
      </c>
      <c r="S2138" t="s">
        <v>8357</v>
      </c>
      <c r="T2138" t="s">
        <v>8327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ROUND(SUM((Table1[[#This Row],[pledged]]/Table1[[#This Row],[goal]])*100),0)</f>
        <v>28</v>
      </c>
      <c r="P2139" s="8">
        <f>IFERROR(Table1[[#This Row],[pledged]]/Table1[[#This Row],[backers_count]],"0")</f>
        <v>26.59737827715356</v>
      </c>
      <c r="Q2139" s="13">
        <f>(((Table1[[#This Row],[deadline]]/60)/60)/24)+DATE(1970,1,1)</f>
        <v>41978.771168981482</v>
      </c>
      <c r="R2139" s="13">
        <f>(((Table1[[#This Row],[launched_at]]/60)/60)/24)+DATE(1970,1,1)</f>
        <v>41948.771168981482</v>
      </c>
      <c r="S2139" t="s">
        <v>8357</v>
      </c>
      <c r="T2139" t="s">
        <v>8327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ROUND(SUM((Table1[[#This Row],[pledged]]/Table1[[#This Row],[goal]])*100),0)</f>
        <v>13</v>
      </c>
      <c r="P2140" s="8">
        <f>IFERROR(Table1[[#This Row],[pledged]]/Table1[[#This Row],[backers_count]],"0")</f>
        <v>10.666666666666666</v>
      </c>
      <c r="Q2140" s="13">
        <f>(((Table1[[#This Row],[deadline]]/60)/60)/24)+DATE(1970,1,1)</f>
        <v>41587.054849537039</v>
      </c>
      <c r="R2140" s="13">
        <f>(((Table1[[#This Row],[launched_at]]/60)/60)/24)+DATE(1970,1,1)</f>
        <v>41557.013182870374</v>
      </c>
      <c r="S2140" t="s">
        <v>8357</v>
      </c>
      <c r="T2140" t="s">
        <v>8327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ROUND(SUM((Table1[[#This Row],[pledged]]/Table1[[#This Row],[goal]])*100),0)</f>
        <v>5</v>
      </c>
      <c r="P2141" s="8">
        <f>IFERROR(Table1[[#This Row],[pledged]]/Table1[[#This Row],[backers_count]],"0")</f>
        <v>29.035714285714285</v>
      </c>
      <c r="Q2141" s="13">
        <f>(((Table1[[#This Row],[deadline]]/60)/60)/24)+DATE(1970,1,1)</f>
        <v>42677.750092592592</v>
      </c>
      <c r="R2141" s="13">
        <f>(((Table1[[#This Row],[launched_at]]/60)/60)/24)+DATE(1970,1,1)</f>
        <v>42647.750092592592</v>
      </c>
      <c r="S2141" t="s">
        <v>8357</v>
      </c>
      <c r="T2141" t="s">
        <v>8327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ROUND(SUM((Table1[[#This Row],[pledged]]/Table1[[#This Row],[goal]])*100),0)</f>
        <v>0</v>
      </c>
      <c r="P2142" s="8">
        <f>IFERROR(Table1[[#This Row],[pledged]]/Table1[[#This Row],[backers_count]],"0")</f>
        <v>50.909090909090907</v>
      </c>
      <c r="Q2142" s="13">
        <f>(((Table1[[#This Row],[deadline]]/60)/60)/24)+DATE(1970,1,1)</f>
        <v>41285.833611111113</v>
      </c>
      <c r="R2142" s="13">
        <f>(((Table1[[#This Row],[launched_at]]/60)/60)/24)+DATE(1970,1,1)</f>
        <v>41255.833611111113</v>
      </c>
      <c r="S2142" t="s">
        <v>8357</v>
      </c>
      <c r="T2142" t="s">
        <v>8327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ROUND(SUM((Table1[[#This Row],[pledged]]/Table1[[#This Row],[goal]])*100),0)</f>
        <v>0</v>
      </c>
      <c r="P2143" s="8" t="str">
        <f>IFERROR(Table1[[#This Row],[pledged]]/Table1[[#This Row],[backers_count]],"0")</f>
        <v>0</v>
      </c>
      <c r="Q2143" s="13">
        <f>(((Table1[[#This Row],[deadline]]/60)/60)/24)+DATE(1970,1,1)</f>
        <v>41957.277303240742</v>
      </c>
      <c r="R2143" s="13">
        <f>(((Table1[[#This Row],[launched_at]]/60)/60)/24)+DATE(1970,1,1)</f>
        <v>41927.235636574071</v>
      </c>
      <c r="S2143" t="s">
        <v>8357</v>
      </c>
      <c r="T2143" t="s">
        <v>8327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ROUND(SUM((Table1[[#This Row],[pledged]]/Table1[[#This Row],[goal]])*100),0)</f>
        <v>6</v>
      </c>
      <c r="P2144" s="8">
        <f>IFERROR(Table1[[#This Row],[pledged]]/Table1[[#This Row],[backers_count]],"0")</f>
        <v>50.083333333333336</v>
      </c>
      <c r="Q2144" s="13">
        <f>(((Table1[[#This Row],[deadline]]/60)/60)/24)+DATE(1970,1,1)</f>
        <v>42368.701504629629</v>
      </c>
      <c r="R2144" s="13">
        <f>(((Table1[[#This Row],[launched_at]]/60)/60)/24)+DATE(1970,1,1)</f>
        <v>42340.701504629629</v>
      </c>
      <c r="S2144" t="s">
        <v>8357</v>
      </c>
      <c r="T2144" t="s">
        <v>8327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ROUND(SUM((Table1[[#This Row],[pledged]]/Table1[[#This Row],[goal]])*100),0)</f>
        <v>11</v>
      </c>
      <c r="P2145" s="8">
        <f>IFERROR(Table1[[#This Row],[pledged]]/Table1[[#This Row],[backers_count]],"0")</f>
        <v>45</v>
      </c>
      <c r="Q2145" s="13">
        <f>(((Table1[[#This Row],[deadline]]/60)/60)/24)+DATE(1970,1,1)</f>
        <v>40380.791666666664</v>
      </c>
      <c r="R2145" s="13">
        <f>(((Table1[[#This Row],[launched_at]]/60)/60)/24)+DATE(1970,1,1)</f>
        <v>40332.886712962965</v>
      </c>
      <c r="S2145" t="s">
        <v>8357</v>
      </c>
      <c r="T2145" t="s">
        <v>8327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ROUND(SUM((Table1[[#This Row],[pledged]]/Table1[[#This Row],[goal]])*100),0)</f>
        <v>2</v>
      </c>
      <c r="P2146" s="8">
        <f>IFERROR(Table1[[#This Row],[pledged]]/Table1[[#This Row],[backers_count]],"0")</f>
        <v>25.291666666666668</v>
      </c>
      <c r="Q2146" s="13">
        <f>(((Table1[[#This Row],[deadline]]/60)/60)/24)+DATE(1970,1,1)</f>
        <v>41531.546759259261</v>
      </c>
      <c r="R2146" s="13">
        <f>(((Table1[[#This Row],[launched_at]]/60)/60)/24)+DATE(1970,1,1)</f>
        <v>41499.546759259261</v>
      </c>
      <c r="S2146" t="s">
        <v>8357</v>
      </c>
      <c r="T2146" t="s">
        <v>8327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ROUND(SUM((Table1[[#This Row],[pledged]]/Table1[[#This Row],[goal]])*100),0)</f>
        <v>30</v>
      </c>
      <c r="P2147" s="8">
        <f>IFERROR(Table1[[#This Row],[pledged]]/Table1[[#This Row],[backers_count]],"0")</f>
        <v>51.292134831460672</v>
      </c>
      <c r="Q2147" s="13">
        <f>(((Table1[[#This Row],[deadline]]/60)/60)/24)+DATE(1970,1,1)</f>
        <v>41605.279097222221</v>
      </c>
      <c r="R2147" s="13">
        <f>(((Table1[[#This Row],[launched_at]]/60)/60)/24)+DATE(1970,1,1)</f>
        <v>41575.237430555557</v>
      </c>
      <c r="S2147" t="s">
        <v>8357</v>
      </c>
      <c r="T2147" t="s">
        <v>8327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ROUND(SUM((Table1[[#This Row],[pledged]]/Table1[[#This Row],[goal]])*100),0)</f>
        <v>0</v>
      </c>
      <c r="P2148" s="8">
        <f>IFERROR(Table1[[#This Row],[pledged]]/Table1[[#This Row],[backers_count]],"0")</f>
        <v>1</v>
      </c>
      <c r="Q2148" s="13">
        <f>(((Table1[[#This Row],[deadline]]/60)/60)/24)+DATE(1970,1,1)</f>
        <v>42411.679513888885</v>
      </c>
      <c r="R2148" s="13">
        <f>(((Table1[[#This Row],[launched_at]]/60)/60)/24)+DATE(1970,1,1)</f>
        <v>42397.679513888885</v>
      </c>
      <c r="S2148" t="s">
        <v>8357</v>
      </c>
      <c r="T2148" t="s">
        <v>8327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ROUND(SUM((Table1[[#This Row],[pledged]]/Table1[[#This Row],[goal]])*100),0)</f>
        <v>1</v>
      </c>
      <c r="P2149" s="8">
        <f>IFERROR(Table1[[#This Row],[pledged]]/Table1[[#This Row],[backers_count]],"0")</f>
        <v>49.381818181818183</v>
      </c>
      <c r="Q2149" s="13">
        <f>(((Table1[[#This Row],[deadline]]/60)/60)/24)+DATE(1970,1,1)</f>
        <v>41959.337361111116</v>
      </c>
      <c r="R2149" s="13">
        <f>(((Table1[[#This Row],[launched_at]]/60)/60)/24)+DATE(1970,1,1)</f>
        <v>41927.295694444445</v>
      </c>
      <c r="S2149" t="s">
        <v>8357</v>
      </c>
      <c r="T2149" t="s">
        <v>8327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ROUND(SUM((Table1[[#This Row],[pledged]]/Table1[[#This Row],[goal]])*100),0)</f>
        <v>2</v>
      </c>
      <c r="P2150" s="8">
        <f>IFERROR(Table1[[#This Row],[pledged]]/Table1[[#This Row],[backers_count]],"0")</f>
        <v>1</v>
      </c>
      <c r="Q2150" s="13">
        <f>(((Table1[[#This Row],[deadline]]/60)/60)/24)+DATE(1970,1,1)</f>
        <v>42096.691921296297</v>
      </c>
      <c r="R2150" s="13">
        <f>(((Table1[[#This Row],[launched_at]]/60)/60)/24)+DATE(1970,1,1)</f>
        <v>42066.733587962968</v>
      </c>
      <c r="S2150" t="s">
        <v>8357</v>
      </c>
      <c r="T2150" t="s">
        <v>8327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ROUND(SUM((Table1[[#This Row],[pledged]]/Table1[[#This Row],[goal]])*100),0)</f>
        <v>0</v>
      </c>
      <c r="P2151" s="8" t="str">
        <f>IFERROR(Table1[[#This Row],[pledged]]/Table1[[#This Row],[backers_count]],"0")</f>
        <v>0</v>
      </c>
      <c r="Q2151" s="13">
        <f>(((Table1[[#This Row],[deadline]]/60)/60)/24)+DATE(1970,1,1)</f>
        <v>40390</v>
      </c>
      <c r="R2151" s="13">
        <f>(((Table1[[#This Row],[launched_at]]/60)/60)/24)+DATE(1970,1,1)</f>
        <v>40355.024953703702</v>
      </c>
      <c r="S2151" t="s">
        <v>8357</v>
      </c>
      <c r="T2151" t="s">
        <v>8327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ROUND(SUM((Table1[[#This Row],[pledged]]/Table1[[#This Row],[goal]])*100),0)</f>
        <v>1</v>
      </c>
      <c r="P2152" s="8">
        <f>IFERROR(Table1[[#This Row],[pledged]]/Table1[[#This Row],[backers_count]],"0")</f>
        <v>101.25</v>
      </c>
      <c r="Q2152" s="13">
        <f>(((Table1[[#This Row],[deadline]]/60)/60)/24)+DATE(1970,1,1)</f>
        <v>42564.284710648149</v>
      </c>
      <c r="R2152" s="13">
        <f>(((Table1[[#This Row],[launched_at]]/60)/60)/24)+DATE(1970,1,1)</f>
        <v>42534.284710648149</v>
      </c>
      <c r="S2152" t="s">
        <v>8357</v>
      </c>
      <c r="T2152" t="s">
        <v>8327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ROUND(SUM((Table1[[#This Row],[pledged]]/Table1[[#This Row],[goal]])*100),0)</f>
        <v>0</v>
      </c>
      <c r="P2153" s="8">
        <f>IFERROR(Table1[[#This Row],[pledged]]/Table1[[#This Row],[backers_count]],"0")</f>
        <v>19.666666666666668</v>
      </c>
      <c r="Q2153" s="13">
        <f>(((Table1[[#This Row],[deadline]]/60)/60)/24)+DATE(1970,1,1)</f>
        <v>42550.847384259265</v>
      </c>
      <c r="R2153" s="13">
        <f>(((Table1[[#This Row],[launched_at]]/60)/60)/24)+DATE(1970,1,1)</f>
        <v>42520.847384259265</v>
      </c>
      <c r="S2153" t="s">
        <v>8357</v>
      </c>
      <c r="T2153" t="s">
        <v>8327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ROUND(SUM((Table1[[#This Row],[pledged]]/Table1[[#This Row],[goal]])*100),0)</f>
        <v>0</v>
      </c>
      <c r="P2154" s="8">
        <f>IFERROR(Table1[[#This Row],[pledged]]/Table1[[#This Row],[backers_count]],"0")</f>
        <v>12.5</v>
      </c>
      <c r="Q2154" s="13">
        <f>(((Table1[[#This Row],[deadline]]/60)/60)/24)+DATE(1970,1,1)</f>
        <v>41713.790613425925</v>
      </c>
      <c r="R2154" s="13">
        <f>(((Table1[[#This Row],[launched_at]]/60)/60)/24)+DATE(1970,1,1)</f>
        <v>41683.832280092596</v>
      </c>
      <c r="S2154" t="s">
        <v>8357</v>
      </c>
      <c r="T2154" t="s">
        <v>8327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ROUND(SUM((Table1[[#This Row],[pledged]]/Table1[[#This Row],[goal]])*100),0)</f>
        <v>0</v>
      </c>
      <c r="P2155" s="8">
        <f>IFERROR(Table1[[#This Row],[pledged]]/Table1[[#This Row],[backers_count]],"0")</f>
        <v>8.5</v>
      </c>
      <c r="Q2155" s="13">
        <f>(((Table1[[#This Row],[deadline]]/60)/60)/24)+DATE(1970,1,1)</f>
        <v>42014.332638888889</v>
      </c>
      <c r="R2155" s="13">
        <f>(((Table1[[#This Row],[launched_at]]/60)/60)/24)+DATE(1970,1,1)</f>
        <v>41974.911087962959</v>
      </c>
      <c r="S2155" t="s">
        <v>8357</v>
      </c>
      <c r="T2155" t="s">
        <v>8327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ROUND(SUM((Table1[[#This Row],[pledged]]/Table1[[#This Row],[goal]])*100),0)</f>
        <v>1</v>
      </c>
      <c r="P2156" s="8">
        <f>IFERROR(Table1[[#This Row],[pledged]]/Table1[[#This Row],[backers_count]],"0")</f>
        <v>1</v>
      </c>
      <c r="Q2156" s="13">
        <f>(((Table1[[#This Row],[deadline]]/60)/60)/24)+DATE(1970,1,1)</f>
        <v>41667.632256944446</v>
      </c>
      <c r="R2156" s="13">
        <f>(((Table1[[#This Row],[launched_at]]/60)/60)/24)+DATE(1970,1,1)</f>
        <v>41647.632256944446</v>
      </c>
      <c r="S2156" t="s">
        <v>8357</v>
      </c>
      <c r="T2156" t="s">
        <v>8327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ROUND(SUM((Table1[[#This Row],[pledged]]/Table1[[#This Row],[goal]])*100),0)</f>
        <v>2</v>
      </c>
      <c r="P2157" s="8">
        <f>IFERROR(Table1[[#This Row],[pledged]]/Table1[[#This Row],[backers_count]],"0")</f>
        <v>23</v>
      </c>
      <c r="Q2157" s="13">
        <f>(((Table1[[#This Row],[deadline]]/60)/60)/24)+DATE(1970,1,1)</f>
        <v>42460.70584490741</v>
      </c>
      <c r="R2157" s="13">
        <f>(((Table1[[#This Row],[launched_at]]/60)/60)/24)+DATE(1970,1,1)</f>
        <v>42430.747511574074</v>
      </c>
      <c r="S2157" t="s">
        <v>8357</v>
      </c>
      <c r="T2157" t="s">
        <v>8327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ROUND(SUM((Table1[[#This Row],[pledged]]/Table1[[#This Row],[goal]])*100),0)</f>
        <v>3</v>
      </c>
      <c r="P2158" s="8">
        <f>IFERROR(Table1[[#This Row],[pledged]]/Table1[[#This Row],[backers_count]],"0")</f>
        <v>17.987951807228917</v>
      </c>
      <c r="Q2158" s="13">
        <f>(((Table1[[#This Row],[deadline]]/60)/60)/24)+DATE(1970,1,1)</f>
        <v>41533.85423611111</v>
      </c>
      <c r="R2158" s="13">
        <f>(((Table1[[#This Row],[launched_at]]/60)/60)/24)+DATE(1970,1,1)</f>
        <v>41488.85423611111</v>
      </c>
      <c r="S2158" t="s">
        <v>8357</v>
      </c>
      <c r="T2158" t="s">
        <v>8327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ROUND(SUM((Table1[[#This Row],[pledged]]/Table1[[#This Row],[goal]])*100),0)</f>
        <v>28</v>
      </c>
      <c r="P2159" s="8">
        <f>IFERROR(Table1[[#This Row],[pledged]]/Table1[[#This Row],[backers_count]],"0")</f>
        <v>370.94736842105266</v>
      </c>
      <c r="Q2159" s="13">
        <f>(((Table1[[#This Row],[deadline]]/60)/60)/24)+DATE(1970,1,1)</f>
        <v>42727.332638888889</v>
      </c>
      <c r="R2159" s="13">
        <f>(((Table1[[#This Row],[launched_at]]/60)/60)/24)+DATE(1970,1,1)</f>
        <v>42694.98128472222</v>
      </c>
      <c r="S2159" t="s">
        <v>8357</v>
      </c>
      <c r="T2159" t="s">
        <v>8327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ROUND(SUM((Table1[[#This Row],[pledged]]/Table1[[#This Row],[goal]])*100),0)</f>
        <v>7</v>
      </c>
      <c r="P2160" s="8">
        <f>IFERROR(Table1[[#This Row],[pledged]]/Table1[[#This Row],[backers_count]],"0")</f>
        <v>63.569485530546629</v>
      </c>
      <c r="Q2160" s="13">
        <f>(((Table1[[#This Row],[deadline]]/60)/60)/24)+DATE(1970,1,1)</f>
        <v>41309.853865740741</v>
      </c>
      <c r="R2160" s="13">
        <f>(((Table1[[#This Row],[launched_at]]/60)/60)/24)+DATE(1970,1,1)</f>
        <v>41264.853865740741</v>
      </c>
      <c r="S2160" t="s">
        <v>8357</v>
      </c>
      <c r="T2160" t="s">
        <v>8327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ROUND(SUM((Table1[[#This Row],[pledged]]/Table1[[#This Row],[goal]])*100),0)</f>
        <v>1</v>
      </c>
      <c r="P2161" s="8">
        <f>IFERROR(Table1[[#This Row],[pledged]]/Table1[[#This Row],[backers_count]],"0")</f>
        <v>13</v>
      </c>
      <c r="Q2161" s="13">
        <f>(((Table1[[#This Row],[deadline]]/60)/60)/24)+DATE(1970,1,1)</f>
        <v>40740.731180555551</v>
      </c>
      <c r="R2161" s="13">
        <f>(((Table1[[#This Row],[launched_at]]/60)/60)/24)+DATE(1970,1,1)</f>
        <v>40710.731180555551</v>
      </c>
      <c r="S2161" t="s">
        <v>8357</v>
      </c>
      <c r="T2161" t="s">
        <v>8327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ROUND(SUM((Table1[[#This Row],[pledged]]/Table1[[#This Row],[goal]])*100),0)</f>
        <v>1</v>
      </c>
      <c r="P2162" s="8">
        <f>IFERROR(Table1[[#This Row],[pledged]]/Table1[[#This Row],[backers_count]],"0")</f>
        <v>5.3125</v>
      </c>
      <c r="Q2162" s="13">
        <f>(((Table1[[#This Row],[deadline]]/60)/60)/24)+DATE(1970,1,1)</f>
        <v>41048.711863425924</v>
      </c>
      <c r="R2162" s="13">
        <f>(((Table1[[#This Row],[launched_at]]/60)/60)/24)+DATE(1970,1,1)</f>
        <v>41018.711863425924</v>
      </c>
      <c r="S2162" t="s">
        <v>8357</v>
      </c>
      <c r="T2162" t="s">
        <v>8327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ROUND(SUM((Table1[[#This Row],[pledged]]/Table1[[#This Row],[goal]])*100),0)</f>
        <v>116</v>
      </c>
      <c r="P2163" s="8">
        <f>IFERROR(Table1[[#This Row],[pledged]]/Table1[[#This Row],[backers_count]],"0")</f>
        <v>35.615384615384613</v>
      </c>
      <c r="Q2163" s="13">
        <f>(((Table1[[#This Row],[deadline]]/60)/60)/24)+DATE(1970,1,1)</f>
        <v>42270.852534722217</v>
      </c>
      <c r="R2163" s="13">
        <f>(((Table1[[#This Row],[launched_at]]/60)/60)/24)+DATE(1970,1,1)</f>
        <v>42240.852534722217</v>
      </c>
      <c r="S2163" t="s">
        <v>8355</v>
      </c>
      <c r="T2163" t="s">
        <v>8321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ROUND(SUM((Table1[[#This Row],[pledged]]/Table1[[#This Row],[goal]])*100),0)</f>
        <v>112</v>
      </c>
      <c r="P2164" s="8">
        <f>IFERROR(Table1[[#This Row],[pledged]]/Table1[[#This Row],[backers_count]],"0")</f>
        <v>87.103448275862064</v>
      </c>
      <c r="Q2164" s="13">
        <f>(((Table1[[#This Row],[deadline]]/60)/60)/24)+DATE(1970,1,1)</f>
        <v>41844.766099537039</v>
      </c>
      <c r="R2164" s="13">
        <f>(((Table1[[#This Row],[launched_at]]/60)/60)/24)+DATE(1970,1,1)</f>
        <v>41813.766099537039</v>
      </c>
      <c r="S2164" t="s">
        <v>8355</v>
      </c>
      <c r="T2164" t="s">
        <v>8321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ROUND(SUM((Table1[[#This Row],[pledged]]/Table1[[#This Row],[goal]])*100),0)</f>
        <v>132</v>
      </c>
      <c r="P2165" s="8">
        <f>IFERROR(Table1[[#This Row],[pledged]]/Table1[[#This Row],[backers_count]],"0")</f>
        <v>75.11363636363636</v>
      </c>
      <c r="Q2165" s="13">
        <f>(((Table1[[#This Row],[deadline]]/60)/60)/24)+DATE(1970,1,1)</f>
        <v>42163.159722222219</v>
      </c>
      <c r="R2165" s="13">
        <f>(((Table1[[#This Row],[launched_at]]/60)/60)/24)+DATE(1970,1,1)</f>
        <v>42111.899537037039</v>
      </c>
      <c r="S2165" t="s">
        <v>8355</v>
      </c>
      <c r="T2165" t="s">
        <v>8321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ROUND(SUM((Table1[[#This Row],[pledged]]/Table1[[#This Row],[goal]])*100),0)</f>
        <v>103</v>
      </c>
      <c r="P2166" s="8">
        <f>IFERROR(Table1[[#This Row],[pledged]]/Table1[[#This Row],[backers_count]],"0")</f>
        <v>68.01204819277109</v>
      </c>
      <c r="Q2166" s="13">
        <f>(((Table1[[#This Row],[deadline]]/60)/60)/24)+DATE(1970,1,1)</f>
        <v>42546.165972222225</v>
      </c>
      <c r="R2166" s="13">
        <f>(((Table1[[#This Row],[launched_at]]/60)/60)/24)+DATE(1970,1,1)</f>
        <v>42515.71775462963</v>
      </c>
      <c r="S2166" t="s">
        <v>8355</v>
      </c>
      <c r="T2166" t="s">
        <v>8321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ROUND(SUM((Table1[[#This Row],[pledged]]/Table1[[#This Row],[goal]])*100),0)</f>
        <v>139</v>
      </c>
      <c r="P2167" s="8">
        <f>IFERROR(Table1[[#This Row],[pledged]]/Table1[[#This Row],[backers_count]],"0")</f>
        <v>29.623931623931625</v>
      </c>
      <c r="Q2167" s="13">
        <f>(((Table1[[#This Row],[deadline]]/60)/60)/24)+DATE(1970,1,1)</f>
        <v>42468.625405092593</v>
      </c>
      <c r="R2167" s="13">
        <f>(((Table1[[#This Row],[launched_at]]/60)/60)/24)+DATE(1970,1,1)</f>
        <v>42438.667071759264</v>
      </c>
      <c r="S2167" t="s">
        <v>8355</v>
      </c>
      <c r="T2167" t="s">
        <v>8321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ROUND(SUM((Table1[[#This Row],[pledged]]/Table1[[#This Row],[goal]])*100),0)</f>
        <v>147</v>
      </c>
      <c r="P2168" s="8">
        <f>IFERROR(Table1[[#This Row],[pledged]]/Table1[[#This Row],[backers_count]],"0")</f>
        <v>91.625</v>
      </c>
      <c r="Q2168" s="13">
        <f>(((Table1[[#This Row],[deadline]]/60)/60)/24)+DATE(1970,1,1)</f>
        <v>41978.879837962959</v>
      </c>
      <c r="R2168" s="13">
        <f>(((Table1[[#This Row],[launched_at]]/60)/60)/24)+DATE(1970,1,1)</f>
        <v>41933.838171296295</v>
      </c>
      <c r="S2168" t="s">
        <v>8355</v>
      </c>
      <c r="T2168" t="s">
        <v>8321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ROUND(SUM((Table1[[#This Row],[pledged]]/Table1[[#This Row],[goal]])*100),0)</f>
        <v>120</v>
      </c>
      <c r="P2169" s="8">
        <f>IFERROR(Table1[[#This Row],[pledged]]/Table1[[#This Row],[backers_count]],"0")</f>
        <v>22.5</v>
      </c>
      <c r="Q2169" s="13">
        <f>(((Table1[[#This Row],[deadline]]/60)/60)/24)+DATE(1970,1,1)</f>
        <v>41167.066400462965</v>
      </c>
      <c r="R2169" s="13">
        <f>(((Table1[[#This Row],[launched_at]]/60)/60)/24)+DATE(1970,1,1)</f>
        <v>41153.066400462965</v>
      </c>
      <c r="S2169" t="s">
        <v>8355</v>
      </c>
      <c r="T2169" t="s">
        <v>8321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ROUND(SUM((Table1[[#This Row],[pledged]]/Table1[[#This Row],[goal]])*100),0)</f>
        <v>122</v>
      </c>
      <c r="P2170" s="8">
        <f>IFERROR(Table1[[#This Row],[pledged]]/Table1[[#This Row],[backers_count]],"0")</f>
        <v>64.366735294117646</v>
      </c>
      <c r="Q2170" s="13">
        <f>(((Table1[[#This Row],[deadline]]/60)/60)/24)+DATE(1970,1,1)</f>
        <v>42776.208333333328</v>
      </c>
      <c r="R2170" s="13">
        <f>(((Table1[[#This Row],[launched_at]]/60)/60)/24)+DATE(1970,1,1)</f>
        <v>42745.600243055553</v>
      </c>
      <c r="S2170" t="s">
        <v>8355</v>
      </c>
      <c r="T2170" t="s">
        <v>8321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ROUND(SUM((Table1[[#This Row],[pledged]]/Table1[[#This Row],[goal]])*100),0)</f>
        <v>100</v>
      </c>
      <c r="P2171" s="8">
        <f>IFERROR(Table1[[#This Row],[pledged]]/Table1[[#This Row],[backers_count]],"0")</f>
        <v>21.857142857142858</v>
      </c>
      <c r="Q2171" s="13">
        <f>(((Table1[[#This Row],[deadline]]/60)/60)/24)+DATE(1970,1,1)</f>
        <v>42796.700821759259</v>
      </c>
      <c r="R2171" s="13">
        <f>(((Table1[[#This Row],[launched_at]]/60)/60)/24)+DATE(1970,1,1)</f>
        <v>42793.700821759259</v>
      </c>
      <c r="S2171" t="s">
        <v>8355</v>
      </c>
      <c r="T2171" t="s">
        <v>8321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ROUND(SUM((Table1[[#This Row],[pledged]]/Table1[[#This Row],[goal]])*100),0)</f>
        <v>181</v>
      </c>
      <c r="P2172" s="8">
        <f>IFERROR(Table1[[#This Row],[pledged]]/Table1[[#This Row],[backers_count]],"0")</f>
        <v>33.315789473684212</v>
      </c>
      <c r="Q2172" s="13">
        <f>(((Table1[[#This Row],[deadline]]/60)/60)/24)+DATE(1970,1,1)</f>
        <v>42238.750254629631</v>
      </c>
      <c r="R2172" s="13">
        <f>(((Table1[[#This Row],[launched_at]]/60)/60)/24)+DATE(1970,1,1)</f>
        <v>42198.750254629631</v>
      </c>
      <c r="S2172" t="s">
        <v>8355</v>
      </c>
      <c r="T2172" t="s">
        <v>8321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ROUND(SUM((Table1[[#This Row],[pledged]]/Table1[[#This Row],[goal]])*100),0)</f>
        <v>106</v>
      </c>
      <c r="P2173" s="8">
        <f>IFERROR(Table1[[#This Row],[pledged]]/Table1[[#This Row],[backers_count]],"0")</f>
        <v>90.276595744680847</v>
      </c>
      <c r="Q2173" s="13">
        <f>(((Table1[[#This Row],[deadline]]/60)/60)/24)+DATE(1970,1,1)</f>
        <v>42177.208333333328</v>
      </c>
      <c r="R2173" s="13">
        <f>(((Table1[[#This Row],[launched_at]]/60)/60)/24)+DATE(1970,1,1)</f>
        <v>42141.95711805555</v>
      </c>
      <c r="S2173" t="s">
        <v>8355</v>
      </c>
      <c r="T2173" t="s">
        <v>8321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ROUND(SUM((Table1[[#This Row],[pledged]]/Table1[[#This Row],[goal]])*100),0)</f>
        <v>100</v>
      </c>
      <c r="P2174" s="8">
        <f>IFERROR(Table1[[#This Row],[pledged]]/Table1[[#This Row],[backers_count]],"0")</f>
        <v>76.92307692307692</v>
      </c>
      <c r="Q2174" s="13">
        <f>(((Table1[[#This Row],[deadline]]/60)/60)/24)+DATE(1970,1,1)</f>
        <v>42112.580092592587</v>
      </c>
      <c r="R2174" s="13">
        <f>(((Table1[[#This Row],[launched_at]]/60)/60)/24)+DATE(1970,1,1)</f>
        <v>42082.580092592587</v>
      </c>
      <c r="S2174" t="s">
        <v>8355</v>
      </c>
      <c r="T2174" t="s">
        <v>8321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ROUND(SUM((Table1[[#This Row],[pledged]]/Table1[[#This Row],[goal]])*100),0)</f>
        <v>127</v>
      </c>
      <c r="P2175" s="8">
        <f>IFERROR(Table1[[#This Row],[pledged]]/Table1[[#This Row],[backers_count]],"0")</f>
        <v>59.233333333333334</v>
      </c>
      <c r="Q2175" s="13">
        <f>(((Table1[[#This Row],[deadline]]/60)/60)/24)+DATE(1970,1,1)</f>
        <v>41527.165972222225</v>
      </c>
      <c r="R2175" s="13">
        <f>(((Table1[[#This Row],[launched_at]]/60)/60)/24)+DATE(1970,1,1)</f>
        <v>41495.692627314813</v>
      </c>
      <c r="S2175" t="s">
        <v>8355</v>
      </c>
      <c r="T2175" t="s">
        <v>8321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ROUND(SUM((Table1[[#This Row],[pledged]]/Table1[[#This Row],[goal]])*100),0)</f>
        <v>103</v>
      </c>
      <c r="P2176" s="8">
        <f>IFERROR(Table1[[#This Row],[pledged]]/Table1[[#This Row],[backers_count]],"0")</f>
        <v>65.38095238095238</v>
      </c>
      <c r="Q2176" s="13">
        <f>(((Table1[[#This Row],[deadline]]/60)/60)/24)+DATE(1970,1,1)</f>
        <v>42495.542905092589</v>
      </c>
      <c r="R2176" s="13">
        <f>(((Table1[[#This Row],[launched_at]]/60)/60)/24)+DATE(1970,1,1)</f>
        <v>42465.542905092589</v>
      </c>
      <c r="S2176" t="s">
        <v>8355</v>
      </c>
      <c r="T2176" t="s">
        <v>8321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ROUND(SUM((Table1[[#This Row],[pledged]]/Table1[[#This Row],[goal]])*100),0)</f>
        <v>250</v>
      </c>
      <c r="P2177" s="8">
        <f>IFERROR(Table1[[#This Row],[pledged]]/Table1[[#This Row],[backers_count]],"0")</f>
        <v>67.307692307692307</v>
      </c>
      <c r="Q2177" s="13">
        <f>(((Table1[[#This Row],[deadline]]/60)/60)/24)+DATE(1970,1,1)</f>
        <v>42572.009097222224</v>
      </c>
      <c r="R2177" s="13">
        <f>(((Table1[[#This Row],[launched_at]]/60)/60)/24)+DATE(1970,1,1)</f>
        <v>42565.009097222224</v>
      </c>
      <c r="S2177" t="s">
        <v>8355</v>
      </c>
      <c r="T2177" t="s">
        <v>8321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ROUND(SUM((Table1[[#This Row],[pledged]]/Table1[[#This Row],[goal]])*100),0)</f>
        <v>126</v>
      </c>
      <c r="P2178" s="8">
        <f>IFERROR(Table1[[#This Row],[pledged]]/Table1[[#This Row],[backers_count]],"0")</f>
        <v>88.74647887323944</v>
      </c>
      <c r="Q2178" s="13">
        <f>(((Table1[[#This Row],[deadline]]/60)/60)/24)+DATE(1970,1,1)</f>
        <v>42126.633206018523</v>
      </c>
      <c r="R2178" s="13">
        <f>(((Table1[[#This Row],[launched_at]]/60)/60)/24)+DATE(1970,1,1)</f>
        <v>42096.633206018523</v>
      </c>
      <c r="S2178" t="s">
        <v>8355</v>
      </c>
      <c r="T2178" t="s">
        <v>8321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ROUND(SUM((Table1[[#This Row],[pledged]]/Table1[[#This Row],[goal]])*100),0)</f>
        <v>100</v>
      </c>
      <c r="P2179" s="8">
        <f>IFERROR(Table1[[#This Row],[pledged]]/Table1[[#This Row],[backers_count]],"0")</f>
        <v>65.868421052631575</v>
      </c>
      <c r="Q2179" s="13">
        <f>(((Table1[[#This Row],[deadline]]/60)/60)/24)+DATE(1970,1,1)</f>
        <v>42527.250775462962</v>
      </c>
      <c r="R2179" s="13">
        <f>(((Table1[[#This Row],[launched_at]]/60)/60)/24)+DATE(1970,1,1)</f>
        <v>42502.250775462962</v>
      </c>
      <c r="S2179" t="s">
        <v>8355</v>
      </c>
      <c r="T2179" t="s">
        <v>8321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ROUND(SUM((Table1[[#This Row],[pledged]]/Table1[[#This Row],[goal]])*100),0)</f>
        <v>139</v>
      </c>
      <c r="P2180" s="8">
        <f>IFERROR(Table1[[#This Row],[pledged]]/Table1[[#This Row],[backers_count]],"0")</f>
        <v>40.349243306169967</v>
      </c>
      <c r="Q2180" s="13">
        <f>(((Table1[[#This Row],[deadline]]/60)/60)/24)+DATE(1970,1,1)</f>
        <v>42753.63653935185</v>
      </c>
      <c r="R2180" s="13">
        <f>(((Table1[[#This Row],[launched_at]]/60)/60)/24)+DATE(1970,1,1)</f>
        <v>42723.63653935185</v>
      </c>
      <c r="S2180" t="s">
        <v>8355</v>
      </c>
      <c r="T2180" t="s">
        <v>8321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ROUND(SUM((Table1[[#This Row],[pledged]]/Table1[[#This Row],[goal]])*100),0)</f>
        <v>161</v>
      </c>
      <c r="P2181" s="8">
        <f>IFERROR(Table1[[#This Row],[pledged]]/Table1[[#This Row],[backers_count]],"0")</f>
        <v>76.857142857142861</v>
      </c>
      <c r="Q2181" s="13">
        <f>(((Table1[[#This Row],[deadline]]/60)/60)/24)+DATE(1970,1,1)</f>
        <v>42105.171203703707</v>
      </c>
      <c r="R2181" s="13">
        <f>(((Table1[[#This Row],[launched_at]]/60)/60)/24)+DATE(1970,1,1)</f>
        <v>42075.171203703707</v>
      </c>
      <c r="S2181" t="s">
        <v>8355</v>
      </c>
      <c r="T2181" t="s">
        <v>8321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ROUND(SUM((Table1[[#This Row],[pledged]]/Table1[[#This Row],[goal]])*100),0)</f>
        <v>107</v>
      </c>
      <c r="P2182" s="8">
        <f>IFERROR(Table1[[#This Row],[pledged]]/Table1[[#This Row],[backers_count]],"0")</f>
        <v>68.707820512820518</v>
      </c>
      <c r="Q2182" s="13">
        <f>(((Table1[[#This Row],[deadline]]/60)/60)/24)+DATE(1970,1,1)</f>
        <v>42321.711435185185</v>
      </c>
      <c r="R2182" s="13">
        <f>(((Table1[[#This Row],[launched_at]]/60)/60)/24)+DATE(1970,1,1)</f>
        <v>42279.669768518521</v>
      </c>
      <c r="S2182" t="s">
        <v>8355</v>
      </c>
      <c r="T2182" t="s">
        <v>8321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ROUND(SUM((Table1[[#This Row],[pledged]]/Table1[[#This Row],[goal]])*100),0)</f>
        <v>153</v>
      </c>
      <c r="P2183" s="8">
        <f>IFERROR(Table1[[#This Row],[pledged]]/Table1[[#This Row],[backers_count]],"0")</f>
        <v>57.773584905660378</v>
      </c>
      <c r="Q2183" s="13">
        <f>(((Table1[[#This Row],[deadline]]/60)/60)/24)+DATE(1970,1,1)</f>
        <v>42787.005243055552</v>
      </c>
      <c r="R2183" s="13">
        <f>(((Table1[[#This Row],[launched_at]]/60)/60)/24)+DATE(1970,1,1)</f>
        <v>42773.005243055552</v>
      </c>
      <c r="S2183" t="s">
        <v>8357</v>
      </c>
      <c r="T2183" t="s">
        <v>8342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ROUND(SUM((Table1[[#This Row],[pledged]]/Table1[[#This Row],[goal]])*100),0)</f>
        <v>524</v>
      </c>
      <c r="P2184" s="8">
        <f>IFERROR(Table1[[#This Row],[pledged]]/Table1[[#This Row],[backers_count]],"0")</f>
        <v>44.171348314606739</v>
      </c>
      <c r="Q2184" s="13">
        <f>(((Table1[[#This Row],[deadline]]/60)/60)/24)+DATE(1970,1,1)</f>
        <v>41914.900752314818</v>
      </c>
      <c r="R2184" s="13">
        <f>(((Table1[[#This Row],[launched_at]]/60)/60)/24)+DATE(1970,1,1)</f>
        <v>41879.900752314818</v>
      </c>
      <c r="S2184" t="s">
        <v>8357</v>
      </c>
      <c r="T2184" t="s">
        <v>8342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ROUND(SUM((Table1[[#This Row],[pledged]]/Table1[[#This Row],[goal]])*100),0)</f>
        <v>489</v>
      </c>
      <c r="P2185" s="8">
        <f>IFERROR(Table1[[#This Row],[pledged]]/Table1[[#This Row],[backers_count]],"0")</f>
        <v>31.566308243727597</v>
      </c>
      <c r="Q2185" s="13">
        <f>(((Table1[[#This Row],[deadline]]/60)/60)/24)+DATE(1970,1,1)</f>
        <v>42775.208333333328</v>
      </c>
      <c r="R2185" s="13">
        <f>(((Table1[[#This Row],[launched_at]]/60)/60)/24)+DATE(1970,1,1)</f>
        <v>42745.365474537044</v>
      </c>
      <c r="S2185" t="s">
        <v>8357</v>
      </c>
      <c r="T2185" t="s">
        <v>8342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ROUND(SUM((Table1[[#This Row],[pledged]]/Table1[[#This Row],[goal]])*100),0)</f>
        <v>285</v>
      </c>
      <c r="P2186" s="8">
        <f>IFERROR(Table1[[#This Row],[pledged]]/Table1[[#This Row],[backers_count]],"0")</f>
        <v>107.04511278195488</v>
      </c>
      <c r="Q2186" s="13">
        <f>(((Table1[[#This Row],[deadline]]/60)/60)/24)+DATE(1970,1,1)</f>
        <v>42394.666666666672</v>
      </c>
      <c r="R2186" s="13">
        <f>(((Table1[[#This Row],[launched_at]]/60)/60)/24)+DATE(1970,1,1)</f>
        <v>42380.690289351856</v>
      </c>
      <c r="S2186" t="s">
        <v>8357</v>
      </c>
      <c r="T2186" t="s">
        <v>8342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ROUND(SUM((Table1[[#This Row],[pledged]]/Table1[[#This Row],[goal]])*100),0)</f>
        <v>1857</v>
      </c>
      <c r="P2187" s="8">
        <f>IFERROR(Table1[[#This Row],[pledged]]/Table1[[#This Row],[backers_count]],"0")</f>
        <v>149.03451043338683</v>
      </c>
      <c r="Q2187" s="13">
        <f>(((Table1[[#This Row],[deadline]]/60)/60)/24)+DATE(1970,1,1)</f>
        <v>41359.349988425929</v>
      </c>
      <c r="R2187" s="13">
        <f>(((Table1[[#This Row],[launched_at]]/60)/60)/24)+DATE(1970,1,1)</f>
        <v>41319.349988425929</v>
      </c>
      <c r="S2187" t="s">
        <v>8357</v>
      </c>
      <c r="T2187" t="s">
        <v>8342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ROUND(SUM((Table1[[#This Row],[pledged]]/Table1[[#This Row],[goal]])*100),0)</f>
        <v>110</v>
      </c>
      <c r="P2188" s="8">
        <f>IFERROR(Table1[[#This Row],[pledged]]/Table1[[#This Row],[backers_count]],"0")</f>
        <v>55.956632653061227</v>
      </c>
      <c r="Q2188" s="13">
        <f>(((Table1[[#This Row],[deadline]]/60)/60)/24)+DATE(1970,1,1)</f>
        <v>42620.083333333328</v>
      </c>
      <c r="R2188" s="13">
        <f>(((Table1[[#This Row],[launched_at]]/60)/60)/24)+DATE(1970,1,1)</f>
        <v>42583.615081018521</v>
      </c>
      <c r="S2188" t="s">
        <v>8357</v>
      </c>
      <c r="T2188" t="s">
        <v>8342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ROUND(SUM((Table1[[#This Row],[pledged]]/Table1[[#This Row],[goal]])*100),0)</f>
        <v>1015</v>
      </c>
      <c r="P2189" s="8">
        <f>IFERROR(Table1[[#This Row],[pledged]]/Table1[[#This Row],[backers_count]],"0")</f>
        <v>56.970381807973048</v>
      </c>
      <c r="Q2189" s="13">
        <f>(((Table1[[#This Row],[deadline]]/60)/60)/24)+DATE(1970,1,1)</f>
        <v>42097.165972222225</v>
      </c>
      <c r="R2189" s="13">
        <f>(((Table1[[#This Row],[launched_at]]/60)/60)/24)+DATE(1970,1,1)</f>
        <v>42068.209097222221</v>
      </c>
      <c r="S2189" t="s">
        <v>8357</v>
      </c>
      <c r="T2189" t="s">
        <v>8342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ROUND(SUM((Table1[[#This Row],[pledged]]/Table1[[#This Row],[goal]])*100),0)</f>
        <v>412</v>
      </c>
      <c r="P2190" s="8">
        <f>IFERROR(Table1[[#This Row],[pledged]]/Table1[[#This Row],[backers_count]],"0")</f>
        <v>44.056420233463037</v>
      </c>
      <c r="Q2190" s="13">
        <f>(((Table1[[#This Row],[deadline]]/60)/60)/24)+DATE(1970,1,1)</f>
        <v>42668.708333333328</v>
      </c>
      <c r="R2190" s="13">
        <f>(((Table1[[#This Row],[launched_at]]/60)/60)/24)+DATE(1970,1,1)</f>
        <v>42633.586122685185</v>
      </c>
      <c r="S2190" t="s">
        <v>8357</v>
      </c>
      <c r="T2190" t="s">
        <v>8342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ROUND(SUM((Table1[[#This Row],[pledged]]/Table1[[#This Row],[goal]])*100),0)</f>
        <v>503</v>
      </c>
      <c r="P2191" s="8">
        <f>IFERROR(Table1[[#This Row],[pledged]]/Table1[[#This Row],[backers_count]],"0")</f>
        <v>68.625</v>
      </c>
      <c r="Q2191" s="13">
        <f>(((Table1[[#This Row],[deadline]]/60)/60)/24)+DATE(1970,1,1)</f>
        <v>42481.916666666672</v>
      </c>
      <c r="R2191" s="13">
        <f>(((Table1[[#This Row],[launched_at]]/60)/60)/24)+DATE(1970,1,1)</f>
        <v>42467.788194444445</v>
      </c>
      <c r="S2191" t="s">
        <v>8357</v>
      </c>
      <c r="T2191" t="s">
        <v>8342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ROUND(SUM((Table1[[#This Row],[pledged]]/Table1[[#This Row],[goal]])*100),0)</f>
        <v>185</v>
      </c>
      <c r="P2192" s="8">
        <f>IFERROR(Table1[[#This Row],[pledged]]/Table1[[#This Row],[backers_count]],"0")</f>
        <v>65.318435754189949</v>
      </c>
      <c r="Q2192" s="13">
        <f>(((Table1[[#This Row],[deadline]]/60)/60)/24)+DATE(1970,1,1)</f>
        <v>42452.290972222225</v>
      </c>
      <c r="R2192" s="13">
        <f>(((Table1[[#This Row],[launched_at]]/60)/60)/24)+DATE(1970,1,1)</f>
        <v>42417.625046296293</v>
      </c>
      <c r="S2192" t="s">
        <v>8357</v>
      </c>
      <c r="T2192" t="s">
        <v>8342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ROUND(SUM((Table1[[#This Row],[pledged]]/Table1[[#This Row],[goal]])*100),0)</f>
        <v>120</v>
      </c>
      <c r="P2193" s="8">
        <f>IFERROR(Table1[[#This Row],[pledged]]/Table1[[#This Row],[backers_count]],"0")</f>
        <v>35.92</v>
      </c>
      <c r="Q2193" s="13">
        <f>(((Table1[[#This Row],[deadline]]/60)/60)/24)+DATE(1970,1,1)</f>
        <v>42780.833645833336</v>
      </c>
      <c r="R2193" s="13">
        <f>(((Table1[[#This Row],[launched_at]]/60)/60)/24)+DATE(1970,1,1)</f>
        <v>42768.833645833336</v>
      </c>
      <c r="S2193" t="s">
        <v>8357</v>
      </c>
      <c r="T2193" t="s">
        <v>8342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ROUND(SUM((Table1[[#This Row],[pledged]]/Table1[[#This Row],[goal]])*100),0)</f>
        <v>1081</v>
      </c>
      <c r="P2194" s="8">
        <f>IFERROR(Table1[[#This Row],[pledged]]/Table1[[#This Row],[backers_count]],"0")</f>
        <v>40.070667078443485</v>
      </c>
      <c r="Q2194" s="13">
        <f>(((Table1[[#This Row],[deadline]]/60)/60)/24)+DATE(1970,1,1)</f>
        <v>42719.958333333328</v>
      </c>
      <c r="R2194" s="13">
        <f>(((Table1[[#This Row],[launched_at]]/60)/60)/24)+DATE(1970,1,1)</f>
        <v>42691.8512037037</v>
      </c>
      <c r="S2194" t="s">
        <v>8357</v>
      </c>
      <c r="T2194" t="s">
        <v>8342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ROUND(SUM((Table1[[#This Row],[pledged]]/Table1[[#This Row],[goal]])*100),0)</f>
        <v>452</v>
      </c>
      <c r="P2195" s="8">
        <f>IFERROR(Table1[[#This Row],[pledged]]/Table1[[#This Row],[backers_count]],"0")</f>
        <v>75.647714604236342</v>
      </c>
      <c r="Q2195" s="13">
        <f>(((Table1[[#This Row],[deadline]]/60)/60)/24)+DATE(1970,1,1)</f>
        <v>42695.207638888889</v>
      </c>
      <c r="R2195" s="13">
        <f>(((Table1[[#This Row],[launched_at]]/60)/60)/24)+DATE(1970,1,1)</f>
        <v>42664.405925925923</v>
      </c>
      <c r="S2195" t="s">
        <v>8357</v>
      </c>
      <c r="T2195" t="s">
        <v>8342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ROUND(SUM((Table1[[#This Row],[pledged]]/Table1[[#This Row],[goal]])*100),0)</f>
        <v>537</v>
      </c>
      <c r="P2196" s="8">
        <f>IFERROR(Table1[[#This Row],[pledged]]/Table1[[#This Row],[backers_count]],"0")</f>
        <v>61.203872437357631</v>
      </c>
      <c r="Q2196" s="13">
        <f>(((Table1[[#This Row],[deadline]]/60)/60)/24)+DATE(1970,1,1)</f>
        <v>42455.716319444444</v>
      </c>
      <c r="R2196" s="13">
        <f>(((Table1[[#This Row],[launched_at]]/60)/60)/24)+DATE(1970,1,1)</f>
        <v>42425.757986111115</v>
      </c>
      <c r="S2196" t="s">
        <v>8357</v>
      </c>
      <c r="T2196" t="s">
        <v>8342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ROUND(SUM((Table1[[#This Row],[pledged]]/Table1[[#This Row],[goal]])*100),0)</f>
        <v>120</v>
      </c>
      <c r="P2197" s="8">
        <f>IFERROR(Table1[[#This Row],[pledged]]/Table1[[#This Row],[backers_count]],"0")</f>
        <v>48.130434782608695</v>
      </c>
      <c r="Q2197" s="13">
        <f>(((Table1[[#This Row],[deadline]]/60)/60)/24)+DATE(1970,1,1)</f>
        <v>42227.771990740745</v>
      </c>
      <c r="R2197" s="13">
        <f>(((Table1[[#This Row],[launched_at]]/60)/60)/24)+DATE(1970,1,1)</f>
        <v>42197.771990740745</v>
      </c>
      <c r="S2197" t="s">
        <v>8357</v>
      </c>
      <c r="T2197" t="s">
        <v>8342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ROUND(SUM((Table1[[#This Row],[pledged]]/Table1[[#This Row],[goal]])*100),0)</f>
        <v>114</v>
      </c>
      <c r="P2198" s="8">
        <f>IFERROR(Table1[[#This Row],[pledged]]/Table1[[#This Row],[backers_count]],"0")</f>
        <v>68.106837606837601</v>
      </c>
      <c r="Q2198" s="13">
        <f>(((Table1[[#This Row],[deadline]]/60)/60)/24)+DATE(1970,1,1)</f>
        <v>42706.291666666672</v>
      </c>
      <c r="R2198" s="13">
        <f>(((Table1[[#This Row],[launched_at]]/60)/60)/24)+DATE(1970,1,1)</f>
        <v>42675.487291666665</v>
      </c>
      <c r="S2198" t="s">
        <v>8357</v>
      </c>
      <c r="T2198" t="s">
        <v>8342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ROUND(SUM((Table1[[#This Row],[pledged]]/Table1[[#This Row],[goal]])*100),0)</f>
        <v>951</v>
      </c>
      <c r="P2199" s="8">
        <f>IFERROR(Table1[[#This Row],[pledged]]/Table1[[#This Row],[backers_count]],"0")</f>
        <v>65.891300230946882</v>
      </c>
      <c r="Q2199" s="13">
        <f>(((Table1[[#This Row],[deadline]]/60)/60)/24)+DATE(1970,1,1)</f>
        <v>42063.584016203706</v>
      </c>
      <c r="R2199" s="13">
        <f>(((Table1[[#This Row],[launched_at]]/60)/60)/24)+DATE(1970,1,1)</f>
        <v>42033.584016203706</v>
      </c>
      <c r="S2199" t="s">
        <v>8357</v>
      </c>
      <c r="T2199" t="s">
        <v>8342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ROUND(SUM((Table1[[#This Row],[pledged]]/Table1[[#This Row],[goal]])*100),0)</f>
        <v>133</v>
      </c>
      <c r="P2200" s="8">
        <f>IFERROR(Table1[[#This Row],[pledged]]/Table1[[#This Row],[backers_count]],"0")</f>
        <v>81.654377880184327</v>
      </c>
      <c r="Q2200" s="13">
        <f>(((Table1[[#This Row],[deadline]]/60)/60)/24)+DATE(1970,1,1)</f>
        <v>42322.555555555555</v>
      </c>
      <c r="R2200" s="13">
        <f>(((Table1[[#This Row],[launched_at]]/60)/60)/24)+DATE(1970,1,1)</f>
        <v>42292.513888888891</v>
      </c>
      <c r="S2200" t="s">
        <v>8357</v>
      </c>
      <c r="T2200" t="s">
        <v>8342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ROUND(SUM((Table1[[#This Row],[pledged]]/Table1[[#This Row],[goal]])*100),0)</f>
        <v>147</v>
      </c>
      <c r="P2201" s="8">
        <f>IFERROR(Table1[[#This Row],[pledged]]/Table1[[#This Row],[backers_count]],"0")</f>
        <v>52.701195219123505</v>
      </c>
      <c r="Q2201" s="13">
        <f>(((Table1[[#This Row],[deadline]]/60)/60)/24)+DATE(1970,1,1)</f>
        <v>42292.416643518518</v>
      </c>
      <c r="R2201" s="13">
        <f>(((Table1[[#This Row],[launched_at]]/60)/60)/24)+DATE(1970,1,1)</f>
        <v>42262.416643518518</v>
      </c>
      <c r="S2201" t="s">
        <v>8357</v>
      </c>
      <c r="T2201" t="s">
        <v>8342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ROUND(SUM((Table1[[#This Row],[pledged]]/Table1[[#This Row],[goal]])*100),0)</f>
        <v>542</v>
      </c>
      <c r="P2202" s="8">
        <f>IFERROR(Table1[[#This Row],[pledged]]/Table1[[#This Row],[backers_count]],"0")</f>
        <v>41.228136882129277</v>
      </c>
      <c r="Q2202" s="13">
        <f>(((Table1[[#This Row],[deadline]]/60)/60)/24)+DATE(1970,1,1)</f>
        <v>42191.125</v>
      </c>
      <c r="R2202" s="13">
        <f>(((Table1[[#This Row],[launched_at]]/60)/60)/24)+DATE(1970,1,1)</f>
        <v>42163.625787037032</v>
      </c>
      <c r="S2202" t="s">
        <v>8357</v>
      </c>
      <c r="T2202" t="s">
        <v>8342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ROUND(SUM((Table1[[#This Row],[pledged]]/Table1[[#This Row],[goal]])*100),0)</f>
        <v>383</v>
      </c>
      <c r="P2203" s="8">
        <f>IFERROR(Table1[[#This Row],[pledged]]/Table1[[#This Row],[backers_count]],"0")</f>
        <v>15.035357142857142</v>
      </c>
      <c r="Q2203" s="13">
        <f>(((Table1[[#This Row],[deadline]]/60)/60)/24)+DATE(1970,1,1)</f>
        <v>41290.846817129634</v>
      </c>
      <c r="R2203" s="13">
        <f>(((Table1[[#This Row],[launched_at]]/60)/60)/24)+DATE(1970,1,1)</f>
        <v>41276.846817129634</v>
      </c>
      <c r="S2203" t="s">
        <v>8355</v>
      </c>
      <c r="T2203" t="s">
        <v>8325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ROUND(SUM((Table1[[#This Row],[pledged]]/Table1[[#This Row],[goal]])*100),0)</f>
        <v>704</v>
      </c>
      <c r="P2204" s="8">
        <f>IFERROR(Table1[[#This Row],[pledged]]/Table1[[#This Row],[backers_count]],"0")</f>
        <v>39.066920943134534</v>
      </c>
      <c r="Q2204" s="13">
        <f>(((Table1[[#This Row],[deadline]]/60)/60)/24)+DATE(1970,1,1)</f>
        <v>41214.849166666667</v>
      </c>
      <c r="R2204" s="13">
        <f>(((Table1[[#This Row],[launched_at]]/60)/60)/24)+DATE(1970,1,1)</f>
        <v>41184.849166666667</v>
      </c>
      <c r="S2204" t="s">
        <v>8355</v>
      </c>
      <c r="T2204" t="s">
        <v>8325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ROUND(SUM((Table1[[#This Row],[pledged]]/Table1[[#This Row],[goal]])*100),0)</f>
        <v>110</v>
      </c>
      <c r="P2205" s="8">
        <f>IFERROR(Table1[[#This Row],[pledged]]/Table1[[#This Row],[backers_count]],"0")</f>
        <v>43.82</v>
      </c>
      <c r="Q2205" s="13">
        <f>(((Table1[[#This Row],[deadline]]/60)/60)/24)+DATE(1970,1,1)</f>
        <v>42271.85974537037</v>
      </c>
      <c r="R2205" s="13">
        <f>(((Table1[[#This Row],[launched_at]]/60)/60)/24)+DATE(1970,1,1)</f>
        <v>42241.85974537037</v>
      </c>
      <c r="S2205" t="s">
        <v>8355</v>
      </c>
      <c r="T2205" t="s">
        <v>8325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ROUND(SUM((Table1[[#This Row],[pledged]]/Table1[[#This Row],[goal]])*100),0)</f>
        <v>133</v>
      </c>
      <c r="P2206" s="8">
        <f>IFERROR(Table1[[#This Row],[pledged]]/Table1[[#This Row],[backers_count]],"0")</f>
        <v>27.301369863013697</v>
      </c>
      <c r="Q2206" s="13">
        <f>(((Table1[[#This Row],[deadline]]/60)/60)/24)+DATE(1970,1,1)</f>
        <v>41342.311562499999</v>
      </c>
      <c r="R2206" s="13">
        <f>(((Table1[[#This Row],[launched_at]]/60)/60)/24)+DATE(1970,1,1)</f>
        <v>41312.311562499999</v>
      </c>
      <c r="S2206" t="s">
        <v>8355</v>
      </c>
      <c r="T2206" t="s">
        <v>8325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ROUND(SUM((Table1[[#This Row],[pledged]]/Table1[[#This Row],[goal]])*100),0)</f>
        <v>152</v>
      </c>
      <c r="P2207" s="8">
        <f>IFERROR(Table1[[#This Row],[pledged]]/Table1[[#This Row],[backers_count]],"0")</f>
        <v>42.222222222222221</v>
      </c>
      <c r="Q2207" s="13">
        <f>(((Table1[[#This Row],[deadline]]/60)/60)/24)+DATE(1970,1,1)</f>
        <v>41061.82163194444</v>
      </c>
      <c r="R2207" s="13">
        <f>(((Table1[[#This Row],[launched_at]]/60)/60)/24)+DATE(1970,1,1)</f>
        <v>41031.82163194444</v>
      </c>
      <c r="S2207" t="s">
        <v>8355</v>
      </c>
      <c r="T2207" t="s">
        <v>8325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ROUND(SUM((Table1[[#This Row],[pledged]]/Table1[[#This Row],[goal]])*100),0)</f>
        <v>103</v>
      </c>
      <c r="P2208" s="8">
        <f>IFERROR(Table1[[#This Row],[pledged]]/Table1[[#This Row],[backers_count]],"0")</f>
        <v>33.235294117647058</v>
      </c>
      <c r="Q2208" s="13">
        <f>(((Table1[[#This Row],[deadline]]/60)/60)/24)+DATE(1970,1,1)</f>
        <v>41015.257222222222</v>
      </c>
      <c r="R2208" s="13">
        <f>(((Table1[[#This Row],[launched_at]]/60)/60)/24)+DATE(1970,1,1)</f>
        <v>40997.257222222222</v>
      </c>
      <c r="S2208" t="s">
        <v>8355</v>
      </c>
      <c r="T2208" t="s">
        <v>8325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ROUND(SUM((Table1[[#This Row],[pledged]]/Table1[[#This Row],[goal]])*100),0)</f>
        <v>100</v>
      </c>
      <c r="P2209" s="8">
        <f>IFERROR(Table1[[#This Row],[pledged]]/Table1[[#This Row],[backers_count]],"0")</f>
        <v>285.71428571428572</v>
      </c>
      <c r="Q2209" s="13">
        <f>(((Table1[[#This Row],[deadline]]/60)/60)/24)+DATE(1970,1,1)</f>
        <v>41594.235798611109</v>
      </c>
      <c r="R2209" s="13">
        <f>(((Table1[[#This Row],[launched_at]]/60)/60)/24)+DATE(1970,1,1)</f>
        <v>41564.194131944445</v>
      </c>
      <c r="S2209" t="s">
        <v>8355</v>
      </c>
      <c r="T2209" t="s">
        <v>8325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ROUND(SUM((Table1[[#This Row],[pledged]]/Table1[[#This Row],[goal]])*100),0)</f>
        <v>102</v>
      </c>
      <c r="P2210" s="8">
        <f>IFERROR(Table1[[#This Row],[pledged]]/Table1[[#This Row],[backers_count]],"0")</f>
        <v>42.333333333333336</v>
      </c>
      <c r="Q2210" s="13">
        <f>(((Table1[[#This Row],[deadline]]/60)/60)/24)+DATE(1970,1,1)</f>
        <v>41006.166666666664</v>
      </c>
      <c r="R2210" s="13">
        <f>(((Table1[[#This Row],[launched_at]]/60)/60)/24)+DATE(1970,1,1)</f>
        <v>40946.882245370369</v>
      </c>
      <c r="S2210" t="s">
        <v>8355</v>
      </c>
      <c r="T2210" t="s">
        <v>8325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ROUND(SUM((Table1[[#This Row],[pledged]]/Table1[[#This Row],[goal]])*100),0)</f>
        <v>151</v>
      </c>
      <c r="P2211" s="8">
        <f>IFERROR(Table1[[#This Row],[pledged]]/Table1[[#This Row],[backers_count]],"0")</f>
        <v>50.266666666666666</v>
      </c>
      <c r="Q2211" s="13">
        <f>(((Table1[[#This Row],[deadline]]/60)/60)/24)+DATE(1970,1,1)</f>
        <v>41743.958333333336</v>
      </c>
      <c r="R2211" s="13">
        <f>(((Table1[[#This Row],[launched_at]]/60)/60)/24)+DATE(1970,1,1)</f>
        <v>41732.479675925926</v>
      </c>
      <c r="S2211" t="s">
        <v>8355</v>
      </c>
      <c r="T2211" t="s">
        <v>8325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ROUND(SUM((Table1[[#This Row],[pledged]]/Table1[[#This Row],[goal]])*100),0)</f>
        <v>111</v>
      </c>
      <c r="P2212" s="8">
        <f>IFERROR(Table1[[#This Row],[pledged]]/Table1[[#This Row],[backers_count]],"0")</f>
        <v>61.902777777777779</v>
      </c>
      <c r="Q2212" s="13">
        <f>(((Table1[[#This Row],[deadline]]/60)/60)/24)+DATE(1970,1,1)</f>
        <v>41013.73333333333</v>
      </c>
      <c r="R2212" s="13">
        <f>(((Table1[[#This Row],[launched_at]]/60)/60)/24)+DATE(1970,1,1)</f>
        <v>40956.066087962965</v>
      </c>
      <c r="S2212" t="s">
        <v>8355</v>
      </c>
      <c r="T2212" t="s">
        <v>8325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ROUND(SUM((Table1[[#This Row],[pledged]]/Table1[[#This Row],[goal]])*100),0)</f>
        <v>196</v>
      </c>
      <c r="P2213" s="8">
        <f>IFERROR(Table1[[#This Row],[pledged]]/Table1[[#This Row],[backers_count]],"0")</f>
        <v>40.75</v>
      </c>
      <c r="Q2213" s="13">
        <f>(((Table1[[#This Row],[deadline]]/60)/60)/24)+DATE(1970,1,1)</f>
        <v>41739.290972222225</v>
      </c>
      <c r="R2213" s="13">
        <f>(((Table1[[#This Row],[launched_at]]/60)/60)/24)+DATE(1970,1,1)</f>
        <v>41716.785011574073</v>
      </c>
      <c r="S2213" t="s">
        <v>8355</v>
      </c>
      <c r="T2213" t="s">
        <v>8325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ROUND(SUM((Table1[[#This Row],[pledged]]/Table1[[#This Row],[goal]])*100),0)</f>
        <v>114</v>
      </c>
      <c r="P2214" s="8">
        <f>IFERROR(Table1[[#This Row],[pledged]]/Table1[[#This Row],[backers_count]],"0")</f>
        <v>55.796747967479675</v>
      </c>
      <c r="Q2214" s="13">
        <f>(((Table1[[#This Row],[deadline]]/60)/60)/24)+DATE(1970,1,1)</f>
        <v>41582.041666666664</v>
      </c>
      <c r="R2214" s="13">
        <f>(((Table1[[#This Row],[launched_at]]/60)/60)/24)+DATE(1970,1,1)</f>
        <v>41548.747418981482</v>
      </c>
      <c r="S2214" t="s">
        <v>8355</v>
      </c>
      <c r="T2214" t="s">
        <v>8325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ROUND(SUM((Table1[[#This Row],[pledged]]/Table1[[#This Row],[goal]])*100),0)</f>
        <v>200</v>
      </c>
      <c r="P2215" s="8">
        <f>IFERROR(Table1[[#This Row],[pledged]]/Table1[[#This Row],[backers_count]],"0")</f>
        <v>10</v>
      </c>
      <c r="Q2215" s="13">
        <f>(((Table1[[#This Row],[deadline]]/60)/60)/24)+DATE(1970,1,1)</f>
        <v>42139.826145833329</v>
      </c>
      <c r="R2215" s="13">
        <f>(((Table1[[#This Row],[launched_at]]/60)/60)/24)+DATE(1970,1,1)</f>
        <v>42109.826145833329</v>
      </c>
      <c r="S2215" t="s">
        <v>8355</v>
      </c>
      <c r="T2215" t="s">
        <v>8325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ROUND(SUM((Table1[[#This Row],[pledged]]/Table1[[#This Row],[goal]])*100),0)</f>
        <v>293</v>
      </c>
      <c r="P2216" s="8">
        <f>IFERROR(Table1[[#This Row],[pledged]]/Table1[[#This Row],[backers_count]],"0")</f>
        <v>73.125416666666666</v>
      </c>
      <c r="Q2216" s="13">
        <f>(((Table1[[#This Row],[deadline]]/60)/60)/24)+DATE(1970,1,1)</f>
        <v>41676.792222222226</v>
      </c>
      <c r="R2216" s="13">
        <f>(((Table1[[#This Row],[launched_at]]/60)/60)/24)+DATE(1970,1,1)</f>
        <v>41646.792222222226</v>
      </c>
      <c r="S2216" t="s">
        <v>8355</v>
      </c>
      <c r="T2216" t="s">
        <v>8325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ROUND(SUM((Table1[[#This Row],[pledged]]/Table1[[#This Row],[goal]])*100),0)</f>
        <v>156</v>
      </c>
      <c r="P2217" s="8">
        <f>IFERROR(Table1[[#This Row],[pledged]]/Table1[[#This Row],[backers_count]],"0")</f>
        <v>26.060606060606062</v>
      </c>
      <c r="Q2217" s="13">
        <f>(((Table1[[#This Row],[deadline]]/60)/60)/24)+DATE(1970,1,1)</f>
        <v>40981.290972222225</v>
      </c>
      <c r="R2217" s="13">
        <f>(((Table1[[#This Row],[launched_at]]/60)/60)/24)+DATE(1970,1,1)</f>
        <v>40958.717268518521</v>
      </c>
      <c r="S2217" t="s">
        <v>8355</v>
      </c>
      <c r="T2217" t="s">
        <v>8325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ROUND(SUM((Table1[[#This Row],[pledged]]/Table1[[#This Row],[goal]])*100),0)</f>
        <v>106</v>
      </c>
      <c r="P2218" s="8">
        <f>IFERROR(Table1[[#This Row],[pledged]]/Table1[[#This Row],[backers_count]],"0")</f>
        <v>22.642857142857142</v>
      </c>
      <c r="Q2218" s="13">
        <f>(((Table1[[#This Row],[deadline]]/60)/60)/24)+DATE(1970,1,1)</f>
        <v>42208.751678240747</v>
      </c>
      <c r="R2218" s="13">
        <f>(((Table1[[#This Row],[launched_at]]/60)/60)/24)+DATE(1970,1,1)</f>
        <v>42194.751678240747</v>
      </c>
      <c r="S2218" t="s">
        <v>8355</v>
      </c>
      <c r="T2218" t="s">
        <v>8325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ROUND(SUM((Table1[[#This Row],[pledged]]/Table1[[#This Row],[goal]])*100),0)</f>
        <v>101</v>
      </c>
      <c r="P2219" s="8">
        <f>IFERROR(Table1[[#This Row],[pledged]]/Table1[[#This Row],[backers_count]],"0")</f>
        <v>47.222222222222221</v>
      </c>
      <c r="Q2219" s="13">
        <f>(((Table1[[#This Row],[deadline]]/60)/60)/24)+DATE(1970,1,1)</f>
        <v>42310.333333333328</v>
      </c>
      <c r="R2219" s="13">
        <f>(((Table1[[#This Row],[launched_at]]/60)/60)/24)+DATE(1970,1,1)</f>
        <v>42299.776770833334</v>
      </c>
      <c r="S2219" t="s">
        <v>8355</v>
      </c>
      <c r="T2219" t="s">
        <v>8325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ROUND(SUM((Table1[[#This Row],[pledged]]/Table1[[#This Row],[goal]])*100),0)</f>
        <v>123</v>
      </c>
      <c r="P2220" s="8">
        <f>IFERROR(Table1[[#This Row],[pledged]]/Table1[[#This Row],[backers_count]],"0")</f>
        <v>32.324473684210524</v>
      </c>
      <c r="Q2220" s="13">
        <f>(((Table1[[#This Row],[deadline]]/60)/60)/24)+DATE(1970,1,1)</f>
        <v>41150</v>
      </c>
      <c r="R2220" s="13">
        <f>(((Table1[[#This Row],[launched_at]]/60)/60)/24)+DATE(1970,1,1)</f>
        <v>41127.812303240738</v>
      </c>
      <c r="S2220" t="s">
        <v>8355</v>
      </c>
      <c r="T2220" t="s">
        <v>8325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ROUND(SUM((Table1[[#This Row],[pledged]]/Table1[[#This Row],[goal]])*100),0)</f>
        <v>102</v>
      </c>
      <c r="P2221" s="8">
        <f>IFERROR(Table1[[#This Row],[pledged]]/Table1[[#This Row],[backers_count]],"0")</f>
        <v>53.421052631578945</v>
      </c>
      <c r="Q2221" s="13">
        <f>(((Table1[[#This Row],[deadline]]/60)/60)/24)+DATE(1970,1,1)</f>
        <v>42235.718888888892</v>
      </c>
      <c r="R2221" s="13">
        <f>(((Table1[[#This Row],[launched_at]]/60)/60)/24)+DATE(1970,1,1)</f>
        <v>42205.718888888892</v>
      </c>
      <c r="S2221" t="s">
        <v>8355</v>
      </c>
      <c r="T2221" t="s">
        <v>8325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ROUND(SUM((Table1[[#This Row],[pledged]]/Table1[[#This Row],[goal]])*100),0)</f>
        <v>101</v>
      </c>
      <c r="P2222" s="8">
        <f>IFERROR(Table1[[#This Row],[pledged]]/Table1[[#This Row],[backers_count]],"0")</f>
        <v>51.304347826086953</v>
      </c>
      <c r="Q2222" s="13">
        <f>(((Table1[[#This Row],[deadline]]/60)/60)/24)+DATE(1970,1,1)</f>
        <v>41482.060601851852</v>
      </c>
      <c r="R2222" s="13">
        <f>(((Table1[[#This Row],[launched_at]]/60)/60)/24)+DATE(1970,1,1)</f>
        <v>41452.060601851852</v>
      </c>
      <c r="S2222" t="s">
        <v>8355</v>
      </c>
      <c r="T2222" t="s">
        <v>8325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ROUND(SUM((Table1[[#This Row],[pledged]]/Table1[[#This Row],[goal]])*100),0)</f>
        <v>108</v>
      </c>
      <c r="P2223" s="8">
        <f>IFERROR(Table1[[#This Row],[pledged]]/Table1[[#This Row],[backers_count]],"0")</f>
        <v>37.197247706422019</v>
      </c>
      <c r="Q2223" s="13">
        <f>(((Table1[[#This Row],[deadline]]/60)/60)/24)+DATE(1970,1,1)</f>
        <v>42483</v>
      </c>
      <c r="R2223" s="13">
        <f>(((Table1[[#This Row],[launched_at]]/60)/60)/24)+DATE(1970,1,1)</f>
        <v>42452.666770833333</v>
      </c>
      <c r="S2223" t="s">
        <v>8357</v>
      </c>
      <c r="T2223" t="s">
        <v>8342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ROUND(SUM((Table1[[#This Row],[pledged]]/Table1[[#This Row],[goal]])*100),0)</f>
        <v>163</v>
      </c>
      <c r="P2224" s="8">
        <f>IFERROR(Table1[[#This Row],[pledged]]/Table1[[#This Row],[backers_count]],"0")</f>
        <v>27.1</v>
      </c>
      <c r="Q2224" s="13">
        <f>(((Table1[[#This Row],[deadline]]/60)/60)/24)+DATE(1970,1,1)</f>
        <v>40936.787581018521</v>
      </c>
      <c r="R2224" s="13">
        <f>(((Table1[[#This Row],[launched_at]]/60)/60)/24)+DATE(1970,1,1)</f>
        <v>40906.787581018521</v>
      </c>
      <c r="S2224" t="s">
        <v>8357</v>
      </c>
      <c r="T2224" t="s">
        <v>8342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ROUND(SUM((Table1[[#This Row],[pledged]]/Table1[[#This Row],[goal]])*100),0)</f>
        <v>106</v>
      </c>
      <c r="P2225" s="8">
        <f>IFERROR(Table1[[#This Row],[pledged]]/Table1[[#This Row],[backers_count]],"0")</f>
        <v>206.31</v>
      </c>
      <c r="Q2225" s="13">
        <f>(((Table1[[#This Row],[deadline]]/60)/60)/24)+DATE(1970,1,1)</f>
        <v>42182.640833333338</v>
      </c>
      <c r="R2225" s="13">
        <f>(((Table1[[#This Row],[launched_at]]/60)/60)/24)+DATE(1970,1,1)</f>
        <v>42152.640833333338</v>
      </c>
      <c r="S2225" t="s">
        <v>8357</v>
      </c>
      <c r="T2225" t="s">
        <v>8342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ROUND(SUM((Table1[[#This Row],[pledged]]/Table1[[#This Row],[goal]])*100),0)</f>
        <v>243</v>
      </c>
      <c r="P2226" s="8">
        <f>IFERROR(Table1[[#This Row],[pledged]]/Table1[[#This Row],[backers_count]],"0")</f>
        <v>82.145270270270274</v>
      </c>
      <c r="Q2226" s="13">
        <f>(((Table1[[#This Row],[deadline]]/60)/60)/24)+DATE(1970,1,1)</f>
        <v>42672.791666666672</v>
      </c>
      <c r="R2226" s="13">
        <f>(((Table1[[#This Row],[launched_at]]/60)/60)/24)+DATE(1970,1,1)</f>
        <v>42644.667534722219</v>
      </c>
      <c r="S2226" t="s">
        <v>8357</v>
      </c>
      <c r="T2226" t="s">
        <v>8342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ROUND(SUM((Table1[[#This Row],[pledged]]/Table1[[#This Row],[goal]])*100),0)</f>
        <v>945</v>
      </c>
      <c r="P2227" s="8">
        <f>IFERROR(Table1[[#This Row],[pledged]]/Table1[[#This Row],[backers_count]],"0")</f>
        <v>164.79651993355483</v>
      </c>
      <c r="Q2227" s="13">
        <f>(((Table1[[#This Row],[deadline]]/60)/60)/24)+DATE(1970,1,1)</f>
        <v>41903.79184027778</v>
      </c>
      <c r="R2227" s="13">
        <f>(((Table1[[#This Row],[launched_at]]/60)/60)/24)+DATE(1970,1,1)</f>
        <v>41873.79184027778</v>
      </c>
      <c r="S2227" t="s">
        <v>8357</v>
      </c>
      <c r="T2227" t="s">
        <v>8342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ROUND(SUM((Table1[[#This Row],[pledged]]/Table1[[#This Row],[goal]])*100),0)</f>
        <v>108</v>
      </c>
      <c r="P2228" s="8">
        <f>IFERROR(Table1[[#This Row],[pledged]]/Table1[[#This Row],[backers_count]],"0")</f>
        <v>60.820280373831778</v>
      </c>
      <c r="Q2228" s="13">
        <f>(((Table1[[#This Row],[deadline]]/60)/60)/24)+DATE(1970,1,1)</f>
        <v>42412.207638888889</v>
      </c>
      <c r="R2228" s="13">
        <f>(((Table1[[#This Row],[launched_at]]/60)/60)/24)+DATE(1970,1,1)</f>
        <v>42381.79886574074</v>
      </c>
      <c r="S2228" t="s">
        <v>8357</v>
      </c>
      <c r="T2228" t="s">
        <v>8342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ROUND(SUM((Table1[[#This Row],[pledged]]/Table1[[#This Row],[goal]])*100),0)</f>
        <v>157</v>
      </c>
      <c r="P2229" s="8">
        <f>IFERROR(Table1[[#This Row],[pledged]]/Table1[[#This Row],[backers_count]],"0")</f>
        <v>67.970099667774093</v>
      </c>
      <c r="Q2229" s="13">
        <f>(((Table1[[#This Row],[deadline]]/60)/60)/24)+DATE(1970,1,1)</f>
        <v>41591.849016203705</v>
      </c>
      <c r="R2229" s="13">
        <f>(((Table1[[#This Row],[launched_at]]/60)/60)/24)+DATE(1970,1,1)</f>
        <v>41561.807349537034</v>
      </c>
      <c r="S2229" t="s">
        <v>8357</v>
      </c>
      <c r="T2229" t="s">
        <v>8342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ROUND(SUM((Table1[[#This Row],[pledged]]/Table1[[#This Row],[goal]])*100),0)</f>
        <v>1174</v>
      </c>
      <c r="P2230" s="8">
        <f>IFERROR(Table1[[#This Row],[pledged]]/Table1[[#This Row],[backers_count]],"0")</f>
        <v>81.561805555555551</v>
      </c>
      <c r="Q2230" s="13">
        <f>(((Table1[[#This Row],[deadline]]/60)/60)/24)+DATE(1970,1,1)</f>
        <v>42232.278194444443</v>
      </c>
      <c r="R2230" s="13">
        <f>(((Table1[[#This Row],[launched_at]]/60)/60)/24)+DATE(1970,1,1)</f>
        <v>42202.278194444443</v>
      </c>
      <c r="S2230" t="s">
        <v>8357</v>
      </c>
      <c r="T2230" t="s">
        <v>8342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ROUND(SUM((Table1[[#This Row],[pledged]]/Table1[[#This Row],[goal]])*100),0)</f>
        <v>171</v>
      </c>
      <c r="P2231" s="8">
        <f>IFERROR(Table1[[#This Row],[pledged]]/Table1[[#This Row],[backers_count]],"0")</f>
        <v>25.42547309833024</v>
      </c>
      <c r="Q2231" s="13">
        <f>(((Table1[[#This Row],[deadline]]/60)/60)/24)+DATE(1970,1,1)</f>
        <v>41520.166666666664</v>
      </c>
      <c r="R2231" s="13">
        <f>(((Table1[[#This Row],[launched_at]]/60)/60)/24)+DATE(1970,1,1)</f>
        <v>41484.664247685185</v>
      </c>
      <c r="S2231" t="s">
        <v>8357</v>
      </c>
      <c r="T2231" t="s">
        <v>8342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ROUND(SUM((Table1[[#This Row],[pledged]]/Table1[[#This Row],[goal]])*100),0)</f>
        <v>126</v>
      </c>
      <c r="P2232" s="8">
        <f>IFERROR(Table1[[#This Row],[pledged]]/Table1[[#This Row],[backers_count]],"0")</f>
        <v>21.497991967871485</v>
      </c>
      <c r="Q2232" s="13">
        <f>(((Table1[[#This Row],[deadline]]/60)/60)/24)+DATE(1970,1,1)</f>
        <v>41754.881099537037</v>
      </c>
      <c r="R2232" s="13">
        <f>(((Table1[[#This Row],[launched_at]]/60)/60)/24)+DATE(1970,1,1)</f>
        <v>41724.881099537037</v>
      </c>
      <c r="S2232" t="s">
        <v>8357</v>
      </c>
      <c r="T2232" t="s">
        <v>8342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ROUND(SUM((Table1[[#This Row],[pledged]]/Table1[[#This Row],[goal]])*100),0)</f>
        <v>1212</v>
      </c>
      <c r="P2233" s="8">
        <f>IFERROR(Table1[[#This Row],[pledged]]/Table1[[#This Row],[backers_count]],"0")</f>
        <v>27.226630727762803</v>
      </c>
      <c r="Q2233" s="13">
        <f>(((Table1[[#This Row],[deadline]]/60)/60)/24)+DATE(1970,1,1)</f>
        <v>41450.208333333336</v>
      </c>
      <c r="R2233" s="13">
        <f>(((Table1[[#This Row],[launched_at]]/60)/60)/24)+DATE(1970,1,1)</f>
        <v>41423.910891203705</v>
      </c>
      <c r="S2233" t="s">
        <v>8357</v>
      </c>
      <c r="T2233" t="s">
        <v>8342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ROUND(SUM((Table1[[#This Row],[pledged]]/Table1[[#This Row],[goal]])*100),0)</f>
        <v>496</v>
      </c>
      <c r="P2234" s="8">
        <f>IFERROR(Table1[[#This Row],[pledged]]/Table1[[#This Row],[backers_count]],"0")</f>
        <v>25.091093117408906</v>
      </c>
      <c r="Q2234" s="13">
        <f>(((Table1[[#This Row],[deadline]]/60)/60)/24)+DATE(1970,1,1)</f>
        <v>41839.125</v>
      </c>
      <c r="R2234" s="13">
        <f>(((Table1[[#This Row],[launched_at]]/60)/60)/24)+DATE(1970,1,1)</f>
        <v>41806.794074074074</v>
      </c>
      <c r="S2234" t="s">
        <v>8357</v>
      </c>
      <c r="T2234" t="s">
        <v>8342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ROUND(SUM((Table1[[#This Row],[pledged]]/Table1[[#This Row],[goal]])*100),0)</f>
        <v>332</v>
      </c>
      <c r="P2235" s="8">
        <f>IFERROR(Table1[[#This Row],[pledged]]/Table1[[#This Row],[backers_count]],"0")</f>
        <v>21.230179028132991</v>
      </c>
      <c r="Q2235" s="13">
        <f>(((Table1[[#This Row],[deadline]]/60)/60)/24)+DATE(1970,1,1)</f>
        <v>42352</v>
      </c>
      <c r="R2235" s="13">
        <f>(((Table1[[#This Row],[launched_at]]/60)/60)/24)+DATE(1970,1,1)</f>
        <v>42331.378923611104</v>
      </c>
      <c r="S2235" t="s">
        <v>8357</v>
      </c>
      <c r="T2235" t="s">
        <v>8342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ROUND(SUM((Table1[[#This Row],[pledged]]/Table1[[#This Row],[goal]])*100),0)</f>
        <v>1165</v>
      </c>
      <c r="P2236" s="8">
        <f>IFERROR(Table1[[#This Row],[pledged]]/Table1[[#This Row],[backers_count]],"0")</f>
        <v>41.607142857142854</v>
      </c>
      <c r="Q2236" s="13">
        <f>(((Table1[[#This Row],[deadline]]/60)/60)/24)+DATE(1970,1,1)</f>
        <v>42740.824618055558</v>
      </c>
      <c r="R2236" s="13">
        <f>(((Table1[[#This Row],[launched_at]]/60)/60)/24)+DATE(1970,1,1)</f>
        <v>42710.824618055558</v>
      </c>
      <c r="S2236" t="s">
        <v>8357</v>
      </c>
      <c r="T2236" t="s">
        <v>8342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ROUND(SUM((Table1[[#This Row],[pledged]]/Table1[[#This Row],[goal]])*100),0)</f>
        <v>153</v>
      </c>
      <c r="P2237" s="8">
        <f>IFERROR(Table1[[#This Row],[pledged]]/Table1[[#This Row],[backers_count]],"0")</f>
        <v>135.58503401360545</v>
      </c>
      <c r="Q2237" s="13">
        <f>(((Table1[[#This Row],[deadline]]/60)/60)/24)+DATE(1970,1,1)</f>
        <v>42091.980451388896</v>
      </c>
      <c r="R2237" s="13">
        <f>(((Table1[[#This Row],[launched_at]]/60)/60)/24)+DATE(1970,1,1)</f>
        <v>42062.022118055553</v>
      </c>
      <c r="S2237" t="s">
        <v>8357</v>
      </c>
      <c r="T2237" t="s">
        <v>8342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ROUND(SUM((Table1[[#This Row],[pledged]]/Table1[[#This Row],[goal]])*100),0)</f>
        <v>537</v>
      </c>
      <c r="P2238" s="8">
        <f>IFERROR(Table1[[#This Row],[pledged]]/Table1[[#This Row],[backers_count]],"0")</f>
        <v>22.116176470588236</v>
      </c>
      <c r="Q2238" s="13">
        <f>(((Table1[[#This Row],[deadline]]/60)/60)/24)+DATE(1970,1,1)</f>
        <v>42401.617164351846</v>
      </c>
      <c r="R2238" s="13">
        <f>(((Table1[[#This Row],[launched_at]]/60)/60)/24)+DATE(1970,1,1)</f>
        <v>42371.617164351846</v>
      </c>
      <c r="S2238" t="s">
        <v>8357</v>
      </c>
      <c r="T2238" t="s">
        <v>8342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ROUND(SUM((Table1[[#This Row],[pledged]]/Table1[[#This Row],[goal]])*100),0)</f>
        <v>353</v>
      </c>
      <c r="P2239" s="8">
        <f>IFERROR(Table1[[#This Row],[pledged]]/Table1[[#This Row],[backers_count]],"0")</f>
        <v>64.625635808748726</v>
      </c>
      <c r="Q2239" s="13">
        <f>(((Table1[[#This Row],[deadline]]/60)/60)/24)+DATE(1970,1,1)</f>
        <v>41955.332638888889</v>
      </c>
      <c r="R2239" s="13">
        <f>(((Table1[[#This Row],[launched_at]]/60)/60)/24)+DATE(1970,1,1)</f>
        <v>41915.003275462965</v>
      </c>
      <c r="S2239" t="s">
        <v>8357</v>
      </c>
      <c r="T2239" t="s">
        <v>8342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ROUND(SUM((Table1[[#This Row],[pledged]]/Table1[[#This Row],[goal]])*100),0)</f>
        <v>137</v>
      </c>
      <c r="P2240" s="8">
        <f>IFERROR(Table1[[#This Row],[pledged]]/Table1[[#This Row],[backers_count]],"0")</f>
        <v>69.569620253164558</v>
      </c>
      <c r="Q2240" s="13">
        <f>(((Table1[[#This Row],[deadline]]/60)/60)/24)+DATE(1970,1,1)</f>
        <v>42804.621712962966</v>
      </c>
      <c r="R2240" s="13">
        <f>(((Table1[[#This Row],[launched_at]]/60)/60)/24)+DATE(1970,1,1)</f>
        <v>42774.621712962966</v>
      </c>
      <c r="S2240" t="s">
        <v>8357</v>
      </c>
      <c r="T2240" t="s">
        <v>8342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ROUND(SUM((Table1[[#This Row],[pledged]]/Table1[[#This Row],[goal]])*100),0)</f>
        <v>128</v>
      </c>
      <c r="P2241" s="8">
        <f>IFERROR(Table1[[#This Row],[pledged]]/Table1[[#This Row],[backers_count]],"0")</f>
        <v>75.133028169014082</v>
      </c>
      <c r="Q2241" s="13">
        <f>(((Table1[[#This Row],[deadline]]/60)/60)/24)+DATE(1970,1,1)</f>
        <v>41609.168055555558</v>
      </c>
      <c r="R2241" s="13">
        <f>(((Table1[[#This Row],[launched_at]]/60)/60)/24)+DATE(1970,1,1)</f>
        <v>41572.958495370374</v>
      </c>
      <c r="S2241" t="s">
        <v>8357</v>
      </c>
      <c r="T2241" t="s">
        <v>8342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ROUND(SUM((Table1[[#This Row],[pledged]]/Table1[[#This Row],[goal]])*100),0)</f>
        <v>271</v>
      </c>
      <c r="P2242" s="8">
        <f>IFERROR(Table1[[#This Row],[pledged]]/Table1[[#This Row],[backers_count]],"0")</f>
        <v>140.97916666666666</v>
      </c>
      <c r="Q2242" s="13">
        <f>(((Table1[[#This Row],[deadline]]/60)/60)/24)+DATE(1970,1,1)</f>
        <v>42482.825740740736</v>
      </c>
      <c r="R2242" s="13">
        <f>(((Table1[[#This Row],[launched_at]]/60)/60)/24)+DATE(1970,1,1)</f>
        <v>42452.825740740736</v>
      </c>
      <c r="S2242" t="s">
        <v>8357</v>
      </c>
      <c r="T2242" t="s">
        <v>8342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ROUND(SUM((Table1[[#This Row],[pledged]]/Table1[[#This Row],[goal]])*100),0)</f>
        <v>806</v>
      </c>
      <c r="P2243" s="8">
        <f>IFERROR(Table1[[#This Row],[pledged]]/Table1[[#This Row],[backers_count]],"0")</f>
        <v>49.472392638036808</v>
      </c>
      <c r="Q2243" s="13">
        <f>(((Table1[[#This Row],[deadline]]/60)/60)/24)+DATE(1970,1,1)</f>
        <v>42796.827546296292</v>
      </c>
      <c r="R2243" s="13">
        <f>(((Table1[[#This Row],[launched_at]]/60)/60)/24)+DATE(1970,1,1)</f>
        <v>42766.827546296292</v>
      </c>
      <c r="S2243" t="s">
        <v>8357</v>
      </c>
      <c r="T2243" t="s">
        <v>8342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ROUND(SUM((Table1[[#This Row],[pledged]]/Table1[[#This Row],[goal]])*100),0)</f>
        <v>1360</v>
      </c>
      <c r="P2244" s="8">
        <f>IFERROR(Table1[[#This Row],[pledged]]/Table1[[#This Row],[backers_count]],"0")</f>
        <v>53.865251485148519</v>
      </c>
      <c r="Q2244" s="13">
        <f>(((Table1[[#This Row],[deadline]]/60)/60)/24)+DATE(1970,1,1)</f>
        <v>41605.126388888886</v>
      </c>
      <c r="R2244" s="13">
        <f>(((Table1[[#This Row],[launched_at]]/60)/60)/24)+DATE(1970,1,1)</f>
        <v>41569.575613425928</v>
      </c>
      <c r="S2244" t="s">
        <v>8357</v>
      </c>
      <c r="T2244" t="s">
        <v>8342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ROUND(SUM((Table1[[#This Row],[pledged]]/Table1[[#This Row],[goal]])*100),0)</f>
        <v>930250</v>
      </c>
      <c r="P2245" s="8">
        <f>IFERROR(Table1[[#This Row],[pledged]]/Table1[[#This Row],[backers_count]],"0")</f>
        <v>4.5712530712530715</v>
      </c>
      <c r="Q2245" s="13">
        <f>(((Table1[[#This Row],[deadline]]/60)/60)/24)+DATE(1970,1,1)</f>
        <v>42807.125</v>
      </c>
      <c r="R2245" s="13">
        <f>(((Table1[[#This Row],[launched_at]]/60)/60)/24)+DATE(1970,1,1)</f>
        <v>42800.751041666663</v>
      </c>
      <c r="S2245" t="s">
        <v>8357</v>
      </c>
      <c r="T2245" t="s">
        <v>8342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ROUND(SUM((Table1[[#This Row],[pledged]]/Table1[[#This Row],[goal]])*100),0)</f>
        <v>377</v>
      </c>
      <c r="P2246" s="8">
        <f>IFERROR(Table1[[#This Row],[pledged]]/Table1[[#This Row],[backers_count]],"0")</f>
        <v>65.00344827586207</v>
      </c>
      <c r="Q2246" s="13">
        <f>(((Table1[[#This Row],[deadline]]/60)/60)/24)+DATE(1970,1,1)</f>
        <v>42659.854166666672</v>
      </c>
      <c r="R2246" s="13">
        <f>(((Table1[[#This Row],[launched_at]]/60)/60)/24)+DATE(1970,1,1)</f>
        <v>42647.818819444445</v>
      </c>
      <c r="S2246" t="s">
        <v>8357</v>
      </c>
      <c r="T2246" t="s">
        <v>8342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ROUND(SUM((Table1[[#This Row],[pledged]]/Table1[[#This Row],[goal]])*100),0)</f>
        <v>2647</v>
      </c>
      <c r="P2247" s="8">
        <f>IFERROR(Table1[[#This Row],[pledged]]/Table1[[#This Row],[backers_count]],"0")</f>
        <v>53.475252525252522</v>
      </c>
      <c r="Q2247" s="13">
        <f>(((Table1[[#This Row],[deadline]]/60)/60)/24)+DATE(1970,1,1)</f>
        <v>41691.75</v>
      </c>
      <c r="R2247" s="13">
        <f>(((Table1[[#This Row],[launched_at]]/60)/60)/24)+DATE(1970,1,1)</f>
        <v>41660.708530092597</v>
      </c>
      <c r="S2247" t="s">
        <v>8357</v>
      </c>
      <c r="T2247" t="s">
        <v>8342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ROUND(SUM((Table1[[#This Row],[pledged]]/Table1[[#This Row],[goal]])*100),0)</f>
        <v>100</v>
      </c>
      <c r="P2248" s="8">
        <f>IFERROR(Table1[[#This Row],[pledged]]/Table1[[#This Row],[backers_count]],"0")</f>
        <v>43.912280701754383</v>
      </c>
      <c r="Q2248" s="13">
        <f>(((Table1[[#This Row],[deadline]]/60)/60)/24)+DATE(1970,1,1)</f>
        <v>42251.79178240741</v>
      </c>
      <c r="R2248" s="13">
        <f>(((Table1[[#This Row],[launched_at]]/60)/60)/24)+DATE(1970,1,1)</f>
        <v>42221.79178240741</v>
      </c>
      <c r="S2248" t="s">
        <v>8357</v>
      </c>
      <c r="T2248" t="s">
        <v>8342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ROUND(SUM((Table1[[#This Row],[pledged]]/Table1[[#This Row],[goal]])*100),0)</f>
        <v>104</v>
      </c>
      <c r="P2249" s="8">
        <f>IFERROR(Table1[[#This Row],[pledged]]/Table1[[#This Row],[backers_count]],"0")</f>
        <v>50.852631578947367</v>
      </c>
      <c r="Q2249" s="13">
        <f>(((Table1[[#This Row],[deadline]]/60)/60)/24)+DATE(1970,1,1)</f>
        <v>42214.666261574079</v>
      </c>
      <c r="R2249" s="13">
        <f>(((Table1[[#This Row],[launched_at]]/60)/60)/24)+DATE(1970,1,1)</f>
        <v>42200.666261574079</v>
      </c>
      <c r="S2249" t="s">
        <v>8357</v>
      </c>
      <c r="T2249" t="s">
        <v>8342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ROUND(SUM((Table1[[#This Row],[pledged]]/Table1[[#This Row],[goal]])*100),0)</f>
        <v>107</v>
      </c>
      <c r="P2250" s="8">
        <f>IFERROR(Table1[[#This Row],[pledged]]/Table1[[#This Row],[backers_count]],"0")</f>
        <v>58.6328125</v>
      </c>
      <c r="Q2250" s="13">
        <f>(((Table1[[#This Row],[deadline]]/60)/60)/24)+DATE(1970,1,1)</f>
        <v>42718.875902777778</v>
      </c>
      <c r="R2250" s="13">
        <f>(((Table1[[#This Row],[launched_at]]/60)/60)/24)+DATE(1970,1,1)</f>
        <v>42688.875902777778</v>
      </c>
      <c r="S2250" t="s">
        <v>8357</v>
      </c>
      <c r="T2250" t="s">
        <v>8342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ROUND(SUM((Table1[[#This Row],[pledged]]/Table1[[#This Row],[goal]])*100),0)</f>
        <v>169</v>
      </c>
      <c r="P2251" s="8">
        <f>IFERROR(Table1[[#This Row],[pledged]]/Table1[[#This Row],[backers_count]],"0")</f>
        <v>32.81666666666667</v>
      </c>
      <c r="Q2251" s="13">
        <f>(((Table1[[#This Row],[deadline]]/60)/60)/24)+DATE(1970,1,1)</f>
        <v>41366.661631944444</v>
      </c>
      <c r="R2251" s="13">
        <f>(((Table1[[#This Row],[launched_at]]/60)/60)/24)+DATE(1970,1,1)</f>
        <v>41336.703298611108</v>
      </c>
      <c r="S2251" t="s">
        <v>8357</v>
      </c>
      <c r="T2251" t="s">
        <v>8342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ROUND(SUM((Table1[[#This Row],[pledged]]/Table1[[#This Row],[goal]])*100),0)</f>
        <v>975</v>
      </c>
      <c r="P2252" s="8">
        <f>IFERROR(Table1[[#This Row],[pledged]]/Table1[[#This Row],[backers_count]],"0")</f>
        <v>426.93169877408059</v>
      </c>
      <c r="Q2252" s="13">
        <f>(((Table1[[#This Row],[deadline]]/60)/60)/24)+DATE(1970,1,1)</f>
        <v>42707.0471412037</v>
      </c>
      <c r="R2252" s="13">
        <f>(((Table1[[#This Row],[launched_at]]/60)/60)/24)+DATE(1970,1,1)</f>
        <v>42677.005474537036</v>
      </c>
      <c r="S2252" t="s">
        <v>8357</v>
      </c>
      <c r="T2252" t="s">
        <v>8342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ROUND(SUM((Table1[[#This Row],[pledged]]/Table1[[#This Row],[goal]])*100),0)</f>
        <v>134</v>
      </c>
      <c r="P2253" s="8">
        <f>IFERROR(Table1[[#This Row],[pledged]]/Table1[[#This Row],[backers_count]],"0")</f>
        <v>23.808729166666669</v>
      </c>
      <c r="Q2253" s="13">
        <f>(((Table1[[#This Row],[deadline]]/60)/60)/24)+DATE(1970,1,1)</f>
        <v>41867.34579861111</v>
      </c>
      <c r="R2253" s="13">
        <f>(((Table1[[#This Row],[launched_at]]/60)/60)/24)+DATE(1970,1,1)</f>
        <v>41846.34579861111</v>
      </c>
      <c r="S2253" t="s">
        <v>8357</v>
      </c>
      <c r="T2253" t="s">
        <v>8342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ROUND(SUM((Table1[[#This Row],[pledged]]/Table1[[#This Row],[goal]])*100),0)</f>
        <v>272</v>
      </c>
      <c r="P2254" s="8">
        <f>IFERROR(Table1[[#This Row],[pledged]]/Table1[[#This Row],[backers_count]],"0")</f>
        <v>98.413654618473899</v>
      </c>
      <c r="Q2254" s="13">
        <f>(((Table1[[#This Row],[deadline]]/60)/60)/24)+DATE(1970,1,1)</f>
        <v>42588.327986111108</v>
      </c>
      <c r="R2254" s="13">
        <f>(((Table1[[#This Row],[launched_at]]/60)/60)/24)+DATE(1970,1,1)</f>
        <v>42573.327986111108</v>
      </c>
      <c r="S2254" t="s">
        <v>8357</v>
      </c>
      <c r="T2254" t="s">
        <v>8342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ROUND(SUM((Table1[[#This Row],[pledged]]/Table1[[#This Row],[goal]])*100),0)</f>
        <v>113</v>
      </c>
      <c r="P2255" s="8">
        <f>IFERROR(Table1[[#This Row],[pledged]]/Table1[[#This Row],[backers_count]],"0")</f>
        <v>107.32142857142857</v>
      </c>
      <c r="Q2255" s="13">
        <f>(((Table1[[#This Row],[deadline]]/60)/60)/24)+DATE(1970,1,1)</f>
        <v>42326.672997685186</v>
      </c>
      <c r="R2255" s="13">
        <f>(((Table1[[#This Row],[launched_at]]/60)/60)/24)+DATE(1970,1,1)</f>
        <v>42296.631331018521</v>
      </c>
      <c r="S2255" t="s">
        <v>8357</v>
      </c>
      <c r="T2255" t="s">
        <v>8342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ROUND(SUM((Table1[[#This Row],[pledged]]/Table1[[#This Row],[goal]])*100),0)</f>
        <v>460</v>
      </c>
      <c r="P2256" s="8">
        <f>IFERROR(Table1[[#This Row],[pledged]]/Table1[[#This Row],[backers_count]],"0")</f>
        <v>11.67005076142132</v>
      </c>
      <c r="Q2256" s="13">
        <f>(((Table1[[#This Row],[deadline]]/60)/60)/24)+DATE(1970,1,1)</f>
        <v>42759.647777777776</v>
      </c>
      <c r="R2256" s="13">
        <f>(((Table1[[#This Row],[launched_at]]/60)/60)/24)+DATE(1970,1,1)</f>
        <v>42752.647777777776</v>
      </c>
      <c r="S2256" t="s">
        <v>8357</v>
      </c>
      <c r="T2256" t="s">
        <v>8342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ROUND(SUM((Table1[[#This Row],[pledged]]/Table1[[#This Row],[goal]])*100),0)</f>
        <v>287</v>
      </c>
      <c r="P2257" s="8">
        <f>IFERROR(Table1[[#This Row],[pledged]]/Table1[[#This Row],[backers_count]],"0")</f>
        <v>41.782287822878232</v>
      </c>
      <c r="Q2257" s="13">
        <f>(((Table1[[#This Row],[deadline]]/60)/60)/24)+DATE(1970,1,1)</f>
        <v>42497.951979166668</v>
      </c>
      <c r="R2257" s="13">
        <f>(((Table1[[#This Row],[launched_at]]/60)/60)/24)+DATE(1970,1,1)</f>
        <v>42467.951979166668</v>
      </c>
      <c r="S2257" t="s">
        <v>8357</v>
      </c>
      <c r="T2257" t="s">
        <v>8342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ROUND(SUM((Table1[[#This Row],[pledged]]/Table1[[#This Row],[goal]])*100),0)</f>
        <v>223</v>
      </c>
      <c r="P2258" s="8">
        <f>IFERROR(Table1[[#This Row],[pledged]]/Table1[[#This Row],[backers_count]],"0")</f>
        <v>21.38</v>
      </c>
      <c r="Q2258" s="13">
        <f>(((Table1[[#This Row],[deadline]]/60)/60)/24)+DATE(1970,1,1)</f>
        <v>42696.451921296291</v>
      </c>
      <c r="R2258" s="13">
        <f>(((Table1[[#This Row],[launched_at]]/60)/60)/24)+DATE(1970,1,1)</f>
        <v>42682.451921296291</v>
      </c>
      <c r="S2258" t="s">
        <v>8357</v>
      </c>
      <c r="T2258" t="s">
        <v>8342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ROUND(SUM((Table1[[#This Row],[pledged]]/Table1[[#This Row],[goal]])*100),0)</f>
        <v>636</v>
      </c>
      <c r="P2259" s="8">
        <f>IFERROR(Table1[[#This Row],[pledged]]/Table1[[#This Row],[backers_count]],"0")</f>
        <v>94.103550295857985</v>
      </c>
      <c r="Q2259" s="13">
        <f>(((Table1[[#This Row],[deadline]]/60)/60)/24)+DATE(1970,1,1)</f>
        <v>42540.958333333328</v>
      </c>
      <c r="R2259" s="13">
        <f>(((Table1[[#This Row],[launched_at]]/60)/60)/24)+DATE(1970,1,1)</f>
        <v>42505.936678240745</v>
      </c>
      <c r="S2259" t="s">
        <v>8357</v>
      </c>
      <c r="T2259" t="s">
        <v>8342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ROUND(SUM((Table1[[#This Row],[pledged]]/Table1[[#This Row],[goal]])*100),0)</f>
        <v>147</v>
      </c>
      <c r="P2260" s="8">
        <f>IFERROR(Table1[[#This Row],[pledged]]/Table1[[#This Row],[backers_count]],"0")</f>
        <v>15.721951219512196</v>
      </c>
      <c r="Q2260" s="13">
        <f>(((Table1[[#This Row],[deadline]]/60)/60)/24)+DATE(1970,1,1)</f>
        <v>42166.75100694444</v>
      </c>
      <c r="R2260" s="13">
        <f>(((Table1[[#This Row],[launched_at]]/60)/60)/24)+DATE(1970,1,1)</f>
        <v>42136.75100694444</v>
      </c>
      <c r="S2260" t="s">
        <v>8357</v>
      </c>
      <c r="T2260" t="s">
        <v>8342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ROUND(SUM((Table1[[#This Row],[pledged]]/Table1[[#This Row],[goal]])*100),0)</f>
        <v>1867</v>
      </c>
      <c r="P2261" s="8">
        <f>IFERROR(Table1[[#This Row],[pledged]]/Table1[[#This Row],[backers_count]],"0")</f>
        <v>90.635922330097088</v>
      </c>
      <c r="Q2261" s="13">
        <f>(((Table1[[#This Row],[deadline]]/60)/60)/24)+DATE(1970,1,1)</f>
        <v>42712.804814814815</v>
      </c>
      <c r="R2261" s="13">
        <f>(((Table1[[#This Row],[launched_at]]/60)/60)/24)+DATE(1970,1,1)</f>
        <v>42702.804814814815</v>
      </c>
      <c r="S2261" t="s">
        <v>8357</v>
      </c>
      <c r="T2261" t="s">
        <v>8342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ROUND(SUM((Table1[[#This Row],[pledged]]/Table1[[#This Row],[goal]])*100),0)</f>
        <v>327</v>
      </c>
      <c r="P2262" s="8">
        <f>IFERROR(Table1[[#This Row],[pledged]]/Table1[[#This Row],[backers_count]],"0")</f>
        <v>97.297619047619051</v>
      </c>
      <c r="Q2262" s="13">
        <f>(((Table1[[#This Row],[deadline]]/60)/60)/24)+DATE(1970,1,1)</f>
        <v>41724.975115740745</v>
      </c>
      <c r="R2262" s="13">
        <f>(((Table1[[#This Row],[launched_at]]/60)/60)/24)+DATE(1970,1,1)</f>
        <v>41695.016782407409</v>
      </c>
      <c r="S2262" t="s">
        <v>8357</v>
      </c>
      <c r="T2262" t="s">
        <v>8342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ROUND(SUM((Table1[[#This Row],[pledged]]/Table1[[#This Row],[goal]])*100),0)</f>
        <v>780</v>
      </c>
      <c r="P2263" s="8">
        <f>IFERROR(Table1[[#This Row],[pledged]]/Table1[[#This Row],[backers_count]],"0")</f>
        <v>37.11904761904762</v>
      </c>
      <c r="Q2263" s="13">
        <f>(((Table1[[#This Row],[deadline]]/60)/60)/24)+DATE(1970,1,1)</f>
        <v>42780.724768518514</v>
      </c>
      <c r="R2263" s="13">
        <f>(((Table1[[#This Row],[launched_at]]/60)/60)/24)+DATE(1970,1,1)</f>
        <v>42759.724768518514</v>
      </c>
      <c r="S2263" t="s">
        <v>8357</v>
      </c>
      <c r="T2263" t="s">
        <v>8342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ROUND(SUM((Table1[[#This Row],[pledged]]/Table1[[#This Row],[goal]])*100),0)</f>
        <v>154</v>
      </c>
      <c r="P2264" s="8">
        <f>IFERROR(Table1[[#This Row],[pledged]]/Table1[[#This Row],[backers_count]],"0")</f>
        <v>28.104972375690608</v>
      </c>
      <c r="Q2264" s="13">
        <f>(((Table1[[#This Row],[deadline]]/60)/60)/24)+DATE(1970,1,1)</f>
        <v>41961</v>
      </c>
      <c r="R2264" s="13">
        <f>(((Table1[[#This Row],[launched_at]]/60)/60)/24)+DATE(1970,1,1)</f>
        <v>41926.585162037038</v>
      </c>
      <c r="S2264" t="s">
        <v>8357</v>
      </c>
      <c r="T2264" t="s">
        <v>8342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ROUND(SUM((Table1[[#This Row],[pledged]]/Table1[[#This Row],[goal]])*100),0)</f>
        <v>116</v>
      </c>
      <c r="P2265" s="8">
        <f>IFERROR(Table1[[#This Row],[pledged]]/Table1[[#This Row],[backers_count]],"0")</f>
        <v>144.43333333333334</v>
      </c>
      <c r="Q2265" s="13">
        <f>(((Table1[[#This Row],[deadline]]/60)/60)/24)+DATE(1970,1,1)</f>
        <v>42035.832326388889</v>
      </c>
      <c r="R2265" s="13">
        <f>(((Table1[[#This Row],[launched_at]]/60)/60)/24)+DATE(1970,1,1)</f>
        <v>42014.832326388889</v>
      </c>
      <c r="S2265" t="s">
        <v>8357</v>
      </c>
      <c r="T2265" t="s">
        <v>8342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ROUND(SUM((Table1[[#This Row],[pledged]]/Table1[[#This Row],[goal]])*100),0)</f>
        <v>180</v>
      </c>
      <c r="P2266" s="8">
        <f>IFERROR(Table1[[#This Row],[pledged]]/Table1[[#This Row],[backers_count]],"0")</f>
        <v>24.274157303370785</v>
      </c>
      <c r="Q2266" s="13">
        <f>(((Table1[[#This Row],[deadline]]/60)/60)/24)+DATE(1970,1,1)</f>
        <v>42513.125</v>
      </c>
      <c r="R2266" s="13">
        <f>(((Table1[[#This Row],[launched_at]]/60)/60)/24)+DATE(1970,1,1)</f>
        <v>42496.582337962958</v>
      </c>
      <c r="S2266" t="s">
        <v>8357</v>
      </c>
      <c r="T2266" t="s">
        <v>8342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ROUND(SUM((Table1[[#This Row],[pledged]]/Table1[[#This Row],[goal]])*100),0)</f>
        <v>299</v>
      </c>
      <c r="P2267" s="8">
        <f>IFERROR(Table1[[#This Row],[pledged]]/Table1[[#This Row],[backers_count]],"0")</f>
        <v>35.117647058823529</v>
      </c>
      <c r="Q2267" s="13">
        <f>(((Table1[[#This Row],[deadline]]/60)/60)/24)+DATE(1970,1,1)</f>
        <v>42696.853090277778</v>
      </c>
      <c r="R2267" s="13">
        <f>(((Table1[[#This Row],[launched_at]]/60)/60)/24)+DATE(1970,1,1)</f>
        <v>42689.853090277778</v>
      </c>
      <c r="S2267" t="s">
        <v>8357</v>
      </c>
      <c r="T2267" t="s">
        <v>8342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ROUND(SUM((Table1[[#This Row],[pledged]]/Table1[[#This Row],[goal]])*100),0)</f>
        <v>320</v>
      </c>
      <c r="P2268" s="8">
        <f>IFERROR(Table1[[#This Row],[pledged]]/Table1[[#This Row],[backers_count]],"0")</f>
        <v>24.762886597938145</v>
      </c>
      <c r="Q2268" s="13">
        <f>(((Table1[[#This Row],[deadline]]/60)/60)/24)+DATE(1970,1,1)</f>
        <v>42487.083333333328</v>
      </c>
      <c r="R2268" s="13">
        <f>(((Table1[[#This Row],[launched_at]]/60)/60)/24)+DATE(1970,1,1)</f>
        <v>42469.874907407408</v>
      </c>
      <c r="S2268" t="s">
        <v>8357</v>
      </c>
      <c r="T2268" t="s">
        <v>8342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ROUND(SUM((Table1[[#This Row],[pledged]]/Table1[[#This Row],[goal]])*100),0)</f>
        <v>381</v>
      </c>
      <c r="P2269" s="8">
        <f>IFERROR(Table1[[#This Row],[pledged]]/Table1[[#This Row],[backers_count]],"0")</f>
        <v>188.37871287128712</v>
      </c>
      <c r="Q2269" s="13">
        <f>(((Table1[[#This Row],[deadline]]/60)/60)/24)+DATE(1970,1,1)</f>
        <v>41994.041666666672</v>
      </c>
      <c r="R2269" s="13">
        <f>(((Table1[[#This Row],[launched_at]]/60)/60)/24)+DATE(1970,1,1)</f>
        <v>41968.829826388886</v>
      </c>
      <c r="S2269" t="s">
        <v>8357</v>
      </c>
      <c r="T2269" t="s">
        <v>8342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ROUND(SUM((Table1[[#This Row],[pledged]]/Table1[[#This Row],[goal]])*100),0)</f>
        <v>103</v>
      </c>
      <c r="P2270" s="8">
        <f>IFERROR(Table1[[#This Row],[pledged]]/Table1[[#This Row],[backers_count]],"0")</f>
        <v>148.08247422680412</v>
      </c>
      <c r="Q2270" s="13">
        <f>(((Table1[[#This Row],[deadline]]/60)/60)/24)+DATE(1970,1,1)</f>
        <v>42806.082349537035</v>
      </c>
      <c r="R2270" s="13">
        <f>(((Table1[[#This Row],[launched_at]]/60)/60)/24)+DATE(1970,1,1)</f>
        <v>42776.082349537035</v>
      </c>
      <c r="S2270" t="s">
        <v>8357</v>
      </c>
      <c r="T2270" t="s">
        <v>8342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ROUND(SUM((Table1[[#This Row],[pledged]]/Table1[[#This Row],[goal]])*100),0)</f>
        <v>1802</v>
      </c>
      <c r="P2271" s="8">
        <f>IFERROR(Table1[[#This Row],[pledged]]/Table1[[#This Row],[backers_count]],"0")</f>
        <v>49.934589800443462</v>
      </c>
      <c r="Q2271" s="13">
        <f>(((Table1[[#This Row],[deadline]]/60)/60)/24)+DATE(1970,1,1)</f>
        <v>42801.208333333328</v>
      </c>
      <c r="R2271" s="13">
        <f>(((Table1[[#This Row],[launched_at]]/60)/60)/24)+DATE(1970,1,1)</f>
        <v>42776.704432870371</v>
      </c>
      <c r="S2271" t="s">
        <v>8357</v>
      </c>
      <c r="T2271" t="s">
        <v>8342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ROUND(SUM((Table1[[#This Row],[pledged]]/Table1[[#This Row],[goal]])*100),0)</f>
        <v>720</v>
      </c>
      <c r="P2272" s="8">
        <f>IFERROR(Table1[[#This Row],[pledged]]/Table1[[#This Row],[backers_count]],"0")</f>
        <v>107.82155688622754</v>
      </c>
      <c r="Q2272" s="13">
        <f>(((Table1[[#This Row],[deadline]]/60)/60)/24)+DATE(1970,1,1)</f>
        <v>42745.915972222225</v>
      </c>
      <c r="R2272" s="13">
        <f>(((Table1[[#This Row],[launched_at]]/60)/60)/24)+DATE(1970,1,1)</f>
        <v>42725.869363425925</v>
      </c>
      <c r="S2272" t="s">
        <v>8357</v>
      </c>
      <c r="T2272" t="s">
        <v>8342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ROUND(SUM((Table1[[#This Row],[pledged]]/Table1[[#This Row],[goal]])*100),0)</f>
        <v>283</v>
      </c>
      <c r="P2273" s="8">
        <f>IFERROR(Table1[[#This Row],[pledged]]/Table1[[#This Row],[backers_count]],"0")</f>
        <v>42.63403614457831</v>
      </c>
      <c r="Q2273" s="13">
        <f>(((Table1[[#This Row],[deadline]]/60)/60)/24)+DATE(1970,1,1)</f>
        <v>42714.000046296293</v>
      </c>
      <c r="R2273" s="13">
        <f>(((Table1[[#This Row],[launched_at]]/60)/60)/24)+DATE(1970,1,1)</f>
        <v>42684.000046296293</v>
      </c>
      <c r="S2273" t="s">
        <v>8357</v>
      </c>
      <c r="T2273" t="s">
        <v>8342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ROUND(SUM((Table1[[#This Row],[pledged]]/Table1[[#This Row],[goal]])*100),0)</f>
        <v>1357</v>
      </c>
      <c r="P2274" s="8">
        <f>IFERROR(Table1[[#This Row],[pledged]]/Table1[[#This Row],[backers_count]],"0")</f>
        <v>14.370762711864407</v>
      </c>
      <c r="Q2274" s="13">
        <f>(((Table1[[#This Row],[deadline]]/60)/60)/24)+DATE(1970,1,1)</f>
        <v>42345.699490740735</v>
      </c>
      <c r="R2274" s="13">
        <f>(((Table1[[#This Row],[launched_at]]/60)/60)/24)+DATE(1970,1,1)</f>
        <v>42315.699490740735</v>
      </c>
      <c r="S2274" t="s">
        <v>8357</v>
      </c>
      <c r="T2274" t="s">
        <v>8342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ROUND(SUM((Table1[[#This Row],[pledged]]/Table1[[#This Row],[goal]])*100),0)</f>
        <v>220</v>
      </c>
      <c r="P2275" s="8">
        <f>IFERROR(Table1[[#This Row],[pledged]]/Table1[[#This Row],[backers_count]],"0")</f>
        <v>37.476190476190474</v>
      </c>
      <c r="Q2275" s="13">
        <f>(((Table1[[#This Row],[deadline]]/60)/60)/24)+DATE(1970,1,1)</f>
        <v>42806.507430555561</v>
      </c>
      <c r="R2275" s="13">
        <f>(((Table1[[#This Row],[launched_at]]/60)/60)/24)+DATE(1970,1,1)</f>
        <v>42781.549097222218</v>
      </c>
      <c r="S2275" t="s">
        <v>8357</v>
      </c>
      <c r="T2275" t="s">
        <v>8342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ROUND(SUM((Table1[[#This Row],[pledged]]/Table1[[#This Row],[goal]])*100),0)</f>
        <v>120</v>
      </c>
      <c r="P2276" s="8">
        <f>IFERROR(Table1[[#This Row],[pledged]]/Table1[[#This Row],[backers_count]],"0")</f>
        <v>30.202020202020201</v>
      </c>
      <c r="Q2276" s="13">
        <f>(((Table1[[#This Row],[deadline]]/60)/60)/24)+DATE(1970,1,1)</f>
        <v>41693.500659722224</v>
      </c>
      <c r="R2276" s="13">
        <f>(((Table1[[#This Row],[launched_at]]/60)/60)/24)+DATE(1970,1,1)</f>
        <v>41663.500659722224</v>
      </c>
      <c r="S2276" t="s">
        <v>8357</v>
      </c>
      <c r="T2276" t="s">
        <v>8342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ROUND(SUM((Table1[[#This Row],[pledged]]/Table1[[#This Row],[goal]])*100),0)</f>
        <v>408</v>
      </c>
      <c r="P2277" s="8">
        <f>IFERROR(Table1[[#This Row],[pledged]]/Table1[[#This Row],[backers_count]],"0")</f>
        <v>33.550632911392405</v>
      </c>
      <c r="Q2277" s="13">
        <f>(((Table1[[#This Row],[deadline]]/60)/60)/24)+DATE(1970,1,1)</f>
        <v>41995.616655092599</v>
      </c>
      <c r="R2277" s="13">
        <f>(((Table1[[#This Row],[launched_at]]/60)/60)/24)+DATE(1970,1,1)</f>
        <v>41965.616655092599</v>
      </c>
      <c r="S2277" t="s">
        <v>8357</v>
      </c>
      <c r="T2277" t="s">
        <v>8342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ROUND(SUM((Table1[[#This Row],[pledged]]/Table1[[#This Row],[goal]])*100),0)</f>
        <v>106</v>
      </c>
      <c r="P2278" s="8">
        <f>IFERROR(Table1[[#This Row],[pledged]]/Table1[[#This Row],[backers_count]],"0")</f>
        <v>64.74666666666667</v>
      </c>
      <c r="Q2278" s="13">
        <f>(((Table1[[#This Row],[deadline]]/60)/60)/24)+DATE(1970,1,1)</f>
        <v>41644.651493055557</v>
      </c>
      <c r="R2278" s="13">
        <f>(((Table1[[#This Row],[launched_at]]/60)/60)/24)+DATE(1970,1,1)</f>
        <v>41614.651493055557</v>
      </c>
      <c r="S2278" t="s">
        <v>8357</v>
      </c>
      <c r="T2278" t="s">
        <v>8342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ROUND(SUM((Table1[[#This Row],[pledged]]/Table1[[#This Row],[goal]])*100),0)</f>
        <v>141</v>
      </c>
      <c r="P2279" s="8">
        <f>IFERROR(Table1[[#This Row],[pledged]]/Table1[[#This Row],[backers_count]],"0")</f>
        <v>57.932367149758456</v>
      </c>
      <c r="Q2279" s="13">
        <f>(((Table1[[#This Row],[deadline]]/60)/60)/24)+DATE(1970,1,1)</f>
        <v>40966.678506944445</v>
      </c>
      <c r="R2279" s="13">
        <f>(((Table1[[#This Row],[launched_at]]/60)/60)/24)+DATE(1970,1,1)</f>
        <v>40936.678506944445</v>
      </c>
      <c r="S2279" t="s">
        <v>8357</v>
      </c>
      <c r="T2279" t="s">
        <v>8342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ROUND(SUM((Table1[[#This Row],[pledged]]/Table1[[#This Row],[goal]])*100),0)</f>
        <v>271</v>
      </c>
      <c r="P2280" s="8">
        <f>IFERROR(Table1[[#This Row],[pledged]]/Table1[[#This Row],[backers_count]],"0")</f>
        <v>53.078431372549019</v>
      </c>
      <c r="Q2280" s="13">
        <f>(((Table1[[#This Row],[deadline]]/60)/60)/24)+DATE(1970,1,1)</f>
        <v>42372.957638888889</v>
      </c>
      <c r="R2280" s="13">
        <f>(((Table1[[#This Row],[launched_at]]/60)/60)/24)+DATE(1970,1,1)</f>
        <v>42338.709108796291</v>
      </c>
      <c r="S2280" t="s">
        <v>8357</v>
      </c>
      <c r="T2280" t="s">
        <v>8342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ROUND(SUM((Table1[[#This Row],[pledged]]/Table1[[#This Row],[goal]])*100),0)</f>
        <v>154</v>
      </c>
      <c r="P2281" s="8">
        <f>IFERROR(Table1[[#This Row],[pledged]]/Table1[[#This Row],[backers_count]],"0")</f>
        <v>48.0625</v>
      </c>
      <c r="Q2281" s="13">
        <f>(((Table1[[#This Row],[deadline]]/60)/60)/24)+DATE(1970,1,1)</f>
        <v>42039.166666666672</v>
      </c>
      <c r="R2281" s="13">
        <f>(((Table1[[#This Row],[launched_at]]/60)/60)/24)+DATE(1970,1,1)</f>
        <v>42020.806701388887</v>
      </c>
      <c r="S2281" t="s">
        <v>8357</v>
      </c>
      <c r="T2281" t="s">
        <v>8342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ROUND(SUM((Table1[[#This Row],[pledged]]/Table1[[#This Row],[goal]])*100),0)</f>
        <v>404</v>
      </c>
      <c r="P2282" s="8">
        <f>IFERROR(Table1[[#This Row],[pledged]]/Table1[[#This Row],[backers_count]],"0")</f>
        <v>82.396874999999994</v>
      </c>
      <c r="Q2282" s="13">
        <f>(((Table1[[#This Row],[deadline]]/60)/60)/24)+DATE(1970,1,1)</f>
        <v>42264.624895833331</v>
      </c>
      <c r="R2282" s="13">
        <f>(((Table1[[#This Row],[launched_at]]/60)/60)/24)+DATE(1970,1,1)</f>
        <v>42234.624895833331</v>
      </c>
      <c r="S2282" t="s">
        <v>8357</v>
      </c>
      <c r="T2282" t="s">
        <v>8342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ROUND(SUM((Table1[[#This Row],[pledged]]/Table1[[#This Row],[goal]])*100),0)</f>
        <v>185</v>
      </c>
      <c r="P2283" s="8">
        <f>IFERROR(Table1[[#This Row],[pledged]]/Table1[[#This Row],[backers_count]],"0")</f>
        <v>50.454545454545453</v>
      </c>
      <c r="Q2283" s="13">
        <f>(((Table1[[#This Row],[deadline]]/60)/60)/24)+DATE(1970,1,1)</f>
        <v>40749.284722222219</v>
      </c>
      <c r="R2283" s="13">
        <f>(((Table1[[#This Row],[launched_at]]/60)/60)/24)+DATE(1970,1,1)</f>
        <v>40687.285844907405</v>
      </c>
      <c r="S2283" t="s">
        <v>8355</v>
      </c>
      <c r="T2283" t="s">
        <v>8321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ROUND(SUM((Table1[[#This Row],[pledged]]/Table1[[#This Row],[goal]])*100),0)</f>
        <v>185</v>
      </c>
      <c r="P2284" s="8">
        <f>IFERROR(Table1[[#This Row],[pledged]]/Table1[[#This Row],[backers_count]],"0")</f>
        <v>115.83333333333333</v>
      </c>
      <c r="Q2284" s="13">
        <f>(((Table1[[#This Row],[deadline]]/60)/60)/24)+DATE(1970,1,1)</f>
        <v>42383.17460648148</v>
      </c>
      <c r="R2284" s="13">
        <f>(((Table1[[#This Row],[launched_at]]/60)/60)/24)+DATE(1970,1,1)</f>
        <v>42323.17460648148</v>
      </c>
      <c r="S2284" t="s">
        <v>8355</v>
      </c>
      <c r="T2284" t="s">
        <v>8321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ROUND(SUM((Table1[[#This Row],[pledged]]/Table1[[#This Row],[goal]])*100),0)</f>
        <v>101</v>
      </c>
      <c r="P2285" s="8">
        <f>IFERROR(Table1[[#This Row],[pledged]]/Table1[[#This Row],[backers_count]],"0")</f>
        <v>63.03458333333333</v>
      </c>
      <c r="Q2285" s="13">
        <f>(((Table1[[#This Row],[deadline]]/60)/60)/24)+DATE(1970,1,1)</f>
        <v>41038.083379629628</v>
      </c>
      <c r="R2285" s="13">
        <f>(((Table1[[#This Row],[launched_at]]/60)/60)/24)+DATE(1970,1,1)</f>
        <v>40978.125046296293</v>
      </c>
      <c r="S2285" t="s">
        <v>8355</v>
      </c>
      <c r="T2285" t="s">
        <v>8321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ROUND(SUM((Table1[[#This Row],[pledged]]/Table1[[#This Row],[goal]])*100),0)</f>
        <v>106</v>
      </c>
      <c r="P2286" s="8">
        <f>IFERROR(Table1[[#This Row],[pledged]]/Table1[[#This Row],[backers_count]],"0")</f>
        <v>108.02152542372882</v>
      </c>
      <c r="Q2286" s="13">
        <f>(((Table1[[#This Row],[deadline]]/60)/60)/24)+DATE(1970,1,1)</f>
        <v>40614.166666666664</v>
      </c>
      <c r="R2286" s="13">
        <f>(((Table1[[#This Row],[launched_at]]/60)/60)/24)+DATE(1970,1,1)</f>
        <v>40585.796817129631</v>
      </c>
      <c r="S2286" t="s">
        <v>8355</v>
      </c>
      <c r="T2286" t="s">
        <v>8321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ROUND(SUM((Table1[[#This Row],[pledged]]/Table1[[#This Row],[goal]])*100),0)</f>
        <v>121</v>
      </c>
      <c r="P2287" s="8">
        <f>IFERROR(Table1[[#This Row],[pledged]]/Table1[[#This Row],[backers_count]],"0")</f>
        <v>46.088607594936711</v>
      </c>
      <c r="Q2287" s="13">
        <f>(((Table1[[#This Row],[deadline]]/60)/60)/24)+DATE(1970,1,1)</f>
        <v>41089.185682870368</v>
      </c>
      <c r="R2287" s="13">
        <f>(((Table1[[#This Row],[launched_at]]/60)/60)/24)+DATE(1970,1,1)</f>
        <v>41059.185682870368</v>
      </c>
      <c r="S2287" t="s">
        <v>8355</v>
      </c>
      <c r="T2287" t="s">
        <v>8321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ROUND(SUM((Table1[[#This Row],[pledged]]/Table1[[#This Row],[goal]])*100),0)</f>
        <v>100</v>
      </c>
      <c r="P2288" s="8">
        <f>IFERROR(Table1[[#This Row],[pledged]]/Table1[[#This Row],[backers_count]],"0")</f>
        <v>107.21428571428571</v>
      </c>
      <c r="Q2288" s="13">
        <f>(((Table1[[#This Row],[deadline]]/60)/60)/24)+DATE(1970,1,1)</f>
        <v>41523.165972222225</v>
      </c>
      <c r="R2288" s="13">
        <f>(((Table1[[#This Row],[launched_at]]/60)/60)/24)+DATE(1970,1,1)</f>
        <v>41494.963587962964</v>
      </c>
      <c r="S2288" t="s">
        <v>8355</v>
      </c>
      <c r="T2288" t="s">
        <v>8321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ROUND(SUM((Table1[[#This Row],[pledged]]/Table1[[#This Row],[goal]])*100),0)</f>
        <v>120</v>
      </c>
      <c r="P2289" s="8">
        <f>IFERROR(Table1[[#This Row],[pledged]]/Table1[[#This Row],[backers_count]],"0")</f>
        <v>50.9338679245283</v>
      </c>
      <c r="Q2289" s="13">
        <f>(((Table1[[#This Row],[deadline]]/60)/60)/24)+DATE(1970,1,1)</f>
        <v>41813.667361111111</v>
      </c>
      <c r="R2289" s="13">
        <f>(((Table1[[#This Row],[launched_at]]/60)/60)/24)+DATE(1970,1,1)</f>
        <v>41792.667361111111</v>
      </c>
      <c r="S2289" t="s">
        <v>8355</v>
      </c>
      <c r="T2289" t="s">
        <v>8321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ROUND(SUM((Table1[[#This Row],[pledged]]/Table1[[#This Row],[goal]])*100),0)</f>
        <v>100</v>
      </c>
      <c r="P2290" s="8">
        <f>IFERROR(Table1[[#This Row],[pledged]]/Table1[[#This Row],[backers_count]],"0")</f>
        <v>40.04</v>
      </c>
      <c r="Q2290" s="13">
        <f>(((Table1[[#This Row],[deadline]]/60)/60)/24)+DATE(1970,1,1)</f>
        <v>41086.75</v>
      </c>
      <c r="R2290" s="13">
        <f>(((Table1[[#This Row],[launched_at]]/60)/60)/24)+DATE(1970,1,1)</f>
        <v>41067.827418981484</v>
      </c>
      <c r="S2290" t="s">
        <v>8355</v>
      </c>
      <c r="T2290" t="s">
        <v>8321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ROUND(SUM((Table1[[#This Row],[pledged]]/Table1[[#This Row],[goal]])*100),0)</f>
        <v>107</v>
      </c>
      <c r="P2291" s="8">
        <f>IFERROR(Table1[[#This Row],[pledged]]/Table1[[#This Row],[backers_count]],"0")</f>
        <v>64.44</v>
      </c>
      <c r="Q2291" s="13">
        <f>(((Table1[[#This Row],[deadline]]/60)/60)/24)+DATE(1970,1,1)</f>
        <v>41614.973611111112</v>
      </c>
      <c r="R2291" s="13">
        <f>(((Table1[[#This Row],[launched_at]]/60)/60)/24)+DATE(1970,1,1)</f>
        <v>41571.998379629629</v>
      </c>
      <c r="S2291" t="s">
        <v>8355</v>
      </c>
      <c r="T2291" t="s">
        <v>8321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ROUND(SUM((Table1[[#This Row],[pledged]]/Table1[[#This Row],[goal]])*100),0)</f>
        <v>104</v>
      </c>
      <c r="P2292" s="8">
        <f>IFERROR(Table1[[#This Row],[pledged]]/Table1[[#This Row],[backers_count]],"0")</f>
        <v>53.827586206896555</v>
      </c>
      <c r="Q2292" s="13">
        <f>(((Table1[[#This Row],[deadline]]/60)/60)/24)+DATE(1970,1,1)</f>
        <v>40148.708333333336</v>
      </c>
      <c r="R2292" s="13">
        <f>(((Table1[[#This Row],[launched_at]]/60)/60)/24)+DATE(1970,1,1)</f>
        <v>40070.253819444442</v>
      </c>
      <c r="S2292" t="s">
        <v>8355</v>
      </c>
      <c r="T2292" t="s">
        <v>8321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ROUND(SUM((Table1[[#This Row],[pledged]]/Table1[[#This Row],[goal]])*100),0)</f>
        <v>173</v>
      </c>
      <c r="P2293" s="8">
        <f>IFERROR(Table1[[#This Row],[pledged]]/Table1[[#This Row],[backers_count]],"0")</f>
        <v>100.46511627906976</v>
      </c>
      <c r="Q2293" s="13">
        <f>(((Table1[[#This Row],[deadline]]/60)/60)/24)+DATE(1970,1,1)</f>
        <v>41022.166666666664</v>
      </c>
      <c r="R2293" s="13">
        <f>(((Table1[[#This Row],[launched_at]]/60)/60)/24)+DATE(1970,1,1)</f>
        <v>40987.977060185185</v>
      </c>
      <c r="S2293" t="s">
        <v>8355</v>
      </c>
      <c r="T2293" t="s">
        <v>8321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ROUND(SUM((Table1[[#This Row],[pledged]]/Table1[[#This Row],[goal]])*100),0)</f>
        <v>107</v>
      </c>
      <c r="P2294" s="8">
        <f>IFERROR(Table1[[#This Row],[pledged]]/Table1[[#This Row],[backers_count]],"0")</f>
        <v>46.630652173913049</v>
      </c>
      <c r="Q2294" s="13">
        <f>(((Table1[[#This Row],[deadline]]/60)/60)/24)+DATE(1970,1,1)</f>
        <v>41017.697638888887</v>
      </c>
      <c r="R2294" s="13">
        <f>(((Table1[[#This Row],[launched_at]]/60)/60)/24)+DATE(1970,1,1)</f>
        <v>40987.697638888887</v>
      </c>
      <c r="S2294" t="s">
        <v>8355</v>
      </c>
      <c r="T2294" t="s">
        <v>8321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ROUND(SUM((Table1[[#This Row],[pledged]]/Table1[[#This Row],[goal]])*100),0)</f>
        <v>108</v>
      </c>
      <c r="P2295" s="8">
        <f>IFERROR(Table1[[#This Row],[pledged]]/Table1[[#This Row],[backers_count]],"0")</f>
        <v>34.074074074074076</v>
      </c>
      <c r="Q2295" s="13">
        <f>(((Table1[[#This Row],[deadline]]/60)/60)/24)+DATE(1970,1,1)</f>
        <v>41177.165972222225</v>
      </c>
      <c r="R2295" s="13">
        <f>(((Table1[[#This Row],[launched_at]]/60)/60)/24)+DATE(1970,1,1)</f>
        <v>41151.708321759259</v>
      </c>
      <c r="S2295" t="s">
        <v>8355</v>
      </c>
      <c r="T2295" t="s">
        <v>8321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ROUND(SUM((Table1[[#This Row],[pledged]]/Table1[[#This Row],[goal]])*100),0)</f>
        <v>146</v>
      </c>
      <c r="P2296" s="8">
        <f>IFERROR(Table1[[#This Row],[pledged]]/Table1[[#This Row],[backers_count]],"0")</f>
        <v>65.214642857142863</v>
      </c>
      <c r="Q2296" s="13">
        <f>(((Table1[[#This Row],[deadline]]/60)/60)/24)+DATE(1970,1,1)</f>
        <v>41294.72314814815</v>
      </c>
      <c r="R2296" s="13">
        <f>(((Table1[[#This Row],[launched_at]]/60)/60)/24)+DATE(1970,1,1)</f>
        <v>41264.72314814815</v>
      </c>
      <c r="S2296" t="s">
        <v>8355</v>
      </c>
      <c r="T2296" t="s">
        <v>8321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ROUND(SUM((Table1[[#This Row],[pledged]]/Table1[[#This Row],[goal]])*100),0)</f>
        <v>125</v>
      </c>
      <c r="P2297" s="8">
        <f>IFERROR(Table1[[#This Row],[pledged]]/Table1[[#This Row],[backers_count]],"0")</f>
        <v>44.205882352941174</v>
      </c>
      <c r="Q2297" s="13">
        <f>(((Table1[[#This Row],[deadline]]/60)/60)/24)+DATE(1970,1,1)</f>
        <v>41300.954351851848</v>
      </c>
      <c r="R2297" s="13">
        <f>(((Table1[[#This Row],[launched_at]]/60)/60)/24)+DATE(1970,1,1)</f>
        <v>41270.954351851848</v>
      </c>
      <c r="S2297" t="s">
        <v>8355</v>
      </c>
      <c r="T2297" t="s">
        <v>8321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ROUND(SUM((Table1[[#This Row],[pledged]]/Table1[[#This Row],[goal]])*100),0)</f>
        <v>149</v>
      </c>
      <c r="P2298" s="8">
        <f>IFERROR(Table1[[#This Row],[pledged]]/Table1[[#This Row],[backers_count]],"0")</f>
        <v>71.965517241379317</v>
      </c>
      <c r="Q2298" s="13">
        <f>(((Table1[[#This Row],[deadline]]/60)/60)/24)+DATE(1970,1,1)</f>
        <v>40962.731782407405</v>
      </c>
      <c r="R2298" s="13">
        <f>(((Table1[[#This Row],[launched_at]]/60)/60)/24)+DATE(1970,1,1)</f>
        <v>40927.731782407405</v>
      </c>
      <c r="S2298" t="s">
        <v>8355</v>
      </c>
      <c r="T2298" t="s">
        <v>8321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ROUND(SUM((Table1[[#This Row],[pledged]]/Table1[[#This Row],[goal]])*100),0)</f>
        <v>101</v>
      </c>
      <c r="P2299" s="8">
        <f>IFERROR(Table1[[#This Row],[pledged]]/Table1[[#This Row],[backers_count]],"0")</f>
        <v>52.94736842105263</v>
      </c>
      <c r="Q2299" s="13">
        <f>(((Table1[[#This Row],[deadline]]/60)/60)/24)+DATE(1970,1,1)</f>
        <v>40982.165972222225</v>
      </c>
      <c r="R2299" s="13">
        <f>(((Table1[[#This Row],[launched_at]]/60)/60)/24)+DATE(1970,1,1)</f>
        <v>40948.042233796295</v>
      </c>
      <c r="S2299" t="s">
        <v>8355</v>
      </c>
      <c r="T2299" t="s">
        <v>8321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ROUND(SUM((Table1[[#This Row],[pledged]]/Table1[[#This Row],[goal]])*100),0)</f>
        <v>105</v>
      </c>
      <c r="P2300" s="8">
        <f>IFERROR(Table1[[#This Row],[pledged]]/Table1[[#This Row],[backers_count]],"0")</f>
        <v>109.45138888888889</v>
      </c>
      <c r="Q2300" s="13">
        <f>(((Table1[[#This Row],[deadline]]/60)/60)/24)+DATE(1970,1,1)</f>
        <v>41724.798993055556</v>
      </c>
      <c r="R2300" s="13">
        <f>(((Table1[[#This Row],[launched_at]]/60)/60)/24)+DATE(1970,1,1)</f>
        <v>41694.84065972222</v>
      </c>
      <c r="S2300" t="s">
        <v>8355</v>
      </c>
      <c r="T2300" t="s">
        <v>8321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ROUND(SUM((Table1[[#This Row],[pledged]]/Table1[[#This Row],[goal]])*100),0)</f>
        <v>350</v>
      </c>
      <c r="P2301" s="8">
        <f>IFERROR(Table1[[#This Row],[pledged]]/Table1[[#This Row],[backers_count]],"0")</f>
        <v>75.035714285714292</v>
      </c>
      <c r="Q2301" s="13">
        <f>(((Table1[[#This Row],[deadline]]/60)/60)/24)+DATE(1970,1,1)</f>
        <v>40580.032511574071</v>
      </c>
      <c r="R2301" s="13">
        <f>(((Table1[[#This Row],[launched_at]]/60)/60)/24)+DATE(1970,1,1)</f>
        <v>40565.032511574071</v>
      </c>
      <c r="S2301" t="s">
        <v>8355</v>
      </c>
      <c r="T2301" t="s">
        <v>8321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ROUND(SUM((Table1[[#This Row],[pledged]]/Table1[[#This Row],[goal]])*100),0)</f>
        <v>101</v>
      </c>
      <c r="P2302" s="8">
        <f>IFERROR(Table1[[#This Row],[pledged]]/Table1[[#This Row],[backers_count]],"0")</f>
        <v>115.71428571428571</v>
      </c>
      <c r="Q2302" s="13">
        <f>(((Table1[[#This Row],[deadline]]/60)/60)/24)+DATE(1970,1,1)</f>
        <v>41088.727037037039</v>
      </c>
      <c r="R2302" s="13">
        <f>(((Table1[[#This Row],[launched_at]]/60)/60)/24)+DATE(1970,1,1)</f>
        <v>41074.727037037039</v>
      </c>
      <c r="S2302" t="s">
        <v>8355</v>
      </c>
      <c r="T2302" t="s">
        <v>8321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ROUND(SUM((Table1[[#This Row],[pledged]]/Table1[[#This Row],[goal]])*100),0)</f>
        <v>134</v>
      </c>
      <c r="P2303" s="8">
        <f>IFERROR(Table1[[#This Row],[pledged]]/Table1[[#This Row],[backers_count]],"0")</f>
        <v>31.659810426540286</v>
      </c>
      <c r="Q2303" s="13">
        <f>(((Table1[[#This Row],[deadline]]/60)/60)/24)+DATE(1970,1,1)</f>
        <v>41446.146944444445</v>
      </c>
      <c r="R2303" s="13">
        <f>(((Table1[[#This Row],[launched_at]]/60)/60)/24)+DATE(1970,1,1)</f>
        <v>41416.146944444445</v>
      </c>
      <c r="S2303" t="s">
        <v>8355</v>
      </c>
      <c r="T2303" t="s">
        <v>8324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ROUND(SUM((Table1[[#This Row],[pledged]]/Table1[[#This Row],[goal]])*100),0)</f>
        <v>171</v>
      </c>
      <c r="P2304" s="8">
        <f>IFERROR(Table1[[#This Row],[pledged]]/Table1[[#This Row],[backers_count]],"0")</f>
        <v>46.176470588235297</v>
      </c>
      <c r="Q2304" s="13">
        <f>(((Table1[[#This Row],[deadline]]/60)/60)/24)+DATE(1970,1,1)</f>
        <v>41639.291666666664</v>
      </c>
      <c r="R2304" s="13">
        <f>(((Table1[[#This Row],[launched_at]]/60)/60)/24)+DATE(1970,1,1)</f>
        <v>41605.868449074071</v>
      </c>
      <c r="S2304" t="s">
        <v>8355</v>
      </c>
      <c r="T2304" t="s">
        <v>8324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ROUND(SUM((Table1[[#This Row],[pledged]]/Table1[[#This Row],[goal]])*100),0)</f>
        <v>109</v>
      </c>
      <c r="P2305" s="8">
        <f>IFERROR(Table1[[#This Row],[pledged]]/Table1[[#This Row],[backers_count]],"0")</f>
        <v>68.481650485436887</v>
      </c>
      <c r="Q2305" s="13">
        <f>(((Table1[[#This Row],[deadline]]/60)/60)/24)+DATE(1970,1,1)</f>
        <v>40890.152731481481</v>
      </c>
      <c r="R2305" s="13">
        <f>(((Table1[[#This Row],[launched_at]]/60)/60)/24)+DATE(1970,1,1)</f>
        <v>40850.111064814817</v>
      </c>
      <c r="S2305" t="s">
        <v>8355</v>
      </c>
      <c r="T2305" t="s">
        <v>8324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ROUND(SUM((Table1[[#This Row],[pledged]]/Table1[[#This Row],[goal]])*100),0)</f>
        <v>101</v>
      </c>
      <c r="P2306" s="8">
        <f>IFERROR(Table1[[#This Row],[pledged]]/Table1[[#This Row],[backers_count]],"0")</f>
        <v>53.469203539823013</v>
      </c>
      <c r="Q2306" s="13">
        <f>(((Table1[[#This Row],[deadline]]/60)/60)/24)+DATE(1970,1,1)</f>
        <v>40544.207638888889</v>
      </c>
      <c r="R2306" s="13">
        <f>(((Table1[[#This Row],[launched_at]]/60)/60)/24)+DATE(1970,1,1)</f>
        <v>40502.815868055557</v>
      </c>
      <c r="S2306" t="s">
        <v>8355</v>
      </c>
      <c r="T2306" t="s">
        <v>8324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ROUND(SUM((Table1[[#This Row],[pledged]]/Table1[[#This Row],[goal]])*100),0)</f>
        <v>101</v>
      </c>
      <c r="P2307" s="8">
        <f>IFERROR(Table1[[#This Row],[pledged]]/Table1[[#This Row],[backers_count]],"0")</f>
        <v>109.10778443113773</v>
      </c>
      <c r="Q2307" s="13">
        <f>(((Table1[[#This Row],[deadline]]/60)/60)/24)+DATE(1970,1,1)</f>
        <v>41859.75</v>
      </c>
      <c r="R2307" s="13">
        <f>(((Table1[[#This Row],[launched_at]]/60)/60)/24)+DATE(1970,1,1)</f>
        <v>41834.695277777777</v>
      </c>
      <c r="S2307" t="s">
        <v>8355</v>
      </c>
      <c r="T2307" t="s">
        <v>8324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ROUND(SUM((Table1[[#This Row],[pledged]]/Table1[[#This Row],[goal]])*100),0)</f>
        <v>107</v>
      </c>
      <c r="P2308" s="8">
        <f>IFERROR(Table1[[#This Row],[pledged]]/Table1[[#This Row],[backers_count]],"0")</f>
        <v>51.185616438356163</v>
      </c>
      <c r="Q2308" s="13">
        <f>(((Table1[[#This Row],[deadline]]/60)/60)/24)+DATE(1970,1,1)</f>
        <v>40978.16815972222</v>
      </c>
      <c r="R2308" s="13">
        <f>(((Table1[[#This Row],[launched_at]]/60)/60)/24)+DATE(1970,1,1)</f>
        <v>40948.16815972222</v>
      </c>
      <c r="S2308" t="s">
        <v>8355</v>
      </c>
      <c r="T2308" t="s">
        <v>8324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ROUND(SUM((Table1[[#This Row],[pledged]]/Table1[[#This Row],[goal]])*100),0)</f>
        <v>107</v>
      </c>
      <c r="P2309" s="8">
        <f>IFERROR(Table1[[#This Row],[pledged]]/Table1[[#This Row],[backers_count]],"0")</f>
        <v>27.936800000000002</v>
      </c>
      <c r="Q2309" s="13">
        <f>(((Table1[[#This Row],[deadline]]/60)/60)/24)+DATE(1970,1,1)</f>
        <v>41034.802407407406</v>
      </c>
      <c r="R2309" s="13">
        <f>(((Table1[[#This Row],[launched_at]]/60)/60)/24)+DATE(1970,1,1)</f>
        <v>41004.802465277775</v>
      </c>
      <c r="S2309" t="s">
        <v>8355</v>
      </c>
      <c r="T2309" t="s">
        <v>8324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ROUND(SUM((Table1[[#This Row],[pledged]]/Table1[[#This Row],[goal]])*100),0)</f>
        <v>101</v>
      </c>
      <c r="P2310" s="8">
        <f>IFERROR(Table1[[#This Row],[pledged]]/Table1[[#This Row],[backers_count]],"0")</f>
        <v>82.496921824104234</v>
      </c>
      <c r="Q2310" s="13">
        <f>(((Table1[[#This Row],[deadline]]/60)/60)/24)+DATE(1970,1,1)</f>
        <v>41880.041666666664</v>
      </c>
      <c r="R2310" s="13">
        <f>(((Table1[[#This Row],[launched_at]]/60)/60)/24)+DATE(1970,1,1)</f>
        <v>41851.962916666671</v>
      </c>
      <c r="S2310" t="s">
        <v>8355</v>
      </c>
      <c r="T2310" t="s">
        <v>8324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ROUND(SUM((Table1[[#This Row],[pledged]]/Table1[[#This Row],[goal]])*100),0)</f>
        <v>107</v>
      </c>
      <c r="P2311" s="8">
        <f>IFERROR(Table1[[#This Row],[pledged]]/Table1[[#This Row],[backers_count]],"0")</f>
        <v>59.817476635514019</v>
      </c>
      <c r="Q2311" s="13">
        <f>(((Table1[[#This Row],[deadline]]/60)/60)/24)+DATE(1970,1,1)</f>
        <v>41342.987696759257</v>
      </c>
      <c r="R2311" s="13">
        <f>(((Table1[[#This Row],[launched_at]]/60)/60)/24)+DATE(1970,1,1)</f>
        <v>41307.987696759257</v>
      </c>
      <c r="S2311" t="s">
        <v>8355</v>
      </c>
      <c r="T2311" t="s">
        <v>8324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ROUND(SUM((Table1[[#This Row],[pledged]]/Table1[[#This Row],[goal]])*100),0)</f>
        <v>429</v>
      </c>
      <c r="P2312" s="8">
        <f>IFERROR(Table1[[#This Row],[pledged]]/Table1[[#This Row],[backers_count]],"0")</f>
        <v>64.816470588235291</v>
      </c>
      <c r="Q2312" s="13">
        <f>(((Table1[[#This Row],[deadline]]/60)/60)/24)+DATE(1970,1,1)</f>
        <v>41354.752488425926</v>
      </c>
      <c r="R2312" s="13">
        <f>(((Table1[[#This Row],[launched_at]]/60)/60)/24)+DATE(1970,1,1)</f>
        <v>41324.79415509259</v>
      </c>
      <c r="S2312" t="s">
        <v>8355</v>
      </c>
      <c r="T2312" t="s">
        <v>8324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ROUND(SUM((Table1[[#This Row],[pledged]]/Table1[[#This Row],[goal]])*100),0)</f>
        <v>104</v>
      </c>
      <c r="P2313" s="8">
        <f>IFERROR(Table1[[#This Row],[pledged]]/Table1[[#This Row],[backers_count]],"0")</f>
        <v>90.09615384615384</v>
      </c>
      <c r="Q2313" s="13">
        <f>(((Table1[[#This Row],[deadline]]/60)/60)/24)+DATE(1970,1,1)</f>
        <v>41766.004502314812</v>
      </c>
      <c r="R2313" s="13">
        <f>(((Table1[[#This Row],[launched_at]]/60)/60)/24)+DATE(1970,1,1)</f>
        <v>41736.004502314812</v>
      </c>
      <c r="S2313" t="s">
        <v>8355</v>
      </c>
      <c r="T2313" t="s">
        <v>8324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ROUND(SUM((Table1[[#This Row],[pledged]]/Table1[[#This Row],[goal]])*100),0)</f>
        <v>108</v>
      </c>
      <c r="P2314" s="8">
        <f>IFERROR(Table1[[#This Row],[pledged]]/Table1[[#This Row],[backers_count]],"0")</f>
        <v>40.962025316455694</v>
      </c>
      <c r="Q2314" s="13">
        <f>(((Table1[[#This Row],[deadline]]/60)/60)/24)+DATE(1970,1,1)</f>
        <v>41747.958333333336</v>
      </c>
      <c r="R2314" s="13">
        <f>(((Table1[[#This Row],[launched_at]]/60)/60)/24)+DATE(1970,1,1)</f>
        <v>41716.632847222223</v>
      </c>
      <c r="S2314" t="s">
        <v>8355</v>
      </c>
      <c r="T2314" t="s">
        <v>8324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ROUND(SUM((Table1[[#This Row],[pledged]]/Table1[[#This Row],[goal]])*100),0)</f>
        <v>176</v>
      </c>
      <c r="P2315" s="8">
        <f>IFERROR(Table1[[#This Row],[pledged]]/Table1[[#This Row],[backers_count]],"0")</f>
        <v>56.000127388535034</v>
      </c>
      <c r="Q2315" s="13">
        <f>(((Table1[[#This Row],[deadline]]/60)/60)/24)+DATE(1970,1,1)</f>
        <v>41032.958634259259</v>
      </c>
      <c r="R2315" s="13">
        <f>(((Table1[[#This Row],[launched_at]]/60)/60)/24)+DATE(1970,1,1)</f>
        <v>41002.958634259259</v>
      </c>
      <c r="S2315" t="s">
        <v>8355</v>
      </c>
      <c r="T2315" t="s">
        <v>8324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ROUND(SUM((Table1[[#This Row],[pledged]]/Table1[[#This Row],[goal]])*100),0)</f>
        <v>157</v>
      </c>
      <c r="P2316" s="8">
        <f>IFERROR(Table1[[#This Row],[pledged]]/Table1[[#This Row],[backers_count]],"0")</f>
        <v>37.672800000000002</v>
      </c>
      <c r="Q2316" s="13">
        <f>(((Table1[[#This Row],[deadline]]/60)/60)/24)+DATE(1970,1,1)</f>
        <v>41067.551585648151</v>
      </c>
      <c r="R2316" s="13">
        <f>(((Table1[[#This Row],[launched_at]]/60)/60)/24)+DATE(1970,1,1)</f>
        <v>41037.551585648151</v>
      </c>
      <c r="S2316" t="s">
        <v>8355</v>
      </c>
      <c r="T2316" t="s">
        <v>8324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ROUND(SUM((Table1[[#This Row],[pledged]]/Table1[[#This Row],[goal]])*100),0)</f>
        <v>103</v>
      </c>
      <c r="P2317" s="8">
        <f>IFERROR(Table1[[#This Row],[pledged]]/Table1[[#This Row],[backers_count]],"0")</f>
        <v>40.078125</v>
      </c>
      <c r="Q2317" s="13">
        <f>(((Table1[[#This Row],[deadline]]/60)/60)/24)+DATE(1970,1,1)</f>
        <v>41034.72619212963</v>
      </c>
      <c r="R2317" s="13">
        <f>(((Table1[[#This Row],[launched_at]]/60)/60)/24)+DATE(1970,1,1)</f>
        <v>41004.72619212963</v>
      </c>
      <c r="S2317" t="s">
        <v>8355</v>
      </c>
      <c r="T2317" t="s">
        <v>8324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ROUND(SUM((Table1[[#This Row],[pledged]]/Table1[[#This Row],[goal]])*100),0)</f>
        <v>104</v>
      </c>
      <c r="P2318" s="8">
        <f>IFERROR(Table1[[#This Row],[pledged]]/Table1[[#This Row],[backers_count]],"0")</f>
        <v>78.031999999999996</v>
      </c>
      <c r="Q2318" s="13">
        <f>(((Table1[[#This Row],[deadline]]/60)/60)/24)+DATE(1970,1,1)</f>
        <v>40156.76666666667</v>
      </c>
      <c r="R2318" s="13">
        <f>(((Table1[[#This Row],[launched_at]]/60)/60)/24)+DATE(1970,1,1)</f>
        <v>40079.725115740745</v>
      </c>
      <c r="S2318" t="s">
        <v>8355</v>
      </c>
      <c r="T2318" t="s">
        <v>8324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ROUND(SUM((Table1[[#This Row],[pledged]]/Table1[[#This Row],[goal]])*100),0)</f>
        <v>104</v>
      </c>
      <c r="P2319" s="8">
        <f>IFERROR(Table1[[#This Row],[pledged]]/Table1[[#This Row],[backers_count]],"0")</f>
        <v>18.90909090909091</v>
      </c>
      <c r="Q2319" s="13">
        <f>(((Table1[[#This Row],[deadline]]/60)/60)/24)+DATE(1970,1,1)</f>
        <v>40224.208333333336</v>
      </c>
      <c r="R2319" s="13">
        <f>(((Table1[[#This Row],[launched_at]]/60)/60)/24)+DATE(1970,1,1)</f>
        <v>40192.542233796295</v>
      </c>
      <c r="S2319" t="s">
        <v>8355</v>
      </c>
      <c r="T2319" t="s">
        <v>8324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ROUND(SUM((Table1[[#This Row],[pledged]]/Table1[[#This Row],[goal]])*100),0)</f>
        <v>121</v>
      </c>
      <c r="P2320" s="8">
        <f>IFERROR(Table1[[#This Row],[pledged]]/Table1[[#This Row],[backers_count]],"0")</f>
        <v>37.134969325153371</v>
      </c>
      <c r="Q2320" s="13">
        <f>(((Table1[[#This Row],[deadline]]/60)/60)/24)+DATE(1970,1,1)</f>
        <v>40082.165972222225</v>
      </c>
      <c r="R2320" s="13">
        <f>(((Table1[[#This Row],[launched_at]]/60)/60)/24)+DATE(1970,1,1)</f>
        <v>40050.643680555557</v>
      </c>
      <c r="S2320" t="s">
        <v>8355</v>
      </c>
      <c r="T2320" t="s">
        <v>8324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ROUND(SUM((Table1[[#This Row],[pledged]]/Table1[[#This Row],[goal]])*100),0)</f>
        <v>108</v>
      </c>
      <c r="P2321" s="8">
        <f>IFERROR(Table1[[#This Row],[pledged]]/Table1[[#This Row],[backers_count]],"0")</f>
        <v>41.961038961038959</v>
      </c>
      <c r="Q2321" s="13">
        <f>(((Table1[[#This Row],[deadline]]/60)/60)/24)+DATE(1970,1,1)</f>
        <v>41623.082002314812</v>
      </c>
      <c r="R2321" s="13">
        <f>(((Table1[[#This Row],[launched_at]]/60)/60)/24)+DATE(1970,1,1)</f>
        <v>41593.082002314812</v>
      </c>
      <c r="S2321" t="s">
        <v>8355</v>
      </c>
      <c r="T2321" t="s">
        <v>8324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ROUND(SUM((Table1[[#This Row],[pledged]]/Table1[[#This Row],[goal]])*100),0)</f>
        <v>109</v>
      </c>
      <c r="P2322" s="8">
        <f>IFERROR(Table1[[#This Row],[pledged]]/Table1[[#This Row],[backers_count]],"0")</f>
        <v>61.044943820224717</v>
      </c>
      <c r="Q2322" s="13">
        <f>(((Table1[[#This Row],[deadline]]/60)/60)/24)+DATE(1970,1,1)</f>
        <v>41731.775462962964</v>
      </c>
      <c r="R2322" s="13">
        <f>(((Table1[[#This Row],[launched_at]]/60)/60)/24)+DATE(1970,1,1)</f>
        <v>41696.817129629628</v>
      </c>
      <c r="S2322" t="s">
        <v>8355</v>
      </c>
      <c r="T2322" t="s">
        <v>8324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ROUND(SUM((Table1[[#This Row],[pledged]]/Table1[[#This Row],[goal]])*100),0)</f>
        <v>39</v>
      </c>
      <c r="P2323" s="8">
        <f>IFERROR(Table1[[#This Row],[pledged]]/Table1[[#This Row],[backers_count]],"0")</f>
        <v>64.53125</v>
      </c>
      <c r="Q2323" s="13">
        <f>(((Table1[[#This Row],[deadline]]/60)/60)/24)+DATE(1970,1,1)</f>
        <v>42829.21876157407</v>
      </c>
      <c r="R2323" s="13">
        <f>(((Table1[[#This Row],[launched_at]]/60)/60)/24)+DATE(1970,1,1)</f>
        <v>42799.260428240741</v>
      </c>
      <c r="S2323" t="s">
        <v>8358</v>
      </c>
      <c r="T2323" t="s">
        <v>8343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ROUND(SUM((Table1[[#This Row],[pledged]]/Table1[[#This Row],[goal]])*100),0)</f>
        <v>3</v>
      </c>
      <c r="P2324" s="8">
        <f>IFERROR(Table1[[#This Row],[pledged]]/Table1[[#This Row],[backers_count]],"0")</f>
        <v>21.25</v>
      </c>
      <c r="Q2324" s="13">
        <f>(((Table1[[#This Row],[deadline]]/60)/60)/24)+DATE(1970,1,1)</f>
        <v>42834.853807870371</v>
      </c>
      <c r="R2324" s="13">
        <f>(((Table1[[#This Row],[launched_at]]/60)/60)/24)+DATE(1970,1,1)</f>
        <v>42804.895474537043</v>
      </c>
      <c r="S2324" t="s">
        <v>8358</v>
      </c>
      <c r="T2324" t="s">
        <v>8343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ROUND(SUM((Table1[[#This Row],[pledged]]/Table1[[#This Row],[goal]])*100),0)</f>
        <v>48</v>
      </c>
      <c r="P2325" s="8">
        <f>IFERROR(Table1[[#This Row],[pledged]]/Table1[[#This Row],[backers_count]],"0")</f>
        <v>30</v>
      </c>
      <c r="Q2325" s="13">
        <f>(((Table1[[#This Row],[deadline]]/60)/60)/24)+DATE(1970,1,1)</f>
        <v>42814.755173611105</v>
      </c>
      <c r="R2325" s="13">
        <f>(((Table1[[#This Row],[launched_at]]/60)/60)/24)+DATE(1970,1,1)</f>
        <v>42807.755173611105</v>
      </c>
      <c r="S2325" t="s">
        <v>8358</v>
      </c>
      <c r="T2325" t="s">
        <v>8343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ROUND(SUM((Table1[[#This Row],[pledged]]/Table1[[#This Row],[goal]])*100),0)</f>
        <v>21</v>
      </c>
      <c r="P2326" s="8">
        <f>IFERROR(Table1[[#This Row],[pledged]]/Table1[[#This Row],[backers_count]],"0")</f>
        <v>25.491803278688526</v>
      </c>
      <c r="Q2326" s="13">
        <f>(((Table1[[#This Row],[deadline]]/60)/60)/24)+DATE(1970,1,1)</f>
        <v>42820.843576388885</v>
      </c>
      <c r="R2326" s="13">
        <f>(((Table1[[#This Row],[launched_at]]/60)/60)/24)+DATE(1970,1,1)</f>
        <v>42790.885243055556</v>
      </c>
      <c r="S2326" t="s">
        <v>8358</v>
      </c>
      <c r="T2326" t="s">
        <v>8343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ROUND(SUM((Table1[[#This Row],[pledged]]/Table1[[#This Row],[goal]])*100),0)</f>
        <v>8</v>
      </c>
      <c r="P2327" s="8">
        <f>IFERROR(Table1[[#This Row],[pledged]]/Table1[[#This Row],[backers_count]],"0")</f>
        <v>11.428571428571429</v>
      </c>
      <c r="Q2327" s="13">
        <f>(((Table1[[#This Row],[deadline]]/60)/60)/24)+DATE(1970,1,1)</f>
        <v>42823.980682870373</v>
      </c>
      <c r="R2327" s="13">
        <f>(((Table1[[#This Row],[launched_at]]/60)/60)/24)+DATE(1970,1,1)</f>
        <v>42794.022349537037</v>
      </c>
      <c r="S2327" t="s">
        <v>8358</v>
      </c>
      <c r="T2327" t="s">
        <v>8343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ROUND(SUM((Table1[[#This Row],[pledged]]/Table1[[#This Row],[goal]])*100),0)</f>
        <v>1</v>
      </c>
      <c r="P2328" s="8">
        <f>IFERROR(Table1[[#This Row],[pledged]]/Table1[[#This Row],[backers_count]],"0")</f>
        <v>108</v>
      </c>
      <c r="Q2328" s="13">
        <f>(((Table1[[#This Row],[deadline]]/60)/60)/24)+DATE(1970,1,1)</f>
        <v>42855.708333333328</v>
      </c>
      <c r="R2328" s="13">
        <f>(((Table1[[#This Row],[launched_at]]/60)/60)/24)+DATE(1970,1,1)</f>
        <v>42804.034120370372</v>
      </c>
      <c r="S2328" t="s">
        <v>8358</v>
      </c>
      <c r="T2328" t="s">
        <v>8343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ROUND(SUM((Table1[[#This Row],[pledged]]/Table1[[#This Row],[goal]])*100),0)</f>
        <v>526</v>
      </c>
      <c r="P2329" s="8">
        <f>IFERROR(Table1[[#This Row],[pledged]]/Table1[[#This Row],[backers_count]],"0")</f>
        <v>54.883162444113267</v>
      </c>
      <c r="Q2329" s="13">
        <f>(((Table1[[#This Row],[deadline]]/60)/60)/24)+DATE(1970,1,1)</f>
        <v>41877.917129629634</v>
      </c>
      <c r="R2329" s="13">
        <f>(((Table1[[#This Row],[launched_at]]/60)/60)/24)+DATE(1970,1,1)</f>
        <v>41842.917129629634</v>
      </c>
      <c r="S2329" t="s">
        <v>8358</v>
      </c>
      <c r="T2329" t="s">
        <v>8343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ROUND(SUM((Table1[[#This Row],[pledged]]/Table1[[#This Row],[goal]])*100),0)</f>
        <v>254</v>
      </c>
      <c r="P2330" s="8">
        <f>IFERROR(Table1[[#This Row],[pledged]]/Table1[[#This Row],[backers_count]],"0")</f>
        <v>47.383612662942269</v>
      </c>
      <c r="Q2330" s="13">
        <f>(((Table1[[#This Row],[deadline]]/60)/60)/24)+DATE(1970,1,1)</f>
        <v>42169.781678240746</v>
      </c>
      <c r="R2330" s="13">
        <f>(((Table1[[#This Row],[launched_at]]/60)/60)/24)+DATE(1970,1,1)</f>
        <v>42139.781678240746</v>
      </c>
      <c r="S2330" t="s">
        <v>8358</v>
      </c>
      <c r="T2330" t="s">
        <v>8343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ROUND(SUM((Table1[[#This Row],[pledged]]/Table1[[#This Row],[goal]])*100),0)</f>
        <v>106</v>
      </c>
      <c r="P2331" s="8">
        <f>IFERROR(Table1[[#This Row],[pledged]]/Table1[[#This Row],[backers_count]],"0")</f>
        <v>211.84</v>
      </c>
      <c r="Q2331" s="13">
        <f>(((Table1[[#This Row],[deadline]]/60)/60)/24)+DATE(1970,1,1)</f>
        <v>41837.624374999999</v>
      </c>
      <c r="R2331" s="13">
        <f>(((Table1[[#This Row],[launched_at]]/60)/60)/24)+DATE(1970,1,1)</f>
        <v>41807.624374999999</v>
      </c>
      <c r="S2331" t="s">
        <v>8358</v>
      </c>
      <c r="T2331" t="s">
        <v>8343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ROUND(SUM((Table1[[#This Row],[pledged]]/Table1[[#This Row],[goal]])*100),0)</f>
        <v>102</v>
      </c>
      <c r="P2332" s="8">
        <f>IFERROR(Table1[[#This Row],[pledged]]/Table1[[#This Row],[backers_count]],"0")</f>
        <v>219.92638036809817</v>
      </c>
      <c r="Q2332" s="13">
        <f>(((Table1[[#This Row],[deadline]]/60)/60)/24)+DATE(1970,1,1)</f>
        <v>42363</v>
      </c>
      <c r="R2332" s="13">
        <f>(((Table1[[#This Row],[launched_at]]/60)/60)/24)+DATE(1970,1,1)</f>
        <v>42332.89980324074</v>
      </c>
      <c r="S2332" t="s">
        <v>8358</v>
      </c>
      <c r="T2332" t="s">
        <v>8343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ROUND(SUM((Table1[[#This Row],[pledged]]/Table1[[#This Row],[goal]])*100),0)</f>
        <v>144</v>
      </c>
      <c r="P2333" s="8">
        <f>IFERROR(Table1[[#This Row],[pledged]]/Table1[[#This Row],[backers_count]],"0")</f>
        <v>40.795406360424032</v>
      </c>
      <c r="Q2333" s="13">
        <f>(((Table1[[#This Row],[deadline]]/60)/60)/24)+DATE(1970,1,1)</f>
        <v>41869.005671296298</v>
      </c>
      <c r="R2333" s="13">
        <f>(((Table1[[#This Row],[launched_at]]/60)/60)/24)+DATE(1970,1,1)</f>
        <v>41839.005671296298</v>
      </c>
      <c r="S2333" t="s">
        <v>8358</v>
      </c>
      <c r="T2333" t="s">
        <v>8343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ROUND(SUM((Table1[[#This Row],[pledged]]/Table1[[#This Row],[goal]])*100),0)</f>
        <v>106</v>
      </c>
      <c r="P2334" s="8">
        <f>IFERROR(Table1[[#This Row],[pledged]]/Table1[[#This Row],[backers_count]],"0")</f>
        <v>75.502840909090907</v>
      </c>
      <c r="Q2334" s="13">
        <f>(((Table1[[#This Row],[deadline]]/60)/60)/24)+DATE(1970,1,1)</f>
        <v>42041.628136574072</v>
      </c>
      <c r="R2334" s="13">
        <f>(((Table1[[#This Row],[launched_at]]/60)/60)/24)+DATE(1970,1,1)</f>
        <v>42011.628136574072</v>
      </c>
      <c r="S2334" t="s">
        <v>8358</v>
      </c>
      <c r="T2334" t="s">
        <v>8343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ROUND(SUM((Table1[[#This Row],[pledged]]/Table1[[#This Row],[goal]])*100),0)</f>
        <v>212</v>
      </c>
      <c r="P2335" s="8">
        <f>IFERROR(Table1[[#This Row],[pledged]]/Table1[[#This Row],[backers_count]],"0")</f>
        <v>13.542553191489361</v>
      </c>
      <c r="Q2335" s="13">
        <f>(((Table1[[#This Row],[deadline]]/60)/60)/24)+DATE(1970,1,1)</f>
        <v>41788.743055555555</v>
      </c>
      <c r="R2335" s="13">
        <f>(((Table1[[#This Row],[launched_at]]/60)/60)/24)+DATE(1970,1,1)</f>
        <v>41767.650347222225</v>
      </c>
      <c r="S2335" t="s">
        <v>8358</v>
      </c>
      <c r="T2335" t="s">
        <v>8343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ROUND(SUM((Table1[[#This Row],[pledged]]/Table1[[#This Row],[goal]])*100),0)</f>
        <v>102</v>
      </c>
      <c r="P2336" s="8">
        <f>IFERROR(Table1[[#This Row],[pledged]]/Table1[[#This Row],[backers_count]],"0")</f>
        <v>60.865671641791046</v>
      </c>
      <c r="Q2336" s="13">
        <f>(((Table1[[#This Row],[deadline]]/60)/60)/24)+DATE(1970,1,1)</f>
        <v>41948.731944444444</v>
      </c>
      <c r="R2336" s="13">
        <f>(((Table1[[#This Row],[launched_at]]/60)/60)/24)+DATE(1970,1,1)</f>
        <v>41918.670115740737</v>
      </c>
      <c r="S2336" t="s">
        <v>8358</v>
      </c>
      <c r="T2336" t="s">
        <v>8343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ROUND(SUM((Table1[[#This Row],[pledged]]/Table1[[#This Row],[goal]])*100),0)</f>
        <v>102</v>
      </c>
      <c r="P2337" s="8">
        <f>IFERROR(Table1[[#This Row],[pledged]]/Table1[[#This Row],[backers_count]],"0")</f>
        <v>115.69230769230769</v>
      </c>
      <c r="Q2337" s="13">
        <f>(((Table1[[#This Row],[deadline]]/60)/60)/24)+DATE(1970,1,1)</f>
        <v>41801.572256944448</v>
      </c>
      <c r="R2337" s="13">
        <f>(((Table1[[#This Row],[launched_at]]/60)/60)/24)+DATE(1970,1,1)</f>
        <v>41771.572256944448</v>
      </c>
      <c r="S2337" t="s">
        <v>8358</v>
      </c>
      <c r="T2337" t="s">
        <v>8343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ROUND(SUM((Table1[[#This Row],[pledged]]/Table1[[#This Row],[goal]])*100),0)</f>
        <v>521</v>
      </c>
      <c r="P2338" s="8">
        <f>IFERROR(Table1[[#This Row],[pledged]]/Table1[[#This Row],[backers_count]],"0")</f>
        <v>48.104623556581984</v>
      </c>
      <c r="Q2338" s="13">
        <f>(((Table1[[#This Row],[deadline]]/60)/60)/24)+DATE(1970,1,1)</f>
        <v>41706.924710648149</v>
      </c>
      <c r="R2338" s="13">
        <f>(((Table1[[#This Row],[launched_at]]/60)/60)/24)+DATE(1970,1,1)</f>
        <v>41666.924710648149</v>
      </c>
      <c r="S2338" t="s">
        <v>8358</v>
      </c>
      <c r="T2338" t="s">
        <v>8343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ROUND(SUM((Table1[[#This Row],[pledged]]/Table1[[#This Row],[goal]])*100),0)</f>
        <v>111</v>
      </c>
      <c r="P2339" s="8">
        <f>IFERROR(Table1[[#This Row],[pledged]]/Table1[[#This Row],[backers_count]],"0")</f>
        <v>74.184357541899445</v>
      </c>
      <c r="Q2339" s="13">
        <f>(((Table1[[#This Row],[deadline]]/60)/60)/24)+DATE(1970,1,1)</f>
        <v>41816.640543981484</v>
      </c>
      <c r="R2339" s="13">
        <f>(((Table1[[#This Row],[launched_at]]/60)/60)/24)+DATE(1970,1,1)</f>
        <v>41786.640543981484</v>
      </c>
      <c r="S2339" t="s">
        <v>8358</v>
      </c>
      <c r="T2339" t="s">
        <v>8343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ROUND(SUM((Table1[[#This Row],[pledged]]/Table1[[#This Row],[goal]])*100),0)</f>
        <v>101</v>
      </c>
      <c r="P2340" s="8">
        <f>IFERROR(Table1[[#This Row],[pledged]]/Table1[[#This Row],[backers_count]],"0")</f>
        <v>123.34552845528455</v>
      </c>
      <c r="Q2340" s="13">
        <f>(((Table1[[#This Row],[deadline]]/60)/60)/24)+DATE(1970,1,1)</f>
        <v>41819.896805555552</v>
      </c>
      <c r="R2340" s="13">
        <f>(((Table1[[#This Row],[launched_at]]/60)/60)/24)+DATE(1970,1,1)</f>
        <v>41789.896805555552</v>
      </c>
      <c r="S2340" t="s">
        <v>8358</v>
      </c>
      <c r="T2340" t="s">
        <v>8343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ROUND(SUM((Table1[[#This Row],[pledged]]/Table1[[#This Row],[goal]])*100),0)</f>
        <v>294</v>
      </c>
      <c r="P2341" s="8">
        <f>IFERROR(Table1[[#This Row],[pledged]]/Table1[[#This Row],[backers_count]],"0")</f>
        <v>66.623188405797094</v>
      </c>
      <c r="Q2341" s="13">
        <f>(((Table1[[#This Row],[deadline]]/60)/60)/24)+DATE(1970,1,1)</f>
        <v>42723.332638888889</v>
      </c>
      <c r="R2341" s="13">
        <f>(((Table1[[#This Row],[launched_at]]/60)/60)/24)+DATE(1970,1,1)</f>
        <v>42692.79987268518</v>
      </c>
      <c r="S2341" t="s">
        <v>8358</v>
      </c>
      <c r="T2341" t="s">
        <v>8343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ROUND(SUM((Table1[[#This Row],[pledged]]/Table1[[#This Row],[goal]])*100),0)</f>
        <v>106</v>
      </c>
      <c r="P2342" s="8">
        <f>IFERROR(Table1[[#This Row],[pledged]]/Table1[[#This Row],[backers_count]],"0")</f>
        <v>104.99007444168734</v>
      </c>
      <c r="Q2342" s="13">
        <f>(((Table1[[#This Row],[deadline]]/60)/60)/24)+DATE(1970,1,1)</f>
        <v>42673.642800925925</v>
      </c>
      <c r="R2342" s="13">
        <f>(((Table1[[#This Row],[launched_at]]/60)/60)/24)+DATE(1970,1,1)</f>
        <v>42643.642800925925</v>
      </c>
      <c r="S2342" t="s">
        <v>8358</v>
      </c>
      <c r="T2342" t="s">
        <v>8343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ROUND(SUM((Table1[[#This Row],[pledged]]/Table1[[#This Row],[goal]])*100),0)</f>
        <v>0</v>
      </c>
      <c r="P2343" s="8" t="str">
        <f>IFERROR(Table1[[#This Row],[pledged]]/Table1[[#This Row],[backers_count]],"0")</f>
        <v>0</v>
      </c>
      <c r="Q2343" s="13">
        <f>(((Table1[[#This Row],[deadline]]/60)/60)/24)+DATE(1970,1,1)</f>
        <v>42197.813703703709</v>
      </c>
      <c r="R2343" s="13">
        <f>(((Table1[[#This Row],[launched_at]]/60)/60)/24)+DATE(1970,1,1)</f>
        <v>42167.813703703709</v>
      </c>
      <c r="S2343" t="s">
        <v>8353</v>
      </c>
      <c r="T2343" t="s">
        <v>8317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ROUND(SUM((Table1[[#This Row],[pledged]]/Table1[[#This Row],[goal]])*100),0)</f>
        <v>0</v>
      </c>
      <c r="P2344" s="8" t="str">
        <f>IFERROR(Table1[[#This Row],[pledged]]/Table1[[#This Row],[backers_count]],"0")</f>
        <v>0</v>
      </c>
      <c r="Q2344" s="13">
        <f>(((Table1[[#This Row],[deadline]]/60)/60)/24)+DATE(1970,1,1)</f>
        <v>41918.208333333336</v>
      </c>
      <c r="R2344" s="13">
        <f>(((Table1[[#This Row],[launched_at]]/60)/60)/24)+DATE(1970,1,1)</f>
        <v>41897.702199074076</v>
      </c>
      <c r="S2344" t="s">
        <v>8353</v>
      </c>
      <c r="T2344" t="s">
        <v>8317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ROUND(SUM((Table1[[#This Row],[pledged]]/Table1[[#This Row],[goal]])*100),0)</f>
        <v>3</v>
      </c>
      <c r="P2345" s="8">
        <f>IFERROR(Table1[[#This Row],[pledged]]/Table1[[#This Row],[backers_count]],"0")</f>
        <v>300</v>
      </c>
      <c r="Q2345" s="13">
        <f>(((Table1[[#This Row],[deadline]]/60)/60)/24)+DATE(1970,1,1)</f>
        <v>42377.82430555555</v>
      </c>
      <c r="R2345" s="13">
        <f>(((Table1[[#This Row],[launched_at]]/60)/60)/24)+DATE(1970,1,1)</f>
        <v>42327.825289351851</v>
      </c>
      <c r="S2345" t="s">
        <v>8353</v>
      </c>
      <c r="T2345" t="s">
        <v>8317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ROUND(SUM((Table1[[#This Row],[pledged]]/Table1[[#This Row],[goal]])*100),0)</f>
        <v>0</v>
      </c>
      <c r="P2346" s="8">
        <f>IFERROR(Table1[[#This Row],[pledged]]/Table1[[#This Row],[backers_count]],"0")</f>
        <v>1</v>
      </c>
      <c r="Q2346" s="13">
        <f>(((Table1[[#This Row],[deadline]]/60)/60)/24)+DATE(1970,1,1)</f>
        <v>42545.727650462963</v>
      </c>
      <c r="R2346" s="13">
        <f>(((Table1[[#This Row],[launched_at]]/60)/60)/24)+DATE(1970,1,1)</f>
        <v>42515.727650462963</v>
      </c>
      <c r="S2346" t="s">
        <v>8353</v>
      </c>
      <c r="T2346" t="s">
        <v>8317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ROUND(SUM((Table1[[#This Row],[pledged]]/Table1[[#This Row],[goal]])*100),0)</f>
        <v>0</v>
      </c>
      <c r="P2347" s="8" t="str">
        <f>IFERROR(Table1[[#This Row],[pledged]]/Table1[[#This Row],[backers_count]],"0")</f>
        <v>0</v>
      </c>
      <c r="Q2347" s="13">
        <f>(((Table1[[#This Row],[deadline]]/60)/60)/24)+DATE(1970,1,1)</f>
        <v>42094.985416666663</v>
      </c>
      <c r="R2347" s="13">
        <f>(((Table1[[#This Row],[launched_at]]/60)/60)/24)+DATE(1970,1,1)</f>
        <v>42060.001805555556</v>
      </c>
      <c r="S2347" t="s">
        <v>8353</v>
      </c>
      <c r="T2347" t="s">
        <v>8317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ROUND(SUM((Table1[[#This Row],[pledged]]/Table1[[#This Row],[goal]])*100),0)</f>
        <v>0</v>
      </c>
      <c r="P2348" s="8">
        <f>IFERROR(Table1[[#This Row],[pledged]]/Table1[[#This Row],[backers_count]],"0")</f>
        <v>13</v>
      </c>
      <c r="Q2348" s="13">
        <f>(((Table1[[#This Row],[deadline]]/60)/60)/24)+DATE(1970,1,1)</f>
        <v>42660.79896990741</v>
      </c>
      <c r="R2348" s="13">
        <f>(((Table1[[#This Row],[launched_at]]/60)/60)/24)+DATE(1970,1,1)</f>
        <v>42615.79896990741</v>
      </c>
      <c r="S2348" t="s">
        <v>8353</v>
      </c>
      <c r="T2348" t="s">
        <v>8317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ROUND(SUM((Table1[[#This Row],[pledged]]/Table1[[#This Row],[goal]])*100),0)</f>
        <v>2</v>
      </c>
      <c r="P2349" s="8">
        <f>IFERROR(Table1[[#This Row],[pledged]]/Table1[[#This Row],[backers_count]],"0")</f>
        <v>15</v>
      </c>
      <c r="Q2349" s="13">
        <f>(((Table1[[#This Row],[deadline]]/60)/60)/24)+DATE(1970,1,1)</f>
        <v>42607.607361111113</v>
      </c>
      <c r="R2349" s="13">
        <f>(((Table1[[#This Row],[launched_at]]/60)/60)/24)+DATE(1970,1,1)</f>
        <v>42577.607361111113</v>
      </c>
      <c r="S2349" t="s">
        <v>8353</v>
      </c>
      <c r="T2349" t="s">
        <v>8317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ROUND(SUM((Table1[[#This Row],[pledged]]/Table1[[#This Row],[goal]])*100),0)</f>
        <v>0</v>
      </c>
      <c r="P2350" s="8">
        <f>IFERROR(Table1[[#This Row],[pledged]]/Table1[[#This Row],[backers_count]],"0")</f>
        <v>54</v>
      </c>
      <c r="Q2350" s="13">
        <f>(((Table1[[#This Row],[deadline]]/60)/60)/24)+DATE(1970,1,1)</f>
        <v>42420.932152777779</v>
      </c>
      <c r="R2350" s="13">
        <f>(((Table1[[#This Row],[launched_at]]/60)/60)/24)+DATE(1970,1,1)</f>
        <v>42360.932152777779</v>
      </c>
      <c r="S2350" t="s">
        <v>8353</v>
      </c>
      <c r="T2350" t="s">
        <v>8317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ROUND(SUM((Table1[[#This Row],[pledged]]/Table1[[#This Row],[goal]])*100),0)</f>
        <v>0</v>
      </c>
      <c r="P2351" s="8" t="str">
        <f>IFERROR(Table1[[#This Row],[pledged]]/Table1[[#This Row],[backers_count]],"0")</f>
        <v>0</v>
      </c>
      <c r="Q2351" s="13">
        <f>(((Table1[[#This Row],[deadline]]/60)/60)/24)+DATE(1970,1,1)</f>
        <v>42227.775787037041</v>
      </c>
      <c r="R2351" s="13">
        <f>(((Table1[[#This Row],[launched_at]]/60)/60)/24)+DATE(1970,1,1)</f>
        <v>42198.775787037041</v>
      </c>
      <c r="S2351" t="s">
        <v>8353</v>
      </c>
      <c r="T2351" t="s">
        <v>8317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ROUND(SUM((Table1[[#This Row],[pledged]]/Table1[[#This Row],[goal]])*100),0)</f>
        <v>0</v>
      </c>
      <c r="P2352" s="8" t="str">
        <f>IFERROR(Table1[[#This Row],[pledged]]/Table1[[#This Row],[backers_count]],"0")</f>
        <v>0</v>
      </c>
      <c r="Q2352" s="13">
        <f>(((Table1[[#This Row],[deadline]]/60)/60)/24)+DATE(1970,1,1)</f>
        <v>42738.842245370368</v>
      </c>
      <c r="R2352" s="13">
        <f>(((Table1[[#This Row],[launched_at]]/60)/60)/24)+DATE(1970,1,1)</f>
        <v>42708.842245370368</v>
      </c>
      <c r="S2352" t="s">
        <v>8353</v>
      </c>
      <c r="T2352" t="s">
        <v>8317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ROUND(SUM((Table1[[#This Row],[pledged]]/Table1[[#This Row],[goal]])*100),0)</f>
        <v>1</v>
      </c>
      <c r="P2353" s="8">
        <f>IFERROR(Table1[[#This Row],[pledged]]/Table1[[#This Row],[backers_count]],"0")</f>
        <v>15.428571428571429</v>
      </c>
      <c r="Q2353" s="13">
        <f>(((Table1[[#This Row],[deadline]]/60)/60)/24)+DATE(1970,1,1)</f>
        <v>42124.101145833338</v>
      </c>
      <c r="R2353" s="13">
        <f>(((Table1[[#This Row],[launched_at]]/60)/60)/24)+DATE(1970,1,1)</f>
        <v>42094.101145833338</v>
      </c>
      <c r="S2353" t="s">
        <v>8353</v>
      </c>
      <c r="T2353" t="s">
        <v>8317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ROUND(SUM((Table1[[#This Row],[pledged]]/Table1[[#This Row],[goal]])*100),0)</f>
        <v>0</v>
      </c>
      <c r="P2354" s="8" t="str">
        <f>IFERROR(Table1[[#This Row],[pledged]]/Table1[[#This Row],[backers_count]],"0")</f>
        <v>0</v>
      </c>
      <c r="Q2354" s="13">
        <f>(((Table1[[#This Row],[deadline]]/60)/60)/24)+DATE(1970,1,1)</f>
        <v>42161.633703703701</v>
      </c>
      <c r="R2354" s="13">
        <f>(((Table1[[#This Row],[launched_at]]/60)/60)/24)+DATE(1970,1,1)</f>
        <v>42101.633703703701</v>
      </c>
      <c r="S2354" t="s">
        <v>8353</v>
      </c>
      <c r="T2354" t="s">
        <v>8317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ROUND(SUM((Table1[[#This Row],[pledged]]/Table1[[#This Row],[goal]])*100),0)</f>
        <v>0</v>
      </c>
      <c r="P2355" s="8" t="str">
        <f>IFERROR(Table1[[#This Row],[pledged]]/Table1[[#This Row],[backers_count]],"0")</f>
        <v>0</v>
      </c>
      <c r="Q2355" s="13">
        <f>(((Table1[[#This Row],[deadline]]/60)/60)/24)+DATE(1970,1,1)</f>
        <v>42115.676180555558</v>
      </c>
      <c r="R2355" s="13">
        <f>(((Table1[[#This Row],[launched_at]]/60)/60)/24)+DATE(1970,1,1)</f>
        <v>42103.676180555558</v>
      </c>
      <c r="S2355" t="s">
        <v>8353</v>
      </c>
      <c r="T2355" t="s">
        <v>8317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ROUND(SUM((Table1[[#This Row],[pledged]]/Table1[[#This Row],[goal]])*100),0)</f>
        <v>0</v>
      </c>
      <c r="P2356" s="8">
        <f>IFERROR(Table1[[#This Row],[pledged]]/Table1[[#This Row],[backers_count]],"0")</f>
        <v>25</v>
      </c>
      <c r="Q2356" s="13">
        <f>(((Table1[[#This Row],[deadline]]/60)/60)/24)+DATE(1970,1,1)</f>
        <v>42014.722916666666</v>
      </c>
      <c r="R2356" s="13">
        <f>(((Table1[[#This Row],[launched_at]]/60)/60)/24)+DATE(1970,1,1)</f>
        <v>41954.722916666666</v>
      </c>
      <c r="S2356" t="s">
        <v>8353</v>
      </c>
      <c r="T2356" t="s">
        <v>8317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ROUND(SUM((Table1[[#This Row],[pledged]]/Table1[[#This Row],[goal]])*100),0)</f>
        <v>1</v>
      </c>
      <c r="P2357" s="8">
        <f>IFERROR(Table1[[#This Row],[pledged]]/Table1[[#This Row],[backers_count]],"0")</f>
        <v>27.5</v>
      </c>
      <c r="Q2357" s="13">
        <f>(((Table1[[#This Row],[deadline]]/60)/60)/24)+DATE(1970,1,1)</f>
        <v>42126.918240740735</v>
      </c>
      <c r="R2357" s="13">
        <f>(((Table1[[#This Row],[launched_at]]/60)/60)/24)+DATE(1970,1,1)</f>
        <v>42096.918240740735</v>
      </c>
      <c r="S2357" t="s">
        <v>8353</v>
      </c>
      <c r="T2357" t="s">
        <v>8317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ROUND(SUM((Table1[[#This Row],[pledged]]/Table1[[#This Row],[goal]])*100),0)</f>
        <v>0</v>
      </c>
      <c r="P2358" s="8" t="str">
        <f>IFERROR(Table1[[#This Row],[pledged]]/Table1[[#This Row],[backers_count]],"0")</f>
        <v>0</v>
      </c>
      <c r="Q2358" s="13">
        <f>(((Table1[[#This Row],[deadline]]/60)/60)/24)+DATE(1970,1,1)</f>
        <v>42160.78361111111</v>
      </c>
      <c r="R2358" s="13">
        <f>(((Table1[[#This Row],[launched_at]]/60)/60)/24)+DATE(1970,1,1)</f>
        <v>42130.78361111111</v>
      </c>
      <c r="S2358" t="s">
        <v>8353</v>
      </c>
      <c r="T2358" t="s">
        <v>8317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ROUND(SUM((Table1[[#This Row],[pledged]]/Table1[[#This Row],[goal]])*100),0)</f>
        <v>0</v>
      </c>
      <c r="P2359" s="8" t="str">
        <f>IFERROR(Table1[[#This Row],[pledged]]/Table1[[#This Row],[backers_count]],"0")</f>
        <v>0</v>
      </c>
      <c r="Q2359" s="13">
        <f>(((Table1[[#This Row],[deadline]]/60)/60)/24)+DATE(1970,1,1)</f>
        <v>42294.620115740734</v>
      </c>
      <c r="R2359" s="13">
        <f>(((Table1[[#This Row],[launched_at]]/60)/60)/24)+DATE(1970,1,1)</f>
        <v>42264.620115740734</v>
      </c>
      <c r="S2359" t="s">
        <v>8353</v>
      </c>
      <c r="T2359" t="s">
        <v>8317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ROUND(SUM((Table1[[#This Row],[pledged]]/Table1[[#This Row],[goal]])*100),0)</f>
        <v>0</v>
      </c>
      <c r="P2360" s="8" t="str">
        <f>IFERROR(Table1[[#This Row],[pledged]]/Table1[[#This Row],[backers_count]],"0")</f>
        <v>0</v>
      </c>
      <c r="Q2360" s="13">
        <f>(((Table1[[#This Row],[deadline]]/60)/60)/24)+DATE(1970,1,1)</f>
        <v>42035.027083333334</v>
      </c>
      <c r="R2360" s="13">
        <f>(((Table1[[#This Row],[launched_at]]/60)/60)/24)+DATE(1970,1,1)</f>
        <v>41978.930972222224</v>
      </c>
      <c r="S2360" t="s">
        <v>8353</v>
      </c>
      <c r="T2360" t="s">
        <v>8317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ROUND(SUM((Table1[[#This Row],[pledged]]/Table1[[#This Row],[goal]])*100),0)</f>
        <v>15</v>
      </c>
      <c r="P2361" s="8">
        <f>IFERROR(Table1[[#This Row],[pledged]]/Table1[[#This Row],[backers_count]],"0")</f>
        <v>367</v>
      </c>
      <c r="Q2361" s="13">
        <f>(((Table1[[#This Row],[deadline]]/60)/60)/24)+DATE(1970,1,1)</f>
        <v>42219.649583333332</v>
      </c>
      <c r="R2361" s="13">
        <f>(((Table1[[#This Row],[launched_at]]/60)/60)/24)+DATE(1970,1,1)</f>
        <v>42159.649583333332</v>
      </c>
      <c r="S2361" t="s">
        <v>8353</v>
      </c>
      <c r="T2361" t="s">
        <v>8317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ROUND(SUM((Table1[[#This Row],[pledged]]/Table1[[#This Row],[goal]])*100),0)</f>
        <v>0</v>
      </c>
      <c r="P2362" s="8">
        <f>IFERROR(Table1[[#This Row],[pledged]]/Table1[[#This Row],[backers_count]],"0")</f>
        <v>2</v>
      </c>
      <c r="Q2362" s="13">
        <f>(((Table1[[#This Row],[deadline]]/60)/60)/24)+DATE(1970,1,1)</f>
        <v>42407.70694444445</v>
      </c>
      <c r="R2362" s="13">
        <f>(((Table1[[#This Row],[launched_at]]/60)/60)/24)+DATE(1970,1,1)</f>
        <v>42377.70694444445</v>
      </c>
      <c r="S2362" t="s">
        <v>8353</v>
      </c>
      <c r="T2362" t="s">
        <v>8317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ROUND(SUM((Table1[[#This Row],[pledged]]/Table1[[#This Row],[goal]])*100),0)</f>
        <v>0</v>
      </c>
      <c r="P2363" s="8" t="str">
        <f>IFERROR(Table1[[#This Row],[pledged]]/Table1[[#This Row],[backers_count]],"0")</f>
        <v>0</v>
      </c>
      <c r="Q2363" s="13">
        <f>(((Table1[[#This Row],[deadline]]/60)/60)/24)+DATE(1970,1,1)</f>
        <v>42490.916666666672</v>
      </c>
      <c r="R2363" s="13">
        <f>(((Table1[[#This Row],[launched_at]]/60)/60)/24)+DATE(1970,1,1)</f>
        <v>42466.858888888892</v>
      </c>
      <c r="S2363" t="s">
        <v>8353</v>
      </c>
      <c r="T2363" t="s">
        <v>8317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ROUND(SUM((Table1[[#This Row],[pledged]]/Table1[[#This Row],[goal]])*100),0)</f>
        <v>29</v>
      </c>
      <c r="P2364" s="8">
        <f>IFERROR(Table1[[#This Row],[pledged]]/Table1[[#This Row],[backers_count]],"0")</f>
        <v>60</v>
      </c>
      <c r="Q2364" s="13">
        <f>(((Table1[[#This Row],[deadline]]/60)/60)/24)+DATE(1970,1,1)</f>
        <v>41984.688310185185</v>
      </c>
      <c r="R2364" s="13">
        <f>(((Table1[[#This Row],[launched_at]]/60)/60)/24)+DATE(1970,1,1)</f>
        <v>41954.688310185185</v>
      </c>
      <c r="S2364" t="s">
        <v>8353</v>
      </c>
      <c r="T2364" t="s">
        <v>8317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ROUND(SUM((Table1[[#This Row],[pledged]]/Table1[[#This Row],[goal]])*100),0)</f>
        <v>0</v>
      </c>
      <c r="P2365" s="8" t="str">
        <f>IFERROR(Table1[[#This Row],[pledged]]/Table1[[#This Row],[backers_count]],"0")</f>
        <v>0</v>
      </c>
      <c r="Q2365" s="13">
        <f>(((Table1[[#This Row],[deadline]]/60)/60)/24)+DATE(1970,1,1)</f>
        <v>42367.011574074073</v>
      </c>
      <c r="R2365" s="13">
        <f>(((Table1[[#This Row],[launched_at]]/60)/60)/24)+DATE(1970,1,1)</f>
        <v>42322.011574074073</v>
      </c>
      <c r="S2365" t="s">
        <v>8353</v>
      </c>
      <c r="T2365" t="s">
        <v>8317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ROUND(SUM((Table1[[#This Row],[pledged]]/Table1[[#This Row],[goal]])*100),0)</f>
        <v>0</v>
      </c>
      <c r="P2366" s="8" t="str">
        <f>IFERROR(Table1[[#This Row],[pledged]]/Table1[[#This Row],[backers_count]],"0")</f>
        <v>0</v>
      </c>
      <c r="Q2366" s="13">
        <f>(((Table1[[#This Row],[deadline]]/60)/60)/24)+DATE(1970,1,1)</f>
        <v>42303.934675925921</v>
      </c>
      <c r="R2366" s="13">
        <f>(((Table1[[#This Row],[launched_at]]/60)/60)/24)+DATE(1970,1,1)</f>
        <v>42248.934675925921</v>
      </c>
      <c r="S2366" t="s">
        <v>8353</v>
      </c>
      <c r="T2366" t="s">
        <v>8317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ROUND(SUM((Table1[[#This Row],[pledged]]/Table1[[#This Row],[goal]])*100),0)</f>
        <v>0</v>
      </c>
      <c r="P2367" s="8" t="str">
        <f>IFERROR(Table1[[#This Row],[pledged]]/Table1[[#This Row],[backers_count]],"0")</f>
        <v>0</v>
      </c>
      <c r="Q2367" s="13">
        <f>(((Table1[[#This Row],[deadline]]/60)/60)/24)+DATE(1970,1,1)</f>
        <v>42386.958333333328</v>
      </c>
      <c r="R2367" s="13">
        <f>(((Table1[[#This Row],[launched_at]]/60)/60)/24)+DATE(1970,1,1)</f>
        <v>42346.736400462964</v>
      </c>
      <c r="S2367" t="s">
        <v>8353</v>
      </c>
      <c r="T2367" t="s">
        <v>8317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ROUND(SUM((Table1[[#This Row],[pledged]]/Table1[[#This Row],[goal]])*100),0)</f>
        <v>11</v>
      </c>
      <c r="P2368" s="8">
        <f>IFERROR(Table1[[#This Row],[pledged]]/Table1[[#This Row],[backers_count]],"0")</f>
        <v>97.407407407407405</v>
      </c>
      <c r="Q2368" s="13">
        <f>(((Table1[[#This Row],[deadline]]/60)/60)/24)+DATE(1970,1,1)</f>
        <v>42298.531631944439</v>
      </c>
      <c r="R2368" s="13">
        <f>(((Table1[[#This Row],[launched_at]]/60)/60)/24)+DATE(1970,1,1)</f>
        <v>42268.531631944439</v>
      </c>
      <c r="S2368" t="s">
        <v>8353</v>
      </c>
      <c r="T2368" t="s">
        <v>8317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ROUND(SUM((Table1[[#This Row],[pledged]]/Table1[[#This Row],[goal]])*100),0)</f>
        <v>1</v>
      </c>
      <c r="P2369" s="8">
        <f>IFERROR(Table1[[#This Row],[pledged]]/Table1[[#This Row],[backers_count]],"0")</f>
        <v>47.857142857142854</v>
      </c>
      <c r="Q2369" s="13">
        <f>(((Table1[[#This Row],[deadline]]/60)/60)/24)+DATE(1970,1,1)</f>
        <v>42485.928425925929</v>
      </c>
      <c r="R2369" s="13">
        <f>(((Table1[[#This Row],[launched_at]]/60)/60)/24)+DATE(1970,1,1)</f>
        <v>42425.970092592594</v>
      </c>
      <c r="S2369" t="s">
        <v>8353</v>
      </c>
      <c r="T2369" t="s">
        <v>8317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ROUND(SUM((Table1[[#This Row],[pledged]]/Table1[[#This Row],[goal]])*100),0)</f>
        <v>0</v>
      </c>
      <c r="P2370" s="8">
        <f>IFERROR(Table1[[#This Row],[pledged]]/Table1[[#This Row],[backers_count]],"0")</f>
        <v>50</v>
      </c>
      <c r="Q2370" s="13">
        <f>(((Table1[[#This Row],[deadline]]/60)/60)/24)+DATE(1970,1,1)</f>
        <v>42108.680150462969</v>
      </c>
      <c r="R2370" s="13">
        <f>(((Table1[[#This Row],[launched_at]]/60)/60)/24)+DATE(1970,1,1)</f>
        <v>42063.721817129626</v>
      </c>
      <c r="S2370" t="s">
        <v>8353</v>
      </c>
      <c r="T2370" t="s">
        <v>8317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ROUND(SUM((Table1[[#This Row],[pledged]]/Table1[[#This Row],[goal]])*100),0)</f>
        <v>0</v>
      </c>
      <c r="P2371" s="8" t="str">
        <f>IFERROR(Table1[[#This Row],[pledged]]/Table1[[#This Row],[backers_count]],"0")</f>
        <v>0</v>
      </c>
      <c r="Q2371" s="13">
        <f>(((Table1[[#This Row],[deadline]]/60)/60)/24)+DATE(1970,1,1)</f>
        <v>42410.812627314815</v>
      </c>
      <c r="R2371" s="13">
        <f>(((Table1[[#This Row],[launched_at]]/60)/60)/24)+DATE(1970,1,1)</f>
        <v>42380.812627314815</v>
      </c>
      <c r="S2371" t="s">
        <v>8353</v>
      </c>
      <c r="T2371" t="s">
        <v>8317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ROUND(SUM((Table1[[#This Row],[pledged]]/Table1[[#This Row],[goal]])*100),0)</f>
        <v>0</v>
      </c>
      <c r="P2372" s="8">
        <f>IFERROR(Table1[[#This Row],[pledged]]/Table1[[#This Row],[backers_count]],"0")</f>
        <v>20.5</v>
      </c>
      <c r="Q2372" s="13">
        <f>(((Table1[[#This Row],[deadline]]/60)/60)/24)+DATE(1970,1,1)</f>
        <v>41991.18913194444</v>
      </c>
      <c r="R2372" s="13">
        <f>(((Table1[[#This Row],[launched_at]]/60)/60)/24)+DATE(1970,1,1)</f>
        <v>41961.18913194444</v>
      </c>
      <c r="S2372" t="s">
        <v>8353</v>
      </c>
      <c r="T2372" t="s">
        <v>8317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ROUND(SUM((Table1[[#This Row],[pledged]]/Table1[[#This Row],[goal]])*100),0)</f>
        <v>0</v>
      </c>
      <c r="P2373" s="8" t="str">
        <f>IFERROR(Table1[[#This Row],[pledged]]/Table1[[#This Row],[backers_count]],"0")</f>
        <v>0</v>
      </c>
      <c r="Q2373" s="13">
        <f>(((Table1[[#This Row],[deadline]]/60)/60)/24)+DATE(1970,1,1)</f>
        <v>42180.777731481481</v>
      </c>
      <c r="R2373" s="13">
        <f>(((Table1[[#This Row],[launched_at]]/60)/60)/24)+DATE(1970,1,1)</f>
        <v>42150.777731481481</v>
      </c>
      <c r="S2373" t="s">
        <v>8353</v>
      </c>
      <c r="T2373" t="s">
        <v>8317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ROUND(SUM((Table1[[#This Row],[pledged]]/Table1[[#This Row],[goal]])*100),0)</f>
        <v>3</v>
      </c>
      <c r="P2374" s="8">
        <f>IFERROR(Table1[[#This Row],[pledged]]/Table1[[#This Row],[backers_count]],"0")</f>
        <v>30</v>
      </c>
      <c r="Q2374" s="13">
        <f>(((Table1[[#This Row],[deadline]]/60)/60)/24)+DATE(1970,1,1)</f>
        <v>42118.069108796291</v>
      </c>
      <c r="R2374" s="13">
        <f>(((Table1[[#This Row],[launched_at]]/60)/60)/24)+DATE(1970,1,1)</f>
        <v>42088.069108796291</v>
      </c>
      <c r="S2374" t="s">
        <v>8353</v>
      </c>
      <c r="T2374" t="s">
        <v>8317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ROUND(SUM((Table1[[#This Row],[pledged]]/Table1[[#This Row],[goal]])*100),0)</f>
        <v>0</v>
      </c>
      <c r="P2375" s="8">
        <f>IFERROR(Table1[[#This Row],[pledged]]/Table1[[#This Row],[backers_count]],"0")</f>
        <v>50</v>
      </c>
      <c r="Q2375" s="13">
        <f>(((Table1[[#This Row],[deadline]]/60)/60)/24)+DATE(1970,1,1)</f>
        <v>42245.662314814821</v>
      </c>
      <c r="R2375" s="13">
        <f>(((Table1[[#This Row],[launched_at]]/60)/60)/24)+DATE(1970,1,1)</f>
        <v>42215.662314814821</v>
      </c>
      <c r="S2375" t="s">
        <v>8353</v>
      </c>
      <c r="T2375" t="s">
        <v>8317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ROUND(SUM((Table1[[#This Row],[pledged]]/Table1[[#This Row],[goal]])*100),0)</f>
        <v>0</v>
      </c>
      <c r="P2376" s="8">
        <f>IFERROR(Table1[[#This Row],[pledged]]/Table1[[#This Row],[backers_count]],"0")</f>
        <v>10</v>
      </c>
      <c r="Q2376" s="13">
        <f>(((Table1[[#This Row],[deadline]]/60)/60)/24)+DATE(1970,1,1)</f>
        <v>42047.843287037031</v>
      </c>
      <c r="R2376" s="13">
        <f>(((Table1[[#This Row],[launched_at]]/60)/60)/24)+DATE(1970,1,1)</f>
        <v>42017.843287037031</v>
      </c>
      <c r="S2376" t="s">
        <v>8353</v>
      </c>
      <c r="T2376" t="s">
        <v>8317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ROUND(SUM((Table1[[#This Row],[pledged]]/Table1[[#This Row],[goal]])*100),0)</f>
        <v>0</v>
      </c>
      <c r="P2377" s="8" t="str">
        <f>IFERROR(Table1[[#This Row],[pledged]]/Table1[[#This Row],[backers_count]],"0")</f>
        <v>0</v>
      </c>
      <c r="Q2377" s="13">
        <f>(((Table1[[#This Row],[deadline]]/60)/60)/24)+DATE(1970,1,1)</f>
        <v>42622.836076388892</v>
      </c>
      <c r="R2377" s="13">
        <f>(((Table1[[#This Row],[launched_at]]/60)/60)/24)+DATE(1970,1,1)</f>
        <v>42592.836076388892</v>
      </c>
      <c r="S2377" t="s">
        <v>8353</v>
      </c>
      <c r="T2377" t="s">
        <v>8317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ROUND(SUM((Table1[[#This Row],[pledged]]/Table1[[#This Row],[goal]])*100),0)</f>
        <v>11</v>
      </c>
      <c r="P2378" s="8">
        <f>IFERROR(Table1[[#This Row],[pledged]]/Table1[[#This Row],[backers_count]],"0")</f>
        <v>81.582499999999996</v>
      </c>
      <c r="Q2378" s="13">
        <f>(((Table1[[#This Row],[deadline]]/60)/60)/24)+DATE(1970,1,1)</f>
        <v>42348.925532407404</v>
      </c>
      <c r="R2378" s="13">
        <f>(((Table1[[#This Row],[launched_at]]/60)/60)/24)+DATE(1970,1,1)</f>
        <v>42318.925532407404</v>
      </c>
      <c r="S2378" t="s">
        <v>8353</v>
      </c>
      <c r="T2378" t="s">
        <v>8317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ROUND(SUM((Table1[[#This Row],[pledged]]/Table1[[#This Row],[goal]])*100),0)</f>
        <v>0</v>
      </c>
      <c r="P2379" s="8" t="str">
        <f>IFERROR(Table1[[#This Row],[pledged]]/Table1[[#This Row],[backers_count]],"0")</f>
        <v>0</v>
      </c>
      <c r="Q2379" s="13">
        <f>(((Table1[[#This Row],[deadline]]/60)/60)/24)+DATE(1970,1,1)</f>
        <v>42699.911840277782</v>
      </c>
      <c r="R2379" s="13">
        <f>(((Table1[[#This Row],[launched_at]]/60)/60)/24)+DATE(1970,1,1)</f>
        <v>42669.870173611111</v>
      </c>
      <c r="S2379" t="s">
        <v>8353</v>
      </c>
      <c r="T2379" t="s">
        <v>8317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ROUND(SUM((Table1[[#This Row],[pledged]]/Table1[[#This Row],[goal]])*100),0)</f>
        <v>0</v>
      </c>
      <c r="P2380" s="8" t="str">
        <f>IFERROR(Table1[[#This Row],[pledged]]/Table1[[#This Row],[backers_count]],"0")</f>
        <v>0</v>
      </c>
      <c r="Q2380" s="13">
        <f>(((Table1[[#This Row],[deadline]]/60)/60)/24)+DATE(1970,1,1)</f>
        <v>42242.013078703705</v>
      </c>
      <c r="R2380" s="13">
        <f>(((Table1[[#This Row],[launched_at]]/60)/60)/24)+DATE(1970,1,1)</f>
        <v>42213.013078703705</v>
      </c>
      <c r="S2380" t="s">
        <v>8353</v>
      </c>
      <c r="T2380" t="s">
        <v>8317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ROUND(SUM((Table1[[#This Row],[pledged]]/Table1[[#This Row],[goal]])*100),0)</f>
        <v>0</v>
      </c>
      <c r="P2381" s="8" t="str">
        <f>IFERROR(Table1[[#This Row],[pledged]]/Table1[[#This Row],[backers_count]],"0")</f>
        <v>0</v>
      </c>
      <c r="Q2381" s="13">
        <f>(((Table1[[#This Row],[deadline]]/60)/60)/24)+DATE(1970,1,1)</f>
        <v>42282.016388888893</v>
      </c>
      <c r="R2381" s="13">
        <f>(((Table1[[#This Row],[launched_at]]/60)/60)/24)+DATE(1970,1,1)</f>
        <v>42237.016388888893</v>
      </c>
      <c r="S2381" t="s">
        <v>8353</v>
      </c>
      <c r="T2381" t="s">
        <v>8317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ROUND(SUM((Table1[[#This Row],[pledged]]/Table1[[#This Row],[goal]])*100),0)</f>
        <v>0</v>
      </c>
      <c r="P2382" s="8">
        <f>IFERROR(Table1[[#This Row],[pledged]]/Table1[[#This Row],[backers_count]],"0")</f>
        <v>18.333333333333332</v>
      </c>
      <c r="Q2382" s="13">
        <f>(((Table1[[#This Row],[deadline]]/60)/60)/24)+DATE(1970,1,1)</f>
        <v>42278.793310185181</v>
      </c>
      <c r="R2382" s="13">
        <f>(((Table1[[#This Row],[launched_at]]/60)/60)/24)+DATE(1970,1,1)</f>
        <v>42248.793310185181</v>
      </c>
      <c r="S2382" t="s">
        <v>8353</v>
      </c>
      <c r="T2382" t="s">
        <v>8317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ROUND(SUM((Table1[[#This Row],[pledged]]/Table1[[#This Row],[goal]])*100),0)</f>
        <v>2</v>
      </c>
      <c r="P2383" s="8">
        <f>IFERROR(Table1[[#This Row],[pledged]]/Table1[[#This Row],[backers_count]],"0")</f>
        <v>224.42857142857142</v>
      </c>
      <c r="Q2383" s="13">
        <f>(((Table1[[#This Row],[deadline]]/60)/60)/24)+DATE(1970,1,1)</f>
        <v>42104.935740740737</v>
      </c>
      <c r="R2383" s="13">
        <f>(((Table1[[#This Row],[launched_at]]/60)/60)/24)+DATE(1970,1,1)</f>
        <v>42074.935740740737</v>
      </c>
      <c r="S2383" t="s">
        <v>8353</v>
      </c>
      <c r="T2383" t="s">
        <v>8317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ROUND(SUM((Table1[[#This Row],[pledged]]/Table1[[#This Row],[goal]])*100),0)</f>
        <v>3</v>
      </c>
      <c r="P2384" s="8">
        <f>IFERROR(Table1[[#This Row],[pledged]]/Table1[[#This Row],[backers_count]],"0")</f>
        <v>37.5</v>
      </c>
      <c r="Q2384" s="13">
        <f>(((Table1[[#This Row],[deadline]]/60)/60)/24)+DATE(1970,1,1)</f>
        <v>42220.187534722223</v>
      </c>
      <c r="R2384" s="13">
        <f>(((Table1[[#This Row],[launched_at]]/60)/60)/24)+DATE(1970,1,1)</f>
        <v>42195.187534722223</v>
      </c>
      <c r="S2384" t="s">
        <v>8353</v>
      </c>
      <c r="T2384" t="s">
        <v>8317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ROUND(SUM((Table1[[#This Row],[pledged]]/Table1[[#This Row],[goal]])*100),0)</f>
        <v>4</v>
      </c>
      <c r="P2385" s="8">
        <f>IFERROR(Table1[[#This Row],[pledged]]/Table1[[#This Row],[backers_count]],"0")</f>
        <v>145</v>
      </c>
      <c r="Q2385" s="13">
        <f>(((Table1[[#This Row],[deadline]]/60)/60)/24)+DATE(1970,1,1)</f>
        <v>42057.056793981479</v>
      </c>
      <c r="R2385" s="13">
        <f>(((Table1[[#This Row],[launched_at]]/60)/60)/24)+DATE(1970,1,1)</f>
        <v>42027.056793981479</v>
      </c>
      <c r="S2385" t="s">
        <v>8353</v>
      </c>
      <c r="T2385" t="s">
        <v>8317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ROUND(SUM((Table1[[#This Row],[pledged]]/Table1[[#This Row],[goal]])*100),0)</f>
        <v>1</v>
      </c>
      <c r="P2386" s="8">
        <f>IFERROR(Table1[[#This Row],[pledged]]/Table1[[#This Row],[backers_count]],"0")</f>
        <v>1</v>
      </c>
      <c r="Q2386" s="13">
        <f>(((Table1[[#This Row],[deadline]]/60)/60)/24)+DATE(1970,1,1)</f>
        <v>41957.109293981484</v>
      </c>
      <c r="R2386" s="13">
        <f>(((Table1[[#This Row],[launched_at]]/60)/60)/24)+DATE(1970,1,1)</f>
        <v>41927.067627314813</v>
      </c>
      <c r="S2386" t="s">
        <v>8353</v>
      </c>
      <c r="T2386" t="s">
        <v>8317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ROUND(SUM((Table1[[#This Row],[pledged]]/Table1[[#This Row],[goal]])*100),0)</f>
        <v>1</v>
      </c>
      <c r="P2387" s="8">
        <f>IFERROR(Table1[[#This Row],[pledged]]/Table1[[#This Row],[backers_count]],"0")</f>
        <v>112.57142857142857</v>
      </c>
      <c r="Q2387" s="13">
        <f>(((Table1[[#This Row],[deadline]]/60)/60)/24)+DATE(1970,1,1)</f>
        <v>42221.70175925926</v>
      </c>
      <c r="R2387" s="13">
        <f>(((Table1[[#This Row],[launched_at]]/60)/60)/24)+DATE(1970,1,1)</f>
        <v>42191.70175925926</v>
      </c>
      <c r="S2387" t="s">
        <v>8353</v>
      </c>
      <c r="T2387" t="s">
        <v>8317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ROUND(SUM((Table1[[#This Row],[pledged]]/Table1[[#This Row],[goal]])*100),0)</f>
        <v>0</v>
      </c>
      <c r="P2388" s="8" t="str">
        <f>IFERROR(Table1[[#This Row],[pledged]]/Table1[[#This Row],[backers_count]],"0")</f>
        <v>0</v>
      </c>
      <c r="Q2388" s="13">
        <f>(((Table1[[#This Row],[deadline]]/60)/60)/24)+DATE(1970,1,1)</f>
        <v>42014.838240740741</v>
      </c>
      <c r="R2388" s="13">
        <f>(((Table1[[#This Row],[launched_at]]/60)/60)/24)+DATE(1970,1,1)</f>
        <v>41954.838240740741</v>
      </c>
      <c r="S2388" t="s">
        <v>8353</v>
      </c>
      <c r="T2388" t="s">
        <v>8317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ROUND(SUM((Table1[[#This Row],[pledged]]/Table1[[#This Row],[goal]])*100),0)</f>
        <v>1</v>
      </c>
      <c r="P2389" s="8">
        <f>IFERROR(Table1[[#This Row],[pledged]]/Table1[[#This Row],[backers_count]],"0")</f>
        <v>342</v>
      </c>
      <c r="Q2389" s="13">
        <f>(((Table1[[#This Row],[deadline]]/60)/60)/24)+DATE(1970,1,1)</f>
        <v>42573.626620370371</v>
      </c>
      <c r="R2389" s="13">
        <f>(((Table1[[#This Row],[launched_at]]/60)/60)/24)+DATE(1970,1,1)</f>
        <v>42528.626620370371</v>
      </c>
      <c r="S2389" t="s">
        <v>8353</v>
      </c>
      <c r="T2389" t="s">
        <v>8317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ROUND(SUM((Table1[[#This Row],[pledged]]/Table1[[#This Row],[goal]])*100),0)</f>
        <v>1</v>
      </c>
      <c r="P2390" s="8">
        <f>IFERROR(Table1[[#This Row],[pledged]]/Table1[[#This Row],[backers_count]],"0")</f>
        <v>57.875</v>
      </c>
      <c r="Q2390" s="13">
        <f>(((Table1[[#This Row],[deadline]]/60)/60)/24)+DATE(1970,1,1)</f>
        <v>42019.811805555553</v>
      </c>
      <c r="R2390" s="13">
        <f>(((Table1[[#This Row],[launched_at]]/60)/60)/24)+DATE(1970,1,1)</f>
        <v>41989.853692129633</v>
      </c>
      <c r="S2390" t="s">
        <v>8353</v>
      </c>
      <c r="T2390" t="s">
        <v>8317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ROUND(SUM((Table1[[#This Row],[pledged]]/Table1[[#This Row],[goal]])*100),0)</f>
        <v>0</v>
      </c>
      <c r="P2391" s="8">
        <f>IFERROR(Table1[[#This Row],[pledged]]/Table1[[#This Row],[backers_count]],"0")</f>
        <v>30</v>
      </c>
      <c r="Q2391" s="13">
        <f>(((Table1[[#This Row],[deadline]]/60)/60)/24)+DATE(1970,1,1)</f>
        <v>42210.915972222225</v>
      </c>
      <c r="R2391" s="13">
        <f>(((Table1[[#This Row],[launched_at]]/60)/60)/24)+DATE(1970,1,1)</f>
        <v>42179.653379629628</v>
      </c>
      <c r="S2391" t="s">
        <v>8353</v>
      </c>
      <c r="T2391" t="s">
        <v>8317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ROUND(SUM((Table1[[#This Row],[pledged]]/Table1[[#This Row],[goal]])*100),0)</f>
        <v>0</v>
      </c>
      <c r="P2392" s="8" t="str">
        <f>IFERROR(Table1[[#This Row],[pledged]]/Table1[[#This Row],[backers_count]],"0")</f>
        <v>0</v>
      </c>
      <c r="Q2392" s="13">
        <f>(((Table1[[#This Row],[deadline]]/60)/60)/24)+DATE(1970,1,1)</f>
        <v>42008.262314814812</v>
      </c>
      <c r="R2392" s="13">
        <f>(((Table1[[#This Row],[launched_at]]/60)/60)/24)+DATE(1970,1,1)</f>
        <v>41968.262314814812</v>
      </c>
      <c r="S2392" t="s">
        <v>8353</v>
      </c>
      <c r="T2392" t="s">
        <v>8317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ROUND(SUM((Table1[[#This Row],[pledged]]/Table1[[#This Row],[goal]])*100),0)</f>
        <v>0</v>
      </c>
      <c r="P2393" s="8">
        <f>IFERROR(Table1[[#This Row],[pledged]]/Table1[[#This Row],[backers_count]],"0")</f>
        <v>25</v>
      </c>
      <c r="Q2393" s="13">
        <f>(((Table1[[#This Row],[deadline]]/60)/60)/24)+DATE(1970,1,1)</f>
        <v>42094.752824074079</v>
      </c>
      <c r="R2393" s="13">
        <f>(((Table1[[#This Row],[launched_at]]/60)/60)/24)+DATE(1970,1,1)</f>
        <v>42064.794490740736</v>
      </c>
      <c r="S2393" t="s">
        <v>8353</v>
      </c>
      <c r="T2393" t="s">
        <v>8317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ROUND(SUM((Table1[[#This Row],[pledged]]/Table1[[#This Row],[goal]])*100),0)</f>
        <v>0</v>
      </c>
      <c r="P2394" s="8" t="str">
        <f>IFERROR(Table1[[#This Row],[pledged]]/Table1[[#This Row],[backers_count]],"0")</f>
        <v>0</v>
      </c>
      <c r="Q2394" s="13">
        <f>(((Table1[[#This Row],[deadline]]/60)/60)/24)+DATE(1970,1,1)</f>
        <v>42306.120636574073</v>
      </c>
      <c r="R2394" s="13">
        <f>(((Table1[[#This Row],[launched_at]]/60)/60)/24)+DATE(1970,1,1)</f>
        <v>42276.120636574073</v>
      </c>
      <c r="S2394" t="s">
        <v>8353</v>
      </c>
      <c r="T2394" t="s">
        <v>8317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ROUND(SUM((Table1[[#This Row],[pledged]]/Table1[[#This Row],[goal]])*100),0)</f>
        <v>0</v>
      </c>
      <c r="P2395" s="8">
        <f>IFERROR(Table1[[#This Row],[pledged]]/Table1[[#This Row],[backers_count]],"0")</f>
        <v>50</v>
      </c>
      <c r="Q2395" s="13">
        <f>(((Table1[[#This Row],[deadline]]/60)/60)/24)+DATE(1970,1,1)</f>
        <v>42224.648344907408</v>
      </c>
      <c r="R2395" s="13">
        <f>(((Table1[[#This Row],[launched_at]]/60)/60)/24)+DATE(1970,1,1)</f>
        <v>42194.648344907408</v>
      </c>
      <c r="S2395" t="s">
        <v>8353</v>
      </c>
      <c r="T2395" t="s">
        <v>8317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ROUND(SUM((Table1[[#This Row],[pledged]]/Table1[[#This Row],[goal]])*100),0)</f>
        <v>0</v>
      </c>
      <c r="P2396" s="8">
        <f>IFERROR(Table1[[#This Row],[pledged]]/Table1[[#This Row],[backers_count]],"0")</f>
        <v>1.5</v>
      </c>
      <c r="Q2396" s="13">
        <f>(((Table1[[#This Row],[deadline]]/60)/60)/24)+DATE(1970,1,1)</f>
        <v>42061.362187499995</v>
      </c>
      <c r="R2396" s="13">
        <f>(((Table1[[#This Row],[launched_at]]/60)/60)/24)+DATE(1970,1,1)</f>
        <v>42031.362187499995</v>
      </c>
      <c r="S2396" t="s">
        <v>8353</v>
      </c>
      <c r="T2396" t="s">
        <v>8317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ROUND(SUM((Table1[[#This Row],[pledged]]/Table1[[#This Row],[goal]])*100),0)</f>
        <v>0</v>
      </c>
      <c r="P2397" s="8" t="str">
        <f>IFERROR(Table1[[#This Row],[pledged]]/Table1[[#This Row],[backers_count]],"0")</f>
        <v>0</v>
      </c>
      <c r="Q2397" s="13">
        <f>(((Table1[[#This Row],[deadline]]/60)/60)/24)+DATE(1970,1,1)</f>
        <v>42745.372916666667</v>
      </c>
      <c r="R2397" s="13">
        <f>(((Table1[[#This Row],[launched_at]]/60)/60)/24)+DATE(1970,1,1)</f>
        <v>42717.121377314819</v>
      </c>
      <c r="S2397" t="s">
        <v>8353</v>
      </c>
      <c r="T2397" t="s">
        <v>8317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ROUND(SUM((Table1[[#This Row],[pledged]]/Table1[[#This Row],[goal]])*100),0)</f>
        <v>0</v>
      </c>
      <c r="P2398" s="8">
        <f>IFERROR(Table1[[#This Row],[pledged]]/Table1[[#This Row],[backers_count]],"0")</f>
        <v>10</v>
      </c>
      <c r="Q2398" s="13">
        <f>(((Table1[[#This Row],[deadline]]/60)/60)/24)+DATE(1970,1,1)</f>
        <v>42292.849050925928</v>
      </c>
      <c r="R2398" s="13">
        <f>(((Table1[[#This Row],[launched_at]]/60)/60)/24)+DATE(1970,1,1)</f>
        <v>42262.849050925928</v>
      </c>
      <c r="S2398" t="s">
        <v>8353</v>
      </c>
      <c r="T2398" t="s">
        <v>8317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ROUND(SUM((Table1[[#This Row],[pledged]]/Table1[[#This Row],[goal]])*100),0)</f>
        <v>0</v>
      </c>
      <c r="P2399" s="8" t="str">
        <f>IFERROR(Table1[[#This Row],[pledged]]/Table1[[#This Row],[backers_count]],"0")</f>
        <v>0</v>
      </c>
      <c r="Q2399" s="13">
        <f>(((Table1[[#This Row],[deadline]]/60)/60)/24)+DATE(1970,1,1)</f>
        <v>42006.88490740741</v>
      </c>
      <c r="R2399" s="13">
        <f>(((Table1[[#This Row],[launched_at]]/60)/60)/24)+DATE(1970,1,1)</f>
        <v>41976.88490740741</v>
      </c>
      <c r="S2399" t="s">
        <v>8353</v>
      </c>
      <c r="T2399" t="s">
        <v>8317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ROUND(SUM((Table1[[#This Row],[pledged]]/Table1[[#This Row],[goal]])*100),0)</f>
        <v>0</v>
      </c>
      <c r="P2400" s="8" t="str">
        <f>IFERROR(Table1[[#This Row],[pledged]]/Table1[[#This Row],[backers_count]],"0")</f>
        <v>0</v>
      </c>
      <c r="Q2400" s="13">
        <f>(((Table1[[#This Row],[deadline]]/60)/60)/24)+DATE(1970,1,1)</f>
        <v>42187.916481481487</v>
      </c>
      <c r="R2400" s="13">
        <f>(((Table1[[#This Row],[launched_at]]/60)/60)/24)+DATE(1970,1,1)</f>
        <v>42157.916481481487</v>
      </c>
      <c r="S2400" t="s">
        <v>8353</v>
      </c>
      <c r="T2400" t="s">
        <v>8317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ROUND(SUM((Table1[[#This Row],[pledged]]/Table1[[#This Row],[goal]])*100),0)</f>
        <v>0</v>
      </c>
      <c r="P2401" s="8" t="str">
        <f>IFERROR(Table1[[#This Row],[pledged]]/Table1[[#This Row],[backers_count]],"0")</f>
        <v>0</v>
      </c>
      <c r="Q2401" s="13">
        <f>(((Table1[[#This Row],[deadline]]/60)/60)/24)+DATE(1970,1,1)</f>
        <v>41991.853078703702</v>
      </c>
      <c r="R2401" s="13">
        <f>(((Table1[[#This Row],[launched_at]]/60)/60)/24)+DATE(1970,1,1)</f>
        <v>41956.853078703702</v>
      </c>
      <c r="S2401" t="s">
        <v>8353</v>
      </c>
      <c r="T2401" t="s">
        <v>8317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ROUND(SUM((Table1[[#This Row],[pledged]]/Table1[[#This Row],[goal]])*100),0)</f>
        <v>0</v>
      </c>
      <c r="P2402" s="8" t="str">
        <f>IFERROR(Table1[[#This Row],[pledged]]/Table1[[#This Row],[backers_count]],"0")</f>
        <v>0</v>
      </c>
      <c r="Q2402" s="13">
        <f>(((Table1[[#This Row],[deadline]]/60)/60)/24)+DATE(1970,1,1)</f>
        <v>42474.268101851849</v>
      </c>
      <c r="R2402" s="13">
        <f>(((Table1[[#This Row],[launched_at]]/60)/60)/24)+DATE(1970,1,1)</f>
        <v>42444.268101851849</v>
      </c>
      <c r="S2402" t="s">
        <v>8353</v>
      </c>
      <c r="T2402" t="s">
        <v>8317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ROUND(SUM((Table1[[#This Row],[pledged]]/Table1[[#This Row],[goal]])*100),0)</f>
        <v>1</v>
      </c>
      <c r="P2403" s="8">
        <f>IFERROR(Table1[[#This Row],[pledged]]/Table1[[#This Row],[backers_count]],"0")</f>
        <v>22.333333333333332</v>
      </c>
      <c r="Q2403" s="13">
        <f>(((Table1[[#This Row],[deadline]]/60)/60)/24)+DATE(1970,1,1)</f>
        <v>42434.822870370372</v>
      </c>
      <c r="R2403" s="13">
        <f>(((Table1[[#This Row],[launched_at]]/60)/60)/24)+DATE(1970,1,1)</f>
        <v>42374.822870370372</v>
      </c>
      <c r="S2403" t="s">
        <v>8358</v>
      </c>
      <c r="T2403" t="s">
        <v>8329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ROUND(SUM((Table1[[#This Row],[pledged]]/Table1[[#This Row],[goal]])*100),0)</f>
        <v>0</v>
      </c>
      <c r="P2404" s="8">
        <f>IFERROR(Table1[[#This Row],[pledged]]/Table1[[#This Row],[backers_count]],"0")</f>
        <v>52</v>
      </c>
      <c r="Q2404" s="13">
        <f>(((Table1[[#This Row],[deadline]]/60)/60)/24)+DATE(1970,1,1)</f>
        <v>42137.679756944446</v>
      </c>
      <c r="R2404" s="13">
        <f>(((Table1[[#This Row],[launched_at]]/60)/60)/24)+DATE(1970,1,1)</f>
        <v>42107.679756944446</v>
      </c>
      <c r="S2404" t="s">
        <v>8358</v>
      </c>
      <c r="T2404" t="s">
        <v>8329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ROUND(SUM((Table1[[#This Row],[pledged]]/Table1[[#This Row],[goal]])*100),0)</f>
        <v>17</v>
      </c>
      <c r="P2405" s="8">
        <f>IFERROR(Table1[[#This Row],[pledged]]/Table1[[#This Row],[backers_count]],"0")</f>
        <v>16.833333333333332</v>
      </c>
      <c r="Q2405" s="13">
        <f>(((Table1[[#This Row],[deadline]]/60)/60)/24)+DATE(1970,1,1)</f>
        <v>42459.840949074074</v>
      </c>
      <c r="R2405" s="13">
        <f>(((Table1[[#This Row],[launched_at]]/60)/60)/24)+DATE(1970,1,1)</f>
        <v>42399.882615740738</v>
      </c>
      <c r="S2405" t="s">
        <v>8358</v>
      </c>
      <c r="T2405" t="s">
        <v>8329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ROUND(SUM((Table1[[#This Row],[pledged]]/Table1[[#This Row],[goal]])*100),0)</f>
        <v>0</v>
      </c>
      <c r="P2406" s="8" t="str">
        <f>IFERROR(Table1[[#This Row],[pledged]]/Table1[[#This Row],[backers_count]],"0")</f>
        <v>0</v>
      </c>
      <c r="Q2406" s="13">
        <f>(((Table1[[#This Row],[deadline]]/60)/60)/24)+DATE(1970,1,1)</f>
        <v>42372.03943287037</v>
      </c>
      <c r="R2406" s="13">
        <f>(((Table1[[#This Row],[launched_at]]/60)/60)/24)+DATE(1970,1,1)</f>
        <v>42342.03943287037</v>
      </c>
      <c r="S2406" t="s">
        <v>8358</v>
      </c>
      <c r="T2406" t="s">
        <v>8329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ROUND(SUM((Table1[[#This Row],[pledged]]/Table1[[#This Row],[goal]])*100),0)</f>
        <v>23</v>
      </c>
      <c r="P2407" s="8">
        <f>IFERROR(Table1[[#This Row],[pledged]]/Table1[[#This Row],[backers_count]],"0")</f>
        <v>56.3</v>
      </c>
      <c r="Q2407" s="13">
        <f>(((Table1[[#This Row],[deadline]]/60)/60)/24)+DATE(1970,1,1)</f>
        <v>42616.585358796292</v>
      </c>
      <c r="R2407" s="13">
        <f>(((Table1[[#This Row],[launched_at]]/60)/60)/24)+DATE(1970,1,1)</f>
        <v>42595.585358796292</v>
      </c>
      <c r="S2407" t="s">
        <v>8358</v>
      </c>
      <c r="T2407" t="s">
        <v>8329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ROUND(SUM((Table1[[#This Row],[pledged]]/Table1[[#This Row],[goal]])*100),0)</f>
        <v>41</v>
      </c>
      <c r="P2408" s="8">
        <f>IFERROR(Table1[[#This Row],[pledged]]/Table1[[#This Row],[backers_count]],"0")</f>
        <v>84.0625</v>
      </c>
      <c r="Q2408" s="13">
        <f>(((Table1[[#This Row],[deadline]]/60)/60)/24)+DATE(1970,1,1)</f>
        <v>42023.110995370371</v>
      </c>
      <c r="R2408" s="13">
        <f>(((Table1[[#This Row],[launched_at]]/60)/60)/24)+DATE(1970,1,1)</f>
        <v>41983.110995370371</v>
      </c>
      <c r="S2408" t="s">
        <v>8358</v>
      </c>
      <c r="T2408" t="s">
        <v>8329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ROUND(SUM((Table1[[#This Row],[pledged]]/Table1[[#This Row],[goal]])*100),0)</f>
        <v>25</v>
      </c>
      <c r="P2409" s="8">
        <f>IFERROR(Table1[[#This Row],[pledged]]/Table1[[#This Row],[backers_count]],"0")</f>
        <v>168.39393939393941</v>
      </c>
      <c r="Q2409" s="13">
        <f>(((Table1[[#This Row],[deadline]]/60)/60)/24)+DATE(1970,1,1)</f>
        <v>42105.25</v>
      </c>
      <c r="R2409" s="13">
        <f>(((Table1[[#This Row],[launched_at]]/60)/60)/24)+DATE(1970,1,1)</f>
        <v>42082.575555555552</v>
      </c>
      <c r="S2409" t="s">
        <v>8358</v>
      </c>
      <c r="T2409" t="s">
        <v>8329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ROUND(SUM((Table1[[#This Row],[pledged]]/Table1[[#This Row],[goal]])*100),0)</f>
        <v>0</v>
      </c>
      <c r="P2410" s="8">
        <f>IFERROR(Table1[[#This Row],[pledged]]/Table1[[#This Row],[backers_count]],"0")</f>
        <v>15</v>
      </c>
      <c r="Q2410" s="13">
        <f>(((Table1[[#This Row],[deadline]]/60)/60)/24)+DATE(1970,1,1)</f>
        <v>41949.182372685187</v>
      </c>
      <c r="R2410" s="13">
        <f>(((Table1[[#This Row],[launched_at]]/60)/60)/24)+DATE(1970,1,1)</f>
        <v>41919.140706018516</v>
      </c>
      <c r="S2410" t="s">
        <v>8358</v>
      </c>
      <c r="T2410" t="s">
        <v>8329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ROUND(SUM((Table1[[#This Row],[pledged]]/Table1[[#This Row],[goal]])*100),0)</f>
        <v>2</v>
      </c>
      <c r="P2411" s="8">
        <f>IFERROR(Table1[[#This Row],[pledged]]/Table1[[#This Row],[backers_count]],"0")</f>
        <v>76.666666666666671</v>
      </c>
      <c r="Q2411" s="13">
        <f>(((Table1[[#This Row],[deadline]]/60)/60)/24)+DATE(1970,1,1)</f>
        <v>42234.875868055555</v>
      </c>
      <c r="R2411" s="13">
        <f>(((Table1[[#This Row],[launched_at]]/60)/60)/24)+DATE(1970,1,1)</f>
        <v>42204.875868055555</v>
      </c>
      <c r="S2411" t="s">
        <v>8358</v>
      </c>
      <c r="T2411" t="s">
        <v>8329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ROUND(SUM((Table1[[#This Row],[pledged]]/Table1[[#This Row],[goal]])*100),0)</f>
        <v>0</v>
      </c>
      <c r="P2412" s="8" t="str">
        <f>IFERROR(Table1[[#This Row],[pledged]]/Table1[[#This Row],[backers_count]],"0")</f>
        <v>0</v>
      </c>
      <c r="Q2412" s="13">
        <f>(((Table1[[#This Row],[deadline]]/60)/60)/24)+DATE(1970,1,1)</f>
        <v>42254.408275462964</v>
      </c>
      <c r="R2412" s="13">
        <f>(((Table1[[#This Row],[launched_at]]/60)/60)/24)+DATE(1970,1,1)</f>
        <v>42224.408275462964</v>
      </c>
      <c r="S2412" t="s">
        <v>8358</v>
      </c>
      <c r="T2412" t="s">
        <v>8329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ROUND(SUM((Table1[[#This Row],[pledged]]/Table1[[#This Row],[goal]])*100),0)</f>
        <v>1</v>
      </c>
      <c r="P2413" s="8">
        <f>IFERROR(Table1[[#This Row],[pledged]]/Table1[[#This Row],[backers_count]],"0")</f>
        <v>50.333333333333336</v>
      </c>
      <c r="Q2413" s="13">
        <f>(((Table1[[#This Row],[deadline]]/60)/60)/24)+DATE(1970,1,1)</f>
        <v>42241.732430555552</v>
      </c>
      <c r="R2413" s="13">
        <f>(((Table1[[#This Row],[launched_at]]/60)/60)/24)+DATE(1970,1,1)</f>
        <v>42211.732430555552</v>
      </c>
      <c r="S2413" t="s">
        <v>8358</v>
      </c>
      <c r="T2413" t="s">
        <v>8329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ROUND(SUM((Table1[[#This Row],[pledged]]/Table1[[#This Row],[goal]])*100),0)</f>
        <v>0</v>
      </c>
      <c r="P2414" s="8" t="str">
        <f>IFERROR(Table1[[#This Row],[pledged]]/Table1[[#This Row],[backers_count]],"0")</f>
        <v>0</v>
      </c>
      <c r="Q2414" s="13">
        <f>(((Table1[[#This Row],[deadline]]/60)/60)/24)+DATE(1970,1,1)</f>
        <v>42700.778622685189</v>
      </c>
      <c r="R2414" s="13">
        <f>(((Table1[[#This Row],[launched_at]]/60)/60)/24)+DATE(1970,1,1)</f>
        <v>42655.736956018518</v>
      </c>
      <c r="S2414" t="s">
        <v>8358</v>
      </c>
      <c r="T2414" t="s">
        <v>8329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ROUND(SUM((Table1[[#This Row],[pledged]]/Table1[[#This Row],[goal]])*100),0)</f>
        <v>1</v>
      </c>
      <c r="P2415" s="8">
        <f>IFERROR(Table1[[#This Row],[pledged]]/Table1[[#This Row],[backers_count]],"0")</f>
        <v>8.3333333333333339</v>
      </c>
      <c r="Q2415" s="13">
        <f>(((Table1[[#This Row],[deadline]]/60)/60)/24)+DATE(1970,1,1)</f>
        <v>41790.979166666664</v>
      </c>
      <c r="R2415" s="13">
        <f>(((Table1[[#This Row],[launched_at]]/60)/60)/24)+DATE(1970,1,1)</f>
        <v>41760.10974537037</v>
      </c>
      <c r="S2415" t="s">
        <v>8358</v>
      </c>
      <c r="T2415" t="s">
        <v>8329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ROUND(SUM((Table1[[#This Row],[pledged]]/Table1[[#This Row],[goal]])*100),0)</f>
        <v>3</v>
      </c>
      <c r="P2416" s="8">
        <f>IFERROR(Table1[[#This Row],[pledged]]/Table1[[#This Row],[backers_count]],"0")</f>
        <v>35.384615384615387</v>
      </c>
      <c r="Q2416" s="13">
        <f>(((Table1[[#This Row],[deadline]]/60)/60)/24)+DATE(1970,1,1)</f>
        <v>42238.165972222225</v>
      </c>
      <c r="R2416" s="13">
        <f>(((Table1[[#This Row],[launched_at]]/60)/60)/24)+DATE(1970,1,1)</f>
        <v>42198.695138888885</v>
      </c>
      <c r="S2416" t="s">
        <v>8358</v>
      </c>
      <c r="T2416" t="s">
        <v>8329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ROUND(SUM((Table1[[#This Row],[pledged]]/Table1[[#This Row],[goal]])*100),0)</f>
        <v>1</v>
      </c>
      <c r="P2417" s="8">
        <f>IFERROR(Table1[[#This Row],[pledged]]/Table1[[#This Row],[backers_count]],"0")</f>
        <v>55.833333333333336</v>
      </c>
      <c r="Q2417" s="13">
        <f>(((Table1[[#This Row],[deadline]]/60)/60)/24)+DATE(1970,1,1)</f>
        <v>42566.862800925926</v>
      </c>
      <c r="R2417" s="13">
        <f>(((Table1[[#This Row],[launched_at]]/60)/60)/24)+DATE(1970,1,1)</f>
        <v>42536.862800925926</v>
      </c>
      <c r="S2417" t="s">
        <v>8358</v>
      </c>
      <c r="T2417" t="s">
        <v>8329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ROUND(SUM((Table1[[#This Row],[pledged]]/Table1[[#This Row],[goal]])*100),0)</f>
        <v>0</v>
      </c>
      <c r="P2418" s="8">
        <f>IFERROR(Table1[[#This Row],[pledged]]/Table1[[#This Row],[backers_count]],"0")</f>
        <v>5</v>
      </c>
      <c r="Q2418" s="13">
        <f>(((Table1[[#This Row],[deadline]]/60)/60)/24)+DATE(1970,1,1)</f>
        <v>42077.625</v>
      </c>
      <c r="R2418" s="13">
        <f>(((Table1[[#This Row],[launched_at]]/60)/60)/24)+DATE(1970,1,1)</f>
        <v>42019.737766203703</v>
      </c>
      <c r="S2418" t="s">
        <v>8358</v>
      </c>
      <c r="T2418" t="s">
        <v>8329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ROUND(SUM((Table1[[#This Row],[pledged]]/Table1[[#This Row],[goal]])*100),0)</f>
        <v>0</v>
      </c>
      <c r="P2419" s="8" t="str">
        <f>IFERROR(Table1[[#This Row],[pledged]]/Table1[[#This Row],[backers_count]],"0")</f>
        <v>0</v>
      </c>
      <c r="Q2419" s="13">
        <f>(((Table1[[#This Row],[deadline]]/60)/60)/24)+DATE(1970,1,1)</f>
        <v>41861.884108796294</v>
      </c>
      <c r="R2419" s="13">
        <f>(((Table1[[#This Row],[launched_at]]/60)/60)/24)+DATE(1970,1,1)</f>
        <v>41831.884108796294</v>
      </c>
      <c r="S2419" t="s">
        <v>8358</v>
      </c>
      <c r="T2419" t="s">
        <v>8329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ROUND(SUM((Table1[[#This Row],[pledged]]/Table1[[#This Row],[goal]])*100),0)</f>
        <v>0</v>
      </c>
      <c r="P2420" s="8">
        <f>IFERROR(Table1[[#This Row],[pledged]]/Table1[[#This Row],[backers_count]],"0")</f>
        <v>1</v>
      </c>
      <c r="Q2420" s="13">
        <f>(((Table1[[#This Row],[deadline]]/60)/60)/24)+DATE(1970,1,1)</f>
        <v>42087.815324074079</v>
      </c>
      <c r="R2420" s="13">
        <f>(((Table1[[#This Row],[launched_at]]/60)/60)/24)+DATE(1970,1,1)</f>
        <v>42027.856990740736</v>
      </c>
      <c r="S2420" t="s">
        <v>8358</v>
      </c>
      <c r="T2420" t="s">
        <v>8329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ROUND(SUM((Table1[[#This Row],[pledged]]/Table1[[#This Row],[goal]])*100),0)</f>
        <v>0</v>
      </c>
      <c r="P2421" s="8" t="str">
        <f>IFERROR(Table1[[#This Row],[pledged]]/Table1[[#This Row],[backers_count]],"0")</f>
        <v>0</v>
      </c>
      <c r="Q2421" s="13">
        <f>(((Table1[[#This Row],[deadline]]/60)/60)/24)+DATE(1970,1,1)</f>
        <v>42053.738298611104</v>
      </c>
      <c r="R2421" s="13">
        <f>(((Table1[[#This Row],[launched_at]]/60)/60)/24)+DATE(1970,1,1)</f>
        <v>41993.738298611104</v>
      </c>
      <c r="S2421" t="s">
        <v>8358</v>
      </c>
      <c r="T2421" t="s">
        <v>8329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ROUND(SUM((Table1[[#This Row],[pledged]]/Table1[[#This Row],[goal]])*100),0)</f>
        <v>15</v>
      </c>
      <c r="P2422" s="8">
        <f>IFERROR(Table1[[#This Row],[pledged]]/Table1[[#This Row],[backers_count]],"0")</f>
        <v>69.472222222222229</v>
      </c>
      <c r="Q2422" s="13">
        <f>(((Table1[[#This Row],[deadline]]/60)/60)/24)+DATE(1970,1,1)</f>
        <v>41953.070543981477</v>
      </c>
      <c r="R2422" s="13">
        <f>(((Table1[[#This Row],[launched_at]]/60)/60)/24)+DATE(1970,1,1)</f>
        <v>41893.028877314813</v>
      </c>
      <c r="S2422" t="s">
        <v>8358</v>
      </c>
      <c r="T2422" t="s">
        <v>8329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ROUND(SUM((Table1[[#This Row],[pledged]]/Table1[[#This Row],[goal]])*100),0)</f>
        <v>0</v>
      </c>
      <c r="P2423" s="8">
        <f>IFERROR(Table1[[#This Row],[pledged]]/Table1[[#This Row],[backers_count]],"0")</f>
        <v>1</v>
      </c>
      <c r="Q2423" s="13">
        <f>(((Table1[[#This Row],[deadline]]/60)/60)/24)+DATE(1970,1,1)</f>
        <v>42056.687453703707</v>
      </c>
      <c r="R2423" s="13">
        <f>(((Table1[[#This Row],[launched_at]]/60)/60)/24)+DATE(1970,1,1)</f>
        <v>42026.687453703707</v>
      </c>
      <c r="S2423" t="s">
        <v>8358</v>
      </c>
      <c r="T2423" t="s">
        <v>8329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ROUND(SUM((Table1[[#This Row],[pledged]]/Table1[[#This Row],[goal]])*100),0)</f>
        <v>0</v>
      </c>
      <c r="P2424" s="8">
        <f>IFERROR(Table1[[#This Row],[pledged]]/Table1[[#This Row],[backers_count]],"0")</f>
        <v>1</v>
      </c>
      <c r="Q2424" s="13">
        <f>(((Table1[[#This Row],[deadline]]/60)/60)/24)+DATE(1970,1,1)</f>
        <v>42074.683287037042</v>
      </c>
      <c r="R2424" s="13">
        <f>(((Table1[[#This Row],[launched_at]]/60)/60)/24)+DATE(1970,1,1)</f>
        <v>42044.724953703699</v>
      </c>
      <c r="S2424" t="s">
        <v>8358</v>
      </c>
      <c r="T2424" t="s">
        <v>8329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ROUND(SUM((Table1[[#This Row],[pledged]]/Table1[[#This Row],[goal]])*100),0)</f>
        <v>0</v>
      </c>
      <c r="P2425" s="8">
        <f>IFERROR(Table1[[#This Row],[pledged]]/Table1[[#This Row],[backers_count]],"0")</f>
        <v>8</v>
      </c>
      <c r="Q2425" s="13">
        <f>(((Table1[[#This Row],[deadline]]/60)/60)/24)+DATE(1970,1,1)</f>
        <v>42004.704745370371</v>
      </c>
      <c r="R2425" s="13">
        <f>(((Table1[[#This Row],[launched_at]]/60)/60)/24)+DATE(1970,1,1)</f>
        <v>41974.704745370371</v>
      </c>
      <c r="S2425" t="s">
        <v>8358</v>
      </c>
      <c r="T2425" t="s">
        <v>8329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ROUND(SUM((Table1[[#This Row],[pledged]]/Table1[[#This Row],[goal]])*100),0)</f>
        <v>1</v>
      </c>
      <c r="P2426" s="8">
        <f>IFERROR(Table1[[#This Row],[pledged]]/Table1[[#This Row],[backers_count]],"0")</f>
        <v>34.444444444444443</v>
      </c>
      <c r="Q2426" s="13">
        <f>(((Table1[[#This Row],[deadline]]/60)/60)/24)+DATE(1970,1,1)</f>
        <v>41939.892453703702</v>
      </c>
      <c r="R2426" s="13">
        <f>(((Table1[[#This Row],[launched_at]]/60)/60)/24)+DATE(1970,1,1)</f>
        <v>41909.892453703702</v>
      </c>
      <c r="S2426" t="s">
        <v>8358</v>
      </c>
      <c r="T2426" t="s">
        <v>8329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ROUND(SUM((Table1[[#This Row],[pledged]]/Table1[[#This Row],[goal]])*100),0)</f>
        <v>0</v>
      </c>
      <c r="P2427" s="8">
        <f>IFERROR(Table1[[#This Row],[pledged]]/Table1[[#This Row],[backers_count]],"0")</f>
        <v>1</v>
      </c>
      <c r="Q2427" s="13">
        <f>(((Table1[[#This Row],[deadline]]/60)/60)/24)+DATE(1970,1,1)</f>
        <v>42517.919444444444</v>
      </c>
      <c r="R2427" s="13">
        <f>(((Table1[[#This Row],[launched_at]]/60)/60)/24)+DATE(1970,1,1)</f>
        <v>42502.913761574076</v>
      </c>
      <c r="S2427" t="s">
        <v>8358</v>
      </c>
      <c r="T2427" t="s">
        <v>8329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ROUND(SUM((Table1[[#This Row],[pledged]]/Table1[[#This Row],[goal]])*100),0)</f>
        <v>0</v>
      </c>
      <c r="P2428" s="8" t="str">
        <f>IFERROR(Table1[[#This Row],[pledged]]/Table1[[#This Row],[backers_count]],"0")</f>
        <v>0</v>
      </c>
      <c r="Q2428" s="13">
        <f>(((Table1[[#This Row],[deadline]]/60)/60)/24)+DATE(1970,1,1)</f>
        <v>42224.170046296291</v>
      </c>
      <c r="R2428" s="13">
        <f>(((Table1[[#This Row],[launched_at]]/60)/60)/24)+DATE(1970,1,1)</f>
        <v>42164.170046296291</v>
      </c>
      <c r="S2428" t="s">
        <v>8358</v>
      </c>
      <c r="T2428" t="s">
        <v>8329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ROUND(SUM((Table1[[#This Row],[pledged]]/Table1[[#This Row],[goal]])*100),0)</f>
        <v>0</v>
      </c>
      <c r="P2429" s="8">
        <f>IFERROR(Table1[[#This Row],[pledged]]/Table1[[#This Row],[backers_count]],"0")</f>
        <v>1</v>
      </c>
      <c r="Q2429" s="13">
        <f>(((Table1[[#This Row],[deadline]]/60)/60)/24)+DATE(1970,1,1)</f>
        <v>42452.277002314819</v>
      </c>
      <c r="R2429" s="13">
        <f>(((Table1[[#This Row],[launched_at]]/60)/60)/24)+DATE(1970,1,1)</f>
        <v>42412.318668981476</v>
      </c>
      <c r="S2429" t="s">
        <v>8358</v>
      </c>
      <c r="T2429" t="s">
        <v>8329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ROUND(SUM((Table1[[#This Row],[pledged]]/Table1[[#This Row],[goal]])*100),0)</f>
        <v>0</v>
      </c>
      <c r="P2430" s="8">
        <f>IFERROR(Table1[[#This Row],[pledged]]/Table1[[#This Row],[backers_count]],"0")</f>
        <v>1</v>
      </c>
      <c r="Q2430" s="13">
        <f>(((Table1[[#This Row],[deadline]]/60)/60)/24)+DATE(1970,1,1)</f>
        <v>42075.742488425924</v>
      </c>
      <c r="R2430" s="13">
        <f>(((Table1[[#This Row],[launched_at]]/60)/60)/24)+DATE(1970,1,1)</f>
        <v>42045.784155092595</v>
      </c>
      <c r="S2430" t="s">
        <v>8358</v>
      </c>
      <c r="T2430" t="s">
        <v>8329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ROUND(SUM((Table1[[#This Row],[pledged]]/Table1[[#This Row],[goal]])*100),0)</f>
        <v>1</v>
      </c>
      <c r="P2431" s="8">
        <f>IFERROR(Table1[[#This Row],[pledged]]/Table1[[#This Row],[backers_count]],"0")</f>
        <v>501.25</v>
      </c>
      <c r="Q2431" s="13">
        <f>(((Table1[[#This Row],[deadline]]/60)/60)/24)+DATE(1970,1,1)</f>
        <v>42771.697222222225</v>
      </c>
      <c r="R2431" s="13">
        <f>(((Table1[[#This Row],[launched_at]]/60)/60)/24)+DATE(1970,1,1)</f>
        <v>42734.879236111112</v>
      </c>
      <c r="S2431" t="s">
        <v>8358</v>
      </c>
      <c r="T2431" t="s">
        <v>8329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ROUND(SUM((Table1[[#This Row],[pledged]]/Table1[[#This Row],[goal]])*100),0)</f>
        <v>1</v>
      </c>
      <c r="P2432" s="8">
        <f>IFERROR(Table1[[#This Row],[pledged]]/Table1[[#This Row],[backers_count]],"0")</f>
        <v>10.5</v>
      </c>
      <c r="Q2432" s="13">
        <f>(((Table1[[#This Row],[deadline]]/60)/60)/24)+DATE(1970,1,1)</f>
        <v>42412.130833333329</v>
      </c>
      <c r="R2432" s="13">
        <f>(((Table1[[#This Row],[launched_at]]/60)/60)/24)+DATE(1970,1,1)</f>
        <v>42382.130833333329</v>
      </c>
      <c r="S2432" t="s">
        <v>8358</v>
      </c>
      <c r="T2432" t="s">
        <v>8329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ROUND(SUM((Table1[[#This Row],[pledged]]/Table1[[#This Row],[goal]])*100),0)</f>
        <v>0</v>
      </c>
      <c r="P2433" s="8">
        <f>IFERROR(Table1[[#This Row],[pledged]]/Table1[[#This Row],[backers_count]],"0")</f>
        <v>1</v>
      </c>
      <c r="Q2433" s="13">
        <f>(((Table1[[#This Row],[deadline]]/60)/60)/24)+DATE(1970,1,1)</f>
        <v>42549.099687499998</v>
      </c>
      <c r="R2433" s="13">
        <f>(((Table1[[#This Row],[launched_at]]/60)/60)/24)+DATE(1970,1,1)</f>
        <v>42489.099687499998</v>
      </c>
      <c r="S2433" t="s">
        <v>8358</v>
      </c>
      <c r="T2433" t="s">
        <v>8329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ROUND(SUM((Table1[[#This Row],[pledged]]/Table1[[#This Row],[goal]])*100),0)</f>
        <v>0</v>
      </c>
      <c r="P2434" s="8">
        <f>IFERROR(Table1[[#This Row],[pledged]]/Table1[[#This Row],[backers_count]],"0")</f>
        <v>1</v>
      </c>
      <c r="Q2434" s="13">
        <f>(((Table1[[#This Row],[deadline]]/60)/60)/24)+DATE(1970,1,1)</f>
        <v>42071.218715277777</v>
      </c>
      <c r="R2434" s="13">
        <f>(((Table1[[#This Row],[launched_at]]/60)/60)/24)+DATE(1970,1,1)</f>
        <v>42041.218715277777</v>
      </c>
      <c r="S2434" t="s">
        <v>8358</v>
      </c>
      <c r="T2434" t="s">
        <v>8329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ROUND(SUM((Table1[[#This Row],[pledged]]/Table1[[#This Row],[goal]])*100),0)</f>
        <v>0</v>
      </c>
      <c r="P2435" s="8" t="str">
        <f>IFERROR(Table1[[#This Row],[pledged]]/Table1[[#This Row],[backers_count]],"0")</f>
        <v>0</v>
      </c>
      <c r="Q2435" s="13">
        <f>(((Table1[[#This Row],[deadline]]/60)/60)/24)+DATE(1970,1,1)</f>
        <v>42427.89980324074</v>
      </c>
      <c r="R2435" s="13">
        <f>(((Table1[[#This Row],[launched_at]]/60)/60)/24)+DATE(1970,1,1)</f>
        <v>42397.89980324074</v>
      </c>
      <c r="S2435" t="s">
        <v>8358</v>
      </c>
      <c r="T2435" t="s">
        <v>8329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ROUND(SUM((Table1[[#This Row],[pledged]]/Table1[[#This Row],[goal]])*100),0)</f>
        <v>0</v>
      </c>
      <c r="P2436" s="8">
        <f>IFERROR(Table1[[#This Row],[pledged]]/Table1[[#This Row],[backers_count]],"0")</f>
        <v>13</v>
      </c>
      <c r="Q2436" s="13">
        <f>(((Table1[[#This Row],[deadline]]/60)/60)/24)+DATE(1970,1,1)</f>
        <v>42220.18604166666</v>
      </c>
      <c r="R2436" s="13">
        <f>(((Table1[[#This Row],[launched_at]]/60)/60)/24)+DATE(1970,1,1)</f>
        <v>42180.18604166666</v>
      </c>
      <c r="S2436" t="s">
        <v>8358</v>
      </c>
      <c r="T2436" t="s">
        <v>8329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ROUND(SUM((Table1[[#This Row],[pledged]]/Table1[[#This Row],[goal]])*100),0)</f>
        <v>0</v>
      </c>
      <c r="P2437" s="8">
        <f>IFERROR(Table1[[#This Row],[pledged]]/Table1[[#This Row],[backers_count]],"0")</f>
        <v>306</v>
      </c>
      <c r="Q2437" s="13">
        <f>(((Table1[[#This Row],[deadline]]/60)/60)/24)+DATE(1970,1,1)</f>
        <v>42282.277615740735</v>
      </c>
      <c r="R2437" s="13">
        <f>(((Table1[[#This Row],[launched_at]]/60)/60)/24)+DATE(1970,1,1)</f>
        <v>42252.277615740735</v>
      </c>
      <c r="S2437" t="s">
        <v>8358</v>
      </c>
      <c r="T2437" t="s">
        <v>8329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ROUND(SUM((Table1[[#This Row],[pledged]]/Table1[[#This Row],[goal]])*100),0)</f>
        <v>0</v>
      </c>
      <c r="P2438" s="8">
        <f>IFERROR(Table1[[#This Row],[pledged]]/Table1[[#This Row],[backers_count]],"0")</f>
        <v>22.5</v>
      </c>
      <c r="Q2438" s="13">
        <f>(((Table1[[#This Row],[deadline]]/60)/60)/24)+DATE(1970,1,1)</f>
        <v>42398.615393518514</v>
      </c>
      <c r="R2438" s="13">
        <f>(((Table1[[#This Row],[launched_at]]/60)/60)/24)+DATE(1970,1,1)</f>
        <v>42338.615393518514</v>
      </c>
      <c r="S2438" t="s">
        <v>8358</v>
      </c>
      <c r="T2438" t="s">
        <v>8329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ROUND(SUM((Table1[[#This Row],[pledged]]/Table1[[#This Row],[goal]])*100),0)</f>
        <v>0</v>
      </c>
      <c r="P2439" s="8" t="str">
        <f>IFERROR(Table1[[#This Row],[pledged]]/Table1[[#This Row],[backers_count]],"0")</f>
        <v>0</v>
      </c>
      <c r="Q2439" s="13">
        <f>(((Table1[[#This Row],[deadline]]/60)/60)/24)+DATE(1970,1,1)</f>
        <v>42080.75</v>
      </c>
      <c r="R2439" s="13">
        <f>(((Table1[[#This Row],[launched_at]]/60)/60)/24)+DATE(1970,1,1)</f>
        <v>42031.965138888889</v>
      </c>
      <c r="S2439" t="s">
        <v>8358</v>
      </c>
      <c r="T2439" t="s">
        <v>8329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ROUND(SUM((Table1[[#This Row],[pledged]]/Table1[[#This Row],[goal]])*100),0)</f>
        <v>0</v>
      </c>
      <c r="P2440" s="8">
        <f>IFERROR(Table1[[#This Row],[pledged]]/Table1[[#This Row],[backers_count]],"0")</f>
        <v>50</v>
      </c>
      <c r="Q2440" s="13">
        <f>(((Table1[[#This Row],[deadline]]/60)/60)/24)+DATE(1970,1,1)</f>
        <v>42345.956736111111</v>
      </c>
      <c r="R2440" s="13">
        <f>(((Table1[[#This Row],[launched_at]]/60)/60)/24)+DATE(1970,1,1)</f>
        <v>42285.91506944444</v>
      </c>
      <c r="S2440" t="s">
        <v>8358</v>
      </c>
      <c r="T2440" t="s">
        <v>8329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ROUND(SUM((Table1[[#This Row],[pledged]]/Table1[[#This Row],[goal]])*100),0)</f>
        <v>0</v>
      </c>
      <c r="P2441" s="8" t="str">
        <f>IFERROR(Table1[[#This Row],[pledged]]/Table1[[#This Row],[backers_count]],"0")</f>
        <v>0</v>
      </c>
      <c r="Q2441" s="13">
        <f>(((Table1[[#This Row],[deadline]]/60)/60)/24)+DATE(1970,1,1)</f>
        <v>42295.818622685183</v>
      </c>
      <c r="R2441" s="13">
        <f>(((Table1[[#This Row],[launched_at]]/60)/60)/24)+DATE(1970,1,1)</f>
        <v>42265.818622685183</v>
      </c>
      <c r="S2441" t="s">
        <v>8358</v>
      </c>
      <c r="T2441" t="s">
        <v>8329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ROUND(SUM((Table1[[#This Row],[pledged]]/Table1[[#This Row],[goal]])*100),0)</f>
        <v>0</v>
      </c>
      <c r="P2442" s="8">
        <f>IFERROR(Table1[[#This Row],[pledged]]/Table1[[#This Row],[backers_count]],"0")</f>
        <v>5</v>
      </c>
      <c r="Q2442" s="13">
        <f>(((Table1[[#This Row],[deadline]]/60)/60)/24)+DATE(1970,1,1)</f>
        <v>42413.899456018517</v>
      </c>
      <c r="R2442" s="13">
        <f>(((Table1[[#This Row],[launched_at]]/60)/60)/24)+DATE(1970,1,1)</f>
        <v>42383.899456018517</v>
      </c>
      <c r="S2442" t="s">
        <v>8358</v>
      </c>
      <c r="T2442" t="s">
        <v>8329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ROUND(SUM((Table1[[#This Row],[pledged]]/Table1[[#This Row],[goal]])*100),0)</f>
        <v>108</v>
      </c>
      <c r="P2443" s="8">
        <f>IFERROR(Table1[[#This Row],[pledged]]/Table1[[#This Row],[backers_count]],"0")</f>
        <v>74.22935779816514</v>
      </c>
      <c r="Q2443" s="13">
        <f>(((Table1[[#This Row],[deadline]]/60)/60)/24)+DATE(1970,1,1)</f>
        <v>42208.207638888889</v>
      </c>
      <c r="R2443" s="13">
        <f>(((Table1[[#This Row],[launched_at]]/60)/60)/24)+DATE(1970,1,1)</f>
        <v>42187.125625000001</v>
      </c>
      <c r="S2443" t="s">
        <v>8358</v>
      </c>
      <c r="T2443" t="s">
        <v>8343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ROUND(SUM((Table1[[#This Row],[pledged]]/Table1[[#This Row],[goal]])*100),0)</f>
        <v>126</v>
      </c>
      <c r="P2444" s="8">
        <f>IFERROR(Table1[[#This Row],[pledged]]/Table1[[#This Row],[backers_count]],"0")</f>
        <v>81.252688172043008</v>
      </c>
      <c r="Q2444" s="13">
        <f>(((Table1[[#This Row],[deadline]]/60)/60)/24)+DATE(1970,1,1)</f>
        <v>42082.625324074077</v>
      </c>
      <c r="R2444" s="13">
        <f>(((Table1[[#This Row],[launched_at]]/60)/60)/24)+DATE(1970,1,1)</f>
        <v>42052.666990740734</v>
      </c>
      <c r="S2444" t="s">
        <v>8358</v>
      </c>
      <c r="T2444" t="s">
        <v>8343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ROUND(SUM((Table1[[#This Row],[pledged]]/Table1[[#This Row],[goal]])*100),0)</f>
        <v>203</v>
      </c>
      <c r="P2445" s="8">
        <f>IFERROR(Table1[[#This Row],[pledged]]/Table1[[#This Row],[backers_count]],"0")</f>
        <v>130.23469453376205</v>
      </c>
      <c r="Q2445" s="13">
        <f>(((Table1[[#This Row],[deadline]]/60)/60)/24)+DATE(1970,1,1)</f>
        <v>41866.625254629631</v>
      </c>
      <c r="R2445" s="13">
        <f>(((Table1[[#This Row],[launched_at]]/60)/60)/24)+DATE(1970,1,1)</f>
        <v>41836.625254629631</v>
      </c>
      <c r="S2445" t="s">
        <v>8358</v>
      </c>
      <c r="T2445" t="s">
        <v>8343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ROUND(SUM((Table1[[#This Row],[pledged]]/Table1[[#This Row],[goal]])*100),0)</f>
        <v>109</v>
      </c>
      <c r="P2446" s="8">
        <f>IFERROR(Table1[[#This Row],[pledged]]/Table1[[#This Row],[backers_count]],"0")</f>
        <v>53.409836065573771</v>
      </c>
      <c r="Q2446" s="13">
        <f>(((Table1[[#This Row],[deadline]]/60)/60)/24)+DATE(1970,1,1)</f>
        <v>42515.754525462966</v>
      </c>
      <c r="R2446" s="13">
        <f>(((Table1[[#This Row],[launched_at]]/60)/60)/24)+DATE(1970,1,1)</f>
        <v>42485.754525462966</v>
      </c>
      <c r="S2446" t="s">
        <v>8358</v>
      </c>
      <c r="T2446" t="s">
        <v>8343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ROUND(SUM((Table1[[#This Row],[pledged]]/Table1[[#This Row],[goal]])*100),0)</f>
        <v>173</v>
      </c>
      <c r="P2447" s="8">
        <f>IFERROR(Table1[[#This Row],[pledged]]/Table1[[#This Row],[backers_count]],"0")</f>
        <v>75.130434782608702</v>
      </c>
      <c r="Q2447" s="13">
        <f>(((Table1[[#This Row],[deadline]]/60)/60)/24)+DATE(1970,1,1)</f>
        <v>42273.190057870372</v>
      </c>
      <c r="R2447" s="13">
        <f>(((Table1[[#This Row],[launched_at]]/60)/60)/24)+DATE(1970,1,1)</f>
        <v>42243.190057870372</v>
      </c>
      <c r="S2447" t="s">
        <v>8358</v>
      </c>
      <c r="T2447" t="s">
        <v>8343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ROUND(SUM((Table1[[#This Row],[pledged]]/Table1[[#This Row],[goal]])*100),0)</f>
        <v>168</v>
      </c>
      <c r="P2448" s="8">
        <f>IFERROR(Table1[[#This Row],[pledged]]/Table1[[#This Row],[backers_count]],"0")</f>
        <v>75.666666666666671</v>
      </c>
      <c r="Q2448" s="13">
        <f>(((Table1[[#This Row],[deadline]]/60)/60)/24)+DATE(1970,1,1)</f>
        <v>42700.64434027778</v>
      </c>
      <c r="R2448" s="13">
        <f>(((Table1[[#This Row],[launched_at]]/60)/60)/24)+DATE(1970,1,1)</f>
        <v>42670.602673611109</v>
      </c>
      <c r="S2448" t="s">
        <v>8358</v>
      </c>
      <c r="T2448" t="s">
        <v>8343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ROUND(SUM((Table1[[#This Row],[pledged]]/Table1[[#This Row],[goal]])*100),0)</f>
        <v>427</v>
      </c>
      <c r="P2449" s="8">
        <f>IFERROR(Table1[[#This Row],[pledged]]/Table1[[#This Row],[backers_count]],"0")</f>
        <v>31.691394658753708</v>
      </c>
      <c r="Q2449" s="13">
        <f>(((Table1[[#This Row],[deadline]]/60)/60)/24)+DATE(1970,1,1)</f>
        <v>42686.166666666672</v>
      </c>
      <c r="R2449" s="13">
        <f>(((Table1[[#This Row],[launched_at]]/60)/60)/24)+DATE(1970,1,1)</f>
        <v>42654.469826388886</v>
      </c>
      <c r="S2449" t="s">
        <v>8358</v>
      </c>
      <c r="T2449" t="s">
        <v>8343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ROUND(SUM((Table1[[#This Row],[pledged]]/Table1[[#This Row],[goal]])*100),0)</f>
        <v>108</v>
      </c>
      <c r="P2450" s="8">
        <f>IFERROR(Table1[[#This Row],[pledged]]/Table1[[#This Row],[backers_count]],"0")</f>
        <v>47.777777777777779</v>
      </c>
      <c r="Q2450" s="13">
        <f>(((Table1[[#This Row],[deadline]]/60)/60)/24)+DATE(1970,1,1)</f>
        <v>42613.233333333337</v>
      </c>
      <c r="R2450" s="13">
        <f>(((Table1[[#This Row],[launched_at]]/60)/60)/24)+DATE(1970,1,1)</f>
        <v>42607.316122685181</v>
      </c>
      <c r="S2450" t="s">
        <v>8358</v>
      </c>
      <c r="T2450" t="s">
        <v>8343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ROUND(SUM((Table1[[#This Row],[pledged]]/Table1[[#This Row],[goal]])*100),0)</f>
        <v>108</v>
      </c>
      <c r="P2451" s="8">
        <f>IFERROR(Table1[[#This Row],[pledged]]/Table1[[#This Row],[backers_count]],"0")</f>
        <v>90</v>
      </c>
      <c r="Q2451" s="13">
        <f>(((Table1[[#This Row],[deadline]]/60)/60)/24)+DATE(1970,1,1)</f>
        <v>41973.184201388889</v>
      </c>
      <c r="R2451" s="13">
        <f>(((Table1[[#This Row],[launched_at]]/60)/60)/24)+DATE(1970,1,1)</f>
        <v>41943.142534722225</v>
      </c>
      <c r="S2451" t="s">
        <v>8358</v>
      </c>
      <c r="T2451" t="s">
        <v>8343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ROUND(SUM((Table1[[#This Row],[pledged]]/Table1[[#This Row],[goal]])*100),0)</f>
        <v>102</v>
      </c>
      <c r="P2452" s="8">
        <f>IFERROR(Table1[[#This Row],[pledged]]/Table1[[#This Row],[backers_count]],"0")</f>
        <v>149.31401960784314</v>
      </c>
      <c r="Q2452" s="13">
        <f>(((Table1[[#This Row],[deadline]]/60)/60)/24)+DATE(1970,1,1)</f>
        <v>41940.132638888892</v>
      </c>
      <c r="R2452" s="13">
        <f>(((Table1[[#This Row],[launched_at]]/60)/60)/24)+DATE(1970,1,1)</f>
        <v>41902.07240740741</v>
      </c>
      <c r="S2452" t="s">
        <v>8358</v>
      </c>
      <c r="T2452" t="s">
        <v>8343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ROUND(SUM((Table1[[#This Row],[pledged]]/Table1[[#This Row],[goal]])*100),0)</f>
        <v>115</v>
      </c>
      <c r="P2453" s="8">
        <f>IFERROR(Table1[[#This Row],[pledged]]/Table1[[#This Row],[backers_count]],"0")</f>
        <v>62.06989247311828</v>
      </c>
      <c r="Q2453" s="13">
        <f>(((Table1[[#This Row],[deadline]]/60)/60)/24)+DATE(1970,1,1)</f>
        <v>42799.908449074079</v>
      </c>
      <c r="R2453" s="13">
        <f>(((Table1[[#This Row],[launched_at]]/60)/60)/24)+DATE(1970,1,1)</f>
        <v>42779.908449074079</v>
      </c>
      <c r="S2453" t="s">
        <v>8358</v>
      </c>
      <c r="T2453" t="s">
        <v>8343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ROUND(SUM((Table1[[#This Row],[pledged]]/Table1[[#This Row],[goal]])*100),0)</f>
        <v>134</v>
      </c>
      <c r="P2454" s="8">
        <f>IFERROR(Table1[[#This Row],[pledged]]/Table1[[#This Row],[backers_count]],"0")</f>
        <v>53.4</v>
      </c>
      <c r="Q2454" s="13">
        <f>(((Table1[[#This Row],[deadline]]/60)/60)/24)+DATE(1970,1,1)</f>
        <v>42367.958333333328</v>
      </c>
      <c r="R2454" s="13">
        <f>(((Table1[[#This Row],[launched_at]]/60)/60)/24)+DATE(1970,1,1)</f>
        <v>42338.84375</v>
      </c>
      <c r="S2454" t="s">
        <v>8358</v>
      </c>
      <c r="T2454" t="s">
        <v>8343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ROUND(SUM((Table1[[#This Row],[pledged]]/Table1[[#This Row],[goal]])*100),0)</f>
        <v>155</v>
      </c>
      <c r="P2455" s="8">
        <f>IFERROR(Table1[[#This Row],[pledged]]/Table1[[#This Row],[backers_count]],"0")</f>
        <v>69.268656716417908</v>
      </c>
      <c r="Q2455" s="13">
        <f>(((Table1[[#This Row],[deadline]]/60)/60)/24)+DATE(1970,1,1)</f>
        <v>42768.692233796297</v>
      </c>
      <c r="R2455" s="13">
        <f>(((Table1[[#This Row],[launched_at]]/60)/60)/24)+DATE(1970,1,1)</f>
        <v>42738.692233796297</v>
      </c>
      <c r="S2455" t="s">
        <v>8358</v>
      </c>
      <c r="T2455" t="s">
        <v>8343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ROUND(SUM((Table1[[#This Row],[pledged]]/Table1[[#This Row],[goal]])*100),0)</f>
        <v>101</v>
      </c>
      <c r="P2456" s="8">
        <f>IFERROR(Table1[[#This Row],[pledged]]/Table1[[#This Row],[backers_count]],"0")</f>
        <v>271.50769230769231</v>
      </c>
      <c r="Q2456" s="13">
        <f>(((Table1[[#This Row],[deadline]]/60)/60)/24)+DATE(1970,1,1)</f>
        <v>42805.201481481476</v>
      </c>
      <c r="R2456" s="13">
        <f>(((Table1[[#This Row],[launched_at]]/60)/60)/24)+DATE(1970,1,1)</f>
        <v>42770.201481481476</v>
      </c>
      <c r="S2456" t="s">
        <v>8358</v>
      </c>
      <c r="T2456" t="s">
        <v>8343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ROUND(SUM((Table1[[#This Row],[pledged]]/Table1[[#This Row],[goal]])*100),0)</f>
        <v>182</v>
      </c>
      <c r="P2457" s="8">
        <f>IFERROR(Table1[[#This Row],[pledged]]/Table1[[#This Row],[backers_count]],"0")</f>
        <v>34.125</v>
      </c>
      <c r="Q2457" s="13">
        <f>(((Table1[[#This Row],[deadline]]/60)/60)/24)+DATE(1970,1,1)</f>
        <v>42480.781828703708</v>
      </c>
      <c r="R2457" s="13">
        <f>(((Table1[[#This Row],[launched_at]]/60)/60)/24)+DATE(1970,1,1)</f>
        <v>42452.781828703708</v>
      </c>
      <c r="S2457" t="s">
        <v>8358</v>
      </c>
      <c r="T2457" t="s">
        <v>8343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ROUND(SUM((Table1[[#This Row],[pledged]]/Table1[[#This Row],[goal]])*100),0)</f>
        <v>181</v>
      </c>
      <c r="P2458" s="8">
        <f>IFERROR(Table1[[#This Row],[pledged]]/Table1[[#This Row],[backers_count]],"0")</f>
        <v>40.492537313432834</v>
      </c>
      <c r="Q2458" s="13">
        <f>(((Table1[[#This Row],[deadline]]/60)/60)/24)+DATE(1970,1,1)</f>
        <v>42791.961099537039</v>
      </c>
      <c r="R2458" s="13">
        <f>(((Table1[[#This Row],[launched_at]]/60)/60)/24)+DATE(1970,1,1)</f>
        <v>42761.961099537039</v>
      </c>
      <c r="S2458" t="s">
        <v>8358</v>
      </c>
      <c r="T2458" t="s">
        <v>8343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ROUND(SUM((Table1[[#This Row],[pledged]]/Table1[[#This Row],[goal]])*100),0)</f>
        <v>102</v>
      </c>
      <c r="P2459" s="8">
        <f>IFERROR(Table1[[#This Row],[pledged]]/Table1[[#This Row],[backers_count]],"0")</f>
        <v>189.75806451612902</v>
      </c>
      <c r="Q2459" s="13">
        <f>(((Table1[[#This Row],[deadline]]/60)/60)/24)+DATE(1970,1,1)</f>
        <v>42453.560833333337</v>
      </c>
      <c r="R2459" s="13">
        <f>(((Table1[[#This Row],[launched_at]]/60)/60)/24)+DATE(1970,1,1)</f>
        <v>42423.602500000001</v>
      </c>
      <c r="S2459" t="s">
        <v>8358</v>
      </c>
      <c r="T2459" t="s">
        <v>8343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ROUND(SUM((Table1[[#This Row],[pledged]]/Table1[[#This Row],[goal]])*100),0)</f>
        <v>110</v>
      </c>
      <c r="P2460" s="8">
        <f>IFERROR(Table1[[#This Row],[pledged]]/Table1[[#This Row],[backers_count]],"0")</f>
        <v>68.862499999999997</v>
      </c>
      <c r="Q2460" s="13">
        <f>(((Table1[[#This Row],[deadline]]/60)/60)/24)+DATE(1970,1,1)</f>
        <v>42530.791666666672</v>
      </c>
      <c r="R2460" s="13">
        <f>(((Table1[[#This Row],[launched_at]]/60)/60)/24)+DATE(1970,1,1)</f>
        <v>42495.871736111112</v>
      </c>
      <c r="S2460" t="s">
        <v>8358</v>
      </c>
      <c r="T2460" t="s">
        <v>8343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ROUND(SUM((Table1[[#This Row],[pledged]]/Table1[[#This Row],[goal]])*100),0)</f>
        <v>102</v>
      </c>
      <c r="P2461" s="8">
        <f>IFERROR(Table1[[#This Row],[pledged]]/Table1[[#This Row],[backers_count]],"0")</f>
        <v>108.77659574468085</v>
      </c>
      <c r="Q2461" s="13">
        <f>(((Table1[[#This Row],[deadline]]/60)/60)/24)+DATE(1970,1,1)</f>
        <v>42452.595891203702</v>
      </c>
      <c r="R2461" s="13">
        <f>(((Table1[[#This Row],[launched_at]]/60)/60)/24)+DATE(1970,1,1)</f>
        <v>42407.637557870374</v>
      </c>
      <c r="S2461" t="s">
        <v>8358</v>
      </c>
      <c r="T2461" t="s">
        <v>8343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ROUND(SUM((Table1[[#This Row],[pledged]]/Table1[[#This Row],[goal]])*100),0)</f>
        <v>101</v>
      </c>
      <c r="P2462" s="8">
        <f>IFERROR(Table1[[#This Row],[pledged]]/Table1[[#This Row],[backers_count]],"0")</f>
        <v>125.98529411764706</v>
      </c>
      <c r="Q2462" s="13">
        <f>(((Table1[[#This Row],[deadline]]/60)/60)/24)+DATE(1970,1,1)</f>
        <v>42738.178472222222</v>
      </c>
      <c r="R2462" s="13">
        <f>(((Table1[[#This Row],[launched_at]]/60)/60)/24)+DATE(1970,1,1)</f>
        <v>42704.187118055561</v>
      </c>
      <c r="S2462" t="s">
        <v>8358</v>
      </c>
      <c r="T2462" t="s">
        <v>8343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ROUND(SUM((Table1[[#This Row],[pledged]]/Table1[[#This Row],[goal]])*100),0)</f>
        <v>104</v>
      </c>
      <c r="P2463" s="8">
        <f>IFERROR(Table1[[#This Row],[pledged]]/Table1[[#This Row],[backers_count]],"0")</f>
        <v>90.523255813953483</v>
      </c>
      <c r="Q2463" s="13">
        <f>(((Table1[[#This Row],[deadline]]/60)/60)/24)+DATE(1970,1,1)</f>
        <v>40817.125</v>
      </c>
      <c r="R2463" s="13">
        <f>(((Table1[[#This Row],[launched_at]]/60)/60)/24)+DATE(1970,1,1)</f>
        <v>40784.012696759259</v>
      </c>
      <c r="S2463" t="s">
        <v>8355</v>
      </c>
      <c r="T2463" t="s">
        <v>8324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ROUND(SUM((Table1[[#This Row],[pledged]]/Table1[[#This Row],[goal]])*100),0)</f>
        <v>111</v>
      </c>
      <c r="P2464" s="8">
        <f>IFERROR(Table1[[#This Row],[pledged]]/Table1[[#This Row],[backers_count]],"0")</f>
        <v>28.880434782608695</v>
      </c>
      <c r="Q2464" s="13">
        <f>(((Table1[[#This Row],[deadline]]/60)/60)/24)+DATE(1970,1,1)</f>
        <v>41109.186296296299</v>
      </c>
      <c r="R2464" s="13">
        <f>(((Table1[[#This Row],[launched_at]]/60)/60)/24)+DATE(1970,1,1)</f>
        <v>41089.186296296299</v>
      </c>
      <c r="S2464" t="s">
        <v>8355</v>
      </c>
      <c r="T2464" t="s">
        <v>8324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ROUND(SUM((Table1[[#This Row],[pledged]]/Table1[[#This Row],[goal]])*100),0)</f>
        <v>116</v>
      </c>
      <c r="P2465" s="8">
        <f>IFERROR(Table1[[#This Row],[pledged]]/Table1[[#This Row],[backers_count]],"0")</f>
        <v>31</v>
      </c>
      <c r="Q2465" s="13">
        <f>(((Table1[[#This Row],[deadline]]/60)/60)/24)+DATE(1970,1,1)</f>
        <v>41380.791666666664</v>
      </c>
      <c r="R2465" s="13">
        <f>(((Table1[[#This Row],[launched_at]]/60)/60)/24)+DATE(1970,1,1)</f>
        <v>41341.111400462964</v>
      </c>
      <c r="S2465" t="s">
        <v>8355</v>
      </c>
      <c r="T2465" t="s">
        <v>8324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ROUND(SUM((Table1[[#This Row],[pledged]]/Table1[[#This Row],[goal]])*100),0)</f>
        <v>111</v>
      </c>
      <c r="P2466" s="8">
        <f>IFERROR(Table1[[#This Row],[pledged]]/Table1[[#This Row],[backers_count]],"0")</f>
        <v>51.674418604651166</v>
      </c>
      <c r="Q2466" s="13">
        <f>(((Table1[[#This Row],[deadline]]/60)/60)/24)+DATE(1970,1,1)</f>
        <v>42277.811805555553</v>
      </c>
      <c r="R2466" s="13">
        <f>(((Table1[[#This Row],[launched_at]]/60)/60)/24)+DATE(1970,1,1)</f>
        <v>42248.90042824074</v>
      </c>
      <c r="S2466" t="s">
        <v>8355</v>
      </c>
      <c r="T2466" t="s">
        <v>8324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ROUND(SUM((Table1[[#This Row],[pledged]]/Table1[[#This Row],[goal]])*100),0)</f>
        <v>180</v>
      </c>
      <c r="P2467" s="8">
        <f>IFERROR(Table1[[#This Row],[pledged]]/Table1[[#This Row],[backers_count]],"0")</f>
        <v>26.270833333333332</v>
      </c>
      <c r="Q2467" s="13">
        <f>(((Table1[[#This Row],[deadline]]/60)/60)/24)+DATE(1970,1,1)</f>
        <v>41175.719305555554</v>
      </c>
      <c r="R2467" s="13">
        <f>(((Table1[[#This Row],[launched_at]]/60)/60)/24)+DATE(1970,1,1)</f>
        <v>41145.719305555554</v>
      </c>
      <c r="S2467" t="s">
        <v>8355</v>
      </c>
      <c r="T2467" t="s">
        <v>8324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ROUND(SUM((Table1[[#This Row],[pledged]]/Table1[[#This Row],[goal]])*100),0)</f>
        <v>100</v>
      </c>
      <c r="P2468" s="8">
        <f>IFERROR(Table1[[#This Row],[pledged]]/Table1[[#This Row],[backers_count]],"0")</f>
        <v>48.07692307692308</v>
      </c>
      <c r="Q2468" s="13">
        <f>(((Table1[[#This Row],[deadline]]/60)/60)/24)+DATE(1970,1,1)</f>
        <v>41403.102465277778</v>
      </c>
      <c r="R2468" s="13">
        <f>(((Table1[[#This Row],[launched_at]]/60)/60)/24)+DATE(1970,1,1)</f>
        <v>41373.102465277778</v>
      </c>
      <c r="S2468" t="s">
        <v>8355</v>
      </c>
      <c r="T2468" t="s">
        <v>8324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ROUND(SUM((Table1[[#This Row],[pledged]]/Table1[[#This Row],[goal]])*100),0)</f>
        <v>119</v>
      </c>
      <c r="P2469" s="8">
        <f>IFERROR(Table1[[#This Row],[pledged]]/Table1[[#This Row],[backers_count]],"0")</f>
        <v>27.558139534883722</v>
      </c>
      <c r="Q2469" s="13">
        <f>(((Table1[[#This Row],[deadline]]/60)/60)/24)+DATE(1970,1,1)</f>
        <v>41039.708333333336</v>
      </c>
      <c r="R2469" s="13">
        <f>(((Table1[[#This Row],[launched_at]]/60)/60)/24)+DATE(1970,1,1)</f>
        <v>41025.874201388891</v>
      </c>
      <c r="S2469" t="s">
        <v>8355</v>
      </c>
      <c r="T2469" t="s">
        <v>8324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ROUND(SUM((Table1[[#This Row],[pledged]]/Table1[[#This Row],[goal]])*100),0)</f>
        <v>107</v>
      </c>
      <c r="P2470" s="8">
        <f>IFERROR(Table1[[#This Row],[pledged]]/Table1[[#This Row],[backers_count]],"0")</f>
        <v>36.97137931034483</v>
      </c>
      <c r="Q2470" s="13">
        <f>(((Table1[[#This Row],[deadline]]/60)/60)/24)+DATE(1970,1,1)</f>
        <v>41210.208333333336</v>
      </c>
      <c r="R2470" s="13">
        <f>(((Table1[[#This Row],[launched_at]]/60)/60)/24)+DATE(1970,1,1)</f>
        <v>41174.154178240737</v>
      </c>
      <c r="S2470" t="s">
        <v>8355</v>
      </c>
      <c r="T2470" t="s">
        <v>8324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ROUND(SUM((Table1[[#This Row],[pledged]]/Table1[[#This Row],[goal]])*100),0)</f>
        <v>114</v>
      </c>
      <c r="P2471" s="8">
        <f>IFERROR(Table1[[#This Row],[pledged]]/Table1[[#This Row],[backers_count]],"0")</f>
        <v>29.021276595744681</v>
      </c>
      <c r="Q2471" s="13">
        <f>(((Table1[[#This Row],[deadline]]/60)/60)/24)+DATE(1970,1,1)</f>
        <v>40582.429733796293</v>
      </c>
      <c r="R2471" s="13">
        <f>(((Table1[[#This Row],[launched_at]]/60)/60)/24)+DATE(1970,1,1)</f>
        <v>40557.429733796293</v>
      </c>
      <c r="S2471" t="s">
        <v>8355</v>
      </c>
      <c r="T2471" t="s">
        <v>8324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ROUND(SUM((Table1[[#This Row],[pledged]]/Table1[[#This Row],[goal]])*100),0)</f>
        <v>103</v>
      </c>
      <c r="P2472" s="8">
        <f>IFERROR(Table1[[#This Row],[pledged]]/Table1[[#This Row],[backers_count]],"0")</f>
        <v>28.65666666666667</v>
      </c>
      <c r="Q2472" s="13">
        <f>(((Table1[[#This Row],[deadline]]/60)/60)/24)+DATE(1970,1,1)</f>
        <v>41053.07471064815</v>
      </c>
      <c r="R2472" s="13">
        <f>(((Table1[[#This Row],[launched_at]]/60)/60)/24)+DATE(1970,1,1)</f>
        <v>41023.07471064815</v>
      </c>
      <c r="S2472" t="s">
        <v>8355</v>
      </c>
      <c r="T2472" t="s">
        <v>8324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ROUND(SUM((Table1[[#This Row],[pledged]]/Table1[[#This Row],[goal]])*100),0)</f>
        <v>128</v>
      </c>
      <c r="P2473" s="8">
        <f>IFERROR(Table1[[#This Row],[pledged]]/Table1[[#This Row],[backers_count]],"0")</f>
        <v>37.647058823529413</v>
      </c>
      <c r="Q2473" s="13">
        <f>(((Table1[[#This Row],[deadline]]/60)/60)/24)+DATE(1970,1,1)</f>
        <v>40933.992962962962</v>
      </c>
      <c r="R2473" s="13">
        <f>(((Table1[[#This Row],[launched_at]]/60)/60)/24)+DATE(1970,1,1)</f>
        <v>40893.992962962962</v>
      </c>
      <c r="S2473" t="s">
        <v>8355</v>
      </c>
      <c r="T2473" t="s">
        <v>8324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ROUND(SUM((Table1[[#This Row],[pledged]]/Table1[[#This Row],[goal]])*100),0)</f>
        <v>136</v>
      </c>
      <c r="P2474" s="8">
        <f>IFERROR(Table1[[#This Row],[pledged]]/Table1[[#This Row],[backers_count]],"0")</f>
        <v>97.904038461538462</v>
      </c>
      <c r="Q2474" s="13">
        <f>(((Table1[[#This Row],[deadline]]/60)/60)/24)+DATE(1970,1,1)</f>
        <v>40425.043749999997</v>
      </c>
      <c r="R2474" s="13">
        <f>(((Table1[[#This Row],[launched_at]]/60)/60)/24)+DATE(1970,1,1)</f>
        <v>40354.11550925926</v>
      </c>
      <c r="S2474" t="s">
        <v>8355</v>
      </c>
      <c r="T2474" t="s">
        <v>8324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ROUND(SUM((Table1[[#This Row],[pledged]]/Table1[[#This Row],[goal]])*100),0)</f>
        <v>100</v>
      </c>
      <c r="P2475" s="8">
        <f>IFERROR(Table1[[#This Row],[pledged]]/Table1[[#This Row],[backers_count]],"0")</f>
        <v>42.553191489361701</v>
      </c>
      <c r="Q2475" s="13">
        <f>(((Table1[[#This Row],[deadline]]/60)/60)/24)+DATE(1970,1,1)</f>
        <v>41223.790150462963</v>
      </c>
      <c r="R2475" s="13">
        <f>(((Table1[[#This Row],[launched_at]]/60)/60)/24)+DATE(1970,1,1)</f>
        <v>41193.748483796298</v>
      </c>
      <c r="S2475" t="s">
        <v>8355</v>
      </c>
      <c r="T2475" t="s">
        <v>8324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ROUND(SUM((Table1[[#This Row],[pledged]]/Table1[[#This Row],[goal]])*100),0)</f>
        <v>100</v>
      </c>
      <c r="P2476" s="8">
        <f>IFERROR(Table1[[#This Row],[pledged]]/Table1[[#This Row],[backers_count]],"0")</f>
        <v>131.58368421052631</v>
      </c>
      <c r="Q2476" s="13">
        <f>(((Table1[[#This Row],[deadline]]/60)/60)/24)+DATE(1970,1,1)</f>
        <v>40462.011296296296</v>
      </c>
      <c r="R2476" s="13">
        <f>(((Table1[[#This Row],[launched_at]]/60)/60)/24)+DATE(1970,1,1)</f>
        <v>40417.011296296296</v>
      </c>
      <c r="S2476" t="s">
        <v>8355</v>
      </c>
      <c r="T2476" t="s">
        <v>8324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ROUND(SUM((Table1[[#This Row],[pledged]]/Table1[[#This Row],[goal]])*100),0)</f>
        <v>105</v>
      </c>
      <c r="P2477" s="8">
        <f>IFERROR(Table1[[#This Row],[pledged]]/Table1[[#This Row],[backers_count]],"0")</f>
        <v>32.320987654320987</v>
      </c>
      <c r="Q2477" s="13">
        <f>(((Table1[[#This Row],[deadline]]/60)/60)/24)+DATE(1970,1,1)</f>
        <v>40369.916666666664</v>
      </c>
      <c r="R2477" s="13">
        <f>(((Table1[[#This Row],[launched_at]]/60)/60)/24)+DATE(1970,1,1)</f>
        <v>40310.287673611114</v>
      </c>
      <c r="S2477" t="s">
        <v>8355</v>
      </c>
      <c r="T2477" t="s">
        <v>8324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ROUND(SUM((Table1[[#This Row],[pledged]]/Table1[[#This Row],[goal]])*100),0)</f>
        <v>105</v>
      </c>
      <c r="P2478" s="8">
        <f>IFERROR(Table1[[#This Row],[pledged]]/Table1[[#This Row],[backers_count]],"0")</f>
        <v>61.103999999999999</v>
      </c>
      <c r="Q2478" s="13">
        <f>(((Table1[[#This Row],[deadline]]/60)/60)/24)+DATE(1970,1,1)</f>
        <v>41946.370023148149</v>
      </c>
      <c r="R2478" s="13">
        <f>(((Table1[[#This Row],[launched_at]]/60)/60)/24)+DATE(1970,1,1)</f>
        <v>41913.328356481477</v>
      </c>
      <c r="S2478" t="s">
        <v>8355</v>
      </c>
      <c r="T2478" t="s">
        <v>8324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ROUND(SUM((Table1[[#This Row],[pledged]]/Table1[[#This Row],[goal]])*100),0)</f>
        <v>171</v>
      </c>
      <c r="P2479" s="8">
        <f>IFERROR(Table1[[#This Row],[pledged]]/Table1[[#This Row],[backers_count]],"0")</f>
        <v>31.341463414634145</v>
      </c>
      <c r="Q2479" s="13">
        <f>(((Table1[[#This Row],[deadline]]/60)/60)/24)+DATE(1970,1,1)</f>
        <v>41133.691493055558</v>
      </c>
      <c r="R2479" s="13">
        <f>(((Table1[[#This Row],[launched_at]]/60)/60)/24)+DATE(1970,1,1)</f>
        <v>41088.691493055558</v>
      </c>
      <c r="S2479" t="s">
        <v>8355</v>
      </c>
      <c r="T2479" t="s">
        <v>8324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ROUND(SUM((Table1[[#This Row],[pledged]]/Table1[[#This Row],[goal]])*100),0)</f>
        <v>128</v>
      </c>
      <c r="P2480" s="8">
        <f>IFERROR(Table1[[#This Row],[pledged]]/Table1[[#This Row],[backers_count]],"0")</f>
        <v>129.1139240506329</v>
      </c>
      <c r="Q2480" s="13">
        <f>(((Table1[[#This Row],[deadline]]/60)/60)/24)+DATE(1970,1,1)</f>
        <v>41287.950381944444</v>
      </c>
      <c r="R2480" s="13">
        <f>(((Table1[[#This Row],[launched_at]]/60)/60)/24)+DATE(1970,1,1)</f>
        <v>41257.950381944444</v>
      </c>
      <c r="S2480" t="s">
        <v>8355</v>
      </c>
      <c r="T2480" t="s">
        <v>8324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ROUND(SUM((Table1[[#This Row],[pledged]]/Table1[[#This Row],[goal]])*100),0)</f>
        <v>133</v>
      </c>
      <c r="P2481" s="8">
        <f>IFERROR(Table1[[#This Row],[pledged]]/Table1[[#This Row],[backers_count]],"0")</f>
        <v>25.020624999999999</v>
      </c>
      <c r="Q2481" s="13">
        <f>(((Table1[[#This Row],[deadline]]/60)/60)/24)+DATE(1970,1,1)</f>
        <v>41118.083333333336</v>
      </c>
      <c r="R2481" s="13">
        <f>(((Table1[[#This Row],[launched_at]]/60)/60)/24)+DATE(1970,1,1)</f>
        <v>41107.726782407408</v>
      </c>
      <c r="S2481" t="s">
        <v>8355</v>
      </c>
      <c r="T2481" t="s">
        <v>8324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ROUND(SUM((Table1[[#This Row],[pledged]]/Table1[[#This Row],[goal]])*100),0)</f>
        <v>100</v>
      </c>
      <c r="P2482" s="8">
        <f>IFERROR(Table1[[#This Row],[pledged]]/Table1[[#This Row],[backers_count]],"0")</f>
        <v>250</v>
      </c>
      <c r="Q2482" s="13">
        <f>(((Table1[[#This Row],[deadline]]/60)/60)/24)+DATE(1970,1,1)</f>
        <v>42287.936157407406</v>
      </c>
      <c r="R2482" s="13">
        <f>(((Table1[[#This Row],[launched_at]]/60)/60)/24)+DATE(1970,1,1)</f>
        <v>42227.936157407406</v>
      </c>
      <c r="S2482" t="s">
        <v>8355</v>
      </c>
      <c r="T2482" t="s">
        <v>8324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ROUND(SUM((Table1[[#This Row],[pledged]]/Table1[[#This Row],[goal]])*100),0)</f>
        <v>113</v>
      </c>
      <c r="P2483" s="8">
        <f>IFERROR(Table1[[#This Row],[pledged]]/Table1[[#This Row],[backers_count]],"0")</f>
        <v>47.541473684210523</v>
      </c>
      <c r="Q2483" s="13">
        <f>(((Table1[[#This Row],[deadline]]/60)/60)/24)+DATE(1970,1,1)</f>
        <v>41029.645925925928</v>
      </c>
      <c r="R2483" s="13">
        <f>(((Table1[[#This Row],[launched_at]]/60)/60)/24)+DATE(1970,1,1)</f>
        <v>40999.645925925928</v>
      </c>
      <c r="S2483" t="s">
        <v>8355</v>
      </c>
      <c r="T2483" t="s">
        <v>8324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ROUND(SUM((Table1[[#This Row],[pledged]]/Table1[[#This Row],[goal]])*100),0)</f>
        <v>100</v>
      </c>
      <c r="P2484" s="8">
        <f>IFERROR(Table1[[#This Row],[pledged]]/Table1[[#This Row],[backers_count]],"0")</f>
        <v>40.04</v>
      </c>
      <c r="Q2484" s="13">
        <f>(((Table1[[#This Row],[deadline]]/60)/60)/24)+DATE(1970,1,1)</f>
        <v>40756.782210648147</v>
      </c>
      <c r="R2484" s="13">
        <f>(((Table1[[#This Row],[launched_at]]/60)/60)/24)+DATE(1970,1,1)</f>
        <v>40711.782210648147</v>
      </c>
      <c r="S2484" t="s">
        <v>8355</v>
      </c>
      <c r="T2484" t="s">
        <v>8324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ROUND(SUM((Table1[[#This Row],[pledged]]/Table1[[#This Row],[goal]])*100),0)</f>
        <v>114</v>
      </c>
      <c r="P2485" s="8">
        <f>IFERROR(Table1[[#This Row],[pledged]]/Table1[[#This Row],[backers_count]],"0")</f>
        <v>65.84210526315789</v>
      </c>
      <c r="Q2485" s="13">
        <f>(((Table1[[#This Row],[deadline]]/60)/60)/24)+DATE(1970,1,1)</f>
        <v>41030.708368055559</v>
      </c>
      <c r="R2485" s="13">
        <f>(((Table1[[#This Row],[launched_at]]/60)/60)/24)+DATE(1970,1,1)</f>
        <v>40970.750034722223</v>
      </c>
      <c r="S2485" t="s">
        <v>8355</v>
      </c>
      <c r="T2485" t="s">
        <v>8324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ROUND(SUM((Table1[[#This Row],[pledged]]/Table1[[#This Row],[goal]])*100),0)</f>
        <v>119</v>
      </c>
      <c r="P2486" s="8">
        <f>IFERROR(Table1[[#This Row],[pledged]]/Table1[[#This Row],[backers_count]],"0")</f>
        <v>46.401222222222216</v>
      </c>
      <c r="Q2486" s="13">
        <f>(((Table1[[#This Row],[deadline]]/60)/60)/24)+DATE(1970,1,1)</f>
        <v>40801.916701388887</v>
      </c>
      <c r="R2486" s="13">
        <f>(((Table1[[#This Row],[launched_at]]/60)/60)/24)+DATE(1970,1,1)</f>
        <v>40771.916701388887</v>
      </c>
      <c r="S2486" t="s">
        <v>8355</v>
      </c>
      <c r="T2486" t="s">
        <v>8324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ROUND(SUM((Table1[[#This Row],[pledged]]/Table1[[#This Row],[goal]])*100),0)</f>
        <v>103</v>
      </c>
      <c r="P2487" s="8">
        <f>IFERROR(Table1[[#This Row],[pledged]]/Table1[[#This Row],[backers_count]],"0")</f>
        <v>50.365853658536587</v>
      </c>
      <c r="Q2487" s="13">
        <f>(((Table1[[#This Row],[deadline]]/60)/60)/24)+DATE(1970,1,1)</f>
        <v>40828.998599537037</v>
      </c>
      <c r="R2487" s="13">
        <f>(((Table1[[#This Row],[launched_at]]/60)/60)/24)+DATE(1970,1,1)</f>
        <v>40793.998599537037</v>
      </c>
      <c r="S2487" t="s">
        <v>8355</v>
      </c>
      <c r="T2487" t="s">
        <v>8324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ROUND(SUM((Table1[[#This Row],[pledged]]/Table1[[#This Row],[goal]])*100),0)</f>
        <v>266</v>
      </c>
      <c r="P2488" s="8">
        <f>IFERROR(Table1[[#This Row],[pledged]]/Table1[[#This Row],[backers_count]],"0")</f>
        <v>26.566666666666666</v>
      </c>
      <c r="Q2488" s="13">
        <f>(((Table1[[#This Row],[deadline]]/60)/60)/24)+DATE(1970,1,1)</f>
        <v>41021.708055555559</v>
      </c>
      <c r="R2488" s="13">
        <f>(((Table1[[#This Row],[launched_at]]/60)/60)/24)+DATE(1970,1,1)</f>
        <v>40991.708055555559</v>
      </c>
      <c r="S2488" t="s">
        <v>8355</v>
      </c>
      <c r="T2488" t="s">
        <v>8324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ROUND(SUM((Table1[[#This Row],[pledged]]/Table1[[#This Row],[goal]])*100),0)</f>
        <v>100</v>
      </c>
      <c r="P2489" s="8">
        <f>IFERROR(Table1[[#This Row],[pledged]]/Table1[[#This Row],[backers_count]],"0")</f>
        <v>39.493684210526318</v>
      </c>
      <c r="Q2489" s="13">
        <f>(((Table1[[#This Row],[deadline]]/60)/60)/24)+DATE(1970,1,1)</f>
        <v>41056.083298611113</v>
      </c>
      <c r="R2489" s="13">
        <f>(((Table1[[#This Row],[launched_at]]/60)/60)/24)+DATE(1970,1,1)</f>
        <v>41026.083298611113</v>
      </c>
      <c r="S2489" t="s">
        <v>8355</v>
      </c>
      <c r="T2489" t="s">
        <v>8324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ROUND(SUM((Table1[[#This Row],[pledged]]/Table1[[#This Row],[goal]])*100),0)</f>
        <v>107</v>
      </c>
      <c r="P2490" s="8">
        <f>IFERROR(Table1[[#This Row],[pledged]]/Table1[[#This Row],[backers_count]],"0")</f>
        <v>49.246153846153845</v>
      </c>
      <c r="Q2490" s="13">
        <f>(((Table1[[#This Row],[deadline]]/60)/60)/24)+DATE(1970,1,1)</f>
        <v>40863.674861111111</v>
      </c>
      <c r="R2490" s="13">
        <f>(((Table1[[#This Row],[launched_at]]/60)/60)/24)+DATE(1970,1,1)</f>
        <v>40833.633194444446</v>
      </c>
      <c r="S2490" t="s">
        <v>8355</v>
      </c>
      <c r="T2490" t="s">
        <v>8324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ROUND(SUM((Table1[[#This Row],[pledged]]/Table1[[#This Row],[goal]])*100),0)</f>
        <v>134</v>
      </c>
      <c r="P2491" s="8">
        <f>IFERROR(Table1[[#This Row],[pledged]]/Table1[[#This Row],[backers_count]],"0")</f>
        <v>62.38</v>
      </c>
      <c r="Q2491" s="13">
        <f>(((Table1[[#This Row],[deadline]]/60)/60)/24)+DATE(1970,1,1)</f>
        <v>41403.690266203703</v>
      </c>
      <c r="R2491" s="13">
        <f>(((Table1[[#This Row],[launched_at]]/60)/60)/24)+DATE(1970,1,1)</f>
        <v>41373.690266203703</v>
      </c>
      <c r="S2491" t="s">
        <v>8355</v>
      </c>
      <c r="T2491" t="s">
        <v>8324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ROUND(SUM((Table1[[#This Row],[pledged]]/Table1[[#This Row],[goal]])*100),0)</f>
        <v>121</v>
      </c>
      <c r="P2492" s="8">
        <f>IFERROR(Table1[[#This Row],[pledged]]/Table1[[#This Row],[backers_count]],"0")</f>
        <v>37.9375</v>
      </c>
      <c r="Q2492" s="13">
        <f>(((Table1[[#This Row],[deadline]]/60)/60)/24)+DATE(1970,1,1)</f>
        <v>41083.227731481478</v>
      </c>
      <c r="R2492" s="13">
        <f>(((Table1[[#This Row],[launched_at]]/60)/60)/24)+DATE(1970,1,1)</f>
        <v>41023.227731481478</v>
      </c>
      <c r="S2492" t="s">
        <v>8355</v>
      </c>
      <c r="T2492" t="s">
        <v>8324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ROUND(SUM((Table1[[#This Row],[pledged]]/Table1[[#This Row],[goal]])*100),0)</f>
        <v>103</v>
      </c>
      <c r="P2493" s="8">
        <f>IFERROR(Table1[[#This Row],[pledged]]/Table1[[#This Row],[backers_count]],"0")</f>
        <v>51.6</v>
      </c>
      <c r="Q2493" s="13">
        <f>(((Table1[[#This Row],[deadline]]/60)/60)/24)+DATE(1970,1,1)</f>
        <v>40559.07708333333</v>
      </c>
      <c r="R2493" s="13">
        <f>(((Table1[[#This Row],[launched_at]]/60)/60)/24)+DATE(1970,1,1)</f>
        <v>40542.839282407411</v>
      </c>
      <c r="S2493" t="s">
        <v>8355</v>
      </c>
      <c r="T2493" t="s">
        <v>8324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ROUND(SUM((Table1[[#This Row],[pledged]]/Table1[[#This Row],[goal]])*100),0)</f>
        <v>125</v>
      </c>
      <c r="P2494" s="8">
        <f>IFERROR(Table1[[#This Row],[pledged]]/Table1[[#This Row],[backers_count]],"0")</f>
        <v>27.777777777777779</v>
      </c>
      <c r="Q2494" s="13">
        <f>(((Table1[[#This Row],[deadline]]/60)/60)/24)+DATE(1970,1,1)</f>
        <v>41076.415972222225</v>
      </c>
      <c r="R2494" s="13">
        <f>(((Table1[[#This Row],[launched_at]]/60)/60)/24)+DATE(1970,1,1)</f>
        <v>41024.985972222225</v>
      </c>
      <c r="S2494" t="s">
        <v>8355</v>
      </c>
      <c r="T2494" t="s">
        <v>8324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ROUND(SUM((Table1[[#This Row],[pledged]]/Table1[[#This Row],[goal]])*100),0)</f>
        <v>129</v>
      </c>
      <c r="P2495" s="8">
        <f>IFERROR(Table1[[#This Row],[pledged]]/Table1[[#This Row],[backers_count]],"0")</f>
        <v>99.382239382239376</v>
      </c>
      <c r="Q2495" s="13">
        <f>(((Table1[[#This Row],[deadline]]/60)/60)/24)+DATE(1970,1,1)</f>
        <v>41393.168287037035</v>
      </c>
      <c r="R2495" s="13">
        <f>(((Table1[[#This Row],[launched_at]]/60)/60)/24)+DATE(1970,1,1)</f>
        <v>41348.168287037035</v>
      </c>
      <c r="S2495" t="s">
        <v>8355</v>
      </c>
      <c r="T2495" t="s">
        <v>8324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ROUND(SUM((Table1[[#This Row],[pledged]]/Table1[[#This Row],[goal]])*100),0)</f>
        <v>101</v>
      </c>
      <c r="P2496" s="8">
        <f>IFERROR(Table1[[#This Row],[pledged]]/Table1[[#This Row],[backers_count]],"0")</f>
        <v>38.848205128205123</v>
      </c>
      <c r="Q2496" s="13">
        <f>(((Table1[[#This Row],[deadline]]/60)/60)/24)+DATE(1970,1,1)</f>
        <v>41052.645185185182</v>
      </c>
      <c r="R2496" s="13">
        <f>(((Table1[[#This Row],[launched_at]]/60)/60)/24)+DATE(1970,1,1)</f>
        <v>41022.645185185182</v>
      </c>
      <c r="S2496" t="s">
        <v>8355</v>
      </c>
      <c r="T2496" t="s">
        <v>8324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ROUND(SUM((Table1[[#This Row],[pledged]]/Table1[[#This Row],[goal]])*100),0)</f>
        <v>128</v>
      </c>
      <c r="P2497" s="8">
        <f>IFERROR(Table1[[#This Row],[pledged]]/Table1[[#This Row],[backers_count]],"0")</f>
        <v>45.548809523809524</v>
      </c>
      <c r="Q2497" s="13">
        <f>(((Table1[[#This Row],[deadline]]/60)/60)/24)+DATE(1970,1,1)</f>
        <v>41066.946469907409</v>
      </c>
      <c r="R2497" s="13">
        <f>(((Table1[[#This Row],[launched_at]]/60)/60)/24)+DATE(1970,1,1)</f>
        <v>41036.946469907409</v>
      </c>
      <c r="S2497" t="s">
        <v>8355</v>
      </c>
      <c r="T2497" t="s">
        <v>8324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ROUND(SUM((Table1[[#This Row],[pledged]]/Table1[[#This Row],[goal]])*100),0)</f>
        <v>100</v>
      </c>
      <c r="P2498" s="8">
        <f>IFERROR(Table1[[#This Row],[pledged]]/Table1[[#This Row],[backers_count]],"0")</f>
        <v>600</v>
      </c>
      <c r="Q2498" s="13">
        <f>(((Table1[[#This Row],[deadline]]/60)/60)/24)+DATE(1970,1,1)</f>
        <v>41362.954768518517</v>
      </c>
      <c r="R2498" s="13">
        <f>(((Table1[[#This Row],[launched_at]]/60)/60)/24)+DATE(1970,1,1)</f>
        <v>41327.996435185189</v>
      </c>
      <c r="S2498" t="s">
        <v>8355</v>
      </c>
      <c r="T2498" t="s">
        <v>8324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ROUND(SUM((Table1[[#This Row],[pledged]]/Table1[[#This Row],[goal]])*100),0)</f>
        <v>113</v>
      </c>
      <c r="P2499" s="8">
        <f>IFERROR(Table1[[#This Row],[pledged]]/Table1[[#This Row],[backers_count]],"0")</f>
        <v>80.551071428571419</v>
      </c>
      <c r="Q2499" s="13">
        <f>(((Table1[[#This Row],[deadline]]/60)/60)/24)+DATE(1970,1,1)</f>
        <v>40760.878912037035</v>
      </c>
      <c r="R2499" s="13">
        <f>(((Table1[[#This Row],[launched_at]]/60)/60)/24)+DATE(1970,1,1)</f>
        <v>40730.878912037035</v>
      </c>
      <c r="S2499" t="s">
        <v>8355</v>
      </c>
      <c r="T2499" t="s">
        <v>8324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ROUND(SUM((Table1[[#This Row],[pledged]]/Table1[[#This Row],[goal]])*100),0)</f>
        <v>106</v>
      </c>
      <c r="P2500" s="8">
        <f>IFERROR(Table1[[#This Row],[pledged]]/Table1[[#This Row],[backers_count]],"0")</f>
        <v>52.8</v>
      </c>
      <c r="Q2500" s="13">
        <f>(((Table1[[#This Row],[deadline]]/60)/60)/24)+DATE(1970,1,1)</f>
        <v>42031.967442129629</v>
      </c>
      <c r="R2500" s="13">
        <f>(((Table1[[#This Row],[launched_at]]/60)/60)/24)+DATE(1970,1,1)</f>
        <v>42017.967442129629</v>
      </c>
      <c r="S2500" t="s">
        <v>8355</v>
      </c>
      <c r="T2500" t="s">
        <v>8324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ROUND(SUM((Table1[[#This Row],[pledged]]/Table1[[#This Row],[goal]])*100),0)</f>
        <v>203</v>
      </c>
      <c r="P2501" s="8">
        <f>IFERROR(Table1[[#This Row],[pledged]]/Table1[[#This Row],[backers_count]],"0")</f>
        <v>47.676470588235297</v>
      </c>
      <c r="Q2501" s="13">
        <f>(((Table1[[#This Row],[deadline]]/60)/60)/24)+DATE(1970,1,1)</f>
        <v>41274.75</v>
      </c>
      <c r="R2501" s="13">
        <f>(((Table1[[#This Row],[launched_at]]/60)/60)/24)+DATE(1970,1,1)</f>
        <v>41226.648576388885</v>
      </c>
      <c r="S2501" t="s">
        <v>8355</v>
      </c>
      <c r="T2501" t="s">
        <v>8324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ROUND(SUM((Table1[[#This Row],[pledged]]/Table1[[#This Row],[goal]])*100),0)</f>
        <v>113</v>
      </c>
      <c r="P2502" s="8">
        <f>IFERROR(Table1[[#This Row],[pledged]]/Table1[[#This Row],[backers_count]],"0")</f>
        <v>23.448275862068964</v>
      </c>
      <c r="Q2502" s="13">
        <f>(((Table1[[#This Row],[deadline]]/60)/60)/24)+DATE(1970,1,1)</f>
        <v>41083.772858796299</v>
      </c>
      <c r="R2502" s="13">
        <f>(((Table1[[#This Row],[launched_at]]/60)/60)/24)+DATE(1970,1,1)</f>
        <v>41053.772858796299</v>
      </c>
      <c r="S2502" t="s">
        <v>8355</v>
      </c>
      <c r="T2502" t="s">
        <v>8324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ROUND(SUM((Table1[[#This Row],[pledged]]/Table1[[#This Row],[goal]])*100),0)</f>
        <v>3</v>
      </c>
      <c r="P2503" s="8">
        <f>IFERROR(Table1[[#This Row],[pledged]]/Table1[[#This Row],[backers_count]],"0")</f>
        <v>40.142857142857146</v>
      </c>
      <c r="Q2503" s="13">
        <f>(((Table1[[#This Row],[deadline]]/60)/60)/24)+DATE(1970,1,1)</f>
        <v>42274.776666666665</v>
      </c>
      <c r="R2503" s="13">
        <f>(((Table1[[#This Row],[launched_at]]/60)/60)/24)+DATE(1970,1,1)</f>
        <v>42244.776666666665</v>
      </c>
      <c r="S2503" t="s">
        <v>8358</v>
      </c>
      <c r="T2503" t="s">
        <v>8344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ROUND(SUM((Table1[[#This Row],[pledged]]/Table1[[#This Row],[goal]])*100),0)</f>
        <v>0</v>
      </c>
      <c r="P2504" s="8">
        <f>IFERROR(Table1[[#This Row],[pledged]]/Table1[[#This Row],[backers_count]],"0")</f>
        <v>17.2</v>
      </c>
      <c r="Q2504" s="13">
        <f>(((Table1[[#This Row],[deadline]]/60)/60)/24)+DATE(1970,1,1)</f>
        <v>41903.825439814813</v>
      </c>
      <c r="R2504" s="13">
        <f>(((Table1[[#This Row],[launched_at]]/60)/60)/24)+DATE(1970,1,1)</f>
        <v>41858.825439814813</v>
      </c>
      <c r="S2504" t="s">
        <v>8358</v>
      </c>
      <c r="T2504" t="s">
        <v>8344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ROUND(SUM((Table1[[#This Row],[pledged]]/Table1[[#This Row],[goal]])*100),0)</f>
        <v>0</v>
      </c>
      <c r="P2505" s="8" t="str">
        <f>IFERROR(Table1[[#This Row],[pledged]]/Table1[[#This Row],[backers_count]],"0")</f>
        <v>0</v>
      </c>
      <c r="Q2505" s="13">
        <f>(((Table1[[#This Row],[deadline]]/60)/60)/24)+DATE(1970,1,1)</f>
        <v>42528.879166666666</v>
      </c>
      <c r="R2505" s="13">
        <f>(((Table1[[#This Row],[launched_at]]/60)/60)/24)+DATE(1970,1,1)</f>
        <v>42498.899398148147</v>
      </c>
      <c r="S2505" t="s">
        <v>8358</v>
      </c>
      <c r="T2505" t="s">
        <v>8344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ROUND(SUM((Table1[[#This Row],[pledged]]/Table1[[#This Row],[goal]])*100),0)</f>
        <v>0</v>
      </c>
      <c r="P2506" s="8" t="str">
        <f>IFERROR(Table1[[#This Row],[pledged]]/Table1[[#This Row],[backers_count]],"0")</f>
        <v>0</v>
      </c>
      <c r="Q2506" s="13">
        <f>(((Table1[[#This Row],[deadline]]/60)/60)/24)+DATE(1970,1,1)</f>
        <v>41958.057106481487</v>
      </c>
      <c r="R2506" s="13">
        <f>(((Table1[[#This Row],[launched_at]]/60)/60)/24)+DATE(1970,1,1)</f>
        <v>41928.015439814815</v>
      </c>
      <c r="S2506" t="s">
        <v>8358</v>
      </c>
      <c r="T2506" t="s">
        <v>8344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ROUND(SUM((Table1[[#This Row],[pledged]]/Table1[[#This Row],[goal]])*100),0)</f>
        <v>0</v>
      </c>
      <c r="P2507" s="8" t="str">
        <f>IFERROR(Table1[[#This Row],[pledged]]/Table1[[#This Row],[backers_count]],"0")</f>
        <v>0</v>
      </c>
      <c r="Q2507" s="13">
        <f>(((Table1[[#This Row],[deadline]]/60)/60)/24)+DATE(1970,1,1)</f>
        <v>42077.014074074075</v>
      </c>
      <c r="R2507" s="13">
        <f>(((Table1[[#This Row],[launched_at]]/60)/60)/24)+DATE(1970,1,1)</f>
        <v>42047.05574074074</v>
      </c>
      <c r="S2507" t="s">
        <v>8358</v>
      </c>
      <c r="T2507" t="s">
        <v>8344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ROUND(SUM((Table1[[#This Row],[pledged]]/Table1[[#This Row],[goal]])*100),0)</f>
        <v>1</v>
      </c>
      <c r="P2508" s="8">
        <f>IFERROR(Table1[[#This Row],[pledged]]/Table1[[#This Row],[backers_count]],"0")</f>
        <v>15</v>
      </c>
      <c r="Q2508" s="13">
        <f>(((Table1[[#This Row],[deadline]]/60)/60)/24)+DATE(1970,1,1)</f>
        <v>42280.875</v>
      </c>
      <c r="R2508" s="13">
        <f>(((Table1[[#This Row],[launched_at]]/60)/60)/24)+DATE(1970,1,1)</f>
        <v>42258.297094907408</v>
      </c>
      <c r="S2508" t="s">
        <v>8358</v>
      </c>
      <c r="T2508" t="s">
        <v>8344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ROUND(SUM((Table1[[#This Row],[pledged]]/Table1[[#This Row],[goal]])*100),0)</f>
        <v>0</v>
      </c>
      <c r="P2509" s="8" t="str">
        <f>IFERROR(Table1[[#This Row],[pledged]]/Table1[[#This Row],[backers_count]],"0")</f>
        <v>0</v>
      </c>
      <c r="Q2509" s="13">
        <f>(((Table1[[#This Row],[deadline]]/60)/60)/24)+DATE(1970,1,1)</f>
        <v>42135.072962962964</v>
      </c>
      <c r="R2509" s="13">
        <f>(((Table1[[#This Row],[launched_at]]/60)/60)/24)+DATE(1970,1,1)</f>
        <v>42105.072962962964</v>
      </c>
      <c r="S2509" t="s">
        <v>8358</v>
      </c>
      <c r="T2509" t="s">
        <v>8344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ROUND(SUM((Table1[[#This Row],[pledged]]/Table1[[#This Row],[goal]])*100),0)</f>
        <v>0</v>
      </c>
      <c r="P2510" s="8" t="str">
        <f>IFERROR(Table1[[#This Row],[pledged]]/Table1[[#This Row],[backers_count]],"0")</f>
        <v>0</v>
      </c>
      <c r="Q2510" s="13">
        <f>(((Table1[[#This Row],[deadline]]/60)/60)/24)+DATE(1970,1,1)</f>
        <v>41865.951782407406</v>
      </c>
      <c r="R2510" s="13">
        <f>(((Table1[[#This Row],[launched_at]]/60)/60)/24)+DATE(1970,1,1)</f>
        <v>41835.951782407406</v>
      </c>
      <c r="S2510" t="s">
        <v>8358</v>
      </c>
      <c r="T2510" t="s">
        <v>8344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ROUND(SUM((Table1[[#This Row],[pledged]]/Table1[[#This Row],[goal]])*100),0)</f>
        <v>1</v>
      </c>
      <c r="P2511" s="8">
        <f>IFERROR(Table1[[#This Row],[pledged]]/Table1[[#This Row],[backers_count]],"0")</f>
        <v>35.714285714285715</v>
      </c>
      <c r="Q2511" s="13">
        <f>(((Table1[[#This Row],[deadline]]/60)/60)/24)+DATE(1970,1,1)</f>
        <v>42114.767928240741</v>
      </c>
      <c r="R2511" s="13">
        <f>(((Table1[[#This Row],[launched_at]]/60)/60)/24)+DATE(1970,1,1)</f>
        <v>42058.809594907405</v>
      </c>
      <c r="S2511" t="s">
        <v>8358</v>
      </c>
      <c r="T2511" t="s">
        <v>8344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ROUND(SUM((Table1[[#This Row],[pledged]]/Table1[[#This Row],[goal]])*100),0)</f>
        <v>0</v>
      </c>
      <c r="P2512" s="8">
        <f>IFERROR(Table1[[#This Row],[pledged]]/Table1[[#This Row],[backers_count]],"0")</f>
        <v>37.5</v>
      </c>
      <c r="Q2512" s="13">
        <f>(((Table1[[#This Row],[deadline]]/60)/60)/24)+DATE(1970,1,1)</f>
        <v>42138.997361111105</v>
      </c>
      <c r="R2512" s="13">
        <f>(((Table1[[#This Row],[launched_at]]/60)/60)/24)+DATE(1970,1,1)</f>
        <v>42078.997361111105</v>
      </c>
      <c r="S2512" t="s">
        <v>8358</v>
      </c>
      <c r="T2512" t="s">
        <v>8344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ROUND(SUM((Table1[[#This Row],[pledged]]/Table1[[#This Row],[goal]])*100),0)</f>
        <v>0</v>
      </c>
      <c r="P2513" s="8" t="str">
        <f>IFERROR(Table1[[#This Row],[pledged]]/Table1[[#This Row],[backers_count]],"0")</f>
        <v>0</v>
      </c>
      <c r="Q2513" s="13">
        <f>(((Table1[[#This Row],[deadline]]/60)/60)/24)+DATE(1970,1,1)</f>
        <v>42401.446909722217</v>
      </c>
      <c r="R2513" s="13">
        <f>(((Table1[[#This Row],[launched_at]]/60)/60)/24)+DATE(1970,1,1)</f>
        <v>42371.446909722217</v>
      </c>
      <c r="S2513" t="s">
        <v>8358</v>
      </c>
      <c r="T2513" t="s">
        <v>8344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ROUND(SUM((Table1[[#This Row],[pledged]]/Table1[[#This Row],[goal]])*100),0)</f>
        <v>0</v>
      </c>
      <c r="P2514" s="8" t="str">
        <f>IFERROR(Table1[[#This Row],[pledged]]/Table1[[#This Row],[backers_count]],"0")</f>
        <v>0</v>
      </c>
      <c r="Q2514" s="13">
        <f>(((Table1[[#This Row],[deadline]]/60)/60)/24)+DATE(1970,1,1)</f>
        <v>41986.876863425925</v>
      </c>
      <c r="R2514" s="13">
        <f>(((Table1[[#This Row],[launched_at]]/60)/60)/24)+DATE(1970,1,1)</f>
        <v>41971.876863425925</v>
      </c>
      <c r="S2514" t="s">
        <v>8358</v>
      </c>
      <c r="T2514" t="s">
        <v>8344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ROUND(SUM((Table1[[#This Row],[pledged]]/Table1[[#This Row],[goal]])*100),0)</f>
        <v>0</v>
      </c>
      <c r="P2515" s="8" t="str">
        <f>IFERROR(Table1[[#This Row],[pledged]]/Table1[[#This Row],[backers_count]],"0")</f>
        <v>0</v>
      </c>
      <c r="Q2515" s="13">
        <f>(((Table1[[#This Row],[deadline]]/60)/60)/24)+DATE(1970,1,1)</f>
        <v>42792.00681712963</v>
      </c>
      <c r="R2515" s="13">
        <f>(((Table1[[#This Row],[launched_at]]/60)/60)/24)+DATE(1970,1,1)</f>
        <v>42732.00681712963</v>
      </c>
      <c r="S2515" t="s">
        <v>8358</v>
      </c>
      <c r="T2515" t="s">
        <v>8344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ROUND(SUM((Table1[[#This Row],[pledged]]/Table1[[#This Row],[goal]])*100),0)</f>
        <v>2</v>
      </c>
      <c r="P2516" s="8">
        <f>IFERROR(Table1[[#This Row],[pledged]]/Table1[[#This Row],[backers_count]],"0")</f>
        <v>52.5</v>
      </c>
      <c r="Q2516" s="13">
        <f>(((Table1[[#This Row],[deadline]]/60)/60)/24)+DATE(1970,1,1)</f>
        <v>41871.389780092592</v>
      </c>
      <c r="R2516" s="13">
        <f>(((Table1[[#This Row],[launched_at]]/60)/60)/24)+DATE(1970,1,1)</f>
        <v>41854.389780092592</v>
      </c>
      <c r="S2516" t="s">
        <v>8358</v>
      </c>
      <c r="T2516" t="s">
        <v>8344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ROUND(SUM((Table1[[#This Row],[pledged]]/Table1[[#This Row],[goal]])*100),0)</f>
        <v>19</v>
      </c>
      <c r="P2517" s="8">
        <f>IFERROR(Table1[[#This Row],[pledged]]/Table1[[#This Row],[backers_count]],"0")</f>
        <v>77.5</v>
      </c>
      <c r="Q2517" s="13">
        <f>(((Table1[[#This Row],[deadline]]/60)/60)/24)+DATE(1970,1,1)</f>
        <v>42057.839733796296</v>
      </c>
      <c r="R2517" s="13">
        <f>(((Table1[[#This Row],[launched_at]]/60)/60)/24)+DATE(1970,1,1)</f>
        <v>42027.839733796296</v>
      </c>
      <c r="S2517" t="s">
        <v>8358</v>
      </c>
      <c r="T2517" t="s">
        <v>8344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ROUND(SUM((Table1[[#This Row],[pledged]]/Table1[[#This Row],[goal]])*100),0)</f>
        <v>0</v>
      </c>
      <c r="P2518" s="8" t="str">
        <f>IFERROR(Table1[[#This Row],[pledged]]/Table1[[#This Row],[backers_count]],"0")</f>
        <v>0</v>
      </c>
      <c r="Q2518" s="13">
        <f>(((Table1[[#This Row],[deadline]]/60)/60)/24)+DATE(1970,1,1)</f>
        <v>41972.6950462963</v>
      </c>
      <c r="R2518" s="13">
        <f>(((Table1[[#This Row],[launched_at]]/60)/60)/24)+DATE(1970,1,1)</f>
        <v>41942.653379629628</v>
      </c>
      <c r="S2518" t="s">
        <v>8358</v>
      </c>
      <c r="T2518" t="s">
        <v>8344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ROUND(SUM((Table1[[#This Row],[pledged]]/Table1[[#This Row],[goal]])*100),0)</f>
        <v>10</v>
      </c>
      <c r="P2519" s="8">
        <f>IFERROR(Table1[[#This Row],[pledged]]/Table1[[#This Row],[backers_count]],"0")</f>
        <v>53.545454545454547</v>
      </c>
      <c r="Q2519" s="13">
        <f>(((Table1[[#This Row],[deadline]]/60)/60)/24)+DATE(1970,1,1)</f>
        <v>42082.760763888888</v>
      </c>
      <c r="R2519" s="13">
        <f>(((Table1[[#This Row],[launched_at]]/60)/60)/24)+DATE(1970,1,1)</f>
        <v>42052.802430555559</v>
      </c>
      <c r="S2519" t="s">
        <v>8358</v>
      </c>
      <c r="T2519" t="s">
        <v>8344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ROUND(SUM((Table1[[#This Row],[pledged]]/Table1[[#This Row],[goal]])*100),0)</f>
        <v>0</v>
      </c>
      <c r="P2520" s="8" t="str">
        <f>IFERROR(Table1[[#This Row],[pledged]]/Table1[[#This Row],[backers_count]],"0")</f>
        <v>0</v>
      </c>
      <c r="Q2520" s="13">
        <f>(((Table1[[#This Row],[deadline]]/60)/60)/24)+DATE(1970,1,1)</f>
        <v>41956.722546296296</v>
      </c>
      <c r="R2520" s="13">
        <f>(((Table1[[#This Row],[launched_at]]/60)/60)/24)+DATE(1970,1,1)</f>
        <v>41926.680879629632</v>
      </c>
      <c r="S2520" t="s">
        <v>8358</v>
      </c>
      <c r="T2520" t="s">
        <v>8344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ROUND(SUM((Table1[[#This Row],[pledged]]/Table1[[#This Row],[goal]])*100),0)</f>
        <v>0</v>
      </c>
      <c r="P2521" s="8">
        <f>IFERROR(Table1[[#This Row],[pledged]]/Table1[[#This Row],[backers_count]],"0")</f>
        <v>16.25</v>
      </c>
      <c r="Q2521" s="13">
        <f>(((Table1[[#This Row],[deadline]]/60)/60)/24)+DATE(1970,1,1)</f>
        <v>41839.155138888891</v>
      </c>
      <c r="R2521" s="13">
        <f>(((Table1[[#This Row],[launched_at]]/60)/60)/24)+DATE(1970,1,1)</f>
        <v>41809.155138888891</v>
      </c>
      <c r="S2521" t="s">
        <v>8358</v>
      </c>
      <c r="T2521" t="s">
        <v>8344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ROUND(SUM((Table1[[#This Row],[pledged]]/Table1[[#This Row],[goal]])*100),0)</f>
        <v>0</v>
      </c>
      <c r="P2522" s="8" t="str">
        <f>IFERROR(Table1[[#This Row],[pledged]]/Table1[[#This Row],[backers_count]],"0")</f>
        <v>0</v>
      </c>
      <c r="Q2522" s="13">
        <f>(((Table1[[#This Row],[deadline]]/60)/60)/24)+DATE(1970,1,1)</f>
        <v>42658.806249999994</v>
      </c>
      <c r="R2522" s="13">
        <f>(((Table1[[#This Row],[launched_at]]/60)/60)/24)+DATE(1970,1,1)</f>
        <v>42612.600520833337</v>
      </c>
      <c r="S2522" t="s">
        <v>8358</v>
      </c>
      <c r="T2522" t="s">
        <v>8344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ROUND(SUM((Table1[[#This Row],[pledged]]/Table1[[#This Row],[goal]])*100),0)</f>
        <v>109</v>
      </c>
      <c r="P2523" s="8">
        <f>IFERROR(Table1[[#This Row],[pledged]]/Table1[[#This Row],[backers_count]],"0")</f>
        <v>103.68174242424243</v>
      </c>
      <c r="Q2523" s="13">
        <f>(((Table1[[#This Row],[deadline]]/60)/60)/24)+DATE(1970,1,1)</f>
        <v>42290.967835648145</v>
      </c>
      <c r="R2523" s="13">
        <f>(((Table1[[#This Row],[launched_at]]/60)/60)/24)+DATE(1970,1,1)</f>
        <v>42269.967835648145</v>
      </c>
      <c r="S2523" t="s">
        <v>8355</v>
      </c>
      <c r="T2523" t="s">
        <v>8345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ROUND(SUM((Table1[[#This Row],[pledged]]/Table1[[#This Row],[goal]])*100),0)</f>
        <v>100</v>
      </c>
      <c r="P2524" s="8">
        <f>IFERROR(Table1[[#This Row],[pledged]]/Table1[[#This Row],[backers_count]],"0")</f>
        <v>185.18518518518519</v>
      </c>
      <c r="Q2524" s="13">
        <f>(((Table1[[#This Row],[deadline]]/60)/60)/24)+DATE(1970,1,1)</f>
        <v>42482.619444444441</v>
      </c>
      <c r="R2524" s="13">
        <f>(((Table1[[#This Row],[launched_at]]/60)/60)/24)+DATE(1970,1,1)</f>
        <v>42460.573611111111</v>
      </c>
      <c r="S2524" t="s">
        <v>8355</v>
      </c>
      <c r="T2524" t="s">
        <v>8345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ROUND(SUM((Table1[[#This Row],[pledged]]/Table1[[#This Row],[goal]])*100),0)</f>
        <v>156</v>
      </c>
      <c r="P2525" s="8">
        <f>IFERROR(Table1[[#This Row],[pledged]]/Table1[[#This Row],[backers_count]],"0")</f>
        <v>54.153846153846153</v>
      </c>
      <c r="Q2525" s="13">
        <f>(((Table1[[#This Row],[deadline]]/60)/60)/24)+DATE(1970,1,1)</f>
        <v>41961.017268518524</v>
      </c>
      <c r="R2525" s="13">
        <f>(((Table1[[#This Row],[launched_at]]/60)/60)/24)+DATE(1970,1,1)</f>
        <v>41930.975601851853</v>
      </c>
      <c r="S2525" t="s">
        <v>8355</v>
      </c>
      <c r="T2525" t="s">
        <v>8345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ROUND(SUM((Table1[[#This Row],[pledged]]/Table1[[#This Row],[goal]])*100),0)</f>
        <v>102</v>
      </c>
      <c r="P2526" s="8">
        <f>IFERROR(Table1[[#This Row],[pledged]]/Table1[[#This Row],[backers_count]],"0")</f>
        <v>177.2093023255814</v>
      </c>
      <c r="Q2526" s="13">
        <f>(((Table1[[#This Row],[deadline]]/60)/60)/24)+DATE(1970,1,1)</f>
        <v>41994.1875</v>
      </c>
      <c r="R2526" s="13">
        <f>(((Table1[[#This Row],[launched_at]]/60)/60)/24)+DATE(1970,1,1)</f>
        <v>41961.807372685187</v>
      </c>
      <c r="S2526" t="s">
        <v>8355</v>
      </c>
      <c r="T2526" t="s">
        <v>8345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ROUND(SUM((Table1[[#This Row],[pledged]]/Table1[[#This Row],[goal]])*100),0)</f>
        <v>100</v>
      </c>
      <c r="P2527" s="8">
        <f>IFERROR(Table1[[#This Row],[pledged]]/Table1[[#This Row],[backers_count]],"0")</f>
        <v>100.325</v>
      </c>
      <c r="Q2527" s="13">
        <f>(((Table1[[#This Row],[deadline]]/60)/60)/24)+DATE(1970,1,1)</f>
        <v>41088.844571759262</v>
      </c>
      <c r="R2527" s="13">
        <f>(((Table1[[#This Row],[launched_at]]/60)/60)/24)+DATE(1970,1,1)</f>
        <v>41058.844571759262</v>
      </c>
      <c r="S2527" t="s">
        <v>8355</v>
      </c>
      <c r="T2527" t="s">
        <v>8345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ROUND(SUM((Table1[[#This Row],[pledged]]/Table1[[#This Row],[goal]])*100),0)</f>
        <v>113</v>
      </c>
      <c r="P2528" s="8">
        <f>IFERROR(Table1[[#This Row],[pledged]]/Table1[[#This Row],[backers_count]],"0")</f>
        <v>136.90909090909091</v>
      </c>
      <c r="Q2528" s="13">
        <f>(((Table1[[#This Row],[deadline]]/60)/60)/24)+DATE(1970,1,1)</f>
        <v>41981.207638888889</v>
      </c>
      <c r="R2528" s="13">
        <f>(((Table1[[#This Row],[launched_at]]/60)/60)/24)+DATE(1970,1,1)</f>
        <v>41953.091134259259</v>
      </c>
      <c r="S2528" t="s">
        <v>8355</v>
      </c>
      <c r="T2528" t="s">
        <v>8345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ROUND(SUM((Table1[[#This Row],[pledged]]/Table1[[#This Row],[goal]])*100),0)</f>
        <v>102</v>
      </c>
      <c r="P2529" s="8">
        <f>IFERROR(Table1[[#This Row],[pledged]]/Table1[[#This Row],[backers_count]],"0")</f>
        <v>57.535211267605632</v>
      </c>
      <c r="Q2529" s="13">
        <f>(((Table1[[#This Row],[deadline]]/60)/60)/24)+DATE(1970,1,1)</f>
        <v>41565.165972222225</v>
      </c>
      <c r="R2529" s="13">
        <f>(((Table1[[#This Row],[launched_at]]/60)/60)/24)+DATE(1970,1,1)</f>
        <v>41546.75105324074</v>
      </c>
      <c r="S2529" t="s">
        <v>8355</v>
      </c>
      <c r="T2529" t="s">
        <v>8345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ROUND(SUM((Table1[[#This Row],[pledged]]/Table1[[#This Row],[goal]])*100),0)</f>
        <v>107</v>
      </c>
      <c r="P2530" s="8">
        <f>IFERROR(Table1[[#This Row],[pledged]]/Table1[[#This Row],[backers_count]],"0")</f>
        <v>52.962839506172834</v>
      </c>
      <c r="Q2530" s="13">
        <f>(((Table1[[#This Row],[deadline]]/60)/60)/24)+DATE(1970,1,1)</f>
        <v>42236.458333333328</v>
      </c>
      <c r="R2530" s="13">
        <f>(((Table1[[#This Row],[launched_at]]/60)/60)/24)+DATE(1970,1,1)</f>
        <v>42217.834525462968</v>
      </c>
      <c r="S2530" t="s">
        <v>8355</v>
      </c>
      <c r="T2530" t="s">
        <v>8345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ROUND(SUM((Table1[[#This Row],[pledged]]/Table1[[#This Row],[goal]])*100),0)</f>
        <v>104</v>
      </c>
      <c r="P2531" s="8">
        <f>IFERROR(Table1[[#This Row],[pledged]]/Table1[[#This Row],[backers_count]],"0")</f>
        <v>82.328947368421055</v>
      </c>
      <c r="Q2531" s="13">
        <f>(((Table1[[#This Row],[deadline]]/60)/60)/24)+DATE(1970,1,1)</f>
        <v>40993.0390625</v>
      </c>
      <c r="R2531" s="13">
        <f>(((Table1[[#This Row],[launched_at]]/60)/60)/24)+DATE(1970,1,1)</f>
        <v>40948.080729166664</v>
      </c>
      <c r="S2531" t="s">
        <v>8355</v>
      </c>
      <c r="T2531" t="s">
        <v>8345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ROUND(SUM((Table1[[#This Row],[pledged]]/Table1[[#This Row],[goal]])*100),0)</f>
        <v>100</v>
      </c>
      <c r="P2532" s="8">
        <f>IFERROR(Table1[[#This Row],[pledged]]/Table1[[#This Row],[backers_count]],"0")</f>
        <v>135.41666666666666</v>
      </c>
      <c r="Q2532" s="13">
        <f>(((Table1[[#This Row],[deadline]]/60)/60)/24)+DATE(1970,1,1)</f>
        <v>42114.201388888891</v>
      </c>
      <c r="R2532" s="13">
        <f>(((Table1[[#This Row],[launched_at]]/60)/60)/24)+DATE(1970,1,1)</f>
        <v>42081.864641203705</v>
      </c>
      <c r="S2532" t="s">
        <v>8355</v>
      </c>
      <c r="T2532" t="s">
        <v>8345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ROUND(SUM((Table1[[#This Row],[pledged]]/Table1[[#This Row],[goal]])*100),0)</f>
        <v>100</v>
      </c>
      <c r="P2533" s="8">
        <f>IFERROR(Table1[[#This Row],[pledged]]/Table1[[#This Row],[backers_count]],"0")</f>
        <v>74.06557377049181</v>
      </c>
      <c r="Q2533" s="13">
        <f>(((Table1[[#This Row],[deadline]]/60)/60)/24)+DATE(1970,1,1)</f>
        <v>42231.165972222225</v>
      </c>
      <c r="R2533" s="13">
        <f>(((Table1[[#This Row],[launched_at]]/60)/60)/24)+DATE(1970,1,1)</f>
        <v>42208.680023148147</v>
      </c>
      <c r="S2533" t="s">
        <v>8355</v>
      </c>
      <c r="T2533" t="s">
        <v>8345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ROUND(SUM((Table1[[#This Row],[pledged]]/Table1[[#This Row],[goal]])*100),0)</f>
        <v>126</v>
      </c>
      <c r="P2534" s="8">
        <f>IFERROR(Table1[[#This Row],[pledged]]/Table1[[#This Row],[backers_count]],"0")</f>
        <v>84.083333333333329</v>
      </c>
      <c r="Q2534" s="13">
        <f>(((Table1[[#This Row],[deadline]]/60)/60)/24)+DATE(1970,1,1)</f>
        <v>41137.849143518521</v>
      </c>
      <c r="R2534" s="13">
        <f>(((Table1[[#This Row],[launched_at]]/60)/60)/24)+DATE(1970,1,1)</f>
        <v>41107.849143518521</v>
      </c>
      <c r="S2534" t="s">
        <v>8355</v>
      </c>
      <c r="T2534" t="s">
        <v>8345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ROUND(SUM((Table1[[#This Row],[pledged]]/Table1[[#This Row],[goal]])*100),0)</f>
        <v>111</v>
      </c>
      <c r="P2535" s="8">
        <f>IFERROR(Table1[[#This Row],[pledged]]/Table1[[#This Row],[backers_count]],"0")</f>
        <v>61.029411764705884</v>
      </c>
      <c r="Q2535" s="13">
        <f>(((Table1[[#This Row],[deadline]]/60)/60)/24)+DATE(1970,1,1)</f>
        <v>41334.750787037039</v>
      </c>
      <c r="R2535" s="13">
        <f>(((Table1[[#This Row],[launched_at]]/60)/60)/24)+DATE(1970,1,1)</f>
        <v>41304.751284722224</v>
      </c>
      <c r="S2535" t="s">
        <v>8355</v>
      </c>
      <c r="T2535" t="s">
        <v>8345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ROUND(SUM((Table1[[#This Row],[pledged]]/Table1[[#This Row],[goal]])*100),0)</f>
        <v>105</v>
      </c>
      <c r="P2536" s="8">
        <f>IFERROR(Table1[[#This Row],[pledged]]/Table1[[#This Row],[backers_count]],"0")</f>
        <v>150</v>
      </c>
      <c r="Q2536" s="13">
        <f>(((Table1[[#This Row],[deadline]]/60)/60)/24)+DATE(1970,1,1)</f>
        <v>40179.25</v>
      </c>
      <c r="R2536" s="13">
        <f>(((Table1[[#This Row],[launched_at]]/60)/60)/24)+DATE(1970,1,1)</f>
        <v>40127.700370370374</v>
      </c>
      <c r="S2536" t="s">
        <v>8355</v>
      </c>
      <c r="T2536" t="s">
        <v>8345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ROUND(SUM((Table1[[#This Row],[pledged]]/Table1[[#This Row],[goal]])*100),0)</f>
        <v>104</v>
      </c>
      <c r="P2537" s="8">
        <f>IFERROR(Table1[[#This Row],[pledged]]/Table1[[#This Row],[backers_count]],"0")</f>
        <v>266.08974358974359</v>
      </c>
      <c r="Q2537" s="13">
        <f>(((Table1[[#This Row],[deadline]]/60)/60)/24)+DATE(1970,1,1)</f>
        <v>41974.832696759258</v>
      </c>
      <c r="R2537" s="13">
        <f>(((Table1[[#This Row],[launched_at]]/60)/60)/24)+DATE(1970,1,1)</f>
        <v>41943.791030092594</v>
      </c>
      <c r="S2537" t="s">
        <v>8355</v>
      </c>
      <c r="T2537" t="s">
        <v>8345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ROUND(SUM((Table1[[#This Row],[pledged]]/Table1[[#This Row],[goal]])*100),0)</f>
        <v>116</v>
      </c>
      <c r="P2538" s="8">
        <f>IFERROR(Table1[[#This Row],[pledged]]/Table1[[#This Row],[backers_count]],"0")</f>
        <v>7.25</v>
      </c>
      <c r="Q2538" s="13">
        <f>(((Table1[[#This Row],[deadline]]/60)/60)/24)+DATE(1970,1,1)</f>
        <v>41485.106087962966</v>
      </c>
      <c r="R2538" s="13">
        <f>(((Table1[[#This Row],[launched_at]]/60)/60)/24)+DATE(1970,1,1)</f>
        <v>41464.106087962966</v>
      </c>
      <c r="S2538" t="s">
        <v>8355</v>
      </c>
      <c r="T2538" t="s">
        <v>8345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ROUND(SUM((Table1[[#This Row],[pledged]]/Table1[[#This Row],[goal]])*100),0)</f>
        <v>110</v>
      </c>
      <c r="P2539" s="8">
        <f>IFERROR(Table1[[#This Row],[pledged]]/Table1[[#This Row],[backers_count]],"0")</f>
        <v>100</v>
      </c>
      <c r="Q2539" s="13">
        <f>(((Table1[[#This Row],[deadline]]/60)/60)/24)+DATE(1970,1,1)</f>
        <v>40756.648784722223</v>
      </c>
      <c r="R2539" s="13">
        <f>(((Table1[[#This Row],[launched_at]]/60)/60)/24)+DATE(1970,1,1)</f>
        <v>40696.648784722223</v>
      </c>
      <c r="S2539" t="s">
        <v>8355</v>
      </c>
      <c r="T2539" t="s">
        <v>8345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ROUND(SUM((Table1[[#This Row],[pledged]]/Table1[[#This Row],[goal]])*100),0)</f>
        <v>113</v>
      </c>
      <c r="P2540" s="8">
        <f>IFERROR(Table1[[#This Row],[pledged]]/Table1[[#This Row],[backers_count]],"0")</f>
        <v>109.96308108108107</v>
      </c>
      <c r="Q2540" s="13">
        <f>(((Table1[[#This Row],[deadline]]/60)/60)/24)+DATE(1970,1,1)</f>
        <v>41329.207638888889</v>
      </c>
      <c r="R2540" s="13">
        <f>(((Table1[[#This Row],[launched_at]]/60)/60)/24)+DATE(1970,1,1)</f>
        <v>41298.509965277779</v>
      </c>
      <c r="S2540" t="s">
        <v>8355</v>
      </c>
      <c r="T2540" t="s">
        <v>8345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ROUND(SUM((Table1[[#This Row],[pledged]]/Table1[[#This Row],[goal]])*100),0)</f>
        <v>100</v>
      </c>
      <c r="P2541" s="8">
        <f>IFERROR(Table1[[#This Row],[pledged]]/Table1[[#This Row],[backers_count]],"0")</f>
        <v>169.91525423728814</v>
      </c>
      <c r="Q2541" s="13">
        <f>(((Table1[[#This Row],[deadline]]/60)/60)/24)+DATE(1970,1,1)</f>
        <v>42037.902222222227</v>
      </c>
      <c r="R2541" s="13">
        <f>(((Table1[[#This Row],[launched_at]]/60)/60)/24)+DATE(1970,1,1)</f>
        <v>41977.902222222227</v>
      </c>
      <c r="S2541" t="s">
        <v>8355</v>
      </c>
      <c r="T2541" t="s">
        <v>8345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ROUND(SUM((Table1[[#This Row],[pledged]]/Table1[[#This Row],[goal]])*100),0)</f>
        <v>103</v>
      </c>
      <c r="P2542" s="8">
        <f>IFERROR(Table1[[#This Row],[pledged]]/Table1[[#This Row],[backers_count]],"0")</f>
        <v>95.740740740740748</v>
      </c>
      <c r="Q2542" s="13">
        <f>(((Table1[[#This Row],[deadline]]/60)/60)/24)+DATE(1970,1,1)</f>
        <v>40845.675011574072</v>
      </c>
      <c r="R2542" s="13">
        <f>(((Table1[[#This Row],[launched_at]]/60)/60)/24)+DATE(1970,1,1)</f>
        <v>40785.675011574072</v>
      </c>
      <c r="S2542" t="s">
        <v>8355</v>
      </c>
      <c r="T2542" t="s">
        <v>8345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ROUND(SUM((Table1[[#This Row],[pledged]]/Table1[[#This Row],[goal]])*100),0)</f>
        <v>107</v>
      </c>
      <c r="P2543" s="8">
        <f>IFERROR(Table1[[#This Row],[pledged]]/Table1[[#This Row],[backers_count]],"0")</f>
        <v>59.460317460317462</v>
      </c>
      <c r="Q2543" s="13">
        <f>(((Table1[[#This Row],[deadline]]/60)/60)/24)+DATE(1970,1,1)</f>
        <v>41543.449282407404</v>
      </c>
      <c r="R2543" s="13">
        <f>(((Table1[[#This Row],[launched_at]]/60)/60)/24)+DATE(1970,1,1)</f>
        <v>41483.449282407404</v>
      </c>
      <c r="S2543" t="s">
        <v>8355</v>
      </c>
      <c r="T2543" t="s">
        <v>8345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ROUND(SUM((Table1[[#This Row],[pledged]]/Table1[[#This Row],[goal]])*100),0)</f>
        <v>104</v>
      </c>
      <c r="P2544" s="8">
        <f>IFERROR(Table1[[#This Row],[pledged]]/Table1[[#This Row],[backers_count]],"0")</f>
        <v>55.769230769230766</v>
      </c>
      <c r="Q2544" s="13">
        <f>(((Table1[[#This Row],[deadline]]/60)/60)/24)+DATE(1970,1,1)</f>
        <v>41548.165972222225</v>
      </c>
      <c r="R2544" s="13">
        <f>(((Table1[[#This Row],[launched_at]]/60)/60)/24)+DATE(1970,1,1)</f>
        <v>41509.426585648151</v>
      </c>
      <c r="S2544" t="s">
        <v>8355</v>
      </c>
      <c r="T2544" t="s">
        <v>8345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ROUND(SUM((Table1[[#This Row],[pledged]]/Table1[[#This Row],[goal]])*100),0)</f>
        <v>156</v>
      </c>
      <c r="P2545" s="8">
        <f>IFERROR(Table1[[#This Row],[pledged]]/Table1[[#This Row],[backers_count]],"0")</f>
        <v>30.076923076923077</v>
      </c>
      <c r="Q2545" s="13">
        <f>(((Table1[[#This Row],[deadline]]/60)/60)/24)+DATE(1970,1,1)</f>
        <v>40545.125</v>
      </c>
      <c r="R2545" s="13">
        <f>(((Table1[[#This Row],[launched_at]]/60)/60)/24)+DATE(1970,1,1)</f>
        <v>40514.107615740737</v>
      </c>
      <c r="S2545" t="s">
        <v>8355</v>
      </c>
      <c r="T2545" t="s">
        <v>8345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ROUND(SUM((Table1[[#This Row],[pledged]]/Table1[[#This Row],[goal]])*100),0)</f>
        <v>101</v>
      </c>
      <c r="P2546" s="8">
        <f>IFERROR(Table1[[#This Row],[pledged]]/Table1[[#This Row],[backers_count]],"0")</f>
        <v>88.438596491228068</v>
      </c>
      <c r="Q2546" s="13">
        <f>(((Table1[[#This Row],[deadline]]/60)/60)/24)+DATE(1970,1,1)</f>
        <v>41098.520474537036</v>
      </c>
      <c r="R2546" s="13">
        <f>(((Table1[[#This Row],[launched_at]]/60)/60)/24)+DATE(1970,1,1)</f>
        <v>41068.520474537036</v>
      </c>
      <c r="S2546" t="s">
        <v>8355</v>
      </c>
      <c r="T2546" t="s">
        <v>8345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ROUND(SUM((Table1[[#This Row],[pledged]]/Table1[[#This Row],[goal]])*100),0)</f>
        <v>195</v>
      </c>
      <c r="P2547" s="8">
        <f>IFERROR(Table1[[#This Row],[pledged]]/Table1[[#This Row],[backers_count]],"0")</f>
        <v>64.032786885245898</v>
      </c>
      <c r="Q2547" s="13">
        <f>(((Table1[[#This Row],[deadline]]/60)/60)/24)+DATE(1970,1,1)</f>
        <v>42062.020833333328</v>
      </c>
      <c r="R2547" s="13">
        <f>(((Table1[[#This Row],[launched_at]]/60)/60)/24)+DATE(1970,1,1)</f>
        <v>42027.13817129629</v>
      </c>
      <c r="S2547" t="s">
        <v>8355</v>
      </c>
      <c r="T2547" t="s">
        <v>8345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ROUND(SUM((Table1[[#This Row],[pledged]]/Table1[[#This Row],[goal]])*100),0)</f>
        <v>112</v>
      </c>
      <c r="P2548" s="8">
        <f>IFERROR(Table1[[#This Row],[pledged]]/Table1[[#This Row],[backers_count]],"0")</f>
        <v>60.153846153846153</v>
      </c>
      <c r="Q2548" s="13">
        <f>(((Table1[[#This Row],[deadline]]/60)/60)/24)+DATE(1970,1,1)</f>
        <v>41552.208333333336</v>
      </c>
      <c r="R2548" s="13">
        <f>(((Table1[[#This Row],[launched_at]]/60)/60)/24)+DATE(1970,1,1)</f>
        <v>41524.858553240738</v>
      </c>
      <c r="S2548" t="s">
        <v>8355</v>
      </c>
      <c r="T2548" t="s">
        <v>8345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ROUND(SUM((Table1[[#This Row],[pledged]]/Table1[[#This Row],[goal]])*100),0)</f>
        <v>120</v>
      </c>
      <c r="P2549" s="8">
        <f>IFERROR(Table1[[#This Row],[pledged]]/Table1[[#This Row],[backers_count]],"0")</f>
        <v>49.194029850746269</v>
      </c>
      <c r="Q2549" s="13">
        <f>(((Table1[[#This Row],[deadline]]/60)/60)/24)+DATE(1970,1,1)</f>
        <v>41003.731516203705</v>
      </c>
      <c r="R2549" s="13">
        <f>(((Table1[[#This Row],[launched_at]]/60)/60)/24)+DATE(1970,1,1)</f>
        <v>40973.773182870369</v>
      </c>
      <c r="S2549" t="s">
        <v>8355</v>
      </c>
      <c r="T2549" t="s">
        <v>8345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ROUND(SUM((Table1[[#This Row],[pledged]]/Table1[[#This Row],[goal]])*100),0)</f>
        <v>102</v>
      </c>
      <c r="P2550" s="8">
        <f>IFERROR(Table1[[#This Row],[pledged]]/Table1[[#This Row],[backers_count]],"0")</f>
        <v>165.16216216216216</v>
      </c>
      <c r="Q2550" s="13">
        <f>(((Table1[[#This Row],[deadline]]/60)/60)/24)+DATE(1970,1,1)</f>
        <v>42643.185416666667</v>
      </c>
      <c r="R2550" s="13">
        <f>(((Table1[[#This Row],[launched_at]]/60)/60)/24)+DATE(1970,1,1)</f>
        <v>42618.625428240746</v>
      </c>
      <c r="S2550" t="s">
        <v>8355</v>
      </c>
      <c r="T2550" t="s">
        <v>8345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ROUND(SUM((Table1[[#This Row],[pledged]]/Table1[[#This Row],[goal]])*100),0)</f>
        <v>103</v>
      </c>
      <c r="P2551" s="8">
        <f>IFERROR(Table1[[#This Row],[pledged]]/Table1[[#This Row],[backers_count]],"0")</f>
        <v>43.621621621621621</v>
      </c>
      <c r="Q2551" s="13">
        <f>(((Table1[[#This Row],[deadline]]/60)/60)/24)+DATE(1970,1,1)</f>
        <v>41425.708333333336</v>
      </c>
      <c r="R2551" s="13">
        <f>(((Table1[[#This Row],[launched_at]]/60)/60)/24)+DATE(1970,1,1)</f>
        <v>41390.757754629631</v>
      </c>
      <c r="S2551" t="s">
        <v>8355</v>
      </c>
      <c r="T2551" t="s">
        <v>8345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ROUND(SUM((Table1[[#This Row],[pledged]]/Table1[[#This Row],[goal]])*100),0)</f>
        <v>101</v>
      </c>
      <c r="P2552" s="8">
        <f>IFERROR(Table1[[#This Row],[pledged]]/Table1[[#This Row],[backers_count]],"0")</f>
        <v>43.7</v>
      </c>
      <c r="Q2552" s="13">
        <f>(((Table1[[#This Row],[deadline]]/60)/60)/24)+DATE(1970,1,1)</f>
        <v>42285.165972222225</v>
      </c>
      <c r="R2552" s="13">
        <f>(((Table1[[#This Row],[launched_at]]/60)/60)/24)+DATE(1970,1,1)</f>
        <v>42228.634328703702</v>
      </c>
      <c r="S2552" t="s">
        <v>8355</v>
      </c>
      <c r="T2552" t="s">
        <v>8345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ROUND(SUM((Table1[[#This Row],[pledged]]/Table1[[#This Row],[goal]])*100),0)</f>
        <v>103</v>
      </c>
      <c r="P2553" s="8">
        <f>IFERROR(Table1[[#This Row],[pledged]]/Table1[[#This Row],[backers_count]],"0")</f>
        <v>67.419642857142861</v>
      </c>
      <c r="Q2553" s="13">
        <f>(((Table1[[#This Row],[deadline]]/60)/60)/24)+DATE(1970,1,1)</f>
        <v>40989.866666666669</v>
      </c>
      <c r="R2553" s="13">
        <f>(((Table1[[#This Row],[launched_at]]/60)/60)/24)+DATE(1970,1,1)</f>
        <v>40961.252141203702</v>
      </c>
      <c r="S2553" t="s">
        <v>8355</v>
      </c>
      <c r="T2553" t="s">
        <v>8345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ROUND(SUM((Table1[[#This Row],[pledged]]/Table1[[#This Row],[goal]])*100),0)</f>
        <v>107</v>
      </c>
      <c r="P2554" s="8">
        <f>IFERROR(Table1[[#This Row],[pledged]]/Table1[[#This Row],[backers_count]],"0")</f>
        <v>177.5</v>
      </c>
      <c r="Q2554" s="13">
        <f>(((Table1[[#This Row],[deadline]]/60)/60)/24)+DATE(1970,1,1)</f>
        <v>42799.809965277775</v>
      </c>
      <c r="R2554" s="13">
        <f>(((Table1[[#This Row],[launched_at]]/60)/60)/24)+DATE(1970,1,1)</f>
        <v>42769.809965277775</v>
      </c>
      <c r="S2554" t="s">
        <v>8355</v>
      </c>
      <c r="T2554" t="s">
        <v>8345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ROUND(SUM((Table1[[#This Row],[pledged]]/Table1[[#This Row],[goal]])*100),0)</f>
        <v>156</v>
      </c>
      <c r="P2555" s="8">
        <f>IFERROR(Table1[[#This Row],[pledged]]/Table1[[#This Row],[backers_count]],"0")</f>
        <v>38.883333333333333</v>
      </c>
      <c r="Q2555" s="13">
        <f>(((Table1[[#This Row],[deadline]]/60)/60)/24)+DATE(1970,1,1)</f>
        <v>41173.199155092596</v>
      </c>
      <c r="R2555" s="13">
        <f>(((Table1[[#This Row],[launched_at]]/60)/60)/24)+DATE(1970,1,1)</f>
        <v>41113.199155092596</v>
      </c>
      <c r="S2555" t="s">
        <v>8355</v>
      </c>
      <c r="T2555" t="s">
        <v>8345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ROUND(SUM((Table1[[#This Row],[pledged]]/Table1[[#This Row],[goal]])*100),0)</f>
        <v>123</v>
      </c>
      <c r="P2556" s="8">
        <f>IFERROR(Table1[[#This Row],[pledged]]/Table1[[#This Row],[backers_count]],"0")</f>
        <v>54.985074626865675</v>
      </c>
      <c r="Q2556" s="13">
        <f>(((Table1[[#This Row],[deadline]]/60)/60)/24)+DATE(1970,1,1)</f>
        <v>42156.165972222225</v>
      </c>
      <c r="R2556" s="13">
        <f>(((Table1[[#This Row],[launched_at]]/60)/60)/24)+DATE(1970,1,1)</f>
        <v>42125.078275462962</v>
      </c>
      <c r="S2556" t="s">
        <v>8355</v>
      </c>
      <c r="T2556" t="s">
        <v>8345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ROUND(SUM((Table1[[#This Row],[pledged]]/Table1[[#This Row],[goal]])*100),0)</f>
        <v>107</v>
      </c>
      <c r="P2557" s="8">
        <f>IFERROR(Table1[[#This Row],[pledged]]/Table1[[#This Row],[backers_count]],"0")</f>
        <v>61.342857142857142</v>
      </c>
      <c r="Q2557" s="13">
        <f>(((Table1[[#This Row],[deadline]]/60)/60)/24)+DATE(1970,1,1)</f>
        <v>41057.655011574076</v>
      </c>
      <c r="R2557" s="13">
        <f>(((Table1[[#This Row],[launched_at]]/60)/60)/24)+DATE(1970,1,1)</f>
        <v>41026.655011574076</v>
      </c>
      <c r="S2557" t="s">
        <v>8355</v>
      </c>
      <c r="T2557" t="s">
        <v>8345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ROUND(SUM((Table1[[#This Row],[pledged]]/Table1[[#This Row],[goal]])*100),0)</f>
        <v>106</v>
      </c>
      <c r="P2558" s="8">
        <f>IFERROR(Table1[[#This Row],[pledged]]/Table1[[#This Row],[backers_count]],"0")</f>
        <v>23.117647058823529</v>
      </c>
      <c r="Q2558" s="13">
        <f>(((Table1[[#This Row],[deadline]]/60)/60)/24)+DATE(1970,1,1)</f>
        <v>41267.991400462961</v>
      </c>
      <c r="R2558" s="13">
        <f>(((Table1[[#This Row],[launched_at]]/60)/60)/24)+DATE(1970,1,1)</f>
        <v>41222.991400462961</v>
      </c>
      <c r="S2558" t="s">
        <v>8355</v>
      </c>
      <c r="T2558" t="s">
        <v>8345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ROUND(SUM((Table1[[#This Row],[pledged]]/Table1[[#This Row],[goal]])*100),0)</f>
        <v>118</v>
      </c>
      <c r="P2559" s="8">
        <f>IFERROR(Table1[[#This Row],[pledged]]/Table1[[#This Row],[backers_count]],"0")</f>
        <v>29.611111111111111</v>
      </c>
      <c r="Q2559" s="13">
        <f>(((Table1[[#This Row],[deadline]]/60)/60)/24)+DATE(1970,1,1)</f>
        <v>41774.745208333334</v>
      </c>
      <c r="R2559" s="13">
        <f>(((Table1[[#This Row],[launched_at]]/60)/60)/24)+DATE(1970,1,1)</f>
        <v>41744.745208333334</v>
      </c>
      <c r="S2559" t="s">
        <v>8355</v>
      </c>
      <c r="T2559" t="s">
        <v>8345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ROUND(SUM((Table1[[#This Row],[pledged]]/Table1[[#This Row],[goal]])*100),0)</f>
        <v>109</v>
      </c>
      <c r="P2560" s="8">
        <f>IFERROR(Table1[[#This Row],[pledged]]/Table1[[#This Row],[backers_count]],"0")</f>
        <v>75.611111111111114</v>
      </c>
      <c r="Q2560" s="13">
        <f>(((Table1[[#This Row],[deadline]]/60)/60)/24)+DATE(1970,1,1)</f>
        <v>42125.582638888889</v>
      </c>
      <c r="R2560" s="13">
        <f>(((Table1[[#This Row],[launched_at]]/60)/60)/24)+DATE(1970,1,1)</f>
        <v>42093.860023148154</v>
      </c>
      <c r="S2560" t="s">
        <v>8355</v>
      </c>
      <c r="T2560" t="s">
        <v>8345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ROUND(SUM((Table1[[#This Row],[pledged]]/Table1[[#This Row],[goal]])*100),0)</f>
        <v>111</v>
      </c>
      <c r="P2561" s="8">
        <f>IFERROR(Table1[[#This Row],[pledged]]/Table1[[#This Row],[backers_count]],"0")</f>
        <v>35.6</v>
      </c>
      <c r="Q2561" s="13">
        <f>(((Table1[[#This Row],[deadline]]/60)/60)/24)+DATE(1970,1,1)</f>
        <v>40862.817361111112</v>
      </c>
      <c r="R2561" s="13">
        <f>(((Table1[[#This Row],[launched_at]]/60)/60)/24)+DATE(1970,1,1)</f>
        <v>40829.873657407406</v>
      </c>
      <c r="S2561" t="s">
        <v>8355</v>
      </c>
      <c r="T2561" t="s">
        <v>8345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ROUND(SUM((Table1[[#This Row],[pledged]]/Table1[[#This Row],[goal]])*100),0)</f>
        <v>100</v>
      </c>
      <c r="P2562" s="8">
        <f>IFERROR(Table1[[#This Row],[pledged]]/Table1[[#This Row],[backers_count]],"0")</f>
        <v>143</v>
      </c>
      <c r="Q2562" s="13">
        <f>(((Table1[[#This Row],[deadline]]/60)/60)/24)+DATE(1970,1,1)</f>
        <v>42069.951087962967</v>
      </c>
      <c r="R2562" s="13">
        <f>(((Table1[[#This Row],[launched_at]]/60)/60)/24)+DATE(1970,1,1)</f>
        <v>42039.951087962967</v>
      </c>
      <c r="S2562" t="s">
        <v>8355</v>
      </c>
      <c r="T2562" t="s">
        <v>8345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ROUND(SUM((Table1[[#This Row],[pledged]]/Table1[[#This Row],[goal]])*100),0)</f>
        <v>0</v>
      </c>
      <c r="P2563" s="8" t="str">
        <f>IFERROR(Table1[[#This Row],[pledged]]/Table1[[#This Row],[backers_count]],"0")</f>
        <v>0</v>
      </c>
      <c r="Q2563" s="13">
        <f>(((Table1[[#This Row],[deadline]]/60)/60)/24)+DATE(1970,1,1)</f>
        <v>42290.528807870374</v>
      </c>
      <c r="R2563" s="13">
        <f>(((Table1[[#This Row],[launched_at]]/60)/60)/24)+DATE(1970,1,1)</f>
        <v>42260.528807870374</v>
      </c>
      <c r="S2563" t="s">
        <v>8358</v>
      </c>
      <c r="T2563" t="s">
        <v>8329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ROUND(SUM((Table1[[#This Row],[pledged]]/Table1[[#This Row],[goal]])*100),0)</f>
        <v>1</v>
      </c>
      <c r="P2564" s="8">
        <f>IFERROR(Table1[[#This Row],[pledged]]/Table1[[#This Row],[backers_count]],"0")</f>
        <v>25</v>
      </c>
      <c r="Q2564" s="13">
        <f>(((Table1[[#This Row],[deadline]]/60)/60)/24)+DATE(1970,1,1)</f>
        <v>42654.524756944447</v>
      </c>
      <c r="R2564" s="13">
        <f>(((Table1[[#This Row],[launched_at]]/60)/60)/24)+DATE(1970,1,1)</f>
        <v>42594.524756944447</v>
      </c>
      <c r="S2564" t="s">
        <v>8358</v>
      </c>
      <c r="T2564" t="s">
        <v>8329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ROUND(SUM((Table1[[#This Row],[pledged]]/Table1[[#This Row],[goal]])*100),0)</f>
        <v>0</v>
      </c>
      <c r="P2565" s="8" t="str">
        <f>IFERROR(Table1[[#This Row],[pledged]]/Table1[[#This Row],[backers_count]],"0")</f>
        <v>0</v>
      </c>
      <c r="Q2565" s="13">
        <f>(((Table1[[#This Row],[deadline]]/60)/60)/24)+DATE(1970,1,1)</f>
        <v>42215.139479166668</v>
      </c>
      <c r="R2565" s="13">
        <f>(((Table1[[#This Row],[launched_at]]/60)/60)/24)+DATE(1970,1,1)</f>
        <v>42155.139479166668</v>
      </c>
      <c r="S2565" t="s">
        <v>8358</v>
      </c>
      <c r="T2565" t="s">
        <v>8329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ROUND(SUM((Table1[[#This Row],[pledged]]/Table1[[#This Row],[goal]])*100),0)</f>
        <v>0</v>
      </c>
      <c r="P2566" s="8" t="str">
        <f>IFERROR(Table1[[#This Row],[pledged]]/Table1[[#This Row],[backers_count]],"0")</f>
        <v>0</v>
      </c>
      <c r="Q2566" s="13">
        <f>(((Table1[[#This Row],[deadline]]/60)/60)/24)+DATE(1970,1,1)</f>
        <v>41852.040497685186</v>
      </c>
      <c r="R2566" s="13">
        <f>(((Table1[[#This Row],[launched_at]]/60)/60)/24)+DATE(1970,1,1)</f>
        <v>41822.040497685186</v>
      </c>
      <c r="S2566" t="s">
        <v>8358</v>
      </c>
      <c r="T2566" t="s">
        <v>8329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ROUND(SUM((Table1[[#This Row],[pledged]]/Table1[[#This Row],[goal]])*100),0)</f>
        <v>1</v>
      </c>
      <c r="P2567" s="8">
        <f>IFERROR(Table1[[#This Row],[pledged]]/Table1[[#This Row],[backers_count]],"0")</f>
        <v>100</v>
      </c>
      <c r="Q2567" s="13">
        <f>(((Table1[[#This Row],[deadline]]/60)/60)/24)+DATE(1970,1,1)</f>
        <v>42499.868055555555</v>
      </c>
      <c r="R2567" s="13">
        <f>(((Table1[[#This Row],[launched_at]]/60)/60)/24)+DATE(1970,1,1)</f>
        <v>42440.650335648148</v>
      </c>
      <c r="S2567" t="s">
        <v>8358</v>
      </c>
      <c r="T2567" t="s">
        <v>8329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ROUND(SUM((Table1[[#This Row],[pledged]]/Table1[[#This Row],[goal]])*100),0)</f>
        <v>0</v>
      </c>
      <c r="P2568" s="8" t="str">
        <f>IFERROR(Table1[[#This Row],[pledged]]/Table1[[#This Row],[backers_count]],"0")</f>
        <v>0</v>
      </c>
      <c r="Q2568" s="13">
        <f>(((Table1[[#This Row],[deadline]]/60)/60)/24)+DATE(1970,1,1)</f>
        <v>41872.980879629627</v>
      </c>
      <c r="R2568" s="13">
        <f>(((Table1[[#This Row],[launched_at]]/60)/60)/24)+DATE(1970,1,1)</f>
        <v>41842.980879629627</v>
      </c>
      <c r="S2568" t="s">
        <v>8358</v>
      </c>
      <c r="T2568" t="s">
        <v>8329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ROUND(SUM((Table1[[#This Row],[pledged]]/Table1[[#This Row],[goal]])*100),0)</f>
        <v>0</v>
      </c>
      <c r="P2569" s="8">
        <f>IFERROR(Table1[[#This Row],[pledged]]/Table1[[#This Row],[backers_count]],"0")</f>
        <v>60</v>
      </c>
      <c r="Q2569" s="13">
        <f>(((Table1[[#This Row],[deadline]]/60)/60)/24)+DATE(1970,1,1)</f>
        <v>42117.878912037035</v>
      </c>
      <c r="R2569" s="13">
        <f>(((Table1[[#This Row],[launched_at]]/60)/60)/24)+DATE(1970,1,1)</f>
        <v>42087.878912037035</v>
      </c>
      <c r="S2569" t="s">
        <v>8358</v>
      </c>
      <c r="T2569" t="s">
        <v>8329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ROUND(SUM((Table1[[#This Row],[pledged]]/Table1[[#This Row],[goal]])*100),0)</f>
        <v>1</v>
      </c>
      <c r="P2570" s="8">
        <f>IFERROR(Table1[[#This Row],[pledged]]/Table1[[#This Row],[backers_count]],"0")</f>
        <v>50</v>
      </c>
      <c r="Q2570" s="13">
        <f>(((Table1[[#This Row],[deadline]]/60)/60)/24)+DATE(1970,1,1)</f>
        <v>42614.666597222225</v>
      </c>
      <c r="R2570" s="13">
        <f>(((Table1[[#This Row],[launched_at]]/60)/60)/24)+DATE(1970,1,1)</f>
        <v>42584.666597222225</v>
      </c>
      <c r="S2570" t="s">
        <v>8358</v>
      </c>
      <c r="T2570" t="s">
        <v>8329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ROUND(SUM((Table1[[#This Row],[pledged]]/Table1[[#This Row],[goal]])*100),0)</f>
        <v>2</v>
      </c>
      <c r="P2571" s="8">
        <f>IFERROR(Table1[[#This Row],[pledged]]/Table1[[#This Row],[backers_count]],"0")</f>
        <v>72.5</v>
      </c>
      <c r="Q2571" s="13">
        <f>(((Table1[[#This Row],[deadline]]/60)/60)/24)+DATE(1970,1,1)</f>
        <v>42264.105462962965</v>
      </c>
      <c r="R2571" s="13">
        <f>(((Table1[[#This Row],[launched_at]]/60)/60)/24)+DATE(1970,1,1)</f>
        <v>42234.105462962965</v>
      </c>
      <c r="S2571" t="s">
        <v>8358</v>
      </c>
      <c r="T2571" t="s">
        <v>8329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ROUND(SUM((Table1[[#This Row],[pledged]]/Table1[[#This Row],[goal]])*100),0)</f>
        <v>1</v>
      </c>
      <c r="P2572" s="8">
        <f>IFERROR(Table1[[#This Row],[pledged]]/Table1[[#This Row],[backers_count]],"0")</f>
        <v>29.5</v>
      </c>
      <c r="Q2572" s="13">
        <f>(((Table1[[#This Row],[deadline]]/60)/60)/24)+DATE(1970,1,1)</f>
        <v>42774.903182870374</v>
      </c>
      <c r="R2572" s="13">
        <f>(((Table1[[#This Row],[launched_at]]/60)/60)/24)+DATE(1970,1,1)</f>
        <v>42744.903182870374</v>
      </c>
      <c r="S2572" t="s">
        <v>8358</v>
      </c>
      <c r="T2572" t="s">
        <v>8329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ROUND(SUM((Table1[[#This Row],[pledged]]/Table1[[#This Row],[goal]])*100),0)</f>
        <v>0</v>
      </c>
      <c r="P2573" s="8">
        <f>IFERROR(Table1[[#This Row],[pledged]]/Table1[[#This Row],[backers_count]],"0")</f>
        <v>62.5</v>
      </c>
      <c r="Q2573" s="13">
        <f>(((Table1[[#This Row],[deadline]]/60)/60)/24)+DATE(1970,1,1)</f>
        <v>42509.341678240744</v>
      </c>
      <c r="R2573" s="13">
        <f>(((Table1[[#This Row],[launched_at]]/60)/60)/24)+DATE(1970,1,1)</f>
        <v>42449.341678240744</v>
      </c>
      <c r="S2573" t="s">
        <v>8358</v>
      </c>
      <c r="T2573" t="s">
        <v>8329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ROUND(SUM((Table1[[#This Row],[pledged]]/Table1[[#This Row],[goal]])*100),0)</f>
        <v>0</v>
      </c>
      <c r="P2574" s="8" t="str">
        <f>IFERROR(Table1[[#This Row],[pledged]]/Table1[[#This Row],[backers_count]],"0")</f>
        <v>0</v>
      </c>
      <c r="Q2574" s="13">
        <f>(((Table1[[#This Row],[deadline]]/60)/60)/24)+DATE(1970,1,1)</f>
        <v>42107.119409722218</v>
      </c>
      <c r="R2574" s="13">
        <f>(((Table1[[#This Row],[launched_at]]/60)/60)/24)+DATE(1970,1,1)</f>
        <v>42077.119409722218</v>
      </c>
      <c r="S2574" t="s">
        <v>8358</v>
      </c>
      <c r="T2574" t="s">
        <v>8329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ROUND(SUM((Table1[[#This Row],[pledged]]/Table1[[#This Row],[goal]])*100),0)</f>
        <v>0</v>
      </c>
      <c r="P2575" s="8" t="str">
        <f>IFERROR(Table1[[#This Row],[pledged]]/Table1[[#This Row],[backers_count]],"0")</f>
        <v>0</v>
      </c>
      <c r="Q2575" s="13">
        <f>(((Table1[[#This Row],[deadline]]/60)/60)/24)+DATE(1970,1,1)</f>
        <v>41874.592002314814</v>
      </c>
      <c r="R2575" s="13">
        <f>(((Table1[[#This Row],[launched_at]]/60)/60)/24)+DATE(1970,1,1)</f>
        <v>41829.592002314814</v>
      </c>
      <c r="S2575" t="s">
        <v>8358</v>
      </c>
      <c r="T2575" t="s">
        <v>8329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ROUND(SUM((Table1[[#This Row],[pledged]]/Table1[[#This Row],[goal]])*100),0)</f>
        <v>0</v>
      </c>
      <c r="P2576" s="8" t="str">
        <f>IFERROR(Table1[[#This Row],[pledged]]/Table1[[#This Row],[backers_count]],"0")</f>
        <v>0</v>
      </c>
      <c r="Q2576" s="13">
        <f>(((Table1[[#This Row],[deadline]]/60)/60)/24)+DATE(1970,1,1)</f>
        <v>42508.825752314813</v>
      </c>
      <c r="R2576" s="13">
        <f>(((Table1[[#This Row],[launched_at]]/60)/60)/24)+DATE(1970,1,1)</f>
        <v>42487.825752314813</v>
      </c>
      <c r="S2576" t="s">
        <v>8358</v>
      </c>
      <c r="T2576" t="s">
        <v>8329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ROUND(SUM((Table1[[#This Row],[pledged]]/Table1[[#This Row],[goal]])*100),0)</f>
        <v>0</v>
      </c>
      <c r="P2577" s="8" t="str">
        <f>IFERROR(Table1[[#This Row],[pledged]]/Table1[[#This Row],[backers_count]],"0")</f>
        <v>0</v>
      </c>
      <c r="Q2577" s="13">
        <f>(((Table1[[#This Row],[deadline]]/60)/60)/24)+DATE(1970,1,1)</f>
        <v>42016.108726851846</v>
      </c>
      <c r="R2577" s="13">
        <f>(((Table1[[#This Row],[launched_at]]/60)/60)/24)+DATE(1970,1,1)</f>
        <v>41986.108726851846</v>
      </c>
      <c r="S2577" t="s">
        <v>8358</v>
      </c>
      <c r="T2577" t="s">
        <v>8329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ROUND(SUM((Table1[[#This Row],[pledged]]/Table1[[#This Row],[goal]])*100),0)</f>
        <v>0</v>
      </c>
      <c r="P2578" s="8" t="str">
        <f>IFERROR(Table1[[#This Row],[pledged]]/Table1[[#This Row],[backers_count]],"0")</f>
        <v>0</v>
      </c>
      <c r="Q2578" s="13">
        <f>(((Table1[[#This Row],[deadline]]/60)/60)/24)+DATE(1970,1,1)</f>
        <v>42104.968136574069</v>
      </c>
      <c r="R2578" s="13">
        <f>(((Table1[[#This Row],[launched_at]]/60)/60)/24)+DATE(1970,1,1)</f>
        <v>42060.00980324074</v>
      </c>
      <c r="S2578" t="s">
        <v>8358</v>
      </c>
      <c r="T2578" t="s">
        <v>8329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ROUND(SUM((Table1[[#This Row],[pledged]]/Table1[[#This Row],[goal]])*100),0)</f>
        <v>0</v>
      </c>
      <c r="P2579" s="8" t="str">
        <f>IFERROR(Table1[[#This Row],[pledged]]/Table1[[#This Row],[backers_count]],"0")</f>
        <v>0</v>
      </c>
      <c r="Q2579" s="13">
        <f>(((Table1[[#This Row],[deadline]]/60)/60)/24)+DATE(1970,1,1)</f>
        <v>41855.820567129631</v>
      </c>
      <c r="R2579" s="13">
        <f>(((Table1[[#This Row],[launched_at]]/60)/60)/24)+DATE(1970,1,1)</f>
        <v>41830.820567129631</v>
      </c>
      <c r="S2579" t="s">
        <v>8358</v>
      </c>
      <c r="T2579" t="s">
        <v>8329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ROUND(SUM((Table1[[#This Row],[pledged]]/Table1[[#This Row],[goal]])*100),0)</f>
        <v>0</v>
      </c>
      <c r="P2580" s="8" t="str">
        <f>IFERROR(Table1[[#This Row],[pledged]]/Table1[[#This Row],[backers_count]],"0")</f>
        <v>0</v>
      </c>
      <c r="Q2580" s="13">
        <f>(((Table1[[#This Row],[deadline]]/60)/60)/24)+DATE(1970,1,1)</f>
        <v>42286.708333333328</v>
      </c>
      <c r="R2580" s="13">
        <f>(((Table1[[#This Row],[launched_at]]/60)/60)/24)+DATE(1970,1,1)</f>
        <v>42238.022905092599</v>
      </c>
      <c r="S2580" t="s">
        <v>8358</v>
      </c>
      <c r="T2580" t="s">
        <v>8329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ROUND(SUM((Table1[[#This Row],[pledged]]/Table1[[#This Row],[goal]])*100),0)</f>
        <v>0</v>
      </c>
      <c r="P2581" s="8">
        <f>IFERROR(Table1[[#This Row],[pledged]]/Table1[[#This Row],[backers_count]],"0")</f>
        <v>23.083333333333332</v>
      </c>
      <c r="Q2581" s="13">
        <f>(((Table1[[#This Row],[deadline]]/60)/60)/24)+DATE(1970,1,1)</f>
        <v>41897.829895833333</v>
      </c>
      <c r="R2581" s="13">
        <f>(((Table1[[#This Row],[launched_at]]/60)/60)/24)+DATE(1970,1,1)</f>
        <v>41837.829895833333</v>
      </c>
      <c r="S2581" t="s">
        <v>8358</v>
      </c>
      <c r="T2581" t="s">
        <v>8329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ROUND(SUM((Table1[[#This Row],[pledged]]/Table1[[#This Row],[goal]])*100),0)</f>
        <v>1</v>
      </c>
      <c r="P2582" s="8">
        <f>IFERROR(Table1[[#This Row],[pledged]]/Table1[[#This Row],[backers_count]],"0")</f>
        <v>25.5</v>
      </c>
      <c r="Q2582" s="13">
        <f>(((Table1[[#This Row],[deadline]]/60)/60)/24)+DATE(1970,1,1)</f>
        <v>42140.125</v>
      </c>
      <c r="R2582" s="13">
        <f>(((Table1[[#This Row],[launched_at]]/60)/60)/24)+DATE(1970,1,1)</f>
        <v>42110.326423611114</v>
      </c>
      <c r="S2582" t="s">
        <v>8358</v>
      </c>
      <c r="T2582" t="s">
        <v>8329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ROUND(SUM((Table1[[#This Row],[pledged]]/Table1[[#This Row],[goal]])*100),0)</f>
        <v>11</v>
      </c>
      <c r="P2583" s="8">
        <f>IFERROR(Table1[[#This Row],[pledged]]/Table1[[#This Row],[backers_count]],"0")</f>
        <v>48.18181818181818</v>
      </c>
      <c r="Q2583" s="13">
        <f>(((Table1[[#This Row],[deadline]]/60)/60)/24)+DATE(1970,1,1)</f>
        <v>42324.670115740737</v>
      </c>
      <c r="R2583" s="13">
        <f>(((Table1[[#This Row],[launched_at]]/60)/60)/24)+DATE(1970,1,1)</f>
        <v>42294.628449074073</v>
      </c>
      <c r="S2583" t="s">
        <v>8358</v>
      </c>
      <c r="T2583" t="s">
        <v>8329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ROUND(SUM((Table1[[#This Row],[pledged]]/Table1[[#This Row],[goal]])*100),0)</f>
        <v>0</v>
      </c>
      <c r="P2584" s="8">
        <f>IFERROR(Table1[[#This Row],[pledged]]/Table1[[#This Row],[backers_count]],"0")</f>
        <v>1</v>
      </c>
      <c r="Q2584" s="13">
        <f>(((Table1[[#This Row],[deadline]]/60)/60)/24)+DATE(1970,1,1)</f>
        <v>42672.988819444443</v>
      </c>
      <c r="R2584" s="13">
        <f>(((Table1[[#This Row],[launched_at]]/60)/60)/24)+DATE(1970,1,1)</f>
        <v>42642.988819444443</v>
      </c>
      <c r="S2584" t="s">
        <v>8358</v>
      </c>
      <c r="T2584" t="s">
        <v>8329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ROUND(SUM((Table1[[#This Row],[pledged]]/Table1[[#This Row],[goal]])*100),0)</f>
        <v>1</v>
      </c>
      <c r="P2585" s="8">
        <f>IFERROR(Table1[[#This Row],[pledged]]/Table1[[#This Row],[backers_count]],"0")</f>
        <v>1</v>
      </c>
      <c r="Q2585" s="13">
        <f>(((Table1[[#This Row],[deadline]]/60)/60)/24)+DATE(1970,1,1)</f>
        <v>42079.727777777778</v>
      </c>
      <c r="R2585" s="13">
        <f>(((Table1[[#This Row],[launched_at]]/60)/60)/24)+DATE(1970,1,1)</f>
        <v>42019.76944444445</v>
      </c>
      <c r="S2585" t="s">
        <v>8358</v>
      </c>
      <c r="T2585" t="s">
        <v>8329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ROUND(SUM((Table1[[#This Row],[pledged]]/Table1[[#This Row],[goal]])*100),0)</f>
        <v>0</v>
      </c>
      <c r="P2586" s="8" t="str">
        <f>IFERROR(Table1[[#This Row],[pledged]]/Table1[[#This Row],[backers_count]],"0")</f>
        <v>0</v>
      </c>
      <c r="Q2586" s="13">
        <f>(((Table1[[#This Row],[deadline]]/60)/60)/24)+DATE(1970,1,1)</f>
        <v>42170.173252314817</v>
      </c>
      <c r="R2586" s="13">
        <f>(((Table1[[#This Row],[launched_at]]/60)/60)/24)+DATE(1970,1,1)</f>
        <v>42140.173252314817</v>
      </c>
      <c r="S2586" t="s">
        <v>8358</v>
      </c>
      <c r="T2586" t="s">
        <v>8329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ROUND(SUM((Table1[[#This Row],[pledged]]/Table1[[#This Row],[goal]])*100),0)</f>
        <v>0</v>
      </c>
      <c r="P2587" s="8">
        <f>IFERROR(Table1[[#This Row],[pledged]]/Table1[[#This Row],[backers_count]],"0")</f>
        <v>50</v>
      </c>
      <c r="Q2587" s="13">
        <f>(((Table1[[#This Row],[deadline]]/60)/60)/24)+DATE(1970,1,1)</f>
        <v>41825.963333333333</v>
      </c>
      <c r="R2587" s="13">
        <f>(((Table1[[#This Row],[launched_at]]/60)/60)/24)+DATE(1970,1,1)</f>
        <v>41795.963333333333</v>
      </c>
      <c r="S2587" t="s">
        <v>8358</v>
      </c>
      <c r="T2587" t="s">
        <v>8329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ROUND(SUM((Table1[[#This Row],[pledged]]/Table1[[#This Row],[goal]])*100),0)</f>
        <v>0</v>
      </c>
      <c r="P2588" s="8">
        <f>IFERROR(Table1[[#This Row],[pledged]]/Table1[[#This Row],[backers_count]],"0")</f>
        <v>5</v>
      </c>
      <c r="Q2588" s="13">
        <f>(((Table1[[#This Row],[deadline]]/60)/60)/24)+DATE(1970,1,1)</f>
        <v>42363.330277777779</v>
      </c>
      <c r="R2588" s="13">
        <f>(((Table1[[#This Row],[launched_at]]/60)/60)/24)+DATE(1970,1,1)</f>
        <v>42333.330277777779</v>
      </c>
      <c r="S2588" t="s">
        <v>8358</v>
      </c>
      <c r="T2588" t="s">
        <v>8329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ROUND(SUM((Table1[[#This Row],[pledged]]/Table1[[#This Row],[goal]])*100),0)</f>
        <v>2</v>
      </c>
      <c r="P2589" s="8">
        <f>IFERROR(Table1[[#This Row],[pledged]]/Table1[[#This Row],[backers_count]],"0")</f>
        <v>202.83333333333334</v>
      </c>
      <c r="Q2589" s="13">
        <f>(((Table1[[#This Row],[deadline]]/60)/60)/24)+DATE(1970,1,1)</f>
        <v>42368.675381944442</v>
      </c>
      <c r="R2589" s="13">
        <f>(((Table1[[#This Row],[launched_at]]/60)/60)/24)+DATE(1970,1,1)</f>
        <v>42338.675381944442</v>
      </c>
      <c r="S2589" t="s">
        <v>8358</v>
      </c>
      <c r="T2589" t="s">
        <v>8329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ROUND(SUM((Table1[[#This Row],[pledged]]/Table1[[#This Row],[goal]])*100),0)</f>
        <v>4</v>
      </c>
      <c r="P2590" s="8">
        <f>IFERROR(Table1[[#This Row],[pledged]]/Table1[[#This Row],[backers_count]],"0")</f>
        <v>29.125</v>
      </c>
      <c r="Q2590" s="13">
        <f>(((Table1[[#This Row],[deadline]]/60)/60)/24)+DATE(1970,1,1)</f>
        <v>42094.551388888889</v>
      </c>
      <c r="R2590" s="13">
        <f>(((Table1[[#This Row],[launched_at]]/60)/60)/24)+DATE(1970,1,1)</f>
        <v>42042.676226851851</v>
      </c>
      <c r="S2590" t="s">
        <v>8358</v>
      </c>
      <c r="T2590" t="s">
        <v>8329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ROUND(SUM((Table1[[#This Row],[pledged]]/Table1[[#This Row],[goal]])*100),0)</f>
        <v>0</v>
      </c>
      <c r="P2591" s="8">
        <f>IFERROR(Table1[[#This Row],[pledged]]/Table1[[#This Row],[backers_count]],"0")</f>
        <v>5</v>
      </c>
      <c r="Q2591" s="13">
        <f>(((Table1[[#This Row],[deadline]]/60)/60)/24)+DATE(1970,1,1)</f>
        <v>42452.494525462964</v>
      </c>
      <c r="R2591" s="13">
        <f>(((Table1[[#This Row],[launched_at]]/60)/60)/24)+DATE(1970,1,1)</f>
        <v>42422.536192129628</v>
      </c>
      <c r="S2591" t="s">
        <v>8358</v>
      </c>
      <c r="T2591" t="s">
        <v>8329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ROUND(SUM((Table1[[#This Row],[pledged]]/Table1[[#This Row],[goal]])*100),0)</f>
        <v>0</v>
      </c>
      <c r="P2592" s="8" t="str">
        <f>IFERROR(Table1[[#This Row],[pledged]]/Table1[[#This Row],[backers_count]],"0")</f>
        <v>0</v>
      </c>
      <c r="Q2592" s="13">
        <f>(((Table1[[#This Row],[deadline]]/60)/60)/24)+DATE(1970,1,1)</f>
        <v>42395.589085648149</v>
      </c>
      <c r="R2592" s="13">
        <f>(((Table1[[#This Row],[launched_at]]/60)/60)/24)+DATE(1970,1,1)</f>
        <v>42388.589085648149</v>
      </c>
      <c r="S2592" t="s">
        <v>8358</v>
      </c>
      <c r="T2592" t="s">
        <v>8329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ROUND(SUM((Table1[[#This Row],[pledged]]/Table1[[#This Row],[goal]])*100),0)</f>
        <v>2</v>
      </c>
      <c r="P2593" s="8">
        <f>IFERROR(Table1[[#This Row],[pledged]]/Table1[[#This Row],[backers_count]],"0")</f>
        <v>13</v>
      </c>
      <c r="Q2593" s="13">
        <f>(((Table1[[#This Row],[deadline]]/60)/60)/24)+DATE(1970,1,1)</f>
        <v>42442.864861111113</v>
      </c>
      <c r="R2593" s="13">
        <f>(((Table1[[#This Row],[launched_at]]/60)/60)/24)+DATE(1970,1,1)</f>
        <v>42382.906527777777</v>
      </c>
      <c r="S2593" t="s">
        <v>8358</v>
      </c>
      <c r="T2593" t="s">
        <v>8329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ROUND(SUM((Table1[[#This Row],[pledged]]/Table1[[#This Row],[goal]])*100),0)</f>
        <v>0</v>
      </c>
      <c r="P2594" s="8">
        <f>IFERROR(Table1[[#This Row],[pledged]]/Table1[[#This Row],[backers_count]],"0")</f>
        <v>50</v>
      </c>
      <c r="Q2594" s="13">
        <f>(((Table1[[#This Row],[deadline]]/60)/60)/24)+DATE(1970,1,1)</f>
        <v>41917.801168981481</v>
      </c>
      <c r="R2594" s="13">
        <f>(((Table1[[#This Row],[launched_at]]/60)/60)/24)+DATE(1970,1,1)</f>
        <v>41887.801168981481</v>
      </c>
      <c r="S2594" t="s">
        <v>8358</v>
      </c>
      <c r="T2594" t="s">
        <v>8329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ROUND(SUM((Table1[[#This Row],[pledged]]/Table1[[#This Row],[goal]])*100),0)</f>
        <v>0</v>
      </c>
      <c r="P2595" s="8" t="str">
        <f>IFERROR(Table1[[#This Row],[pledged]]/Table1[[#This Row],[backers_count]],"0")</f>
        <v>0</v>
      </c>
      <c r="Q2595" s="13">
        <f>(((Table1[[#This Row],[deadline]]/60)/60)/24)+DATE(1970,1,1)</f>
        <v>42119.84520833334</v>
      </c>
      <c r="R2595" s="13">
        <f>(((Table1[[#This Row],[launched_at]]/60)/60)/24)+DATE(1970,1,1)</f>
        <v>42089.84520833334</v>
      </c>
      <c r="S2595" t="s">
        <v>8358</v>
      </c>
      <c r="T2595" t="s">
        <v>8329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ROUND(SUM((Table1[[#This Row],[pledged]]/Table1[[#This Row],[goal]])*100),0)</f>
        <v>0</v>
      </c>
      <c r="P2596" s="8">
        <f>IFERROR(Table1[[#This Row],[pledged]]/Table1[[#This Row],[backers_count]],"0")</f>
        <v>1</v>
      </c>
      <c r="Q2596" s="13">
        <f>(((Table1[[#This Row],[deadline]]/60)/60)/24)+DATE(1970,1,1)</f>
        <v>41858.967916666668</v>
      </c>
      <c r="R2596" s="13">
        <f>(((Table1[[#This Row],[launched_at]]/60)/60)/24)+DATE(1970,1,1)</f>
        <v>41828.967916666668</v>
      </c>
      <c r="S2596" t="s">
        <v>8358</v>
      </c>
      <c r="T2596" t="s">
        <v>8329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ROUND(SUM((Table1[[#This Row],[pledged]]/Table1[[#This Row],[goal]])*100),0)</f>
        <v>12</v>
      </c>
      <c r="P2597" s="8">
        <f>IFERROR(Table1[[#This Row],[pledged]]/Table1[[#This Row],[backers_count]],"0")</f>
        <v>96.05263157894737</v>
      </c>
      <c r="Q2597" s="13">
        <f>(((Table1[[#This Row],[deadline]]/60)/60)/24)+DATE(1970,1,1)</f>
        <v>42790.244212962964</v>
      </c>
      <c r="R2597" s="13">
        <f>(((Table1[[#This Row],[launched_at]]/60)/60)/24)+DATE(1970,1,1)</f>
        <v>42760.244212962964</v>
      </c>
      <c r="S2597" t="s">
        <v>8358</v>
      </c>
      <c r="T2597" t="s">
        <v>8329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ROUND(SUM((Table1[[#This Row],[pledged]]/Table1[[#This Row],[goal]])*100),0)</f>
        <v>24</v>
      </c>
      <c r="P2598" s="8">
        <f>IFERROR(Table1[[#This Row],[pledged]]/Table1[[#This Row],[backers_count]],"0")</f>
        <v>305.77777777777777</v>
      </c>
      <c r="Q2598" s="13">
        <f>(((Table1[[#This Row],[deadline]]/60)/60)/24)+DATE(1970,1,1)</f>
        <v>41858.664456018516</v>
      </c>
      <c r="R2598" s="13">
        <f>(((Table1[[#This Row],[launched_at]]/60)/60)/24)+DATE(1970,1,1)</f>
        <v>41828.664456018516</v>
      </c>
      <c r="S2598" t="s">
        <v>8358</v>
      </c>
      <c r="T2598" t="s">
        <v>8329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ROUND(SUM((Table1[[#This Row],[pledged]]/Table1[[#This Row],[goal]])*100),0)</f>
        <v>6</v>
      </c>
      <c r="P2599" s="8">
        <f>IFERROR(Table1[[#This Row],[pledged]]/Table1[[#This Row],[backers_count]],"0")</f>
        <v>12.142857142857142</v>
      </c>
      <c r="Q2599" s="13">
        <f>(((Table1[[#This Row],[deadline]]/60)/60)/24)+DATE(1970,1,1)</f>
        <v>42540.341631944444</v>
      </c>
      <c r="R2599" s="13">
        <f>(((Table1[[#This Row],[launched_at]]/60)/60)/24)+DATE(1970,1,1)</f>
        <v>42510.341631944444</v>
      </c>
      <c r="S2599" t="s">
        <v>8358</v>
      </c>
      <c r="T2599" t="s">
        <v>8329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ROUND(SUM((Table1[[#This Row],[pledged]]/Table1[[#This Row],[goal]])*100),0)</f>
        <v>39</v>
      </c>
      <c r="P2600" s="8">
        <f>IFERROR(Table1[[#This Row],[pledged]]/Table1[[#This Row],[backers_count]],"0")</f>
        <v>83.571428571428569</v>
      </c>
      <c r="Q2600" s="13">
        <f>(((Table1[[#This Row],[deadline]]/60)/60)/24)+DATE(1970,1,1)</f>
        <v>42270.840289351851</v>
      </c>
      <c r="R2600" s="13">
        <f>(((Table1[[#This Row],[launched_at]]/60)/60)/24)+DATE(1970,1,1)</f>
        <v>42240.840289351851</v>
      </c>
      <c r="S2600" t="s">
        <v>8358</v>
      </c>
      <c r="T2600" t="s">
        <v>8329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ROUND(SUM((Table1[[#This Row],[pledged]]/Table1[[#This Row],[goal]])*100),0)</f>
        <v>1</v>
      </c>
      <c r="P2601" s="8">
        <f>IFERROR(Table1[[#This Row],[pledged]]/Table1[[#This Row],[backers_count]],"0")</f>
        <v>18</v>
      </c>
      <c r="Q2601" s="13">
        <f>(((Table1[[#This Row],[deadline]]/60)/60)/24)+DATE(1970,1,1)</f>
        <v>41854.754016203704</v>
      </c>
      <c r="R2601" s="13">
        <f>(((Table1[[#This Row],[launched_at]]/60)/60)/24)+DATE(1970,1,1)</f>
        <v>41809.754016203704</v>
      </c>
      <c r="S2601" t="s">
        <v>8358</v>
      </c>
      <c r="T2601" t="s">
        <v>8329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ROUND(SUM((Table1[[#This Row],[pledged]]/Table1[[#This Row],[goal]])*100),0)</f>
        <v>7</v>
      </c>
      <c r="P2602" s="8">
        <f>IFERROR(Table1[[#This Row],[pledged]]/Table1[[#This Row],[backers_count]],"0")</f>
        <v>115.53333333333333</v>
      </c>
      <c r="Q2602" s="13">
        <f>(((Table1[[#This Row],[deadline]]/60)/60)/24)+DATE(1970,1,1)</f>
        <v>42454.858796296292</v>
      </c>
      <c r="R2602" s="13">
        <f>(((Table1[[#This Row],[launched_at]]/60)/60)/24)+DATE(1970,1,1)</f>
        <v>42394.900462962964</v>
      </c>
      <c r="S2602" t="s">
        <v>8358</v>
      </c>
      <c r="T2602" t="s">
        <v>8329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ROUND(SUM((Table1[[#This Row],[pledged]]/Table1[[#This Row],[goal]])*100),0)</f>
        <v>661</v>
      </c>
      <c r="P2603" s="8">
        <f>IFERROR(Table1[[#This Row],[pledged]]/Table1[[#This Row],[backers_count]],"0")</f>
        <v>21.900662251655628</v>
      </c>
      <c r="Q2603" s="13">
        <f>(((Table1[[#This Row],[deadline]]/60)/60)/24)+DATE(1970,1,1)</f>
        <v>41165.165972222225</v>
      </c>
      <c r="R2603" s="13">
        <f>(((Table1[[#This Row],[launched_at]]/60)/60)/24)+DATE(1970,1,1)</f>
        <v>41150.902187499996</v>
      </c>
      <c r="S2603" t="s">
        <v>8353</v>
      </c>
      <c r="T2603" t="s">
        <v>8346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ROUND(SUM((Table1[[#This Row],[pledged]]/Table1[[#This Row],[goal]])*100),0)</f>
        <v>326</v>
      </c>
      <c r="P2604" s="8">
        <f>IFERROR(Table1[[#This Row],[pledged]]/Table1[[#This Row],[backers_count]],"0")</f>
        <v>80.022494887525568</v>
      </c>
      <c r="Q2604" s="13">
        <f>(((Table1[[#This Row],[deadline]]/60)/60)/24)+DATE(1970,1,1)</f>
        <v>41955.888888888891</v>
      </c>
      <c r="R2604" s="13">
        <f>(((Table1[[#This Row],[launched_at]]/60)/60)/24)+DATE(1970,1,1)</f>
        <v>41915.747314814813</v>
      </c>
      <c r="S2604" t="s">
        <v>8353</v>
      </c>
      <c r="T2604" t="s">
        <v>8346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ROUND(SUM((Table1[[#This Row],[pledged]]/Table1[[#This Row],[goal]])*100),0)</f>
        <v>101</v>
      </c>
      <c r="P2605" s="8">
        <f>IFERROR(Table1[[#This Row],[pledged]]/Table1[[#This Row],[backers_count]],"0")</f>
        <v>35.520000000000003</v>
      </c>
      <c r="Q2605" s="13">
        <f>(((Table1[[#This Row],[deadline]]/60)/60)/24)+DATE(1970,1,1)</f>
        <v>41631.912662037037</v>
      </c>
      <c r="R2605" s="13">
        <f>(((Table1[[#This Row],[launched_at]]/60)/60)/24)+DATE(1970,1,1)</f>
        <v>41617.912662037037</v>
      </c>
      <c r="S2605" t="s">
        <v>8353</v>
      </c>
      <c r="T2605" t="s">
        <v>8346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ROUND(SUM((Table1[[#This Row],[pledged]]/Table1[[#This Row],[goal]])*100),0)</f>
        <v>104</v>
      </c>
      <c r="P2606" s="8">
        <f>IFERROR(Table1[[#This Row],[pledged]]/Table1[[#This Row],[backers_count]],"0")</f>
        <v>64.933333333333323</v>
      </c>
      <c r="Q2606" s="13">
        <f>(((Table1[[#This Row],[deadline]]/60)/60)/24)+DATE(1970,1,1)</f>
        <v>41028.051192129627</v>
      </c>
      <c r="R2606" s="13">
        <f>(((Table1[[#This Row],[launched_at]]/60)/60)/24)+DATE(1970,1,1)</f>
        <v>40998.051192129627</v>
      </c>
      <c r="S2606" t="s">
        <v>8353</v>
      </c>
      <c r="T2606" t="s">
        <v>8346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ROUND(SUM((Table1[[#This Row],[pledged]]/Table1[[#This Row],[goal]])*100),0)</f>
        <v>107</v>
      </c>
      <c r="P2607" s="8">
        <f>IFERROR(Table1[[#This Row],[pledged]]/Table1[[#This Row],[backers_count]],"0")</f>
        <v>60.965703745743475</v>
      </c>
      <c r="Q2607" s="13">
        <f>(((Table1[[#This Row],[deadline]]/60)/60)/24)+DATE(1970,1,1)</f>
        <v>42538.541550925926</v>
      </c>
      <c r="R2607" s="13">
        <f>(((Table1[[#This Row],[launched_at]]/60)/60)/24)+DATE(1970,1,1)</f>
        <v>42508.541550925926</v>
      </c>
      <c r="S2607" t="s">
        <v>8353</v>
      </c>
      <c r="T2607" t="s">
        <v>8346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ROUND(SUM((Table1[[#This Row],[pledged]]/Table1[[#This Row],[goal]])*100),0)</f>
        <v>110</v>
      </c>
      <c r="P2608" s="8">
        <f>IFERROR(Table1[[#This Row],[pledged]]/Table1[[#This Row],[backers_count]],"0")</f>
        <v>31.444155844155844</v>
      </c>
      <c r="Q2608" s="13">
        <f>(((Table1[[#This Row],[deadline]]/60)/60)/24)+DATE(1970,1,1)</f>
        <v>41758.712754629632</v>
      </c>
      <c r="R2608" s="13">
        <f>(((Table1[[#This Row],[launched_at]]/60)/60)/24)+DATE(1970,1,1)</f>
        <v>41726.712754629632</v>
      </c>
      <c r="S2608" t="s">
        <v>8353</v>
      </c>
      <c r="T2608" t="s">
        <v>8346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ROUND(SUM((Table1[[#This Row],[pledged]]/Table1[[#This Row],[goal]])*100),0)</f>
        <v>408</v>
      </c>
      <c r="P2609" s="8">
        <f>IFERROR(Table1[[#This Row],[pledged]]/Table1[[#This Row],[backers_count]],"0")</f>
        <v>81.949748743718587</v>
      </c>
      <c r="Q2609" s="13">
        <f>(((Table1[[#This Row],[deadline]]/60)/60)/24)+DATE(1970,1,1)</f>
        <v>42228.083333333328</v>
      </c>
      <c r="R2609" s="13">
        <f>(((Table1[[#This Row],[launched_at]]/60)/60)/24)+DATE(1970,1,1)</f>
        <v>42184.874675925923</v>
      </c>
      <c r="S2609" t="s">
        <v>8353</v>
      </c>
      <c r="T2609" t="s">
        <v>8346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ROUND(SUM((Table1[[#This Row],[pledged]]/Table1[[#This Row],[goal]])*100),0)</f>
        <v>224</v>
      </c>
      <c r="P2610" s="8">
        <f>IFERROR(Table1[[#This Row],[pledged]]/Table1[[#This Row],[backers_count]],"0")</f>
        <v>58.92763157894737</v>
      </c>
      <c r="Q2610" s="13">
        <f>(((Table1[[#This Row],[deadline]]/60)/60)/24)+DATE(1970,1,1)</f>
        <v>42809</v>
      </c>
      <c r="R2610" s="13">
        <f>(((Table1[[#This Row],[launched_at]]/60)/60)/24)+DATE(1970,1,1)</f>
        <v>42767.801712962959</v>
      </c>
      <c r="S2610" t="s">
        <v>8353</v>
      </c>
      <c r="T2610" t="s">
        <v>8346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ROUND(SUM((Table1[[#This Row],[pledged]]/Table1[[#This Row],[goal]])*100),0)</f>
        <v>304</v>
      </c>
      <c r="P2611" s="8">
        <f>IFERROR(Table1[[#This Row],[pledged]]/Table1[[#This Row],[backers_count]],"0")</f>
        <v>157.29347633136095</v>
      </c>
      <c r="Q2611" s="13">
        <f>(((Table1[[#This Row],[deadline]]/60)/60)/24)+DATE(1970,1,1)</f>
        <v>41105.237858796296</v>
      </c>
      <c r="R2611" s="13">
        <f>(((Table1[[#This Row],[launched_at]]/60)/60)/24)+DATE(1970,1,1)</f>
        <v>41075.237858796296</v>
      </c>
      <c r="S2611" t="s">
        <v>8353</v>
      </c>
      <c r="T2611" t="s">
        <v>8346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ROUND(SUM((Table1[[#This Row],[pledged]]/Table1[[#This Row],[goal]])*100),0)</f>
        <v>141</v>
      </c>
      <c r="P2612" s="8">
        <f>IFERROR(Table1[[#This Row],[pledged]]/Table1[[#This Row],[backers_count]],"0")</f>
        <v>55.758509532062391</v>
      </c>
      <c r="Q2612" s="13">
        <f>(((Table1[[#This Row],[deadline]]/60)/60)/24)+DATE(1970,1,1)</f>
        <v>42604.290972222225</v>
      </c>
      <c r="R2612" s="13">
        <f>(((Table1[[#This Row],[launched_at]]/60)/60)/24)+DATE(1970,1,1)</f>
        <v>42564.881076388891</v>
      </c>
      <c r="S2612" t="s">
        <v>8353</v>
      </c>
      <c r="T2612" t="s">
        <v>8346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ROUND(SUM((Table1[[#This Row],[pledged]]/Table1[[#This Row],[goal]])*100),0)</f>
        <v>2791</v>
      </c>
      <c r="P2613" s="8">
        <f>IFERROR(Table1[[#This Row],[pledged]]/Table1[[#This Row],[backers_count]],"0")</f>
        <v>83.802893802893806</v>
      </c>
      <c r="Q2613" s="13">
        <f>(((Table1[[#This Row],[deadline]]/60)/60)/24)+DATE(1970,1,1)</f>
        <v>42737.957638888889</v>
      </c>
      <c r="R2613" s="13">
        <f>(((Table1[[#This Row],[launched_at]]/60)/60)/24)+DATE(1970,1,1)</f>
        <v>42704.335810185185</v>
      </c>
      <c r="S2613" t="s">
        <v>8353</v>
      </c>
      <c r="T2613" t="s">
        <v>8346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ROUND(SUM((Table1[[#This Row],[pledged]]/Table1[[#This Row],[goal]])*100),0)</f>
        <v>172</v>
      </c>
      <c r="P2614" s="8">
        <f>IFERROR(Table1[[#This Row],[pledged]]/Table1[[#This Row],[backers_count]],"0")</f>
        <v>58.422210884353746</v>
      </c>
      <c r="Q2614" s="13">
        <f>(((Table1[[#This Row],[deadline]]/60)/60)/24)+DATE(1970,1,1)</f>
        <v>42013.143171296295</v>
      </c>
      <c r="R2614" s="13">
        <f>(((Table1[[#This Row],[launched_at]]/60)/60)/24)+DATE(1970,1,1)</f>
        <v>41982.143171296295</v>
      </c>
      <c r="S2614" t="s">
        <v>8353</v>
      </c>
      <c r="T2614" t="s">
        <v>8346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ROUND(SUM((Table1[[#This Row],[pledged]]/Table1[[#This Row],[goal]])*100),0)</f>
        <v>101</v>
      </c>
      <c r="P2615" s="8">
        <f>IFERROR(Table1[[#This Row],[pledged]]/Table1[[#This Row],[backers_count]],"0")</f>
        <v>270.57142857142856</v>
      </c>
      <c r="Q2615" s="13">
        <f>(((Table1[[#This Row],[deadline]]/60)/60)/24)+DATE(1970,1,1)</f>
        <v>41173.81821759259</v>
      </c>
      <c r="R2615" s="13">
        <f>(((Table1[[#This Row],[launched_at]]/60)/60)/24)+DATE(1970,1,1)</f>
        <v>41143.81821759259</v>
      </c>
      <c r="S2615" t="s">
        <v>8353</v>
      </c>
      <c r="T2615" t="s">
        <v>8346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ROUND(SUM((Table1[[#This Row],[pledged]]/Table1[[#This Row],[goal]])*100),0)</f>
        <v>102</v>
      </c>
      <c r="P2616" s="8">
        <f>IFERROR(Table1[[#This Row],[pledged]]/Table1[[#This Row],[backers_count]],"0")</f>
        <v>107.1</v>
      </c>
      <c r="Q2616" s="13">
        <f>(((Table1[[#This Row],[deadline]]/60)/60)/24)+DATE(1970,1,1)</f>
        <v>41759.208333333336</v>
      </c>
      <c r="R2616" s="13">
        <f>(((Table1[[#This Row],[launched_at]]/60)/60)/24)+DATE(1970,1,1)</f>
        <v>41730.708472222221</v>
      </c>
      <c r="S2616" t="s">
        <v>8353</v>
      </c>
      <c r="T2616" t="s">
        <v>8346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ROUND(SUM((Table1[[#This Row],[pledged]]/Table1[[#This Row],[goal]])*100),0)</f>
        <v>170</v>
      </c>
      <c r="P2617" s="8">
        <f>IFERROR(Table1[[#This Row],[pledged]]/Table1[[#This Row],[backers_count]],"0")</f>
        <v>47.180555555555557</v>
      </c>
      <c r="Q2617" s="13">
        <f>(((Table1[[#This Row],[deadline]]/60)/60)/24)+DATE(1970,1,1)</f>
        <v>42490.5</v>
      </c>
      <c r="R2617" s="13">
        <f>(((Table1[[#This Row],[launched_at]]/60)/60)/24)+DATE(1970,1,1)</f>
        <v>42453.49726851852</v>
      </c>
      <c r="S2617" t="s">
        <v>8353</v>
      </c>
      <c r="T2617" t="s">
        <v>8346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ROUND(SUM((Table1[[#This Row],[pledged]]/Table1[[#This Row],[goal]])*100),0)</f>
        <v>115</v>
      </c>
      <c r="P2618" s="8">
        <f>IFERROR(Table1[[#This Row],[pledged]]/Table1[[#This Row],[backers_count]],"0")</f>
        <v>120.30882352941177</v>
      </c>
      <c r="Q2618" s="13">
        <f>(((Table1[[#This Row],[deadline]]/60)/60)/24)+DATE(1970,1,1)</f>
        <v>42241.99454861111</v>
      </c>
      <c r="R2618" s="13">
        <f>(((Table1[[#This Row],[launched_at]]/60)/60)/24)+DATE(1970,1,1)</f>
        <v>42211.99454861111</v>
      </c>
      <c r="S2618" t="s">
        <v>8353</v>
      </c>
      <c r="T2618" t="s">
        <v>8346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ROUND(SUM((Table1[[#This Row],[pledged]]/Table1[[#This Row],[goal]])*100),0)</f>
        <v>878</v>
      </c>
      <c r="P2619" s="8">
        <f>IFERROR(Table1[[#This Row],[pledged]]/Table1[[#This Row],[backers_count]],"0")</f>
        <v>27.59748427672956</v>
      </c>
      <c r="Q2619" s="13">
        <f>(((Table1[[#This Row],[deadline]]/60)/60)/24)+DATE(1970,1,1)</f>
        <v>41932.874432870369</v>
      </c>
      <c r="R2619" s="13">
        <f>(((Table1[[#This Row],[launched_at]]/60)/60)/24)+DATE(1970,1,1)</f>
        <v>41902.874432870369</v>
      </c>
      <c r="S2619" t="s">
        <v>8353</v>
      </c>
      <c r="T2619" t="s">
        <v>8346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ROUND(SUM((Table1[[#This Row],[pledged]]/Table1[[#This Row],[goal]])*100),0)</f>
        <v>105</v>
      </c>
      <c r="P2620" s="8">
        <f>IFERROR(Table1[[#This Row],[pledged]]/Table1[[#This Row],[backers_count]],"0")</f>
        <v>205.2987012987013</v>
      </c>
      <c r="Q2620" s="13">
        <f>(((Table1[[#This Row],[deadline]]/60)/60)/24)+DATE(1970,1,1)</f>
        <v>42339.834039351852</v>
      </c>
      <c r="R2620" s="13">
        <f>(((Table1[[#This Row],[launched_at]]/60)/60)/24)+DATE(1970,1,1)</f>
        <v>42279.792372685188</v>
      </c>
      <c r="S2620" t="s">
        <v>8353</v>
      </c>
      <c r="T2620" t="s">
        <v>8346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ROUND(SUM((Table1[[#This Row],[pledged]]/Table1[[#This Row],[goal]])*100),0)</f>
        <v>188</v>
      </c>
      <c r="P2621" s="8">
        <f>IFERROR(Table1[[#This Row],[pledged]]/Table1[[#This Row],[backers_count]],"0")</f>
        <v>35.547169811320757</v>
      </c>
      <c r="Q2621" s="13">
        <f>(((Table1[[#This Row],[deadline]]/60)/60)/24)+DATE(1970,1,1)</f>
        <v>42300.458333333328</v>
      </c>
      <c r="R2621" s="13">
        <f>(((Table1[[#This Row],[launched_at]]/60)/60)/24)+DATE(1970,1,1)</f>
        <v>42273.884305555555</v>
      </c>
      <c r="S2621" t="s">
        <v>8353</v>
      </c>
      <c r="T2621" t="s">
        <v>8346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ROUND(SUM((Table1[[#This Row],[pledged]]/Table1[[#This Row],[goal]])*100),0)</f>
        <v>144</v>
      </c>
      <c r="P2622" s="8">
        <f>IFERROR(Table1[[#This Row],[pledged]]/Table1[[#This Row],[backers_count]],"0")</f>
        <v>74.639488409272587</v>
      </c>
      <c r="Q2622" s="13">
        <f>(((Table1[[#This Row],[deadline]]/60)/60)/24)+DATE(1970,1,1)</f>
        <v>42288.041666666672</v>
      </c>
      <c r="R2622" s="13">
        <f>(((Table1[[#This Row],[launched_at]]/60)/60)/24)+DATE(1970,1,1)</f>
        <v>42251.16715277778</v>
      </c>
      <c r="S2622" t="s">
        <v>8353</v>
      </c>
      <c r="T2622" t="s">
        <v>8346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ROUND(SUM((Table1[[#This Row],[pledged]]/Table1[[#This Row],[goal]])*100),0)</f>
        <v>146</v>
      </c>
      <c r="P2623" s="8">
        <f>IFERROR(Table1[[#This Row],[pledged]]/Table1[[#This Row],[backers_count]],"0")</f>
        <v>47.058064516129029</v>
      </c>
      <c r="Q2623" s="13">
        <f>(((Table1[[#This Row],[deadline]]/60)/60)/24)+DATE(1970,1,1)</f>
        <v>42145.74754629629</v>
      </c>
      <c r="R2623" s="13">
        <f>(((Table1[[#This Row],[launched_at]]/60)/60)/24)+DATE(1970,1,1)</f>
        <v>42115.74754629629</v>
      </c>
      <c r="S2623" t="s">
        <v>8353</v>
      </c>
      <c r="T2623" t="s">
        <v>8346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ROUND(SUM((Table1[[#This Row],[pledged]]/Table1[[#This Row],[goal]])*100),0)</f>
        <v>131</v>
      </c>
      <c r="P2624" s="8">
        <f>IFERROR(Table1[[#This Row],[pledged]]/Table1[[#This Row],[backers_count]],"0")</f>
        <v>26.591351351351353</v>
      </c>
      <c r="Q2624" s="13">
        <f>(((Table1[[#This Row],[deadline]]/60)/60)/24)+DATE(1970,1,1)</f>
        <v>42734.74324074074</v>
      </c>
      <c r="R2624" s="13">
        <f>(((Table1[[#This Row],[launched_at]]/60)/60)/24)+DATE(1970,1,1)</f>
        <v>42689.74324074074</v>
      </c>
      <c r="S2624" t="s">
        <v>8353</v>
      </c>
      <c r="T2624" t="s">
        <v>8346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ROUND(SUM((Table1[[#This Row],[pledged]]/Table1[[#This Row],[goal]])*100),0)</f>
        <v>114</v>
      </c>
      <c r="P2625" s="8">
        <f>IFERROR(Table1[[#This Row],[pledged]]/Table1[[#This Row],[backers_count]],"0")</f>
        <v>36.774193548387096</v>
      </c>
      <c r="Q2625" s="13">
        <f>(((Table1[[#This Row],[deadline]]/60)/60)/24)+DATE(1970,1,1)</f>
        <v>42706.256550925929</v>
      </c>
      <c r="R2625" s="13">
        <f>(((Table1[[#This Row],[launched_at]]/60)/60)/24)+DATE(1970,1,1)</f>
        <v>42692.256550925929</v>
      </c>
      <c r="S2625" t="s">
        <v>8353</v>
      </c>
      <c r="T2625" t="s">
        <v>8346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ROUND(SUM((Table1[[#This Row],[pledged]]/Table1[[#This Row],[goal]])*100),0)</f>
        <v>1379</v>
      </c>
      <c r="P2626" s="8">
        <f>IFERROR(Table1[[#This Row],[pledged]]/Table1[[#This Row],[backers_count]],"0")</f>
        <v>31.820544982698959</v>
      </c>
      <c r="Q2626" s="13">
        <f>(((Table1[[#This Row],[deadline]]/60)/60)/24)+DATE(1970,1,1)</f>
        <v>41165.42155092593</v>
      </c>
      <c r="R2626" s="13">
        <f>(((Table1[[#This Row],[launched_at]]/60)/60)/24)+DATE(1970,1,1)</f>
        <v>41144.42155092593</v>
      </c>
      <c r="S2626" t="s">
        <v>8353</v>
      </c>
      <c r="T2626" t="s">
        <v>8346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ROUND(SUM((Table1[[#This Row],[pledged]]/Table1[[#This Row],[goal]])*100),0)</f>
        <v>956</v>
      </c>
      <c r="P2627" s="8">
        <f>IFERROR(Table1[[#This Row],[pledged]]/Table1[[#This Row],[backers_count]],"0")</f>
        <v>27.576923076923077</v>
      </c>
      <c r="Q2627" s="13">
        <f>(((Table1[[#This Row],[deadline]]/60)/60)/24)+DATE(1970,1,1)</f>
        <v>42683.851944444439</v>
      </c>
      <c r="R2627" s="13">
        <f>(((Table1[[#This Row],[launched_at]]/60)/60)/24)+DATE(1970,1,1)</f>
        <v>42658.810277777782</v>
      </c>
      <c r="S2627" t="s">
        <v>8353</v>
      </c>
      <c r="T2627" t="s">
        <v>8346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ROUND(SUM((Table1[[#This Row],[pledged]]/Table1[[#This Row],[goal]])*100),0)</f>
        <v>112</v>
      </c>
      <c r="P2628" s="8">
        <f>IFERROR(Table1[[#This Row],[pledged]]/Table1[[#This Row],[backers_count]],"0")</f>
        <v>56</v>
      </c>
      <c r="Q2628" s="13">
        <f>(((Table1[[#This Row],[deadline]]/60)/60)/24)+DATE(1970,1,1)</f>
        <v>42158.628113425926</v>
      </c>
      <c r="R2628" s="13">
        <f>(((Table1[[#This Row],[launched_at]]/60)/60)/24)+DATE(1970,1,1)</f>
        <v>42128.628113425926</v>
      </c>
      <c r="S2628" t="s">
        <v>8353</v>
      </c>
      <c r="T2628" t="s">
        <v>8346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ROUND(SUM((Table1[[#This Row],[pledged]]/Table1[[#This Row],[goal]])*100),0)</f>
        <v>647</v>
      </c>
      <c r="P2629" s="8">
        <f>IFERROR(Table1[[#This Row],[pledged]]/Table1[[#This Row],[backers_count]],"0")</f>
        <v>21.555555555555557</v>
      </c>
      <c r="Q2629" s="13">
        <f>(((Table1[[#This Row],[deadline]]/60)/60)/24)+DATE(1970,1,1)</f>
        <v>42334.871076388896</v>
      </c>
      <c r="R2629" s="13">
        <f>(((Table1[[#This Row],[launched_at]]/60)/60)/24)+DATE(1970,1,1)</f>
        <v>42304.829409722224</v>
      </c>
      <c r="S2629" t="s">
        <v>8353</v>
      </c>
      <c r="T2629" t="s">
        <v>8346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ROUND(SUM((Table1[[#This Row],[pledged]]/Table1[[#This Row],[goal]])*100),0)</f>
        <v>110</v>
      </c>
      <c r="P2630" s="8">
        <f>IFERROR(Table1[[#This Row],[pledged]]/Table1[[#This Row],[backers_count]],"0")</f>
        <v>44.095238095238095</v>
      </c>
      <c r="Q2630" s="13">
        <f>(((Table1[[#This Row],[deadline]]/60)/60)/24)+DATE(1970,1,1)</f>
        <v>41973.966053240743</v>
      </c>
      <c r="R2630" s="13">
        <f>(((Table1[[#This Row],[launched_at]]/60)/60)/24)+DATE(1970,1,1)</f>
        <v>41953.966053240743</v>
      </c>
      <c r="S2630" t="s">
        <v>8353</v>
      </c>
      <c r="T2630" t="s">
        <v>8346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ROUND(SUM((Table1[[#This Row],[pledged]]/Table1[[#This Row],[goal]])*100),0)</f>
        <v>128</v>
      </c>
      <c r="P2631" s="8">
        <f>IFERROR(Table1[[#This Row],[pledged]]/Table1[[#This Row],[backers_count]],"0")</f>
        <v>63.87</v>
      </c>
      <c r="Q2631" s="13">
        <f>(((Table1[[#This Row],[deadline]]/60)/60)/24)+DATE(1970,1,1)</f>
        <v>42138.538449074069</v>
      </c>
      <c r="R2631" s="13">
        <f>(((Table1[[#This Row],[launched_at]]/60)/60)/24)+DATE(1970,1,1)</f>
        <v>42108.538449074069</v>
      </c>
      <c r="S2631" t="s">
        <v>8353</v>
      </c>
      <c r="T2631" t="s">
        <v>8346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ROUND(SUM((Table1[[#This Row],[pledged]]/Table1[[#This Row],[goal]])*100),0)</f>
        <v>158</v>
      </c>
      <c r="P2632" s="8">
        <f>IFERROR(Table1[[#This Row],[pledged]]/Table1[[#This Row],[backers_count]],"0")</f>
        <v>38.987654320987652</v>
      </c>
      <c r="Q2632" s="13">
        <f>(((Table1[[#This Row],[deadline]]/60)/60)/24)+DATE(1970,1,1)</f>
        <v>42551.416666666672</v>
      </c>
      <c r="R2632" s="13">
        <f>(((Table1[[#This Row],[launched_at]]/60)/60)/24)+DATE(1970,1,1)</f>
        <v>42524.105462962965</v>
      </c>
      <c r="S2632" t="s">
        <v>8353</v>
      </c>
      <c r="T2632" t="s">
        <v>8346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ROUND(SUM((Table1[[#This Row],[pledged]]/Table1[[#This Row],[goal]])*100),0)</f>
        <v>115</v>
      </c>
      <c r="P2633" s="8">
        <f>IFERROR(Table1[[#This Row],[pledged]]/Table1[[#This Row],[backers_count]],"0")</f>
        <v>80.185489510489504</v>
      </c>
      <c r="Q2633" s="13">
        <f>(((Table1[[#This Row],[deadline]]/60)/60)/24)+DATE(1970,1,1)</f>
        <v>42246.169293981482</v>
      </c>
      <c r="R2633" s="13">
        <f>(((Table1[[#This Row],[launched_at]]/60)/60)/24)+DATE(1970,1,1)</f>
        <v>42218.169293981482</v>
      </c>
      <c r="S2633" t="s">
        <v>8353</v>
      </c>
      <c r="T2633" t="s">
        <v>8346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ROUND(SUM((Table1[[#This Row],[pledged]]/Table1[[#This Row],[goal]])*100),0)</f>
        <v>137</v>
      </c>
      <c r="P2634" s="8">
        <f>IFERROR(Table1[[#This Row],[pledged]]/Table1[[#This Row],[backers_count]],"0")</f>
        <v>34.904761904761905</v>
      </c>
      <c r="Q2634" s="13">
        <f>(((Table1[[#This Row],[deadline]]/60)/60)/24)+DATE(1970,1,1)</f>
        <v>42519.061793981484</v>
      </c>
      <c r="R2634" s="13">
        <f>(((Table1[[#This Row],[launched_at]]/60)/60)/24)+DATE(1970,1,1)</f>
        <v>42494.061793981484</v>
      </c>
      <c r="S2634" t="s">
        <v>8353</v>
      </c>
      <c r="T2634" t="s">
        <v>8346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ROUND(SUM((Table1[[#This Row],[pledged]]/Table1[[#This Row],[goal]])*100),0)</f>
        <v>355</v>
      </c>
      <c r="P2635" s="8">
        <f>IFERROR(Table1[[#This Row],[pledged]]/Table1[[#This Row],[backers_count]],"0")</f>
        <v>89.100502512562812</v>
      </c>
      <c r="Q2635" s="13">
        <f>(((Table1[[#This Row],[deadline]]/60)/60)/24)+DATE(1970,1,1)</f>
        <v>41697.958333333336</v>
      </c>
      <c r="R2635" s="13">
        <f>(((Table1[[#This Row],[launched_at]]/60)/60)/24)+DATE(1970,1,1)</f>
        <v>41667.823287037041</v>
      </c>
      <c r="S2635" t="s">
        <v>8353</v>
      </c>
      <c r="T2635" t="s">
        <v>8346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ROUND(SUM((Table1[[#This Row],[pledged]]/Table1[[#This Row],[goal]])*100),0)</f>
        <v>106</v>
      </c>
      <c r="P2636" s="8">
        <f>IFERROR(Table1[[#This Row],[pledged]]/Table1[[#This Row],[backers_count]],"0")</f>
        <v>39.44</v>
      </c>
      <c r="Q2636" s="13">
        <f>(((Table1[[#This Row],[deadline]]/60)/60)/24)+DATE(1970,1,1)</f>
        <v>42642.656493055561</v>
      </c>
      <c r="R2636" s="13">
        <f>(((Table1[[#This Row],[launched_at]]/60)/60)/24)+DATE(1970,1,1)</f>
        <v>42612.656493055561</v>
      </c>
      <c r="S2636" t="s">
        <v>8353</v>
      </c>
      <c r="T2636" t="s">
        <v>8346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ROUND(SUM((Table1[[#This Row],[pledged]]/Table1[[#This Row],[goal]])*100),0)</f>
        <v>100</v>
      </c>
      <c r="P2637" s="8">
        <f>IFERROR(Table1[[#This Row],[pledged]]/Table1[[#This Row],[backers_count]],"0")</f>
        <v>136.9047619047619</v>
      </c>
      <c r="Q2637" s="13">
        <f>(((Table1[[#This Row],[deadline]]/60)/60)/24)+DATE(1970,1,1)</f>
        <v>42072.909270833334</v>
      </c>
      <c r="R2637" s="13">
        <f>(((Table1[[#This Row],[launched_at]]/60)/60)/24)+DATE(1970,1,1)</f>
        <v>42037.950937500005</v>
      </c>
      <c r="S2637" t="s">
        <v>8353</v>
      </c>
      <c r="T2637" t="s">
        <v>8346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ROUND(SUM((Table1[[#This Row],[pledged]]/Table1[[#This Row],[goal]])*100),0)</f>
        <v>187</v>
      </c>
      <c r="P2638" s="8">
        <f>IFERROR(Table1[[#This Row],[pledged]]/Table1[[#This Row],[backers_count]],"0")</f>
        <v>37.46</v>
      </c>
      <c r="Q2638" s="13">
        <f>(((Table1[[#This Row],[deadline]]/60)/60)/24)+DATE(1970,1,1)</f>
        <v>42659.041666666672</v>
      </c>
      <c r="R2638" s="13">
        <f>(((Table1[[#This Row],[launched_at]]/60)/60)/24)+DATE(1970,1,1)</f>
        <v>42636.614745370374</v>
      </c>
      <c r="S2638" t="s">
        <v>8353</v>
      </c>
      <c r="T2638" t="s">
        <v>8346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ROUND(SUM((Table1[[#This Row],[pledged]]/Table1[[#This Row],[goal]])*100),0)</f>
        <v>166</v>
      </c>
      <c r="P2639" s="8">
        <f>IFERROR(Table1[[#This Row],[pledged]]/Table1[[#This Row],[backers_count]],"0")</f>
        <v>31.96153846153846</v>
      </c>
      <c r="Q2639" s="13">
        <f>(((Table1[[#This Row],[deadline]]/60)/60)/24)+DATE(1970,1,1)</f>
        <v>42655.549479166672</v>
      </c>
      <c r="R2639" s="13">
        <f>(((Table1[[#This Row],[launched_at]]/60)/60)/24)+DATE(1970,1,1)</f>
        <v>42639.549479166672</v>
      </c>
      <c r="S2639" t="s">
        <v>8353</v>
      </c>
      <c r="T2639" t="s">
        <v>8346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ROUND(SUM((Table1[[#This Row],[pledged]]/Table1[[#This Row],[goal]])*100),0)</f>
        <v>102</v>
      </c>
      <c r="P2640" s="8">
        <f>IFERROR(Table1[[#This Row],[pledged]]/Table1[[#This Row],[backers_count]],"0")</f>
        <v>25.214285714285715</v>
      </c>
      <c r="Q2640" s="13">
        <f>(((Table1[[#This Row],[deadline]]/60)/60)/24)+DATE(1970,1,1)</f>
        <v>42019.913136574076</v>
      </c>
      <c r="R2640" s="13">
        <f>(((Table1[[#This Row],[launched_at]]/60)/60)/24)+DATE(1970,1,1)</f>
        <v>41989.913136574076</v>
      </c>
      <c r="S2640" t="s">
        <v>8353</v>
      </c>
      <c r="T2640" t="s">
        <v>8346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ROUND(SUM((Table1[[#This Row],[pledged]]/Table1[[#This Row],[goal]])*100),0)</f>
        <v>164</v>
      </c>
      <c r="P2641" s="8">
        <f>IFERROR(Table1[[#This Row],[pledged]]/Table1[[#This Row],[backers_count]],"0")</f>
        <v>10.040816326530612</v>
      </c>
      <c r="Q2641" s="13">
        <f>(((Table1[[#This Row],[deadline]]/60)/60)/24)+DATE(1970,1,1)</f>
        <v>42054.86513888889</v>
      </c>
      <c r="R2641" s="13">
        <f>(((Table1[[#This Row],[launched_at]]/60)/60)/24)+DATE(1970,1,1)</f>
        <v>42024.86513888889</v>
      </c>
      <c r="S2641" t="s">
        <v>8353</v>
      </c>
      <c r="T2641" t="s">
        <v>8346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ROUND(SUM((Table1[[#This Row],[pledged]]/Table1[[#This Row],[goal]])*100),0)</f>
        <v>106</v>
      </c>
      <c r="P2642" s="8">
        <f>IFERROR(Table1[[#This Row],[pledged]]/Table1[[#This Row],[backers_count]],"0")</f>
        <v>45.94202898550725</v>
      </c>
      <c r="Q2642" s="13">
        <f>(((Table1[[#This Row],[deadline]]/60)/60)/24)+DATE(1970,1,1)</f>
        <v>42163.160578703704</v>
      </c>
      <c r="R2642" s="13">
        <f>(((Table1[[#This Row],[launched_at]]/60)/60)/24)+DATE(1970,1,1)</f>
        <v>42103.160578703704</v>
      </c>
      <c r="S2642" t="s">
        <v>8353</v>
      </c>
      <c r="T2642" t="s">
        <v>8346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ROUND(SUM((Table1[[#This Row],[pledged]]/Table1[[#This Row],[goal]])*100),0)</f>
        <v>1</v>
      </c>
      <c r="P2643" s="8">
        <f>IFERROR(Table1[[#This Row],[pledged]]/Table1[[#This Row],[backers_count]],"0")</f>
        <v>15</v>
      </c>
      <c r="Q2643" s="13">
        <f>(((Table1[[#This Row],[deadline]]/60)/60)/24)+DATE(1970,1,1)</f>
        <v>41897.839583333334</v>
      </c>
      <c r="R2643" s="13">
        <f>(((Table1[[#This Row],[launched_at]]/60)/60)/24)+DATE(1970,1,1)</f>
        <v>41880.827118055553</v>
      </c>
      <c r="S2643" t="s">
        <v>8353</v>
      </c>
      <c r="T2643" t="s">
        <v>8346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ROUND(SUM((Table1[[#This Row],[pledged]]/Table1[[#This Row],[goal]])*100),0)</f>
        <v>0</v>
      </c>
      <c r="P2644" s="8" t="str">
        <f>IFERROR(Table1[[#This Row],[pledged]]/Table1[[#This Row],[backers_count]],"0")</f>
        <v>0</v>
      </c>
      <c r="Q2644" s="13">
        <f>(((Table1[[#This Row],[deadline]]/60)/60)/24)+DATE(1970,1,1)</f>
        <v>42566.289583333331</v>
      </c>
      <c r="R2644" s="13">
        <f>(((Table1[[#This Row],[launched_at]]/60)/60)/24)+DATE(1970,1,1)</f>
        <v>42536.246620370366</v>
      </c>
      <c r="S2644" t="s">
        <v>8353</v>
      </c>
      <c r="T2644" t="s">
        <v>8346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ROUND(SUM((Table1[[#This Row],[pledged]]/Table1[[#This Row],[goal]])*100),0)</f>
        <v>34</v>
      </c>
      <c r="P2645" s="8">
        <f>IFERROR(Table1[[#This Row],[pledged]]/Table1[[#This Row],[backers_count]],"0")</f>
        <v>223.58248500999335</v>
      </c>
      <c r="Q2645" s="13">
        <f>(((Table1[[#This Row],[deadline]]/60)/60)/24)+DATE(1970,1,1)</f>
        <v>42725.332638888889</v>
      </c>
      <c r="R2645" s="13">
        <f>(((Table1[[#This Row],[launched_at]]/60)/60)/24)+DATE(1970,1,1)</f>
        <v>42689.582349537035</v>
      </c>
      <c r="S2645" t="s">
        <v>8353</v>
      </c>
      <c r="T2645" t="s">
        <v>8346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ROUND(SUM((Table1[[#This Row],[pledged]]/Table1[[#This Row],[goal]])*100),0)</f>
        <v>2</v>
      </c>
      <c r="P2646" s="8">
        <f>IFERROR(Table1[[#This Row],[pledged]]/Table1[[#This Row],[backers_count]],"0")</f>
        <v>39.480769230769234</v>
      </c>
      <c r="Q2646" s="13">
        <f>(((Table1[[#This Row],[deadline]]/60)/60)/24)+DATE(1970,1,1)</f>
        <v>42804.792071759264</v>
      </c>
      <c r="R2646" s="13">
        <f>(((Table1[[#This Row],[launched_at]]/60)/60)/24)+DATE(1970,1,1)</f>
        <v>42774.792071759264</v>
      </c>
      <c r="S2646" t="s">
        <v>8353</v>
      </c>
      <c r="T2646" t="s">
        <v>8346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ROUND(SUM((Table1[[#This Row],[pledged]]/Table1[[#This Row],[goal]])*100),0)</f>
        <v>11</v>
      </c>
      <c r="P2647" s="8">
        <f>IFERROR(Table1[[#This Row],[pledged]]/Table1[[#This Row],[backers_count]],"0")</f>
        <v>91.304347826086953</v>
      </c>
      <c r="Q2647" s="13">
        <f>(((Table1[[#This Row],[deadline]]/60)/60)/24)+DATE(1970,1,1)</f>
        <v>41951.884293981479</v>
      </c>
      <c r="R2647" s="13">
        <f>(((Table1[[#This Row],[launched_at]]/60)/60)/24)+DATE(1970,1,1)</f>
        <v>41921.842627314814</v>
      </c>
      <c r="S2647" t="s">
        <v>8353</v>
      </c>
      <c r="T2647" t="s">
        <v>8346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ROUND(SUM((Table1[[#This Row],[pledged]]/Table1[[#This Row],[goal]])*100),0)</f>
        <v>8</v>
      </c>
      <c r="P2648" s="8">
        <f>IFERROR(Table1[[#This Row],[pledged]]/Table1[[#This Row],[backers_count]],"0")</f>
        <v>78.666205607476627</v>
      </c>
      <c r="Q2648" s="13">
        <f>(((Table1[[#This Row],[deadline]]/60)/60)/24)+DATE(1970,1,1)</f>
        <v>42256.313298611116</v>
      </c>
      <c r="R2648" s="13">
        <f>(((Table1[[#This Row],[launched_at]]/60)/60)/24)+DATE(1970,1,1)</f>
        <v>42226.313298611116</v>
      </c>
      <c r="S2648" t="s">
        <v>8353</v>
      </c>
      <c r="T2648" t="s">
        <v>8346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ROUND(SUM((Table1[[#This Row],[pledged]]/Table1[[#This Row],[goal]])*100),0)</f>
        <v>1</v>
      </c>
      <c r="P2649" s="8">
        <f>IFERROR(Table1[[#This Row],[pledged]]/Table1[[#This Row],[backers_count]],"0")</f>
        <v>12</v>
      </c>
      <c r="Q2649" s="13">
        <f>(((Table1[[#This Row],[deadline]]/60)/60)/24)+DATE(1970,1,1)</f>
        <v>42230.261793981481</v>
      </c>
      <c r="R2649" s="13">
        <f>(((Table1[[#This Row],[launched_at]]/60)/60)/24)+DATE(1970,1,1)</f>
        <v>42200.261793981481</v>
      </c>
      <c r="S2649" t="s">
        <v>8353</v>
      </c>
      <c r="T2649" t="s">
        <v>8346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ROUND(SUM((Table1[[#This Row],[pledged]]/Table1[[#This Row],[goal]])*100),0)</f>
        <v>1</v>
      </c>
      <c r="P2650" s="8">
        <f>IFERROR(Table1[[#This Row],[pledged]]/Table1[[#This Row],[backers_count]],"0")</f>
        <v>17.666666666666668</v>
      </c>
      <c r="Q2650" s="13">
        <f>(((Table1[[#This Row],[deadline]]/60)/60)/24)+DATE(1970,1,1)</f>
        <v>42438.714814814812</v>
      </c>
      <c r="R2650" s="13">
        <f>(((Table1[[#This Row],[launched_at]]/60)/60)/24)+DATE(1970,1,1)</f>
        <v>42408.714814814812</v>
      </c>
      <c r="S2650" t="s">
        <v>8353</v>
      </c>
      <c r="T2650" t="s">
        <v>8346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ROUND(SUM((Table1[[#This Row],[pledged]]/Table1[[#This Row],[goal]])*100),0)</f>
        <v>0</v>
      </c>
      <c r="P2651" s="8">
        <f>IFERROR(Table1[[#This Row],[pledged]]/Table1[[#This Row],[backers_count]],"0")</f>
        <v>41.333333333333336</v>
      </c>
      <c r="Q2651" s="13">
        <f>(((Table1[[#This Row],[deadline]]/60)/60)/24)+DATE(1970,1,1)</f>
        <v>42401.99700231482</v>
      </c>
      <c r="R2651" s="13">
        <f>(((Table1[[#This Row],[launched_at]]/60)/60)/24)+DATE(1970,1,1)</f>
        <v>42341.99700231482</v>
      </c>
      <c r="S2651" t="s">
        <v>8353</v>
      </c>
      <c r="T2651" t="s">
        <v>8346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ROUND(SUM((Table1[[#This Row],[pledged]]/Table1[[#This Row],[goal]])*100),0)</f>
        <v>1</v>
      </c>
      <c r="P2652" s="8">
        <f>IFERROR(Table1[[#This Row],[pledged]]/Table1[[#This Row],[backers_count]],"0")</f>
        <v>71.599999999999994</v>
      </c>
      <c r="Q2652" s="13">
        <f>(((Table1[[#This Row],[deadline]]/60)/60)/24)+DATE(1970,1,1)</f>
        <v>42725.624340277776</v>
      </c>
      <c r="R2652" s="13">
        <f>(((Table1[[#This Row],[launched_at]]/60)/60)/24)+DATE(1970,1,1)</f>
        <v>42695.624340277776</v>
      </c>
      <c r="S2652" t="s">
        <v>8353</v>
      </c>
      <c r="T2652" t="s">
        <v>8346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ROUND(SUM((Table1[[#This Row],[pledged]]/Table1[[#This Row],[goal]])*100),0)</f>
        <v>2</v>
      </c>
      <c r="P2653" s="8">
        <f>IFERROR(Table1[[#This Row],[pledged]]/Table1[[#This Row],[backers_count]],"0")</f>
        <v>307.8235294117647</v>
      </c>
      <c r="Q2653" s="13">
        <f>(((Table1[[#This Row],[deadline]]/60)/60)/24)+DATE(1970,1,1)</f>
        <v>42355.805659722217</v>
      </c>
      <c r="R2653" s="13">
        <f>(((Table1[[#This Row],[launched_at]]/60)/60)/24)+DATE(1970,1,1)</f>
        <v>42327.805659722217</v>
      </c>
      <c r="S2653" t="s">
        <v>8353</v>
      </c>
      <c r="T2653" t="s">
        <v>8346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ROUND(SUM((Table1[[#This Row],[pledged]]/Table1[[#This Row],[goal]])*100),0)</f>
        <v>1</v>
      </c>
      <c r="P2654" s="8">
        <f>IFERROR(Table1[[#This Row],[pledged]]/Table1[[#This Row],[backers_count]],"0")</f>
        <v>80.454545454545453</v>
      </c>
      <c r="Q2654" s="13">
        <f>(((Table1[[#This Row],[deadline]]/60)/60)/24)+DATE(1970,1,1)</f>
        <v>41983.158854166672</v>
      </c>
      <c r="R2654" s="13">
        <f>(((Table1[[#This Row],[launched_at]]/60)/60)/24)+DATE(1970,1,1)</f>
        <v>41953.158854166672</v>
      </c>
      <c r="S2654" t="s">
        <v>8353</v>
      </c>
      <c r="T2654" t="s">
        <v>8346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ROUND(SUM((Table1[[#This Row],[pledged]]/Table1[[#This Row],[goal]])*100),0)</f>
        <v>12</v>
      </c>
      <c r="P2655" s="8">
        <f>IFERROR(Table1[[#This Row],[pledged]]/Table1[[#This Row],[backers_count]],"0")</f>
        <v>83.942857142857136</v>
      </c>
      <c r="Q2655" s="13">
        <f>(((Table1[[#This Row],[deadline]]/60)/60)/24)+DATE(1970,1,1)</f>
        <v>41803.166666666664</v>
      </c>
      <c r="R2655" s="13">
        <f>(((Table1[[#This Row],[launched_at]]/60)/60)/24)+DATE(1970,1,1)</f>
        <v>41771.651932870373</v>
      </c>
      <c r="S2655" t="s">
        <v>8353</v>
      </c>
      <c r="T2655" t="s">
        <v>8346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ROUND(SUM((Table1[[#This Row],[pledged]]/Table1[[#This Row],[goal]])*100),0)</f>
        <v>0</v>
      </c>
      <c r="P2656" s="8">
        <f>IFERROR(Table1[[#This Row],[pledged]]/Table1[[#This Row],[backers_count]],"0")</f>
        <v>8.5</v>
      </c>
      <c r="Q2656" s="13">
        <f>(((Table1[[#This Row],[deadline]]/60)/60)/24)+DATE(1970,1,1)</f>
        <v>42115.559328703705</v>
      </c>
      <c r="R2656" s="13">
        <f>(((Table1[[#This Row],[launched_at]]/60)/60)/24)+DATE(1970,1,1)</f>
        <v>42055.600995370376</v>
      </c>
      <c r="S2656" t="s">
        <v>8353</v>
      </c>
      <c r="T2656" t="s">
        <v>8346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ROUND(SUM((Table1[[#This Row],[pledged]]/Table1[[#This Row],[goal]])*100),0)</f>
        <v>21</v>
      </c>
      <c r="P2657" s="8">
        <f>IFERROR(Table1[[#This Row],[pledged]]/Table1[[#This Row],[backers_count]],"0")</f>
        <v>73.372093023255815</v>
      </c>
      <c r="Q2657" s="13">
        <f>(((Table1[[#This Row],[deadline]]/60)/60)/24)+DATE(1970,1,1)</f>
        <v>42409.833333333328</v>
      </c>
      <c r="R2657" s="13">
        <f>(((Table1[[#This Row],[launched_at]]/60)/60)/24)+DATE(1970,1,1)</f>
        <v>42381.866284722222</v>
      </c>
      <c r="S2657" t="s">
        <v>8353</v>
      </c>
      <c r="T2657" t="s">
        <v>8346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ROUND(SUM((Table1[[#This Row],[pledged]]/Table1[[#This Row],[goal]])*100),0)</f>
        <v>11</v>
      </c>
      <c r="P2658" s="8">
        <f>IFERROR(Table1[[#This Row],[pledged]]/Table1[[#This Row],[backers_count]],"0")</f>
        <v>112.86184210526316</v>
      </c>
      <c r="Q2658" s="13">
        <f>(((Table1[[#This Row],[deadline]]/60)/60)/24)+DATE(1970,1,1)</f>
        <v>42806.791666666672</v>
      </c>
      <c r="R2658" s="13">
        <f>(((Table1[[#This Row],[launched_at]]/60)/60)/24)+DATE(1970,1,1)</f>
        <v>42767.688518518517</v>
      </c>
      <c r="S2658" t="s">
        <v>8353</v>
      </c>
      <c r="T2658" t="s">
        <v>8346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ROUND(SUM((Table1[[#This Row],[pledged]]/Table1[[#This Row],[goal]])*100),0)</f>
        <v>19</v>
      </c>
      <c r="P2659" s="8">
        <f>IFERROR(Table1[[#This Row],[pledged]]/Table1[[#This Row],[backers_count]],"0")</f>
        <v>95.277627118644077</v>
      </c>
      <c r="Q2659" s="13">
        <f>(((Table1[[#This Row],[deadline]]/60)/60)/24)+DATE(1970,1,1)</f>
        <v>42585.0625</v>
      </c>
      <c r="R2659" s="13">
        <f>(((Table1[[#This Row],[launched_at]]/60)/60)/24)+DATE(1970,1,1)</f>
        <v>42551.928854166668</v>
      </c>
      <c r="S2659" t="s">
        <v>8353</v>
      </c>
      <c r="T2659" t="s">
        <v>8346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ROUND(SUM((Table1[[#This Row],[pledged]]/Table1[[#This Row],[goal]])*100),0)</f>
        <v>0</v>
      </c>
      <c r="P2660" s="8">
        <f>IFERROR(Table1[[#This Row],[pledged]]/Table1[[#This Row],[backers_count]],"0")</f>
        <v>22.75</v>
      </c>
      <c r="Q2660" s="13">
        <f>(((Table1[[#This Row],[deadline]]/60)/60)/24)+DATE(1970,1,1)</f>
        <v>42581.884189814817</v>
      </c>
      <c r="R2660" s="13">
        <f>(((Table1[[#This Row],[launched_at]]/60)/60)/24)+DATE(1970,1,1)</f>
        <v>42551.884189814817</v>
      </c>
      <c r="S2660" t="s">
        <v>8353</v>
      </c>
      <c r="T2660" t="s">
        <v>8346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ROUND(SUM((Table1[[#This Row],[pledged]]/Table1[[#This Row],[goal]])*100),0)</f>
        <v>3</v>
      </c>
      <c r="P2661" s="8">
        <f>IFERROR(Table1[[#This Row],[pledged]]/Table1[[#This Row],[backers_count]],"0")</f>
        <v>133.30000000000001</v>
      </c>
      <c r="Q2661" s="13">
        <f>(((Table1[[#This Row],[deadline]]/60)/60)/24)+DATE(1970,1,1)</f>
        <v>42112.069560185191</v>
      </c>
      <c r="R2661" s="13">
        <f>(((Table1[[#This Row],[launched_at]]/60)/60)/24)+DATE(1970,1,1)</f>
        <v>42082.069560185191</v>
      </c>
      <c r="S2661" t="s">
        <v>8353</v>
      </c>
      <c r="T2661" t="s">
        <v>8346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ROUND(SUM((Table1[[#This Row],[pledged]]/Table1[[#This Row],[goal]])*100),0)</f>
        <v>0</v>
      </c>
      <c r="P2662" s="8">
        <f>IFERROR(Table1[[#This Row],[pledged]]/Table1[[#This Row],[backers_count]],"0")</f>
        <v>3.8</v>
      </c>
      <c r="Q2662" s="13">
        <f>(((Table1[[#This Row],[deadline]]/60)/60)/24)+DATE(1970,1,1)</f>
        <v>42332.754837962959</v>
      </c>
      <c r="R2662" s="13">
        <f>(((Table1[[#This Row],[launched_at]]/60)/60)/24)+DATE(1970,1,1)</f>
        <v>42272.713171296295</v>
      </c>
      <c r="S2662" t="s">
        <v>8353</v>
      </c>
      <c r="T2662" t="s">
        <v>8346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ROUND(SUM((Table1[[#This Row],[pledged]]/Table1[[#This Row],[goal]])*100),0)</f>
        <v>103</v>
      </c>
      <c r="P2663" s="8">
        <f>IFERROR(Table1[[#This Row],[pledged]]/Table1[[#This Row],[backers_count]],"0")</f>
        <v>85.75</v>
      </c>
      <c r="Q2663" s="13">
        <f>(((Table1[[#This Row],[deadline]]/60)/60)/24)+DATE(1970,1,1)</f>
        <v>41572.958449074074</v>
      </c>
      <c r="R2663" s="13">
        <f>(((Table1[[#This Row],[launched_at]]/60)/60)/24)+DATE(1970,1,1)</f>
        <v>41542.958449074074</v>
      </c>
      <c r="S2663" t="s">
        <v>8353</v>
      </c>
      <c r="T2663" t="s">
        <v>8347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ROUND(SUM((Table1[[#This Row],[pledged]]/Table1[[#This Row],[goal]])*100),0)</f>
        <v>107</v>
      </c>
      <c r="P2664" s="8">
        <f>IFERROR(Table1[[#This Row],[pledged]]/Table1[[#This Row],[backers_count]],"0")</f>
        <v>267</v>
      </c>
      <c r="Q2664" s="13">
        <f>(((Table1[[#This Row],[deadline]]/60)/60)/24)+DATE(1970,1,1)</f>
        <v>42237.746678240743</v>
      </c>
      <c r="R2664" s="13">
        <f>(((Table1[[#This Row],[launched_at]]/60)/60)/24)+DATE(1970,1,1)</f>
        <v>42207.746678240743</v>
      </c>
      <c r="S2664" t="s">
        <v>8353</v>
      </c>
      <c r="T2664" t="s">
        <v>8347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ROUND(SUM((Table1[[#This Row],[pledged]]/Table1[[#This Row],[goal]])*100),0)</f>
        <v>105</v>
      </c>
      <c r="P2665" s="8">
        <f>IFERROR(Table1[[#This Row],[pledged]]/Table1[[#This Row],[backers_count]],"0")</f>
        <v>373.55803571428572</v>
      </c>
      <c r="Q2665" s="13">
        <f>(((Table1[[#This Row],[deadline]]/60)/60)/24)+DATE(1970,1,1)</f>
        <v>42251.625</v>
      </c>
      <c r="R2665" s="13">
        <f>(((Table1[[#This Row],[launched_at]]/60)/60)/24)+DATE(1970,1,1)</f>
        <v>42222.622766203705</v>
      </c>
      <c r="S2665" t="s">
        <v>8353</v>
      </c>
      <c r="T2665" t="s">
        <v>8347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ROUND(SUM((Table1[[#This Row],[pledged]]/Table1[[#This Row],[goal]])*100),0)</f>
        <v>103</v>
      </c>
      <c r="P2666" s="8">
        <f>IFERROR(Table1[[#This Row],[pledged]]/Table1[[#This Row],[backers_count]],"0")</f>
        <v>174.03846153846155</v>
      </c>
      <c r="Q2666" s="13">
        <f>(((Table1[[#This Row],[deadline]]/60)/60)/24)+DATE(1970,1,1)</f>
        <v>42347.290972222225</v>
      </c>
      <c r="R2666" s="13">
        <f>(((Table1[[#This Row],[launched_at]]/60)/60)/24)+DATE(1970,1,1)</f>
        <v>42313.02542824074</v>
      </c>
      <c r="S2666" t="s">
        <v>8353</v>
      </c>
      <c r="T2666" t="s">
        <v>8347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ROUND(SUM((Table1[[#This Row],[pledged]]/Table1[[#This Row],[goal]])*100),0)</f>
        <v>123</v>
      </c>
      <c r="P2667" s="8">
        <f>IFERROR(Table1[[#This Row],[pledged]]/Table1[[#This Row],[backers_count]],"0")</f>
        <v>93.695652173913047</v>
      </c>
      <c r="Q2667" s="13">
        <f>(((Table1[[#This Row],[deadline]]/60)/60)/24)+DATE(1970,1,1)</f>
        <v>42128.895532407405</v>
      </c>
      <c r="R2667" s="13">
        <f>(((Table1[[#This Row],[launched_at]]/60)/60)/24)+DATE(1970,1,1)</f>
        <v>42083.895532407405</v>
      </c>
      <c r="S2667" t="s">
        <v>8353</v>
      </c>
      <c r="T2667" t="s">
        <v>8347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ROUND(SUM((Table1[[#This Row],[pledged]]/Table1[[#This Row],[goal]])*100),0)</f>
        <v>159</v>
      </c>
      <c r="P2668" s="8">
        <f>IFERROR(Table1[[#This Row],[pledged]]/Table1[[#This Row],[backers_count]],"0")</f>
        <v>77.327718446601949</v>
      </c>
      <c r="Q2668" s="13">
        <f>(((Table1[[#This Row],[deadline]]/60)/60)/24)+DATE(1970,1,1)</f>
        <v>42272.875</v>
      </c>
      <c r="R2668" s="13">
        <f>(((Table1[[#This Row],[launched_at]]/60)/60)/24)+DATE(1970,1,1)</f>
        <v>42235.764340277776</v>
      </c>
      <c r="S2668" t="s">
        <v>8353</v>
      </c>
      <c r="T2668" t="s">
        <v>8347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ROUND(SUM((Table1[[#This Row],[pledged]]/Table1[[#This Row],[goal]])*100),0)</f>
        <v>111</v>
      </c>
      <c r="P2669" s="8">
        <f>IFERROR(Table1[[#This Row],[pledged]]/Table1[[#This Row],[backers_count]],"0")</f>
        <v>92.222222222222229</v>
      </c>
      <c r="Q2669" s="13">
        <f>(((Table1[[#This Row],[deadline]]/60)/60)/24)+DATE(1970,1,1)</f>
        <v>42410.926111111112</v>
      </c>
      <c r="R2669" s="13">
        <f>(((Table1[[#This Row],[launched_at]]/60)/60)/24)+DATE(1970,1,1)</f>
        <v>42380.926111111112</v>
      </c>
      <c r="S2669" t="s">
        <v>8353</v>
      </c>
      <c r="T2669" t="s">
        <v>8347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ROUND(SUM((Table1[[#This Row],[pledged]]/Table1[[#This Row],[goal]])*100),0)</f>
        <v>171</v>
      </c>
      <c r="P2670" s="8">
        <f>IFERROR(Table1[[#This Row],[pledged]]/Table1[[#This Row],[backers_count]],"0")</f>
        <v>60.964285714285715</v>
      </c>
      <c r="Q2670" s="13">
        <f>(((Table1[[#This Row],[deadline]]/60)/60)/24)+DATE(1970,1,1)</f>
        <v>42317.60555555555</v>
      </c>
      <c r="R2670" s="13">
        <f>(((Table1[[#This Row],[launched_at]]/60)/60)/24)+DATE(1970,1,1)</f>
        <v>42275.588715277772</v>
      </c>
      <c r="S2670" t="s">
        <v>8353</v>
      </c>
      <c r="T2670" t="s">
        <v>8347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ROUND(SUM((Table1[[#This Row],[pledged]]/Table1[[#This Row],[goal]])*100),0)</f>
        <v>125</v>
      </c>
      <c r="P2671" s="8">
        <f>IFERROR(Table1[[#This Row],[pledged]]/Table1[[#This Row],[backers_count]],"0")</f>
        <v>91</v>
      </c>
      <c r="Q2671" s="13">
        <f>(((Table1[[#This Row],[deadline]]/60)/60)/24)+DATE(1970,1,1)</f>
        <v>42379.035833333335</v>
      </c>
      <c r="R2671" s="13">
        <f>(((Table1[[#This Row],[launched_at]]/60)/60)/24)+DATE(1970,1,1)</f>
        <v>42319.035833333335</v>
      </c>
      <c r="S2671" t="s">
        <v>8353</v>
      </c>
      <c r="T2671" t="s">
        <v>8347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ROUND(SUM((Table1[[#This Row],[pledged]]/Table1[[#This Row],[goal]])*100),0)</f>
        <v>6</v>
      </c>
      <c r="P2672" s="8">
        <f>IFERROR(Table1[[#This Row],[pledged]]/Table1[[#This Row],[backers_count]],"0")</f>
        <v>41.583333333333336</v>
      </c>
      <c r="Q2672" s="13">
        <f>(((Table1[[#This Row],[deadline]]/60)/60)/24)+DATE(1970,1,1)</f>
        <v>41849.020601851851</v>
      </c>
      <c r="R2672" s="13">
        <f>(((Table1[[#This Row],[launched_at]]/60)/60)/24)+DATE(1970,1,1)</f>
        <v>41821.020601851851</v>
      </c>
      <c r="S2672" t="s">
        <v>8353</v>
      </c>
      <c r="T2672" t="s">
        <v>8347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ROUND(SUM((Table1[[#This Row],[pledged]]/Table1[[#This Row],[goal]])*100),0)</f>
        <v>11</v>
      </c>
      <c r="P2673" s="8">
        <f>IFERROR(Table1[[#This Row],[pledged]]/Table1[[#This Row],[backers_count]],"0")</f>
        <v>33.761904761904759</v>
      </c>
      <c r="Q2673" s="13">
        <f>(((Table1[[#This Row],[deadline]]/60)/60)/24)+DATE(1970,1,1)</f>
        <v>41992.818055555559</v>
      </c>
      <c r="R2673" s="13">
        <f>(((Table1[[#This Row],[launched_at]]/60)/60)/24)+DATE(1970,1,1)</f>
        <v>41962.749027777783</v>
      </c>
      <c r="S2673" t="s">
        <v>8353</v>
      </c>
      <c r="T2673" t="s">
        <v>8347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ROUND(SUM((Table1[[#This Row],[pledged]]/Table1[[#This Row],[goal]])*100),0)</f>
        <v>33</v>
      </c>
      <c r="P2674" s="8">
        <f>IFERROR(Table1[[#This Row],[pledged]]/Table1[[#This Row],[backers_count]],"0")</f>
        <v>70.61702127659575</v>
      </c>
      <c r="Q2674" s="13">
        <f>(((Table1[[#This Row],[deadline]]/60)/60)/24)+DATE(1970,1,1)</f>
        <v>42366.25</v>
      </c>
      <c r="R2674" s="13">
        <f>(((Table1[[#This Row],[launched_at]]/60)/60)/24)+DATE(1970,1,1)</f>
        <v>42344.884143518517</v>
      </c>
      <c r="S2674" t="s">
        <v>8353</v>
      </c>
      <c r="T2674" t="s">
        <v>8347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ROUND(SUM((Table1[[#This Row],[pledged]]/Table1[[#This Row],[goal]])*100),0)</f>
        <v>28</v>
      </c>
      <c r="P2675" s="8">
        <f>IFERROR(Table1[[#This Row],[pledged]]/Table1[[#This Row],[backers_count]],"0")</f>
        <v>167.15151515151516</v>
      </c>
      <c r="Q2675" s="13">
        <f>(((Table1[[#This Row],[deadline]]/60)/60)/24)+DATE(1970,1,1)</f>
        <v>41941.947916666664</v>
      </c>
      <c r="R2675" s="13">
        <f>(((Table1[[#This Row],[launched_at]]/60)/60)/24)+DATE(1970,1,1)</f>
        <v>41912.541655092595</v>
      </c>
      <c r="S2675" t="s">
        <v>8353</v>
      </c>
      <c r="T2675" t="s">
        <v>8347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ROUND(SUM((Table1[[#This Row],[pledged]]/Table1[[#This Row],[goal]])*100),0)</f>
        <v>63</v>
      </c>
      <c r="P2676" s="8">
        <f>IFERROR(Table1[[#This Row],[pledged]]/Table1[[#This Row],[backers_count]],"0")</f>
        <v>128.61988304093566</v>
      </c>
      <c r="Q2676" s="13">
        <f>(((Table1[[#This Row],[deadline]]/60)/60)/24)+DATE(1970,1,1)</f>
        <v>42556.207638888889</v>
      </c>
      <c r="R2676" s="13">
        <f>(((Table1[[#This Row],[launched_at]]/60)/60)/24)+DATE(1970,1,1)</f>
        <v>42529.632754629631</v>
      </c>
      <c r="S2676" t="s">
        <v>8353</v>
      </c>
      <c r="T2676" t="s">
        <v>8347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ROUND(SUM((Table1[[#This Row],[pledged]]/Table1[[#This Row],[goal]])*100),0)</f>
        <v>8</v>
      </c>
      <c r="P2677" s="8">
        <f>IFERROR(Table1[[#This Row],[pledged]]/Table1[[#This Row],[backers_count]],"0")</f>
        <v>65.41379310344827</v>
      </c>
      <c r="Q2677" s="13">
        <f>(((Table1[[#This Row],[deadline]]/60)/60)/24)+DATE(1970,1,1)</f>
        <v>41953.899178240739</v>
      </c>
      <c r="R2677" s="13">
        <f>(((Table1[[#This Row],[launched_at]]/60)/60)/24)+DATE(1970,1,1)</f>
        <v>41923.857511574075</v>
      </c>
      <c r="S2677" t="s">
        <v>8353</v>
      </c>
      <c r="T2677" t="s">
        <v>8347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ROUND(SUM((Table1[[#This Row],[pledged]]/Table1[[#This Row],[goal]])*100),0)</f>
        <v>50</v>
      </c>
      <c r="P2678" s="8">
        <f>IFERROR(Table1[[#This Row],[pledged]]/Table1[[#This Row],[backers_count]],"0")</f>
        <v>117.55555555555556</v>
      </c>
      <c r="Q2678" s="13">
        <f>(((Table1[[#This Row],[deadline]]/60)/60)/24)+DATE(1970,1,1)</f>
        <v>42512.624699074076</v>
      </c>
      <c r="R2678" s="13">
        <f>(((Table1[[#This Row],[launched_at]]/60)/60)/24)+DATE(1970,1,1)</f>
        <v>42482.624699074076</v>
      </c>
      <c r="S2678" t="s">
        <v>8353</v>
      </c>
      <c r="T2678" t="s">
        <v>8347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ROUND(SUM((Table1[[#This Row],[pledged]]/Table1[[#This Row],[goal]])*100),0)</f>
        <v>18</v>
      </c>
      <c r="P2679" s="8">
        <f>IFERROR(Table1[[#This Row],[pledged]]/Table1[[#This Row],[backers_count]],"0")</f>
        <v>126.48148148148148</v>
      </c>
      <c r="Q2679" s="13">
        <f>(((Table1[[#This Row],[deadline]]/60)/60)/24)+DATE(1970,1,1)</f>
        <v>41823.029432870368</v>
      </c>
      <c r="R2679" s="13">
        <f>(((Table1[[#This Row],[launched_at]]/60)/60)/24)+DATE(1970,1,1)</f>
        <v>41793.029432870368</v>
      </c>
      <c r="S2679" t="s">
        <v>8353</v>
      </c>
      <c r="T2679" t="s">
        <v>8347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ROUND(SUM((Table1[[#This Row],[pledged]]/Table1[[#This Row],[goal]])*100),0)</f>
        <v>0</v>
      </c>
      <c r="P2680" s="8">
        <f>IFERROR(Table1[[#This Row],[pledged]]/Table1[[#This Row],[backers_count]],"0")</f>
        <v>550</v>
      </c>
      <c r="Q2680" s="13">
        <f>(((Table1[[#This Row],[deadline]]/60)/60)/24)+DATE(1970,1,1)</f>
        <v>42271.798206018517</v>
      </c>
      <c r="R2680" s="13">
        <f>(((Table1[[#This Row],[launched_at]]/60)/60)/24)+DATE(1970,1,1)</f>
        <v>42241.798206018517</v>
      </c>
      <c r="S2680" t="s">
        <v>8353</v>
      </c>
      <c r="T2680" t="s">
        <v>8347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ROUND(SUM((Table1[[#This Row],[pledged]]/Table1[[#This Row],[goal]])*100),0)</f>
        <v>0</v>
      </c>
      <c r="P2681" s="8">
        <f>IFERROR(Table1[[#This Row],[pledged]]/Table1[[#This Row],[backers_count]],"0")</f>
        <v>44</v>
      </c>
      <c r="Q2681" s="13">
        <f>(((Table1[[#This Row],[deadline]]/60)/60)/24)+DATE(1970,1,1)</f>
        <v>42063.001087962963</v>
      </c>
      <c r="R2681" s="13">
        <f>(((Table1[[#This Row],[launched_at]]/60)/60)/24)+DATE(1970,1,1)</f>
        <v>42033.001087962963</v>
      </c>
      <c r="S2681" t="s">
        <v>8353</v>
      </c>
      <c r="T2681" t="s">
        <v>8347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ROUND(SUM((Table1[[#This Row],[pledged]]/Table1[[#This Row],[goal]])*100),0)</f>
        <v>1</v>
      </c>
      <c r="P2682" s="8">
        <f>IFERROR(Table1[[#This Row],[pledged]]/Table1[[#This Row],[backers_count]],"0")</f>
        <v>69</v>
      </c>
      <c r="Q2682" s="13">
        <f>(((Table1[[#This Row],[deadline]]/60)/60)/24)+DATE(1970,1,1)</f>
        <v>42466.170034722221</v>
      </c>
      <c r="R2682" s="13">
        <f>(((Table1[[#This Row],[launched_at]]/60)/60)/24)+DATE(1970,1,1)</f>
        <v>42436.211701388893</v>
      </c>
      <c r="S2682" t="s">
        <v>8353</v>
      </c>
      <c r="T2682" t="s">
        <v>8347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ROUND(SUM((Table1[[#This Row],[pledged]]/Table1[[#This Row],[goal]])*100),0)</f>
        <v>1</v>
      </c>
      <c r="P2683" s="8">
        <f>IFERROR(Table1[[#This Row],[pledged]]/Table1[[#This Row],[backers_count]],"0")</f>
        <v>27.5</v>
      </c>
      <c r="Q2683" s="13">
        <f>(((Table1[[#This Row],[deadline]]/60)/60)/24)+DATE(1970,1,1)</f>
        <v>41830.895254629628</v>
      </c>
      <c r="R2683" s="13">
        <f>(((Table1[[#This Row],[launched_at]]/60)/60)/24)+DATE(1970,1,1)</f>
        <v>41805.895254629628</v>
      </c>
      <c r="S2683" t="s">
        <v>8358</v>
      </c>
      <c r="T2683" t="s">
        <v>8329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ROUND(SUM((Table1[[#This Row],[pledged]]/Table1[[#This Row],[goal]])*100),0)</f>
        <v>28</v>
      </c>
      <c r="P2684" s="8">
        <f>IFERROR(Table1[[#This Row],[pledged]]/Table1[[#This Row],[backers_count]],"0")</f>
        <v>84.9</v>
      </c>
      <c r="Q2684" s="13">
        <f>(((Table1[[#This Row],[deadline]]/60)/60)/24)+DATE(1970,1,1)</f>
        <v>41965.249305555553</v>
      </c>
      <c r="R2684" s="13">
        <f>(((Table1[[#This Row],[launched_at]]/60)/60)/24)+DATE(1970,1,1)</f>
        <v>41932.871990740743</v>
      </c>
      <c r="S2684" t="s">
        <v>8358</v>
      </c>
      <c r="T2684" t="s">
        <v>8329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ROUND(SUM((Table1[[#This Row],[pledged]]/Table1[[#This Row],[goal]])*100),0)</f>
        <v>0</v>
      </c>
      <c r="P2685" s="8">
        <f>IFERROR(Table1[[#This Row],[pledged]]/Table1[[#This Row],[backers_count]],"0")</f>
        <v>12</v>
      </c>
      <c r="Q2685" s="13">
        <f>(((Table1[[#This Row],[deadline]]/60)/60)/24)+DATE(1970,1,1)</f>
        <v>42064.75509259259</v>
      </c>
      <c r="R2685" s="13">
        <f>(((Table1[[#This Row],[launched_at]]/60)/60)/24)+DATE(1970,1,1)</f>
        <v>42034.75509259259</v>
      </c>
      <c r="S2685" t="s">
        <v>8358</v>
      </c>
      <c r="T2685" t="s">
        <v>8329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ROUND(SUM((Table1[[#This Row],[pledged]]/Table1[[#This Row],[goal]])*100),0)</f>
        <v>1</v>
      </c>
      <c r="P2686" s="8">
        <f>IFERROR(Table1[[#This Row],[pledged]]/Table1[[#This Row],[backers_count]],"0")</f>
        <v>200</v>
      </c>
      <c r="Q2686" s="13">
        <f>(((Table1[[#This Row],[deadline]]/60)/60)/24)+DATE(1970,1,1)</f>
        <v>41860.914641203701</v>
      </c>
      <c r="R2686" s="13">
        <f>(((Table1[[#This Row],[launched_at]]/60)/60)/24)+DATE(1970,1,1)</f>
        <v>41820.914641203701</v>
      </c>
      <c r="S2686" t="s">
        <v>8358</v>
      </c>
      <c r="T2686" t="s">
        <v>8329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ROUND(SUM((Table1[[#This Row],[pledged]]/Table1[[#This Row],[goal]])*100),0)</f>
        <v>0</v>
      </c>
      <c r="P2687" s="8">
        <f>IFERROR(Table1[[#This Row],[pledged]]/Table1[[#This Row],[backers_count]],"0")</f>
        <v>10</v>
      </c>
      <c r="Q2687" s="13">
        <f>(((Table1[[#This Row],[deadline]]/60)/60)/24)+DATE(1970,1,1)</f>
        <v>42121.654282407413</v>
      </c>
      <c r="R2687" s="13">
        <f>(((Table1[[#This Row],[launched_at]]/60)/60)/24)+DATE(1970,1,1)</f>
        <v>42061.69594907407</v>
      </c>
      <c r="S2687" t="s">
        <v>8358</v>
      </c>
      <c r="T2687" t="s">
        <v>8329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ROUND(SUM((Table1[[#This Row],[pledged]]/Table1[[#This Row],[goal]])*100),0)</f>
        <v>0</v>
      </c>
      <c r="P2688" s="8" t="str">
        <f>IFERROR(Table1[[#This Row],[pledged]]/Table1[[#This Row],[backers_count]],"0")</f>
        <v>0</v>
      </c>
      <c r="Q2688" s="13">
        <f>(((Table1[[#This Row],[deadline]]/60)/60)/24)+DATE(1970,1,1)</f>
        <v>41912.974803240737</v>
      </c>
      <c r="R2688" s="13">
        <f>(((Table1[[#This Row],[launched_at]]/60)/60)/24)+DATE(1970,1,1)</f>
        <v>41892.974803240737</v>
      </c>
      <c r="S2688" t="s">
        <v>8358</v>
      </c>
      <c r="T2688" t="s">
        <v>8329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ROUND(SUM((Table1[[#This Row],[pledged]]/Table1[[#This Row],[goal]])*100),0)</f>
        <v>0</v>
      </c>
      <c r="P2689" s="8" t="str">
        <f>IFERROR(Table1[[#This Row],[pledged]]/Table1[[#This Row],[backers_count]],"0")</f>
        <v>0</v>
      </c>
      <c r="Q2689" s="13">
        <f>(((Table1[[#This Row],[deadline]]/60)/60)/24)+DATE(1970,1,1)</f>
        <v>42184.64025462963</v>
      </c>
      <c r="R2689" s="13">
        <f>(((Table1[[#This Row],[launched_at]]/60)/60)/24)+DATE(1970,1,1)</f>
        <v>42154.64025462963</v>
      </c>
      <c r="S2689" t="s">
        <v>8358</v>
      </c>
      <c r="T2689" t="s">
        <v>8329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ROUND(SUM((Table1[[#This Row],[pledged]]/Table1[[#This Row],[goal]])*100),0)</f>
        <v>0</v>
      </c>
      <c r="P2690" s="8">
        <f>IFERROR(Table1[[#This Row],[pledged]]/Table1[[#This Row],[backers_count]],"0")</f>
        <v>5.2857142857142856</v>
      </c>
      <c r="Q2690" s="13">
        <f>(((Table1[[#This Row],[deadline]]/60)/60)/24)+DATE(1970,1,1)</f>
        <v>42059.125</v>
      </c>
      <c r="R2690" s="13">
        <f>(((Table1[[#This Row],[launched_at]]/60)/60)/24)+DATE(1970,1,1)</f>
        <v>42028.118865740747</v>
      </c>
      <c r="S2690" t="s">
        <v>8358</v>
      </c>
      <c r="T2690" t="s">
        <v>8329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ROUND(SUM((Table1[[#This Row],[pledged]]/Table1[[#This Row],[goal]])*100),0)</f>
        <v>0</v>
      </c>
      <c r="P2691" s="8">
        <f>IFERROR(Table1[[#This Row],[pledged]]/Table1[[#This Row],[backers_count]],"0")</f>
        <v>1</v>
      </c>
      <c r="Q2691" s="13">
        <f>(((Table1[[#This Row],[deadline]]/60)/60)/24)+DATE(1970,1,1)</f>
        <v>42581.961689814809</v>
      </c>
      <c r="R2691" s="13">
        <f>(((Table1[[#This Row],[launched_at]]/60)/60)/24)+DATE(1970,1,1)</f>
        <v>42551.961689814809</v>
      </c>
      <c r="S2691" t="s">
        <v>8358</v>
      </c>
      <c r="T2691" t="s">
        <v>8329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ROUND(SUM((Table1[[#This Row],[pledged]]/Table1[[#This Row],[goal]])*100),0)</f>
        <v>11</v>
      </c>
      <c r="P2692" s="8">
        <f>IFERROR(Table1[[#This Row],[pledged]]/Table1[[#This Row],[backers_count]],"0")</f>
        <v>72.762711864406782</v>
      </c>
      <c r="Q2692" s="13">
        <f>(((Table1[[#This Row],[deadline]]/60)/60)/24)+DATE(1970,1,1)</f>
        <v>42158.105046296296</v>
      </c>
      <c r="R2692" s="13">
        <f>(((Table1[[#This Row],[launched_at]]/60)/60)/24)+DATE(1970,1,1)</f>
        <v>42113.105046296296</v>
      </c>
      <c r="S2692" t="s">
        <v>8358</v>
      </c>
      <c r="T2692" t="s">
        <v>8329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ROUND(SUM((Table1[[#This Row],[pledged]]/Table1[[#This Row],[goal]])*100),0)</f>
        <v>0</v>
      </c>
      <c r="P2693" s="8">
        <f>IFERROR(Table1[[#This Row],[pledged]]/Table1[[#This Row],[backers_count]],"0")</f>
        <v>17.5</v>
      </c>
      <c r="Q2693" s="13">
        <f>(((Table1[[#This Row],[deadline]]/60)/60)/24)+DATE(1970,1,1)</f>
        <v>42134.724039351851</v>
      </c>
      <c r="R2693" s="13">
        <f>(((Table1[[#This Row],[launched_at]]/60)/60)/24)+DATE(1970,1,1)</f>
        <v>42089.724039351851</v>
      </c>
      <c r="S2693" t="s">
        <v>8358</v>
      </c>
      <c r="T2693" t="s">
        <v>8329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ROUND(SUM((Table1[[#This Row],[pledged]]/Table1[[#This Row],[goal]])*100),0)</f>
        <v>1</v>
      </c>
      <c r="P2694" s="8">
        <f>IFERROR(Table1[[#This Row],[pledged]]/Table1[[#This Row],[backers_count]],"0")</f>
        <v>25</v>
      </c>
      <c r="Q2694" s="13">
        <f>(((Table1[[#This Row],[deadline]]/60)/60)/24)+DATE(1970,1,1)</f>
        <v>42088.292361111111</v>
      </c>
      <c r="R2694" s="13">
        <f>(((Table1[[#This Row],[launched_at]]/60)/60)/24)+DATE(1970,1,1)</f>
        <v>42058.334027777775</v>
      </c>
      <c r="S2694" t="s">
        <v>8358</v>
      </c>
      <c r="T2694" t="s">
        <v>8329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ROUND(SUM((Table1[[#This Row],[pledged]]/Table1[[#This Row],[goal]])*100),0)</f>
        <v>1</v>
      </c>
      <c r="P2695" s="8">
        <f>IFERROR(Table1[[#This Row],[pledged]]/Table1[[#This Row],[backers_count]],"0")</f>
        <v>13.333333333333334</v>
      </c>
      <c r="Q2695" s="13">
        <f>(((Table1[[#This Row],[deadline]]/60)/60)/24)+DATE(1970,1,1)</f>
        <v>41864.138495370367</v>
      </c>
      <c r="R2695" s="13">
        <f>(((Table1[[#This Row],[launched_at]]/60)/60)/24)+DATE(1970,1,1)</f>
        <v>41834.138495370367</v>
      </c>
      <c r="S2695" t="s">
        <v>8358</v>
      </c>
      <c r="T2695" t="s">
        <v>8329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ROUND(SUM((Table1[[#This Row],[pledged]]/Table1[[#This Row],[goal]])*100),0)</f>
        <v>0</v>
      </c>
      <c r="P2696" s="8">
        <f>IFERROR(Table1[[#This Row],[pledged]]/Table1[[#This Row],[backers_count]],"0")</f>
        <v>1</v>
      </c>
      <c r="Q2696" s="13">
        <f>(((Table1[[#This Row],[deadline]]/60)/60)/24)+DATE(1970,1,1)</f>
        <v>41908.140497685185</v>
      </c>
      <c r="R2696" s="13">
        <f>(((Table1[[#This Row],[launched_at]]/60)/60)/24)+DATE(1970,1,1)</f>
        <v>41878.140497685185</v>
      </c>
      <c r="S2696" t="s">
        <v>8358</v>
      </c>
      <c r="T2696" t="s">
        <v>8329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ROUND(SUM((Table1[[#This Row],[pledged]]/Table1[[#This Row],[goal]])*100),0)</f>
        <v>0</v>
      </c>
      <c r="P2697" s="8">
        <f>IFERROR(Table1[[#This Row],[pledged]]/Table1[[#This Row],[backers_count]],"0")</f>
        <v>23.666666666666668</v>
      </c>
      <c r="Q2697" s="13">
        <f>(((Table1[[#This Row],[deadline]]/60)/60)/24)+DATE(1970,1,1)</f>
        <v>42108.14025462963</v>
      </c>
      <c r="R2697" s="13">
        <f>(((Table1[[#This Row],[launched_at]]/60)/60)/24)+DATE(1970,1,1)</f>
        <v>42048.181921296295</v>
      </c>
      <c r="S2697" t="s">
        <v>8358</v>
      </c>
      <c r="T2697" t="s">
        <v>8329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ROUND(SUM((Table1[[#This Row],[pledged]]/Table1[[#This Row],[goal]])*100),0)</f>
        <v>6</v>
      </c>
      <c r="P2698" s="8">
        <f>IFERROR(Table1[[#This Row],[pledged]]/Table1[[#This Row],[backers_count]],"0")</f>
        <v>89.21052631578948</v>
      </c>
      <c r="Q2698" s="13">
        <f>(((Table1[[#This Row],[deadline]]/60)/60)/24)+DATE(1970,1,1)</f>
        <v>41998.844444444447</v>
      </c>
      <c r="R2698" s="13">
        <f>(((Table1[[#This Row],[launched_at]]/60)/60)/24)+DATE(1970,1,1)</f>
        <v>41964.844444444447</v>
      </c>
      <c r="S2698" t="s">
        <v>8358</v>
      </c>
      <c r="T2698" t="s">
        <v>8329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ROUND(SUM((Table1[[#This Row],[pledged]]/Table1[[#This Row],[goal]])*100),0)</f>
        <v>26</v>
      </c>
      <c r="P2699" s="8">
        <f>IFERROR(Table1[[#This Row],[pledged]]/Table1[[#This Row],[backers_count]],"0")</f>
        <v>116.55769230769231</v>
      </c>
      <c r="Q2699" s="13">
        <f>(((Table1[[#This Row],[deadline]]/60)/60)/24)+DATE(1970,1,1)</f>
        <v>42218.916666666672</v>
      </c>
      <c r="R2699" s="13">
        <f>(((Table1[[#This Row],[launched_at]]/60)/60)/24)+DATE(1970,1,1)</f>
        <v>42187.940081018518</v>
      </c>
      <c r="S2699" t="s">
        <v>8358</v>
      </c>
      <c r="T2699" t="s">
        <v>8329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ROUND(SUM((Table1[[#This Row],[pledged]]/Table1[[#This Row],[goal]])*100),0)</f>
        <v>0</v>
      </c>
      <c r="P2700" s="8">
        <f>IFERROR(Table1[[#This Row],[pledged]]/Table1[[#This Row],[backers_count]],"0")</f>
        <v>13.005000000000001</v>
      </c>
      <c r="Q2700" s="13">
        <f>(((Table1[[#This Row],[deadline]]/60)/60)/24)+DATE(1970,1,1)</f>
        <v>41817.898240740738</v>
      </c>
      <c r="R2700" s="13">
        <f>(((Table1[[#This Row],[launched_at]]/60)/60)/24)+DATE(1970,1,1)</f>
        <v>41787.898240740738</v>
      </c>
      <c r="S2700" t="s">
        <v>8358</v>
      </c>
      <c r="T2700" t="s">
        <v>8329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ROUND(SUM((Table1[[#This Row],[pledged]]/Table1[[#This Row],[goal]])*100),0)</f>
        <v>0</v>
      </c>
      <c r="P2701" s="8" t="str">
        <f>IFERROR(Table1[[#This Row],[pledged]]/Table1[[#This Row],[backers_count]],"0")</f>
        <v>0</v>
      </c>
      <c r="Q2701" s="13">
        <f>(((Table1[[#This Row],[deadline]]/60)/60)/24)+DATE(1970,1,1)</f>
        <v>41859.896562499998</v>
      </c>
      <c r="R2701" s="13">
        <f>(((Table1[[#This Row],[launched_at]]/60)/60)/24)+DATE(1970,1,1)</f>
        <v>41829.896562499998</v>
      </c>
      <c r="S2701" t="s">
        <v>8358</v>
      </c>
      <c r="T2701" t="s">
        <v>8329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ROUND(SUM((Table1[[#This Row],[pledged]]/Table1[[#This Row],[goal]])*100),0)</f>
        <v>1</v>
      </c>
      <c r="P2702" s="8">
        <f>IFERROR(Table1[[#This Row],[pledged]]/Table1[[#This Row],[backers_count]],"0")</f>
        <v>17.5</v>
      </c>
      <c r="Q2702" s="13">
        <f>(((Table1[[#This Row],[deadline]]/60)/60)/24)+DATE(1970,1,1)</f>
        <v>41900.87467592593</v>
      </c>
      <c r="R2702" s="13">
        <f>(((Table1[[#This Row],[launched_at]]/60)/60)/24)+DATE(1970,1,1)</f>
        <v>41870.87467592593</v>
      </c>
      <c r="S2702" t="s">
        <v>8358</v>
      </c>
      <c r="T2702" t="s">
        <v>8329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ROUND(SUM((Table1[[#This Row],[pledged]]/Table1[[#This Row],[goal]])*100),0)</f>
        <v>46</v>
      </c>
      <c r="P2703" s="8">
        <f>IFERROR(Table1[[#This Row],[pledged]]/Table1[[#This Row],[backers_count]],"0")</f>
        <v>34.130434782608695</v>
      </c>
      <c r="Q2703" s="13">
        <f>(((Table1[[#This Row],[deadline]]/60)/60)/24)+DATE(1970,1,1)</f>
        <v>42832.733032407406</v>
      </c>
      <c r="R2703" s="13">
        <f>(((Table1[[#This Row],[launched_at]]/60)/60)/24)+DATE(1970,1,1)</f>
        <v>42801.774699074071</v>
      </c>
      <c r="S2703" t="s">
        <v>8352</v>
      </c>
      <c r="T2703" t="s">
        <v>8348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ROUND(SUM((Table1[[#This Row],[pledged]]/Table1[[#This Row],[goal]])*100),0)</f>
        <v>34</v>
      </c>
      <c r="P2704" s="8">
        <f>IFERROR(Table1[[#This Row],[pledged]]/Table1[[#This Row],[backers_count]],"0")</f>
        <v>132.34615384615384</v>
      </c>
      <c r="Q2704" s="13">
        <f>(((Table1[[#This Row],[deadline]]/60)/60)/24)+DATE(1970,1,1)</f>
        <v>42830.760150462964</v>
      </c>
      <c r="R2704" s="13">
        <f>(((Table1[[#This Row],[launched_at]]/60)/60)/24)+DATE(1970,1,1)</f>
        <v>42800.801817129628</v>
      </c>
      <c r="S2704" t="s">
        <v>8352</v>
      </c>
      <c r="T2704" t="s">
        <v>8348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ROUND(SUM((Table1[[#This Row],[pledged]]/Table1[[#This Row],[goal]])*100),0)</f>
        <v>104</v>
      </c>
      <c r="P2705" s="8">
        <f>IFERROR(Table1[[#This Row],[pledged]]/Table1[[#This Row],[backers_count]],"0")</f>
        <v>922.22222222222217</v>
      </c>
      <c r="Q2705" s="13">
        <f>(((Table1[[#This Row],[deadline]]/60)/60)/24)+DATE(1970,1,1)</f>
        <v>42816.648495370369</v>
      </c>
      <c r="R2705" s="13">
        <f>(((Table1[[#This Row],[launched_at]]/60)/60)/24)+DATE(1970,1,1)</f>
        <v>42756.690162037034</v>
      </c>
      <c r="S2705" t="s">
        <v>8352</v>
      </c>
      <c r="T2705" t="s">
        <v>8348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ROUND(SUM((Table1[[#This Row],[pledged]]/Table1[[#This Row],[goal]])*100),0)</f>
        <v>6</v>
      </c>
      <c r="P2706" s="8">
        <f>IFERROR(Table1[[#This Row],[pledged]]/Table1[[#This Row],[backers_count]],"0")</f>
        <v>163.57142857142858</v>
      </c>
      <c r="Q2706" s="13">
        <f>(((Table1[[#This Row],[deadline]]/60)/60)/24)+DATE(1970,1,1)</f>
        <v>42830.820763888885</v>
      </c>
      <c r="R2706" s="13">
        <f>(((Table1[[#This Row],[launched_at]]/60)/60)/24)+DATE(1970,1,1)</f>
        <v>42787.862430555557</v>
      </c>
      <c r="S2706" t="s">
        <v>8352</v>
      </c>
      <c r="T2706" t="s">
        <v>8348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ROUND(SUM((Table1[[#This Row],[pledged]]/Table1[[#This Row],[goal]])*100),0)</f>
        <v>11</v>
      </c>
      <c r="P2707" s="8">
        <f>IFERROR(Table1[[#This Row],[pledged]]/Table1[[#This Row],[backers_count]],"0")</f>
        <v>217.375</v>
      </c>
      <c r="Q2707" s="13">
        <f>(((Table1[[#This Row],[deadline]]/60)/60)/24)+DATE(1970,1,1)</f>
        <v>42818.874513888892</v>
      </c>
      <c r="R2707" s="13">
        <f>(((Table1[[#This Row],[launched_at]]/60)/60)/24)+DATE(1970,1,1)</f>
        <v>42773.916180555556</v>
      </c>
      <c r="S2707" t="s">
        <v>8352</v>
      </c>
      <c r="T2707" t="s">
        <v>8348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ROUND(SUM((Table1[[#This Row],[pledged]]/Table1[[#This Row],[goal]])*100),0)</f>
        <v>112</v>
      </c>
      <c r="P2708" s="8">
        <f>IFERROR(Table1[[#This Row],[pledged]]/Table1[[#This Row],[backers_count]],"0")</f>
        <v>149.44486692015209</v>
      </c>
      <c r="Q2708" s="13">
        <f>(((Table1[[#This Row],[deadline]]/60)/60)/24)+DATE(1970,1,1)</f>
        <v>41928.290972222225</v>
      </c>
      <c r="R2708" s="13">
        <f>(((Table1[[#This Row],[launched_at]]/60)/60)/24)+DATE(1970,1,1)</f>
        <v>41899.294942129629</v>
      </c>
      <c r="S2708" t="s">
        <v>8352</v>
      </c>
      <c r="T2708" t="s">
        <v>8348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ROUND(SUM((Table1[[#This Row],[pledged]]/Table1[[#This Row],[goal]])*100),0)</f>
        <v>351</v>
      </c>
      <c r="P2709" s="8">
        <f>IFERROR(Table1[[#This Row],[pledged]]/Table1[[#This Row],[backers_count]],"0")</f>
        <v>71.237487309644663</v>
      </c>
      <c r="Q2709" s="13">
        <f>(((Table1[[#This Row],[deadline]]/60)/60)/24)+DATE(1970,1,1)</f>
        <v>41421.290972222225</v>
      </c>
      <c r="R2709" s="13">
        <f>(((Table1[[#This Row],[launched_at]]/60)/60)/24)+DATE(1970,1,1)</f>
        <v>41391.782905092594</v>
      </c>
      <c r="S2709" t="s">
        <v>8352</v>
      </c>
      <c r="T2709" t="s">
        <v>8348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ROUND(SUM((Table1[[#This Row],[pledged]]/Table1[[#This Row],[goal]])*100),0)</f>
        <v>233</v>
      </c>
      <c r="P2710" s="8">
        <f>IFERROR(Table1[[#This Row],[pledged]]/Table1[[#This Row],[backers_count]],"0")</f>
        <v>44.464318398474738</v>
      </c>
      <c r="Q2710" s="13">
        <f>(((Table1[[#This Row],[deadline]]/60)/60)/24)+DATE(1970,1,1)</f>
        <v>42572.698217592595</v>
      </c>
      <c r="R2710" s="13">
        <f>(((Table1[[#This Row],[launched_at]]/60)/60)/24)+DATE(1970,1,1)</f>
        <v>42512.698217592595</v>
      </c>
      <c r="S2710" t="s">
        <v>8352</v>
      </c>
      <c r="T2710" t="s">
        <v>8348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ROUND(SUM((Table1[[#This Row],[pledged]]/Table1[[#This Row],[goal]])*100),0)</f>
        <v>102</v>
      </c>
      <c r="P2711" s="8">
        <f>IFERROR(Table1[[#This Row],[pledged]]/Table1[[#This Row],[backers_count]],"0")</f>
        <v>164.94480519480518</v>
      </c>
      <c r="Q2711" s="13">
        <f>(((Table1[[#This Row],[deadline]]/60)/60)/24)+DATE(1970,1,1)</f>
        <v>42647.165972222225</v>
      </c>
      <c r="R2711" s="13">
        <f>(((Table1[[#This Row],[launched_at]]/60)/60)/24)+DATE(1970,1,1)</f>
        <v>42612.149780092594</v>
      </c>
      <c r="S2711" t="s">
        <v>8352</v>
      </c>
      <c r="T2711" t="s">
        <v>8348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ROUND(SUM((Table1[[#This Row],[pledged]]/Table1[[#This Row],[goal]])*100),0)</f>
        <v>154</v>
      </c>
      <c r="P2712" s="8">
        <f>IFERROR(Table1[[#This Row],[pledged]]/Table1[[#This Row],[backers_count]],"0")</f>
        <v>84.871516544117654</v>
      </c>
      <c r="Q2712" s="13">
        <f>(((Table1[[#This Row],[deadline]]/60)/60)/24)+DATE(1970,1,1)</f>
        <v>41860.083333333336</v>
      </c>
      <c r="R2712" s="13">
        <f>(((Table1[[#This Row],[launched_at]]/60)/60)/24)+DATE(1970,1,1)</f>
        <v>41828.229490740741</v>
      </c>
      <c r="S2712" t="s">
        <v>8352</v>
      </c>
      <c r="T2712" t="s">
        <v>8348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ROUND(SUM((Table1[[#This Row],[pledged]]/Table1[[#This Row],[goal]])*100),0)</f>
        <v>101</v>
      </c>
      <c r="P2713" s="8">
        <f>IFERROR(Table1[[#This Row],[pledged]]/Table1[[#This Row],[backers_count]],"0")</f>
        <v>53.945205479452056</v>
      </c>
      <c r="Q2713" s="13">
        <f>(((Table1[[#This Row],[deadline]]/60)/60)/24)+DATE(1970,1,1)</f>
        <v>41810.917361111111</v>
      </c>
      <c r="R2713" s="13">
        <f>(((Table1[[#This Row],[launched_at]]/60)/60)/24)+DATE(1970,1,1)</f>
        <v>41780.745254629634</v>
      </c>
      <c r="S2713" t="s">
        <v>8352</v>
      </c>
      <c r="T2713" t="s">
        <v>8348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ROUND(SUM((Table1[[#This Row],[pledged]]/Table1[[#This Row],[goal]])*100),0)</f>
        <v>131</v>
      </c>
      <c r="P2714" s="8">
        <f>IFERROR(Table1[[#This Row],[pledged]]/Table1[[#This Row],[backers_count]],"0")</f>
        <v>50.531468531468533</v>
      </c>
      <c r="Q2714" s="13">
        <f>(((Table1[[#This Row],[deadline]]/60)/60)/24)+DATE(1970,1,1)</f>
        <v>41468.75</v>
      </c>
      <c r="R2714" s="13">
        <f>(((Table1[[#This Row],[launched_at]]/60)/60)/24)+DATE(1970,1,1)</f>
        <v>41432.062037037038</v>
      </c>
      <c r="S2714" t="s">
        <v>8352</v>
      </c>
      <c r="T2714" t="s">
        <v>8348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ROUND(SUM((Table1[[#This Row],[pledged]]/Table1[[#This Row],[goal]])*100),0)</f>
        <v>102</v>
      </c>
      <c r="P2715" s="8">
        <f>IFERROR(Table1[[#This Row],[pledged]]/Table1[[#This Row],[backers_count]],"0")</f>
        <v>108.00140845070422</v>
      </c>
      <c r="Q2715" s="13">
        <f>(((Table1[[#This Row],[deadline]]/60)/60)/24)+DATE(1970,1,1)</f>
        <v>42362.653749999998</v>
      </c>
      <c r="R2715" s="13">
        <f>(((Table1[[#This Row],[launched_at]]/60)/60)/24)+DATE(1970,1,1)</f>
        <v>42322.653749999998</v>
      </c>
      <c r="S2715" t="s">
        <v>8352</v>
      </c>
      <c r="T2715" t="s">
        <v>8348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ROUND(SUM((Table1[[#This Row],[pledged]]/Table1[[#This Row],[goal]])*100),0)</f>
        <v>116</v>
      </c>
      <c r="P2716" s="8">
        <f>IFERROR(Table1[[#This Row],[pledged]]/Table1[[#This Row],[backers_count]],"0")</f>
        <v>95.373770491803285</v>
      </c>
      <c r="Q2716" s="13">
        <f>(((Table1[[#This Row],[deadline]]/60)/60)/24)+DATE(1970,1,1)</f>
        <v>42657.958333333328</v>
      </c>
      <c r="R2716" s="13">
        <f>(((Table1[[#This Row],[launched_at]]/60)/60)/24)+DATE(1970,1,1)</f>
        <v>42629.655046296291</v>
      </c>
      <c r="S2716" t="s">
        <v>8352</v>
      </c>
      <c r="T2716" t="s">
        <v>8348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ROUND(SUM((Table1[[#This Row],[pledged]]/Table1[[#This Row],[goal]])*100),0)</f>
        <v>265</v>
      </c>
      <c r="P2717" s="8">
        <f>IFERROR(Table1[[#This Row],[pledged]]/Table1[[#This Row],[backers_count]],"0")</f>
        <v>57.631016333938291</v>
      </c>
      <c r="Q2717" s="13">
        <f>(((Table1[[#This Row],[deadline]]/60)/60)/24)+DATE(1970,1,1)</f>
        <v>42421.398472222223</v>
      </c>
      <c r="R2717" s="13">
        <f>(((Table1[[#This Row],[launched_at]]/60)/60)/24)+DATE(1970,1,1)</f>
        <v>42387.398472222223</v>
      </c>
      <c r="S2717" t="s">
        <v>8352</v>
      </c>
      <c r="T2717" t="s">
        <v>8348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ROUND(SUM((Table1[[#This Row],[pledged]]/Table1[[#This Row],[goal]])*100),0)</f>
        <v>120</v>
      </c>
      <c r="P2718" s="8">
        <f>IFERROR(Table1[[#This Row],[pledged]]/Table1[[#This Row],[backers_count]],"0")</f>
        <v>64.160481283422456</v>
      </c>
      <c r="Q2718" s="13">
        <f>(((Table1[[#This Row],[deadline]]/60)/60)/24)+DATE(1970,1,1)</f>
        <v>42285.333252314813</v>
      </c>
      <c r="R2718" s="13">
        <f>(((Table1[[#This Row],[launched_at]]/60)/60)/24)+DATE(1970,1,1)</f>
        <v>42255.333252314813</v>
      </c>
      <c r="S2718" t="s">
        <v>8352</v>
      </c>
      <c r="T2718" t="s">
        <v>8348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ROUND(SUM((Table1[[#This Row],[pledged]]/Table1[[#This Row],[goal]])*100),0)</f>
        <v>120</v>
      </c>
      <c r="P2719" s="8">
        <f>IFERROR(Table1[[#This Row],[pledged]]/Table1[[#This Row],[backers_count]],"0")</f>
        <v>92.387692307692305</v>
      </c>
      <c r="Q2719" s="13">
        <f>(((Table1[[#This Row],[deadline]]/60)/60)/24)+DATE(1970,1,1)</f>
        <v>41979.956585648149</v>
      </c>
      <c r="R2719" s="13">
        <f>(((Table1[[#This Row],[launched_at]]/60)/60)/24)+DATE(1970,1,1)</f>
        <v>41934.914918981485</v>
      </c>
      <c r="S2719" t="s">
        <v>8352</v>
      </c>
      <c r="T2719" t="s">
        <v>8348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ROUND(SUM((Table1[[#This Row],[pledged]]/Table1[[#This Row],[goal]])*100),0)</f>
        <v>104</v>
      </c>
      <c r="P2720" s="8">
        <f>IFERROR(Table1[[#This Row],[pledged]]/Table1[[#This Row],[backers_count]],"0")</f>
        <v>125.97972972972973</v>
      </c>
      <c r="Q2720" s="13">
        <f>(((Table1[[#This Row],[deadline]]/60)/60)/24)+DATE(1970,1,1)</f>
        <v>42493.958333333328</v>
      </c>
      <c r="R2720" s="13">
        <f>(((Table1[[#This Row],[launched_at]]/60)/60)/24)+DATE(1970,1,1)</f>
        <v>42465.596585648149</v>
      </c>
      <c r="S2720" t="s">
        <v>8352</v>
      </c>
      <c r="T2720" t="s">
        <v>8348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ROUND(SUM((Table1[[#This Row],[pledged]]/Table1[[#This Row],[goal]])*100),0)</f>
        <v>109</v>
      </c>
      <c r="P2721" s="8">
        <f>IFERROR(Table1[[#This Row],[pledged]]/Table1[[#This Row],[backers_count]],"0")</f>
        <v>94.637681159420296</v>
      </c>
      <c r="Q2721" s="13">
        <f>(((Table1[[#This Row],[deadline]]/60)/60)/24)+DATE(1970,1,1)</f>
        <v>42477.989513888882</v>
      </c>
      <c r="R2721" s="13">
        <f>(((Table1[[#This Row],[launched_at]]/60)/60)/24)+DATE(1970,1,1)</f>
        <v>42418.031180555554</v>
      </c>
      <c r="S2721" t="s">
        <v>8352</v>
      </c>
      <c r="T2721" t="s">
        <v>8348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ROUND(SUM((Table1[[#This Row],[pledged]]/Table1[[#This Row],[goal]])*100),0)</f>
        <v>118</v>
      </c>
      <c r="P2722" s="8">
        <f>IFERROR(Table1[[#This Row],[pledged]]/Table1[[#This Row],[backers_count]],"0")</f>
        <v>170.69942196531792</v>
      </c>
      <c r="Q2722" s="13">
        <f>(((Table1[[#This Row],[deadline]]/60)/60)/24)+DATE(1970,1,1)</f>
        <v>42685.507557870369</v>
      </c>
      <c r="R2722" s="13">
        <f>(((Table1[[#This Row],[launched_at]]/60)/60)/24)+DATE(1970,1,1)</f>
        <v>42655.465891203698</v>
      </c>
      <c r="S2722" t="s">
        <v>8352</v>
      </c>
      <c r="T2722" t="s">
        <v>8348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ROUND(SUM((Table1[[#This Row],[pledged]]/Table1[[#This Row],[goal]])*100),0)</f>
        <v>1462</v>
      </c>
      <c r="P2723" s="8">
        <f>IFERROR(Table1[[#This Row],[pledged]]/Table1[[#This Row],[backers_count]],"0")</f>
        <v>40.762081784386616</v>
      </c>
      <c r="Q2723" s="13">
        <f>(((Table1[[#This Row],[deadline]]/60)/60)/24)+DATE(1970,1,1)</f>
        <v>41523.791666666664</v>
      </c>
      <c r="R2723" s="13">
        <f>(((Table1[[#This Row],[launched_at]]/60)/60)/24)+DATE(1970,1,1)</f>
        <v>41493.543958333335</v>
      </c>
      <c r="S2723" t="s">
        <v>8353</v>
      </c>
      <c r="T2723" t="s">
        <v>8340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ROUND(SUM((Table1[[#This Row],[pledged]]/Table1[[#This Row],[goal]])*100),0)</f>
        <v>253</v>
      </c>
      <c r="P2724" s="8">
        <f>IFERROR(Table1[[#This Row],[pledged]]/Table1[[#This Row],[backers_count]],"0")</f>
        <v>68.254054054054052</v>
      </c>
      <c r="Q2724" s="13">
        <f>(((Table1[[#This Row],[deadline]]/60)/60)/24)+DATE(1970,1,1)</f>
        <v>42764.857094907406</v>
      </c>
      <c r="R2724" s="13">
        <f>(((Table1[[#This Row],[launched_at]]/60)/60)/24)+DATE(1970,1,1)</f>
        <v>42704.857094907406</v>
      </c>
      <c r="S2724" t="s">
        <v>8353</v>
      </c>
      <c r="T2724" t="s">
        <v>8340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ROUND(SUM((Table1[[#This Row],[pledged]]/Table1[[#This Row],[goal]])*100),0)</f>
        <v>140</v>
      </c>
      <c r="P2725" s="8">
        <f>IFERROR(Table1[[#This Row],[pledged]]/Table1[[#This Row],[backers_count]],"0")</f>
        <v>95.48863636363636</v>
      </c>
      <c r="Q2725" s="13">
        <f>(((Table1[[#This Row],[deadline]]/60)/60)/24)+DATE(1970,1,1)</f>
        <v>42004.880648148144</v>
      </c>
      <c r="R2725" s="13">
        <f>(((Table1[[#This Row],[launched_at]]/60)/60)/24)+DATE(1970,1,1)</f>
        <v>41944.83898148148</v>
      </c>
      <c r="S2725" t="s">
        <v>8353</v>
      </c>
      <c r="T2725" t="s">
        <v>8340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ROUND(SUM((Table1[[#This Row],[pledged]]/Table1[[#This Row],[goal]])*100),0)</f>
        <v>297</v>
      </c>
      <c r="P2726" s="8">
        <f>IFERROR(Table1[[#This Row],[pledged]]/Table1[[#This Row],[backers_count]],"0")</f>
        <v>7.1902649656526005</v>
      </c>
      <c r="Q2726" s="13">
        <f>(((Table1[[#This Row],[deadline]]/60)/60)/24)+DATE(1970,1,1)</f>
        <v>42231.32707175926</v>
      </c>
      <c r="R2726" s="13">
        <f>(((Table1[[#This Row],[launched_at]]/60)/60)/24)+DATE(1970,1,1)</f>
        <v>42199.32707175926</v>
      </c>
      <c r="S2726" t="s">
        <v>8353</v>
      </c>
      <c r="T2726" t="s">
        <v>8340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ROUND(SUM((Table1[[#This Row],[pledged]]/Table1[[#This Row],[goal]])*100),0)</f>
        <v>145</v>
      </c>
      <c r="P2727" s="8">
        <f>IFERROR(Table1[[#This Row],[pledged]]/Table1[[#This Row],[backers_count]],"0")</f>
        <v>511.65486725663715</v>
      </c>
      <c r="Q2727" s="13">
        <f>(((Table1[[#This Row],[deadline]]/60)/60)/24)+DATE(1970,1,1)</f>
        <v>42795.744618055556</v>
      </c>
      <c r="R2727" s="13">
        <f>(((Table1[[#This Row],[launched_at]]/60)/60)/24)+DATE(1970,1,1)</f>
        <v>42745.744618055556</v>
      </c>
      <c r="S2727" t="s">
        <v>8353</v>
      </c>
      <c r="T2727" t="s">
        <v>8340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ROUND(SUM((Table1[[#This Row],[pledged]]/Table1[[#This Row],[goal]])*100),0)</f>
        <v>106</v>
      </c>
      <c r="P2728" s="8">
        <f>IFERROR(Table1[[#This Row],[pledged]]/Table1[[#This Row],[backers_count]],"0")</f>
        <v>261.74504950495049</v>
      </c>
      <c r="Q2728" s="13">
        <f>(((Table1[[#This Row],[deadline]]/60)/60)/24)+DATE(1970,1,1)</f>
        <v>42482.579988425925</v>
      </c>
      <c r="R2728" s="13">
        <f>(((Table1[[#This Row],[launched_at]]/60)/60)/24)+DATE(1970,1,1)</f>
        <v>42452.579988425925</v>
      </c>
      <c r="S2728" t="s">
        <v>8353</v>
      </c>
      <c r="T2728" t="s">
        <v>8340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ROUND(SUM((Table1[[#This Row],[pledged]]/Table1[[#This Row],[goal]])*100),0)</f>
        <v>493</v>
      </c>
      <c r="P2729" s="8">
        <f>IFERROR(Table1[[#This Row],[pledged]]/Table1[[#This Row],[backers_count]],"0")</f>
        <v>69.760961810466767</v>
      </c>
      <c r="Q2729" s="13">
        <f>(((Table1[[#This Row],[deadline]]/60)/60)/24)+DATE(1970,1,1)</f>
        <v>42223.676655092597</v>
      </c>
      <c r="R2729" s="13">
        <f>(((Table1[[#This Row],[launched_at]]/60)/60)/24)+DATE(1970,1,1)</f>
        <v>42198.676655092597</v>
      </c>
      <c r="S2729" t="s">
        <v>8353</v>
      </c>
      <c r="T2729" t="s">
        <v>8340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ROUND(SUM((Table1[[#This Row],[pledged]]/Table1[[#This Row],[goal]])*100),0)</f>
        <v>202</v>
      </c>
      <c r="P2730" s="8">
        <f>IFERROR(Table1[[#This Row],[pledged]]/Table1[[#This Row],[backers_count]],"0")</f>
        <v>77.229591836734699</v>
      </c>
      <c r="Q2730" s="13">
        <f>(((Table1[[#This Row],[deadline]]/60)/60)/24)+DATE(1970,1,1)</f>
        <v>42368.59993055556</v>
      </c>
      <c r="R2730" s="13">
        <f>(((Table1[[#This Row],[launched_at]]/60)/60)/24)+DATE(1970,1,1)</f>
        <v>42333.59993055556</v>
      </c>
      <c r="S2730" t="s">
        <v>8353</v>
      </c>
      <c r="T2730" t="s">
        <v>8340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ROUND(SUM((Table1[[#This Row],[pledged]]/Table1[[#This Row],[goal]])*100),0)</f>
        <v>104</v>
      </c>
      <c r="P2731" s="8">
        <f>IFERROR(Table1[[#This Row],[pledged]]/Table1[[#This Row],[backers_count]],"0")</f>
        <v>340.56521739130437</v>
      </c>
      <c r="Q2731" s="13">
        <f>(((Table1[[#This Row],[deadline]]/60)/60)/24)+DATE(1970,1,1)</f>
        <v>42125.240706018521</v>
      </c>
      <c r="R2731" s="13">
        <f>(((Table1[[#This Row],[launched_at]]/60)/60)/24)+DATE(1970,1,1)</f>
        <v>42095.240706018521</v>
      </c>
      <c r="S2731" t="s">
        <v>8353</v>
      </c>
      <c r="T2731" t="s">
        <v>8340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ROUND(SUM((Table1[[#This Row],[pledged]]/Table1[[#This Row],[goal]])*100),0)</f>
        <v>170</v>
      </c>
      <c r="P2732" s="8">
        <f>IFERROR(Table1[[#This Row],[pledged]]/Table1[[#This Row],[backers_count]],"0")</f>
        <v>67.417903225806455</v>
      </c>
      <c r="Q2732" s="13">
        <f>(((Table1[[#This Row],[deadline]]/60)/60)/24)+DATE(1970,1,1)</f>
        <v>41386.541377314818</v>
      </c>
      <c r="R2732" s="13">
        <f>(((Table1[[#This Row],[launched_at]]/60)/60)/24)+DATE(1970,1,1)</f>
        <v>41351.541377314818</v>
      </c>
      <c r="S2732" t="s">
        <v>8353</v>
      </c>
      <c r="T2732" t="s">
        <v>8340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ROUND(SUM((Table1[[#This Row],[pledged]]/Table1[[#This Row],[goal]])*100),0)</f>
        <v>104</v>
      </c>
      <c r="P2733" s="8">
        <f>IFERROR(Table1[[#This Row],[pledged]]/Table1[[#This Row],[backers_count]],"0")</f>
        <v>845.70270270270271</v>
      </c>
      <c r="Q2733" s="13">
        <f>(((Table1[[#This Row],[deadline]]/60)/60)/24)+DATE(1970,1,1)</f>
        <v>41930.166666666664</v>
      </c>
      <c r="R2733" s="13">
        <f>(((Table1[[#This Row],[launched_at]]/60)/60)/24)+DATE(1970,1,1)</f>
        <v>41872.525717592594</v>
      </c>
      <c r="S2733" t="s">
        <v>8353</v>
      </c>
      <c r="T2733" t="s">
        <v>8340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ROUND(SUM((Table1[[#This Row],[pledged]]/Table1[[#This Row],[goal]])*100),0)</f>
        <v>118</v>
      </c>
      <c r="P2734" s="8">
        <f>IFERROR(Table1[[#This Row],[pledged]]/Table1[[#This Row],[backers_count]],"0")</f>
        <v>97.191780821917803</v>
      </c>
      <c r="Q2734" s="13">
        <f>(((Table1[[#This Row],[deadline]]/60)/60)/24)+DATE(1970,1,1)</f>
        <v>41422</v>
      </c>
      <c r="R2734" s="13">
        <f>(((Table1[[#This Row],[launched_at]]/60)/60)/24)+DATE(1970,1,1)</f>
        <v>41389.808194444442</v>
      </c>
      <c r="S2734" t="s">
        <v>8353</v>
      </c>
      <c r="T2734" t="s">
        <v>8340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ROUND(SUM((Table1[[#This Row],[pledged]]/Table1[[#This Row],[goal]])*100),0)</f>
        <v>108</v>
      </c>
      <c r="P2735" s="8">
        <f>IFERROR(Table1[[#This Row],[pledged]]/Table1[[#This Row],[backers_count]],"0")</f>
        <v>451.84033613445376</v>
      </c>
      <c r="Q2735" s="13">
        <f>(((Table1[[#This Row],[deadline]]/60)/60)/24)+DATE(1970,1,1)</f>
        <v>42104.231180555551</v>
      </c>
      <c r="R2735" s="13">
        <f>(((Table1[[#This Row],[launched_at]]/60)/60)/24)+DATE(1970,1,1)</f>
        <v>42044.272847222222</v>
      </c>
      <c r="S2735" t="s">
        <v>8353</v>
      </c>
      <c r="T2735" t="s">
        <v>8340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ROUND(SUM((Table1[[#This Row],[pledged]]/Table1[[#This Row],[goal]])*100),0)</f>
        <v>2260300</v>
      </c>
      <c r="P2736" s="8">
        <f>IFERROR(Table1[[#This Row],[pledged]]/Table1[[#This Row],[backers_count]],"0")</f>
        <v>138.66871165644173</v>
      </c>
      <c r="Q2736" s="13">
        <f>(((Table1[[#This Row],[deadline]]/60)/60)/24)+DATE(1970,1,1)</f>
        <v>42656.915972222225</v>
      </c>
      <c r="R2736" s="13">
        <f>(((Table1[[#This Row],[launched_at]]/60)/60)/24)+DATE(1970,1,1)</f>
        <v>42626.668888888889</v>
      </c>
      <c r="S2736" t="s">
        <v>8353</v>
      </c>
      <c r="T2736" t="s">
        <v>8340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ROUND(SUM((Table1[[#This Row],[pledged]]/Table1[[#This Row],[goal]])*100),0)</f>
        <v>978</v>
      </c>
      <c r="P2737" s="8">
        <f>IFERROR(Table1[[#This Row],[pledged]]/Table1[[#This Row],[backers_count]],"0")</f>
        <v>21.640147492625371</v>
      </c>
      <c r="Q2737" s="13">
        <f>(((Table1[[#This Row],[deadline]]/60)/60)/24)+DATE(1970,1,1)</f>
        <v>41346.833333333336</v>
      </c>
      <c r="R2737" s="13">
        <f>(((Table1[[#This Row],[launched_at]]/60)/60)/24)+DATE(1970,1,1)</f>
        <v>41316.120949074073</v>
      </c>
      <c r="S2737" t="s">
        <v>8353</v>
      </c>
      <c r="T2737" t="s">
        <v>8340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ROUND(SUM((Table1[[#This Row],[pledged]]/Table1[[#This Row],[goal]])*100),0)</f>
        <v>123</v>
      </c>
      <c r="P2738" s="8">
        <f>IFERROR(Table1[[#This Row],[pledged]]/Table1[[#This Row],[backers_count]],"0")</f>
        <v>169.51724137931035</v>
      </c>
      <c r="Q2738" s="13">
        <f>(((Table1[[#This Row],[deadline]]/60)/60)/24)+DATE(1970,1,1)</f>
        <v>41752.666354166664</v>
      </c>
      <c r="R2738" s="13">
        <f>(((Table1[[#This Row],[launched_at]]/60)/60)/24)+DATE(1970,1,1)</f>
        <v>41722.666354166664</v>
      </c>
      <c r="S2738" t="s">
        <v>8353</v>
      </c>
      <c r="T2738" t="s">
        <v>8340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ROUND(SUM((Table1[[#This Row],[pledged]]/Table1[[#This Row],[goal]])*100),0)</f>
        <v>246</v>
      </c>
      <c r="P2739" s="8">
        <f>IFERROR(Table1[[#This Row],[pledged]]/Table1[[#This Row],[backers_count]],"0")</f>
        <v>161.88210526315791</v>
      </c>
      <c r="Q2739" s="13">
        <f>(((Table1[[#This Row],[deadline]]/60)/60)/24)+DATE(1970,1,1)</f>
        <v>41654.791666666664</v>
      </c>
      <c r="R2739" s="13">
        <f>(((Table1[[#This Row],[launched_at]]/60)/60)/24)+DATE(1970,1,1)</f>
        <v>41611.917673611111</v>
      </c>
      <c r="S2739" t="s">
        <v>8353</v>
      </c>
      <c r="T2739" t="s">
        <v>8340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ROUND(SUM((Table1[[#This Row],[pledged]]/Table1[[#This Row],[goal]])*100),0)</f>
        <v>148</v>
      </c>
      <c r="P2740" s="8">
        <f>IFERROR(Table1[[#This Row],[pledged]]/Table1[[#This Row],[backers_count]],"0")</f>
        <v>493.13333333333333</v>
      </c>
      <c r="Q2740" s="13">
        <f>(((Table1[[#This Row],[deadline]]/60)/60)/24)+DATE(1970,1,1)</f>
        <v>42680.143564814818</v>
      </c>
      <c r="R2740" s="13">
        <f>(((Table1[[#This Row],[launched_at]]/60)/60)/24)+DATE(1970,1,1)</f>
        <v>42620.143564814818</v>
      </c>
      <c r="S2740" t="s">
        <v>8353</v>
      </c>
      <c r="T2740" t="s">
        <v>8340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ROUND(SUM((Table1[[#This Row],[pledged]]/Table1[[#This Row],[goal]])*100),0)</f>
        <v>384</v>
      </c>
      <c r="P2741" s="8">
        <f>IFERROR(Table1[[#This Row],[pledged]]/Table1[[#This Row],[backers_count]],"0")</f>
        <v>22.120418848167539</v>
      </c>
      <c r="Q2741" s="13">
        <f>(((Table1[[#This Row],[deadline]]/60)/60)/24)+DATE(1970,1,1)</f>
        <v>41764.887928240743</v>
      </c>
      <c r="R2741" s="13">
        <f>(((Table1[[#This Row],[launched_at]]/60)/60)/24)+DATE(1970,1,1)</f>
        <v>41719.887928240743</v>
      </c>
      <c r="S2741" t="s">
        <v>8353</v>
      </c>
      <c r="T2741" t="s">
        <v>8340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ROUND(SUM((Table1[[#This Row],[pledged]]/Table1[[#This Row],[goal]])*100),0)</f>
        <v>103</v>
      </c>
      <c r="P2742" s="8">
        <f>IFERROR(Table1[[#This Row],[pledged]]/Table1[[#This Row],[backers_count]],"0")</f>
        <v>18.235294117647058</v>
      </c>
      <c r="Q2742" s="13">
        <f>(((Table1[[#This Row],[deadline]]/60)/60)/24)+DATE(1970,1,1)</f>
        <v>42074.99018518519</v>
      </c>
      <c r="R2742" s="13">
        <f>(((Table1[[#This Row],[launched_at]]/60)/60)/24)+DATE(1970,1,1)</f>
        <v>42045.031851851847</v>
      </c>
      <c r="S2742" t="s">
        <v>8353</v>
      </c>
      <c r="T2742" t="s">
        <v>8340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ROUND(SUM((Table1[[#This Row],[pledged]]/Table1[[#This Row],[goal]])*100),0)</f>
        <v>0</v>
      </c>
      <c r="P2743" s="8">
        <f>IFERROR(Table1[[#This Row],[pledged]]/Table1[[#This Row],[backers_count]],"0")</f>
        <v>8.75</v>
      </c>
      <c r="Q2743" s="13">
        <f>(((Table1[[#This Row],[deadline]]/60)/60)/24)+DATE(1970,1,1)</f>
        <v>41932.088194444441</v>
      </c>
      <c r="R2743" s="13">
        <f>(((Table1[[#This Row],[launched_at]]/60)/60)/24)+DATE(1970,1,1)</f>
        <v>41911.657430555555</v>
      </c>
      <c r="S2743" t="s">
        <v>8354</v>
      </c>
      <c r="T2743" t="s">
        <v>8349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ROUND(SUM((Table1[[#This Row],[pledged]]/Table1[[#This Row],[goal]])*100),0)</f>
        <v>29</v>
      </c>
      <c r="P2744" s="8">
        <f>IFERROR(Table1[[#This Row],[pledged]]/Table1[[#This Row],[backers_count]],"0")</f>
        <v>40.611111111111114</v>
      </c>
      <c r="Q2744" s="13">
        <f>(((Table1[[#This Row],[deadline]]/60)/60)/24)+DATE(1970,1,1)</f>
        <v>41044.719756944447</v>
      </c>
      <c r="R2744" s="13">
        <f>(((Table1[[#This Row],[launched_at]]/60)/60)/24)+DATE(1970,1,1)</f>
        <v>41030.719756944447</v>
      </c>
      <c r="S2744" t="s">
        <v>8354</v>
      </c>
      <c r="T2744" t="s">
        <v>8349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ROUND(SUM((Table1[[#This Row],[pledged]]/Table1[[#This Row],[goal]])*100),0)</f>
        <v>0</v>
      </c>
      <c r="P2745" s="8" t="str">
        <f>IFERROR(Table1[[#This Row],[pledged]]/Table1[[#This Row],[backers_count]],"0")</f>
        <v>0</v>
      </c>
      <c r="Q2745" s="13">
        <f>(((Table1[[#This Row],[deadline]]/60)/60)/24)+DATE(1970,1,1)</f>
        <v>42662.328784722224</v>
      </c>
      <c r="R2745" s="13">
        <f>(((Table1[[#This Row],[launched_at]]/60)/60)/24)+DATE(1970,1,1)</f>
        <v>42632.328784722224</v>
      </c>
      <c r="S2745" t="s">
        <v>8354</v>
      </c>
      <c r="T2745" t="s">
        <v>8349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ROUND(SUM((Table1[[#This Row],[pledged]]/Table1[[#This Row],[goal]])*100),0)</f>
        <v>5</v>
      </c>
      <c r="P2746" s="8">
        <f>IFERROR(Table1[[#This Row],[pledged]]/Table1[[#This Row],[backers_count]],"0")</f>
        <v>37.954545454545453</v>
      </c>
      <c r="Q2746" s="13">
        <f>(((Table1[[#This Row],[deadline]]/60)/60)/24)+DATE(1970,1,1)</f>
        <v>40968.062476851854</v>
      </c>
      <c r="R2746" s="13">
        <f>(((Table1[[#This Row],[launched_at]]/60)/60)/24)+DATE(1970,1,1)</f>
        <v>40938.062476851854</v>
      </c>
      <c r="S2746" t="s">
        <v>8354</v>
      </c>
      <c r="T2746" t="s">
        <v>8349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ROUND(SUM((Table1[[#This Row],[pledged]]/Table1[[#This Row],[goal]])*100),0)</f>
        <v>22</v>
      </c>
      <c r="P2747" s="8">
        <f>IFERROR(Table1[[#This Row],[pledged]]/Table1[[#This Row],[backers_count]],"0")</f>
        <v>35.734693877551024</v>
      </c>
      <c r="Q2747" s="13">
        <f>(((Table1[[#This Row],[deadline]]/60)/60)/24)+DATE(1970,1,1)</f>
        <v>41104.988055555557</v>
      </c>
      <c r="R2747" s="13">
        <f>(((Table1[[#This Row],[launched_at]]/60)/60)/24)+DATE(1970,1,1)</f>
        <v>41044.988055555557</v>
      </c>
      <c r="S2747" t="s">
        <v>8354</v>
      </c>
      <c r="T2747" t="s">
        <v>8349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ROUND(SUM((Table1[[#This Row],[pledged]]/Table1[[#This Row],[goal]])*100),0)</f>
        <v>27</v>
      </c>
      <c r="P2748" s="8">
        <f>IFERROR(Table1[[#This Row],[pledged]]/Table1[[#This Row],[backers_count]],"0")</f>
        <v>42.157894736842103</v>
      </c>
      <c r="Q2748" s="13">
        <f>(((Table1[[#This Row],[deadline]]/60)/60)/24)+DATE(1970,1,1)</f>
        <v>41880.781377314815</v>
      </c>
      <c r="R2748" s="13">
        <f>(((Table1[[#This Row],[launched_at]]/60)/60)/24)+DATE(1970,1,1)</f>
        <v>41850.781377314815</v>
      </c>
      <c r="S2748" t="s">
        <v>8354</v>
      </c>
      <c r="T2748" t="s">
        <v>8349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ROUND(SUM((Table1[[#This Row],[pledged]]/Table1[[#This Row],[goal]])*100),0)</f>
        <v>28</v>
      </c>
      <c r="P2749" s="8">
        <f>IFERROR(Table1[[#This Row],[pledged]]/Table1[[#This Row],[backers_count]],"0")</f>
        <v>35</v>
      </c>
      <c r="Q2749" s="13">
        <f>(((Table1[[#This Row],[deadline]]/60)/60)/24)+DATE(1970,1,1)</f>
        <v>41076.131944444445</v>
      </c>
      <c r="R2749" s="13">
        <f>(((Table1[[#This Row],[launched_at]]/60)/60)/24)+DATE(1970,1,1)</f>
        <v>41044.64811342593</v>
      </c>
      <c r="S2749" t="s">
        <v>8354</v>
      </c>
      <c r="T2749" t="s">
        <v>8349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ROUND(SUM((Table1[[#This Row],[pledged]]/Table1[[#This Row],[goal]])*100),0)</f>
        <v>1</v>
      </c>
      <c r="P2750" s="8">
        <f>IFERROR(Table1[[#This Row],[pledged]]/Table1[[#This Row],[backers_count]],"0")</f>
        <v>13.25</v>
      </c>
      <c r="Q2750" s="13">
        <f>(((Table1[[#This Row],[deadline]]/60)/60)/24)+DATE(1970,1,1)</f>
        <v>42615.7106712963</v>
      </c>
      <c r="R2750" s="13">
        <f>(((Table1[[#This Row],[launched_at]]/60)/60)/24)+DATE(1970,1,1)</f>
        <v>42585.7106712963</v>
      </c>
      <c r="S2750" t="s">
        <v>8354</v>
      </c>
      <c r="T2750" t="s">
        <v>8349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ROUND(SUM((Table1[[#This Row],[pledged]]/Table1[[#This Row],[goal]])*100),0)</f>
        <v>1</v>
      </c>
      <c r="P2751" s="8">
        <f>IFERROR(Table1[[#This Row],[pledged]]/Table1[[#This Row],[backers_count]],"0")</f>
        <v>55</v>
      </c>
      <c r="Q2751" s="13">
        <f>(((Table1[[#This Row],[deadline]]/60)/60)/24)+DATE(1970,1,1)</f>
        <v>42098.757372685184</v>
      </c>
      <c r="R2751" s="13">
        <f>(((Table1[[#This Row],[launched_at]]/60)/60)/24)+DATE(1970,1,1)</f>
        <v>42068.799039351856</v>
      </c>
      <c r="S2751" t="s">
        <v>8354</v>
      </c>
      <c r="T2751" t="s">
        <v>8349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ROUND(SUM((Table1[[#This Row],[pledged]]/Table1[[#This Row],[goal]])*100),0)</f>
        <v>0</v>
      </c>
      <c r="P2752" s="8" t="str">
        <f>IFERROR(Table1[[#This Row],[pledged]]/Table1[[#This Row],[backers_count]],"0")</f>
        <v>0</v>
      </c>
      <c r="Q2752" s="13">
        <f>(((Table1[[#This Row],[deadline]]/60)/60)/24)+DATE(1970,1,1)</f>
        <v>41090.833333333336</v>
      </c>
      <c r="R2752" s="13">
        <f>(((Table1[[#This Row],[launched_at]]/60)/60)/24)+DATE(1970,1,1)</f>
        <v>41078.899826388886</v>
      </c>
      <c r="S2752" t="s">
        <v>8354</v>
      </c>
      <c r="T2752" t="s">
        <v>8349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ROUND(SUM((Table1[[#This Row],[pledged]]/Table1[[#This Row],[goal]])*100),0)</f>
        <v>0</v>
      </c>
      <c r="P2753" s="8" t="str">
        <f>IFERROR(Table1[[#This Row],[pledged]]/Table1[[#This Row],[backers_count]],"0")</f>
        <v>0</v>
      </c>
      <c r="Q2753" s="13">
        <f>(((Table1[[#This Row],[deadline]]/60)/60)/24)+DATE(1970,1,1)</f>
        <v>41807.887060185189</v>
      </c>
      <c r="R2753" s="13">
        <f>(((Table1[[#This Row],[launched_at]]/60)/60)/24)+DATE(1970,1,1)</f>
        <v>41747.887060185189</v>
      </c>
      <c r="S2753" t="s">
        <v>8354</v>
      </c>
      <c r="T2753" t="s">
        <v>8349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ROUND(SUM((Table1[[#This Row],[pledged]]/Table1[[#This Row],[goal]])*100),0)</f>
        <v>11</v>
      </c>
      <c r="P2754" s="8">
        <f>IFERROR(Table1[[#This Row],[pledged]]/Table1[[#This Row],[backers_count]],"0")</f>
        <v>39.285714285714285</v>
      </c>
      <c r="Q2754" s="13">
        <f>(((Table1[[#This Row],[deadline]]/60)/60)/24)+DATE(1970,1,1)</f>
        <v>40895.765092592592</v>
      </c>
      <c r="R2754" s="13">
        <f>(((Table1[[#This Row],[launched_at]]/60)/60)/24)+DATE(1970,1,1)</f>
        <v>40855.765092592592</v>
      </c>
      <c r="S2754" t="s">
        <v>8354</v>
      </c>
      <c r="T2754" t="s">
        <v>8349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ROUND(SUM((Table1[[#This Row],[pledged]]/Table1[[#This Row],[goal]])*100),0)</f>
        <v>19</v>
      </c>
      <c r="P2755" s="8">
        <f>IFERROR(Table1[[#This Row],[pledged]]/Table1[[#This Row],[backers_count]],"0")</f>
        <v>47.5</v>
      </c>
      <c r="Q2755" s="13">
        <f>(((Table1[[#This Row],[deadline]]/60)/60)/24)+DATE(1970,1,1)</f>
        <v>41147.900729166664</v>
      </c>
      <c r="R2755" s="13">
        <f>(((Table1[[#This Row],[launched_at]]/60)/60)/24)+DATE(1970,1,1)</f>
        <v>41117.900729166664</v>
      </c>
      <c r="S2755" t="s">
        <v>8354</v>
      </c>
      <c r="T2755" t="s">
        <v>8349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ROUND(SUM((Table1[[#This Row],[pledged]]/Table1[[#This Row],[goal]])*100),0)</f>
        <v>0</v>
      </c>
      <c r="P2756" s="8" t="str">
        <f>IFERROR(Table1[[#This Row],[pledged]]/Table1[[#This Row],[backers_count]],"0")</f>
        <v>0</v>
      </c>
      <c r="Q2756" s="13">
        <f>(((Table1[[#This Row],[deadline]]/60)/60)/24)+DATE(1970,1,1)</f>
        <v>41893.636006944449</v>
      </c>
      <c r="R2756" s="13">
        <f>(((Table1[[#This Row],[launched_at]]/60)/60)/24)+DATE(1970,1,1)</f>
        <v>41863.636006944449</v>
      </c>
      <c r="S2756" t="s">
        <v>8354</v>
      </c>
      <c r="T2756" t="s">
        <v>8349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ROUND(SUM((Table1[[#This Row],[pledged]]/Table1[[#This Row],[goal]])*100),0)</f>
        <v>52</v>
      </c>
      <c r="P2757" s="8">
        <f>IFERROR(Table1[[#This Row],[pledged]]/Table1[[#This Row],[backers_count]],"0")</f>
        <v>17.333333333333332</v>
      </c>
      <c r="Q2757" s="13">
        <f>(((Table1[[#This Row],[deadline]]/60)/60)/24)+DATE(1970,1,1)</f>
        <v>42102.790821759263</v>
      </c>
      <c r="R2757" s="13">
        <f>(((Table1[[#This Row],[launched_at]]/60)/60)/24)+DATE(1970,1,1)</f>
        <v>42072.790821759263</v>
      </c>
      <c r="S2757" t="s">
        <v>8354</v>
      </c>
      <c r="T2757" t="s">
        <v>8349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ROUND(SUM((Table1[[#This Row],[pledged]]/Table1[[#This Row],[goal]])*100),0)</f>
        <v>10</v>
      </c>
      <c r="P2758" s="8">
        <f>IFERROR(Table1[[#This Row],[pledged]]/Table1[[#This Row],[backers_count]],"0")</f>
        <v>31.757575757575758</v>
      </c>
      <c r="Q2758" s="13">
        <f>(((Table1[[#This Row],[deadline]]/60)/60)/24)+DATE(1970,1,1)</f>
        <v>41650.90047453704</v>
      </c>
      <c r="R2758" s="13">
        <f>(((Table1[[#This Row],[launched_at]]/60)/60)/24)+DATE(1970,1,1)</f>
        <v>41620.90047453704</v>
      </c>
      <c r="S2758" t="s">
        <v>8354</v>
      </c>
      <c r="T2758" t="s">
        <v>8349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ROUND(SUM((Table1[[#This Row],[pledged]]/Table1[[#This Row],[goal]])*100),0)</f>
        <v>1</v>
      </c>
      <c r="P2759" s="8">
        <f>IFERROR(Table1[[#This Row],[pledged]]/Table1[[#This Row],[backers_count]],"0")</f>
        <v>5</v>
      </c>
      <c r="Q2759" s="13">
        <f>(((Table1[[#This Row],[deadline]]/60)/60)/24)+DATE(1970,1,1)</f>
        <v>42588.65662037037</v>
      </c>
      <c r="R2759" s="13">
        <f>(((Table1[[#This Row],[launched_at]]/60)/60)/24)+DATE(1970,1,1)</f>
        <v>42573.65662037037</v>
      </c>
      <c r="S2759" t="s">
        <v>8354</v>
      </c>
      <c r="T2759" t="s">
        <v>8349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ROUND(SUM((Table1[[#This Row],[pledged]]/Table1[[#This Row],[goal]])*100),0)</f>
        <v>12</v>
      </c>
      <c r="P2760" s="8">
        <f>IFERROR(Table1[[#This Row],[pledged]]/Table1[[#This Row],[backers_count]],"0")</f>
        <v>39</v>
      </c>
      <c r="Q2760" s="13">
        <f>(((Table1[[#This Row],[deadline]]/60)/60)/24)+DATE(1970,1,1)</f>
        <v>42653.441932870366</v>
      </c>
      <c r="R2760" s="13">
        <f>(((Table1[[#This Row],[launched_at]]/60)/60)/24)+DATE(1970,1,1)</f>
        <v>42639.441932870366</v>
      </c>
      <c r="S2760" t="s">
        <v>8354</v>
      </c>
      <c r="T2760" t="s">
        <v>8349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ROUND(SUM((Table1[[#This Row],[pledged]]/Table1[[#This Row],[goal]])*100),0)</f>
        <v>11</v>
      </c>
      <c r="P2761" s="8">
        <f>IFERROR(Table1[[#This Row],[pledged]]/Table1[[#This Row],[backers_count]],"0")</f>
        <v>52.5</v>
      </c>
      <c r="Q2761" s="13">
        <f>(((Table1[[#This Row],[deadline]]/60)/60)/24)+DATE(1970,1,1)</f>
        <v>42567.36650462963</v>
      </c>
      <c r="R2761" s="13">
        <f>(((Table1[[#This Row],[launched_at]]/60)/60)/24)+DATE(1970,1,1)</f>
        <v>42524.36650462963</v>
      </c>
      <c r="S2761" t="s">
        <v>8354</v>
      </c>
      <c r="T2761" t="s">
        <v>8349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ROUND(SUM((Table1[[#This Row],[pledged]]/Table1[[#This Row],[goal]])*100),0)</f>
        <v>0</v>
      </c>
      <c r="P2762" s="8" t="str">
        <f>IFERROR(Table1[[#This Row],[pledged]]/Table1[[#This Row],[backers_count]],"0")</f>
        <v>0</v>
      </c>
      <c r="Q2762" s="13">
        <f>(((Table1[[#This Row],[deadline]]/60)/60)/24)+DATE(1970,1,1)</f>
        <v>41445.461319444446</v>
      </c>
      <c r="R2762" s="13">
        <f>(((Table1[[#This Row],[launched_at]]/60)/60)/24)+DATE(1970,1,1)</f>
        <v>41415.461319444446</v>
      </c>
      <c r="S2762" t="s">
        <v>8354</v>
      </c>
      <c r="T2762" t="s">
        <v>8349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ROUND(SUM((Table1[[#This Row],[pledged]]/Table1[[#This Row],[goal]])*100),0)</f>
        <v>1</v>
      </c>
      <c r="P2763" s="8">
        <f>IFERROR(Table1[[#This Row],[pledged]]/Table1[[#This Row],[backers_count]],"0")</f>
        <v>9</v>
      </c>
      <c r="Q2763" s="13">
        <f>(((Table1[[#This Row],[deadline]]/60)/60)/24)+DATE(1970,1,1)</f>
        <v>41277.063576388886</v>
      </c>
      <c r="R2763" s="13">
        <f>(((Table1[[#This Row],[launched_at]]/60)/60)/24)+DATE(1970,1,1)</f>
        <v>41247.063576388886</v>
      </c>
      <c r="S2763" t="s">
        <v>8354</v>
      </c>
      <c r="T2763" t="s">
        <v>8349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ROUND(SUM((Table1[[#This Row],[pledged]]/Table1[[#This Row],[goal]])*100),0)</f>
        <v>1</v>
      </c>
      <c r="P2764" s="8">
        <f>IFERROR(Table1[[#This Row],[pledged]]/Table1[[#This Row],[backers_count]],"0")</f>
        <v>25</v>
      </c>
      <c r="Q2764" s="13">
        <f>(((Table1[[#This Row],[deadline]]/60)/60)/24)+DATE(1970,1,1)</f>
        <v>40986.995312500003</v>
      </c>
      <c r="R2764" s="13">
        <f>(((Table1[[#This Row],[launched_at]]/60)/60)/24)+DATE(1970,1,1)</f>
        <v>40927.036979166667</v>
      </c>
      <c r="S2764" t="s">
        <v>8354</v>
      </c>
      <c r="T2764" t="s">
        <v>8349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ROUND(SUM((Table1[[#This Row],[pledged]]/Table1[[#This Row],[goal]])*100),0)</f>
        <v>0</v>
      </c>
      <c r="P2765" s="8">
        <f>IFERROR(Table1[[#This Row],[pledged]]/Table1[[#This Row],[backers_count]],"0")</f>
        <v>30</v>
      </c>
      <c r="Q2765" s="13">
        <f>(((Table1[[#This Row],[deadline]]/60)/60)/24)+DATE(1970,1,1)</f>
        <v>41418.579675925925</v>
      </c>
      <c r="R2765" s="13">
        <f>(((Table1[[#This Row],[launched_at]]/60)/60)/24)+DATE(1970,1,1)</f>
        <v>41373.579675925925</v>
      </c>
      <c r="S2765" t="s">
        <v>8354</v>
      </c>
      <c r="T2765" t="s">
        <v>8349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ROUND(SUM((Table1[[#This Row],[pledged]]/Table1[[#This Row],[goal]])*100),0)</f>
        <v>1</v>
      </c>
      <c r="P2766" s="8">
        <f>IFERROR(Table1[[#This Row],[pledged]]/Table1[[#This Row],[backers_count]],"0")</f>
        <v>11.25</v>
      </c>
      <c r="Q2766" s="13">
        <f>(((Table1[[#This Row],[deadline]]/60)/60)/24)+DATE(1970,1,1)</f>
        <v>41059.791666666664</v>
      </c>
      <c r="R2766" s="13">
        <f>(((Table1[[#This Row],[launched_at]]/60)/60)/24)+DATE(1970,1,1)</f>
        <v>41030.292025462964</v>
      </c>
      <c r="S2766" t="s">
        <v>8354</v>
      </c>
      <c r="T2766" t="s">
        <v>8349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ROUND(SUM((Table1[[#This Row],[pledged]]/Table1[[#This Row],[goal]])*100),0)</f>
        <v>0</v>
      </c>
      <c r="P2767" s="8" t="str">
        <f>IFERROR(Table1[[#This Row],[pledged]]/Table1[[#This Row],[backers_count]],"0")</f>
        <v>0</v>
      </c>
      <c r="Q2767" s="13">
        <f>(((Table1[[#This Row],[deadline]]/60)/60)/24)+DATE(1970,1,1)</f>
        <v>41210.579027777778</v>
      </c>
      <c r="R2767" s="13">
        <f>(((Table1[[#This Row],[launched_at]]/60)/60)/24)+DATE(1970,1,1)</f>
        <v>41194.579027777778</v>
      </c>
      <c r="S2767" t="s">
        <v>8354</v>
      </c>
      <c r="T2767" t="s">
        <v>8349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ROUND(SUM((Table1[[#This Row],[pledged]]/Table1[[#This Row],[goal]])*100),0)</f>
        <v>2</v>
      </c>
      <c r="P2768" s="8">
        <f>IFERROR(Table1[[#This Row],[pledged]]/Table1[[#This Row],[backers_count]],"0")</f>
        <v>25</v>
      </c>
      <c r="Q2768" s="13">
        <f>(((Table1[[#This Row],[deadline]]/60)/60)/24)+DATE(1970,1,1)</f>
        <v>40766.668032407404</v>
      </c>
      <c r="R2768" s="13">
        <f>(((Table1[[#This Row],[launched_at]]/60)/60)/24)+DATE(1970,1,1)</f>
        <v>40736.668032407404</v>
      </c>
      <c r="S2768" t="s">
        <v>8354</v>
      </c>
      <c r="T2768" t="s">
        <v>8349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ROUND(SUM((Table1[[#This Row],[pledged]]/Table1[[#This Row],[goal]])*100),0)</f>
        <v>1</v>
      </c>
      <c r="P2769" s="8">
        <f>IFERROR(Table1[[#This Row],[pledged]]/Table1[[#This Row],[backers_count]],"0")</f>
        <v>11.333333333333334</v>
      </c>
      <c r="Q2769" s="13">
        <f>(((Table1[[#This Row],[deadline]]/60)/60)/24)+DATE(1970,1,1)</f>
        <v>42232.958912037036</v>
      </c>
      <c r="R2769" s="13">
        <f>(((Table1[[#This Row],[launched_at]]/60)/60)/24)+DATE(1970,1,1)</f>
        <v>42172.958912037036</v>
      </c>
      <c r="S2769" t="s">
        <v>8354</v>
      </c>
      <c r="T2769" t="s">
        <v>8349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ROUND(SUM((Table1[[#This Row],[pledged]]/Table1[[#This Row],[goal]])*100),0)</f>
        <v>14</v>
      </c>
      <c r="P2770" s="8">
        <f>IFERROR(Table1[[#This Row],[pledged]]/Table1[[#This Row],[backers_count]],"0")</f>
        <v>29.470588235294116</v>
      </c>
      <c r="Q2770" s="13">
        <f>(((Table1[[#This Row],[deadline]]/60)/60)/24)+DATE(1970,1,1)</f>
        <v>40997.573182870372</v>
      </c>
      <c r="R2770" s="13">
        <f>(((Table1[[#This Row],[launched_at]]/60)/60)/24)+DATE(1970,1,1)</f>
        <v>40967.614849537036</v>
      </c>
      <c r="S2770" t="s">
        <v>8354</v>
      </c>
      <c r="T2770" t="s">
        <v>8349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ROUND(SUM((Table1[[#This Row],[pledged]]/Table1[[#This Row],[goal]])*100),0)</f>
        <v>0</v>
      </c>
      <c r="P2771" s="8">
        <f>IFERROR(Table1[[#This Row],[pledged]]/Table1[[#This Row],[backers_count]],"0")</f>
        <v>1</v>
      </c>
      <c r="Q2771" s="13">
        <f>(((Table1[[#This Row],[deadline]]/60)/60)/24)+DATE(1970,1,1)</f>
        <v>41795.826273148145</v>
      </c>
      <c r="R2771" s="13">
        <f>(((Table1[[#This Row],[launched_at]]/60)/60)/24)+DATE(1970,1,1)</f>
        <v>41745.826273148145</v>
      </c>
      <c r="S2771" t="s">
        <v>8354</v>
      </c>
      <c r="T2771" t="s">
        <v>8349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ROUND(SUM((Table1[[#This Row],[pledged]]/Table1[[#This Row],[goal]])*100),0)</f>
        <v>10</v>
      </c>
      <c r="P2772" s="8">
        <f>IFERROR(Table1[[#This Row],[pledged]]/Table1[[#This Row],[backers_count]],"0")</f>
        <v>63.098484848484851</v>
      </c>
      <c r="Q2772" s="13">
        <f>(((Table1[[#This Row],[deadline]]/60)/60)/24)+DATE(1970,1,1)</f>
        <v>41716.663541666669</v>
      </c>
      <c r="R2772" s="13">
        <f>(((Table1[[#This Row],[launched_at]]/60)/60)/24)+DATE(1970,1,1)</f>
        <v>41686.705208333333</v>
      </c>
      <c r="S2772" t="s">
        <v>8354</v>
      </c>
      <c r="T2772" t="s">
        <v>8349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ROUND(SUM((Table1[[#This Row],[pledged]]/Table1[[#This Row],[goal]])*100),0)</f>
        <v>0</v>
      </c>
      <c r="P2773" s="8" t="str">
        <f>IFERROR(Table1[[#This Row],[pledged]]/Table1[[#This Row],[backers_count]],"0")</f>
        <v>0</v>
      </c>
      <c r="Q2773" s="13">
        <f>(((Table1[[#This Row],[deadline]]/60)/60)/24)+DATE(1970,1,1)</f>
        <v>41306.708333333336</v>
      </c>
      <c r="R2773" s="13">
        <f>(((Table1[[#This Row],[launched_at]]/60)/60)/24)+DATE(1970,1,1)</f>
        <v>41257.531712962962</v>
      </c>
      <c r="S2773" t="s">
        <v>8354</v>
      </c>
      <c r="T2773" t="s">
        <v>8349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ROUND(SUM((Table1[[#This Row],[pledged]]/Table1[[#This Row],[goal]])*100),0)</f>
        <v>0</v>
      </c>
      <c r="P2774" s="8" t="str">
        <f>IFERROR(Table1[[#This Row],[pledged]]/Table1[[#This Row],[backers_count]],"0")</f>
        <v>0</v>
      </c>
      <c r="Q2774" s="13">
        <f>(((Table1[[#This Row],[deadline]]/60)/60)/24)+DATE(1970,1,1)</f>
        <v>41552.869143518517</v>
      </c>
      <c r="R2774" s="13">
        <f>(((Table1[[#This Row],[launched_at]]/60)/60)/24)+DATE(1970,1,1)</f>
        <v>41537.869143518517</v>
      </c>
      <c r="S2774" t="s">
        <v>8354</v>
      </c>
      <c r="T2774" t="s">
        <v>8349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ROUND(SUM((Table1[[#This Row],[pledged]]/Table1[[#This Row],[goal]])*100),0)</f>
        <v>0</v>
      </c>
      <c r="P2775" s="8">
        <f>IFERROR(Table1[[#This Row],[pledged]]/Table1[[#This Row],[backers_count]],"0")</f>
        <v>1</v>
      </c>
      <c r="Q2775" s="13">
        <f>(((Table1[[#This Row],[deadline]]/60)/60)/24)+DATE(1970,1,1)</f>
        <v>42484.86482638889</v>
      </c>
      <c r="R2775" s="13">
        <f>(((Table1[[#This Row],[launched_at]]/60)/60)/24)+DATE(1970,1,1)</f>
        <v>42474.86482638889</v>
      </c>
      <c r="S2775" t="s">
        <v>8354</v>
      </c>
      <c r="T2775" t="s">
        <v>8349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ROUND(SUM((Table1[[#This Row],[pledged]]/Table1[[#This Row],[goal]])*100),0)</f>
        <v>14</v>
      </c>
      <c r="P2776" s="8">
        <f>IFERROR(Table1[[#This Row],[pledged]]/Table1[[#This Row],[backers_count]],"0")</f>
        <v>43.846153846153847</v>
      </c>
      <c r="Q2776" s="13">
        <f>(((Table1[[#This Row],[deadline]]/60)/60)/24)+DATE(1970,1,1)</f>
        <v>41341.126481481479</v>
      </c>
      <c r="R2776" s="13">
        <f>(((Table1[[#This Row],[launched_at]]/60)/60)/24)+DATE(1970,1,1)</f>
        <v>41311.126481481479</v>
      </c>
      <c r="S2776" t="s">
        <v>8354</v>
      </c>
      <c r="T2776" t="s">
        <v>8349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ROUND(SUM((Table1[[#This Row],[pledged]]/Table1[[#This Row],[goal]])*100),0)</f>
        <v>3</v>
      </c>
      <c r="P2777" s="8">
        <f>IFERROR(Table1[[#This Row],[pledged]]/Table1[[#This Row],[backers_count]],"0")</f>
        <v>75</v>
      </c>
      <c r="Q2777" s="13">
        <f>(((Table1[[#This Row],[deadline]]/60)/60)/24)+DATE(1970,1,1)</f>
        <v>40893.013356481482</v>
      </c>
      <c r="R2777" s="13">
        <f>(((Table1[[#This Row],[launched_at]]/60)/60)/24)+DATE(1970,1,1)</f>
        <v>40863.013356481482</v>
      </c>
      <c r="S2777" t="s">
        <v>8354</v>
      </c>
      <c r="T2777" t="s">
        <v>8349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ROUND(SUM((Table1[[#This Row],[pledged]]/Table1[[#This Row],[goal]])*100),0)</f>
        <v>8</v>
      </c>
      <c r="P2778" s="8">
        <f>IFERROR(Table1[[#This Row],[pledged]]/Table1[[#This Row],[backers_count]],"0")</f>
        <v>45.972222222222221</v>
      </c>
      <c r="Q2778" s="13">
        <f>(((Table1[[#This Row],[deadline]]/60)/60)/24)+DATE(1970,1,1)</f>
        <v>42167.297175925924</v>
      </c>
      <c r="R2778" s="13">
        <f>(((Table1[[#This Row],[launched_at]]/60)/60)/24)+DATE(1970,1,1)</f>
        <v>42136.297175925924</v>
      </c>
      <c r="S2778" t="s">
        <v>8354</v>
      </c>
      <c r="T2778" t="s">
        <v>8349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ROUND(SUM((Table1[[#This Row],[pledged]]/Table1[[#This Row],[goal]])*100),0)</f>
        <v>0</v>
      </c>
      <c r="P2779" s="8">
        <f>IFERROR(Table1[[#This Row],[pledged]]/Table1[[#This Row],[backers_count]],"0")</f>
        <v>10</v>
      </c>
      <c r="Q2779" s="13">
        <f>(((Table1[[#This Row],[deadline]]/60)/60)/24)+DATE(1970,1,1)</f>
        <v>42202.669027777782</v>
      </c>
      <c r="R2779" s="13">
        <f>(((Table1[[#This Row],[launched_at]]/60)/60)/24)+DATE(1970,1,1)</f>
        <v>42172.669027777782</v>
      </c>
      <c r="S2779" t="s">
        <v>8354</v>
      </c>
      <c r="T2779" t="s">
        <v>8349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ROUND(SUM((Table1[[#This Row],[pledged]]/Table1[[#This Row],[goal]])*100),0)</f>
        <v>26</v>
      </c>
      <c r="P2780" s="8">
        <f>IFERROR(Table1[[#This Row],[pledged]]/Table1[[#This Row],[backers_count]],"0")</f>
        <v>93.666666666666671</v>
      </c>
      <c r="Q2780" s="13">
        <f>(((Table1[[#This Row],[deadline]]/60)/60)/24)+DATE(1970,1,1)</f>
        <v>41876.978078703702</v>
      </c>
      <c r="R2780" s="13">
        <f>(((Table1[[#This Row],[launched_at]]/60)/60)/24)+DATE(1970,1,1)</f>
        <v>41846.978078703702</v>
      </c>
      <c r="S2780" t="s">
        <v>8354</v>
      </c>
      <c r="T2780" t="s">
        <v>8349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ROUND(SUM((Table1[[#This Row],[pledged]]/Table1[[#This Row],[goal]])*100),0)</f>
        <v>2</v>
      </c>
      <c r="P2781" s="8">
        <f>IFERROR(Table1[[#This Row],[pledged]]/Table1[[#This Row],[backers_count]],"0")</f>
        <v>53</v>
      </c>
      <c r="Q2781" s="13">
        <f>(((Table1[[#This Row],[deadline]]/60)/60)/24)+DATE(1970,1,1)</f>
        <v>42330.627557870372</v>
      </c>
      <c r="R2781" s="13">
        <f>(((Table1[[#This Row],[launched_at]]/60)/60)/24)+DATE(1970,1,1)</f>
        <v>42300.585891203707</v>
      </c>
      <c r="S2781" t="s">
        <v>8354</v>
      </c>
      <c r="T2781" t="s">
        <v>8349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ROUND(SUM((Table1[[#This Row],[pledged]]/Table1[[#This Row],[goal]])*100),0)</f>
        <v>0</v>
      </c>
      <c r="P2782" s="8" t="str">
        <f>IFERROR(Table1[[#This Row],[pledged]]/Table1[[#This Row],[backers_count]],"0")</f>
        <v>0</v>
      </c>
      <c r="Q2782" s="13">
        <f>(((Table1[[#This Row],[deadline]]/60)/60)/24)+DATE(1970,1,1)</f>
        <v>42804.447777777779</v>
      </c>
      <c r="R2782" s="13">
        <f>(((Table1[[#This Row],[launched_at]]/60)/60)/24)+DATE(1970,1,1)</f>
        <v>42774.447777777779</v>
      </c>
      <c r="S2782" t="s">
        <v>8354</v>
      </c>
      <c r="T2782" t="s">
        <v>8349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ROUND(SUM((Table1[[#This Row],[pledged]]/Table1[[#This Row],[goal]])*100),0)</f>
        <v>105</v>
      </c>
      <c r="P2783" s="8">
        <f>IFERROR(Table1[[#This Row],[pledged]]/Table1[[#This Row],[backers_count]],"0")</f>
        <v>47</v>
      </c>
      <c r="Q2783" s="13">
        <f>(((Table1[[#This Row],[deadline]]/60)/60)/24)+DATE(1970,1,1)</f>
        <v>42047.291666666672</v>
      </c>
      <c r="R2783" s="13">
        <f>(((Table1[[#This Row],[launched_at]]/60)/60)/24)+DATE(1970,1,1)</f>
        <v>42018.94159722222</v>
      </c>
      <c r="S2783" t="s">
        <v>8352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ROUND(SUM((Table1[[#This Row],[pledged]]/Table1[[#This Row],[goal]])*100),0)</f>
        <v>120</v>
      </c>
      <c r="P2784" s="8">
        <f>IFERROR(Table1[[#This Row],[pledged]]/Table1[[#This Row],[backers_count]],"0")</f>
        <v>66.666666666666671</v>
      </c>
      <c r="Q2784" s="13">
        <f>(((Table1[[#This Row],[deadline]]/60)/60)/24)+DATE(1970,1,1)</f>
        <v>42052.207638888889</v>
      </c>
      <c r="R2784" s="13">
        <f>(((Table1[[#This Row],[launched_at]]/60)/60)/24)+DATE(1970,1,1)</f>
        <v>42026.924976851849</v>
      </c>
      <c r="S2784" t="s">
        <v>8352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ROUND(SUM((Table1[[#This Row],[pledged]]/Table1[[#This Row],[goal]])*100),0)</f>
        <v>115</v>
      </c>
      <c r="P2785" s="8">
        <f>IFERROR(Table1[[#This Row],[pledged]]/Table1[[#This Row],[backers_count]],"0")</f>
        <v>18.770491803278688</v>
      </c>
      <c r="Q2785" s="13">
        <f>(((Table1[[#This Row],[deadline]]/60)/60)/24)+DATE(1970,1,1)</f>
        <v>42117.535254629634</v>
      </c>
      <c r="R2785" s="13">
        <f>(((Table1[[#This Row],[launched_at]]/60)/60)/24)+DATE(1970,1,1)</f>
        <v>42103.535254629634</v>
      </c>
      <c r="S2785" t="s">
        <v>8352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ROUND(SUM((Table1[[#This Row],[pledged]]/Table1[[#This Row],[goal]])*100),0)</f>
        <v>119</v>
      </c>
      <c r="P2786" s="8">
        <f>IFERROR(Table1[[#This Row],[pledged]]/Table1[[#This Row],[backers_count]],"0")</f>
        <v>66.111111111111114</v>
      </c>
      <c r="Q2786" s="13">
        <f>(((Table1[[#This Row],[deadline]]/60)/60)/24)+DATE(1970,1,1)</f>
        <v>41941.787534722222</v>
      </c>
      <c r="R2786" s="13">
        <f>(((Table1[[#This Row],[launched_at]]/60)/60)/24)+DATE(1970,1,1)</f>
        <v>41920.787534722222</v>
      </c>
      <c r="S2786" t="s">
        <v>8352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ROUND(SUM((Table1[[#This Row],[pledged]]/Table1[[#This Row],[goal]])*100),0)</f>
        <v>105</v>
      </c>
      <c r="P2787" s="8">
        <f>IFERROR(Table1[[#This Row],[pledged]]/Table1[[#This Row],[backers_count]],"0")</f>
        <v>36.859154929577464</v>
      </c>
      <c r="Q2787" s="13">
        <f>(((Table1[[#This Row],[deadline]]/60)/60)/24)+DATE(1970,1,1)</f>
        <v>42587.875</v>
      </c>
      <c r="R2787" s="13">
        <f>(((Table1[[#This Row],[launched_at]]/60)/60)/24)+DATE(1970,1,1)</f>
        <v>42558.189432870371</v>
      </c>
      <c r="S2787" t="s">
        <v>8352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ROUND(SUM((Table1[[#This Row],[pledged]]/Table1[[#This Row],[goal]])*100),0)</f>
        <v>118</v>
      </c>
      <c r="P2788" s="8">
        <f>IFERROR(Table1[[#This Row],[pledged]]/Table1[[#This Row],[backers_count]],"0")</f>
        <v>39.810810810810814</v>
      </c>
      <c r="Q2788" s="13">
        <f>(((Table1[[#This Row],[deadline]]/60)/60)/24)+DATE(1970,1,1)</f>
        <v>41829.569212962961</v>
      </c>
      <c r="R2788" s="13">
        <f>(((Table1[[#This Row],[launched_at]]/60)/60)/24)+DATE(1970,1,1)</f>
        <v>41815.569212962961</v>
      </c>
      <c r="S2788" t="s">
        <v>8352</v>
      </c>
      <c r="T2788" t="s">
        <v>8316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ROUND(SUM((Table1[[#This Row],[pledged]]/Table1[[#This Row],[goal]])*100),0)</f>
        <v>120</v>
      </c>
      <c r="P2789" s="8">
        <f>IFERROR(Table1[[#This Row],[pledged]]/Table1[[#This Row],[backers_count]],"0")</f>
        <v>31.5</v>
      </c>
      <c r="Q2789" s="13">
        <f>(((Table1[[#This Row],[deadline]]/60)/60)/24)+DATE(1970,1,1)</f>
        <v>41838.198518518519</v>
      </c>
      <c r="R2789" s="13">
        <f>(((Table1[[#This Row],[launched_at]]/60)/60)/24)+DATE(1970,1,1)</f>
        <v>41808.198518518519</v>
      </c>
      <c r="S2789" t="s">
        <v>8352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ROUND(SUM((Table1[[#This Row],[pledged]]/Table1[[#This Row],[goal]])*100),0)</f>
        <v>103</v>
      </c>
      <c r="P2790" s="8">
        <f>IFERROR(Table1[[#This Row],[pledged]]/Table1[[#This Row],[backers_count]],"0")</f>
        <v>102.5</v>
      </c>
      <c r="Q2790" s="13">
        <f>(((Table1[[#This Row],[deadline]]/60)/60)/24)+DATE(1970,1,1)</f>
        <v>42580.701886574068</v>
      </c>
      <c r="R2790" s="13">
        <f>(((Table1[[#This Row],[launched_at]]/60)/60)/24)+DATE(1970,1,1)</f>
        <v>42550.701886574068</v>
      </c>
      <c r="S2790" t="s">
        <v>8352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ROUND(SUM((Table1[[#This Row],[pledged]]/Table1[[#This Row],[goal]])*100),0)</f>
        <v>101</v>
      </c>
      <c r="P2791" s="8">
        <f>IFERROR(Table1[[#This Row],[pledged]]/Table1[[#This Row],[backers_count]],"0")</f>
        <v>126.45833333333333</v>
      </c>
      <c r="Q2791" s="13">
        <f>(((Table1[[#This Row],[deadline]]/60)/60)/24)+DATE(1970,1,1)</f>
        <v>42075.166666666672</v>
      </c>
      <c r="R2791" s="13">
        <f>(((Table1[[#This Row],[launched_at]]/60)/60)/24)+DATE(1970,1,1)</f>
        <v>42056.013124999998</v>
      </c>
      <c r="S2791" t="s">
        <v>8352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ROUND(SUM((Table1[[#This Row],[pledged]]/Table1[[#This Row],[goal]])*100),0)</f>
        <v>105</v>
      </c>
      <c r="P2792" s="8">
        <f>IFERROR(Table1[[#This Row],[pledged]]/Table1[[#This Row],[backers_count]],"0")</f>
        <v>47.878787878787875</v>
      </c>
      <c r="Q2792" s="13">
        <f>(((Table1[[#This Row],[deadline]]/60)/60)/24)+DATE(1970,1,1)</f>
        <v>42046.938692129625</v>
      </c>
      <c r="R2792" s="13">
        <f>(((Table1[[#This Row],[launched_at]]/60)/60)/24)+DATE(1970,1,1)</f>
        <v>42016.938692129625</v>
      </c>
      <c r="S2792" t="s">
        <v>8352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ROUND(SUM((Table1[[#This Row],[pledged]]/Table1[[#This Row],[goal]])*100),0)</f>
        <v>103</v>
      </c>
      <c r="P2793" s="8">
        <f>IFERROR(Table1[[#This Row],[pledged]]/Table1[[#This Row],[backers_count]],"0")</f>
        <v>73.214285714285708</v>
      </c>
      <c r="Q2793" s="13">
        <f>(((Table1[[#This Row],[deadline]]/60)/60)/24)+DATE(1970,1,1)</f>
        <v>42622.166666666672</v>
      </c>
      <c r="R2793" s="13">
        <f>(((Table1[[#This Row],[launched_at]]/60)/60)/24)+DATE(1970,1,1)</f>
        <v>42591.899988425925</v>
      </c>
      <c r="S2793" t="s">
        <v>8352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ROUND(SUM((Table1[[#This Row],[pledged]]/Table1[[#This Row],[goal]])*100),0)</f>
        <v>108</v>
      </c>
      <c r="P2794" s="8">
        <f>IFERROR(Table1[[#This Row],[pledged]]/Table1[[#This Row],[backers_count]],"0")</f>
        <v>89.666666666666671</v>
      </c>
      <c r="Q2794" s="13">
        <f>(((Table1[[#This Row],[deadline]]/60)/60)/24)+DATE(1970,1,1)</f>
        <v>42228.231006944443</v>
      </c>
      <c r="R2794" s="13">
        <f>(((Table1[[#This Row],[launched_at]]/60)/60)/24)+DATE(1970,1,1)</f>
        <v>42183.231006944443</v>
      </c>
      <c r="S2794" t="s">
        <v>8352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ROUND(SUM((Table1[[#This Row],[pledged]]/Table1[[#This Row],[goal]])*100),0)</f>
        <v>111</v>
      </c>
      <c r="P2795" s="8">
        <f>IFERROR(Table1[[#This Row],[pledged]]/Table1[[#This Row],[backers_count]],"0")</f>
        <v>151.4623287671233</v>
      </c>
      <c r="Q2795" s="13">
        <f>(((Table1[[#This Row],[deadline]]/60)/60)/24)+DATE(1970,1,1)</f>
        <v>42206.419039351851</v>
      </c>
      <c r="R2795" s="13">
        <f>(((Table1[[#This Row],[launched_at]]/60)/60)/24)+DATE(1970,1,1)</f>
        <v>42176.419039351851</v>
      </c>
      <c r="S2795" t="s">
        <v>8352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ROUND(SUM((Table1[[#This Row],[pledged]]/Table1[[#This Row],[goal]])*100),0)</f>
        <v>150</v>
      </c>
      <c r="P2796" s="8">
        <f>IFERROR(Table1[[#This Row],[pledged]]/Table1[[#This Row],[backers_count]],"0")</f>
        <v>25</v>
      </c>
      <c r="Q2796" s="13">
        <f>(((Table1[[#This Row],[deadline]]/60)/60)/24)+DATE(1970,1,1)</f>
        <v>42432.791666666672</v>
      </c>
      <c r="R2796" s="13">
        <f>(((Table1[[#This Row],[launched_at]]/60)/60)/24)+DATE(1970,1,1)</f>
        <v>42416.691655092596</v>
      </c>
      <c r="S2796" t="s">
        <v>8352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ROUND(SUM((Table1[[#This Row],[pledged]]/Table1[[#This Row],[goal]])*100),0)</f>
        <v>104</v>
      </c>
      <c r="P2797" s="8">
        <f>IFERROR(Table1[[#This Row],[pledged]]/Table1[[#This Row],[backers_count]],"0")</f>
        <v>36.5</v>
      </c>
      <c r="Q2797" s="13">
        <f>(((Table1[[#This Row],[deadline]]/60)/60)/24)+DATE(1970,1,1)</f>
        <v>41796.958333333336</v>
      </c>
      <c r="R2797" s="13">
        <f>(((Table1[[#This Row],[launched_at]]/60)/60)/24)+DATE(1970,1,1)</f>
        <v>41780.525937500002</v>
      </c>
      <c r="S2797" t="s">
        <v>8352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ROUND(SUM((Table1[[#This Row],[pledged]]/Table1[[#This Row],[goal]])*100),0)</f>
        <v>116</v>
      </c>
      <c r="P2798" s="8">
        <f>IFERROR(Table1[[#This Row],[pledged]]/Table1[[#This Row],[backers_count]],"0")</f>
        <v>44</v>
      </c>
      <c r="Q2798" s="13">
        <f>(((Table1[[#This Row],[deadline]]/60)/60)/24)+DATE(1970,1,1)</f>
        <v>41825.528101851851</v>
      </c>
      <c r="R2798" s="13">
        <f>(((Table1[[#This Row],[launched_at]]/60)/60)/24)+DATE(1970,1,1)</f>
        <v>41795.528101851851</v>
      </c>
      <c r="S2798" t="s">
        <v>8352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ROUND(SUM((Table1[[#This Row],[pledged]]/Table1[[#This Row],[goal]])*100),0)</f>
        <v>103</v>
      </c>
      <c r="P2799" s="8">
        <f>IFERROR(Table1[[#This Row],[pledged]]/Table1[[#This Row],[backers_count]],"0")</f>
        <v>87.357553191489373</v>
      </c>
      <c r="Q2799" s="13">
        <f>(((Table1[[#This Row],[deadline]]/60)/60)/24)+DATE(1970,1,1)</f>
        <v>41828.94027777778</v>
      </c>
      <c r="R2799" s="13">
        <f>(((Table1[[#This Row],[launched_at]]/60)/60)/24)+DATE(1970,1,1)</f>
        <v>41798.94027777778</v>
      </c>
      <c r="S2799" t="s">
        <v>8352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ROUND(SUM((Table1[[#This Row],[pledged]]/Table1[[#This Row],[goal]])*100),0)</f>
        <v>101</v>
      </c>
      <c r="P2800" s="8">
        <f>IFERROR(Table1[[#This Row],[pledged]]/Table1[[#This Row],[backers_count]],"0")</f>
        <v>36.474820143884891</v>
      </c>
      <c r="Q2800" s="13">
        <f>(((Table1[[#This Row],[deadline]]/60)/60)/24)+DATE(1970,1,1)</f>
        <v>42216.666666666672</v>
      </c>
      <c r="R2800" s="13">
        <f>(((Table1[[#This Row],[launched_at]]/60)/60)/24)+DATE(1970,1,1)</f>
        <v>42201.675011574072</v>
      </c>
      <c r="S2800" t="s">
        <v>8352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ROUND(SUM((Table1[[#This Row],[pledged]]/Table1[[#This Row],[goal]])*100),0)</f>
        <v>117</v>
      </c>
      <c r="P2801" s="8">
        <f>IFERROR(Table1[[#This Row],[pledged]]/Table1[[#This Row],[backers_count]],"0")</f>
        <v>44.859538461538463</v>
      </c>
      <c r="Q2801" s="13">
        <f>(((Table1[[#This Row],[deadline]]/60)/60)/24)+DATE(1970,1,1)</f>
        <v>42538.666666666672</v>
      </c>
      <c r="R2801" s="13">
        <f>(((Table1[[#This Row],[launched_at]]/60)/60)/24)+DATE(1970,1,1)</f>
        <v>42507.264699074076</v>
      </c>
      <c r="S2801" t="s">
        <v>8352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ROUND(SUM((Table1[[#This Row],[pledged]]/Table1[[#This Row],[goal]])*100),0)</f>
        <v>133</v>
      </c>
      <c r="P2802" s="8">
        <f>IFERROR(Table1[[#This Row],[pledged]]/Table1[[#This Row],[backers_count]],"0")</f>
        <v>42.903225806451616</v>
      </c>
      <c r="Q2802" s="13">
        <f>(((Table1[[#This Row],[deadline]]/60)/60)/24)+DATE(1970,1,1)</f>
        <v>42008.552847222221</v>
      </c>
      <c r="R2802" s="13">
        <f>(((Table1[[#This Row],[launched_at]]/60)/60)/24)+DATE(1970,1,1)</f>
        <v>41948.552847222221</v>
      </c>
      <c r="S2802" t="s">
        <v>8352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ROUND(SUM((Table1[[#This Row],[pledged]]/Table1[[#This Row],[goal]])*100),0)</f>
        <v>133</v>
      </c>
      <c r="P2803" s="8">
        <f>IFERROR(Table1[[#This Row],[pledged]]/Table1[[#This Row],[backers_count]],"0")</f>
        <v>51.230769230769234</v>
      </c>
      <c r="Q2803" s="13">
        <f>(((Table1[[#This Row],[deadline]]/60)/60)/24)+DATE(1970,1,1)</f>
        <v>41922.458333333336</v>
      </c>
      <c r="R2803" s="13">
        <f>(((Table1[[#This Row],[launched_at]]/60)/60)/24)+DATE(1970,1,1)</f>
        <v>41900.243159722224</v>
      </c>
      <c r="S2803" t="s">
        <v>8352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ROUND(SUM((Table1[[#This Row],[pledged]]/Table1[[#This Row],[goal]])*100),0)</f>
        <v>102</v>
      </c>
      <c r="P2804" s="8">
        <f>IFERROR(Table1[[#This Row],[pledged]]/Table1[[#This Row],[backers_count]],"0")</f>
        <v>33.944444444444443</v>
      </c>
      <c r="Q2804" s="13">
        <f>(((Table1[[#This Row],[deadline]]/60)/60)/24)+DATE(1970,1,1)</f>
        <v>42222.64707175926</v>
      </c>
      <c r="R2804" s="13">
        <f>(((Table1[[#This Row],[launched_at]]/60)/60)/24)+DATE(1970,1,1)</f>
        <v>42192.64707175926</v>
      </c>
      <c r="S2804" t="s">
        <v>8352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ROUND(SUM((Table1[[#This Row],[pledged]]/Table1[[#This Row],[goal]])*100),0)</f>
        <v>128</v>
      </c>
      <c r="P2805" s="8">
        <f>IFERROR(Table1[[#This Row],[pledged]]/Table1[[#This Row],[backers_count]],"0")</f>
        <v>90.744680851063833</v>
      </c>
      <c r="Q2805" s="13">
        <f>(((Table1[[#This Row],[deadline]]/60)/60)/24)+DATE(1970,1,1)</f>
        <v>42201</v>
      </c>
      <c r="R2805" s="13">
        <f>(((Table1[[#This Row],[launched_at]]/60)/60)/24)+DATE(1970,1,1)</f>
        <v>42158.065694444449</v>
      </c>
      <c r="S2805" t="s">
        <v>8352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ROUND(SUM((Table1[[#This Row],[pledged]]/Table1[[#This Row],[goal]])*100),0)</f>
        <v>115</v>
      </c>
      <c r="P2806" s="8">
        <f>IFERROR(Table1[[#This Row],[pledged]]/Table1[[#This Row],[backers_count]],"0")</f>
        <v>50</v>
      </c>
      <c r="Q2806" s="13">
        <f>(((Table1[[#This Row],[deadline]]/60)/60)/24)+DATE(1970,1,1)</f>
        <v>41911.453587962962</v>
      </c>
      <c r="R2806" s="13">
        <f>(((Table1[[#This Row],[launched_at]]/60)/60)/24)+DATE(1970,1,1)</f>
        <v>41881.453587962962</v>
      </c>
      <c r="S2806" t="s">
        <v>8352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ROUND(SUM((Table1[[#This Row],[pledged]]/Table1[[#This Row],[goal]])*100),0)</f>
        <v>110</v>
      </c>
      <c r="P2807" s="8">
        <f>IFERROR(Table1[[#This Row],[pledged]]/Table1[[#This Row],[backers_count]],"0")</f>
        <v>24.444444444444443</v>
      </c>
      <c r="Q2807" s="13">
        <f>(((Table1[[#This Row],[deadline]]/60)/60)/24)+DATE(1970,1,1)</f>
        <v>42238.505474537036</v>
      </c>
      <c r="R2807" s="13">
        <f>(((Table1[[#This Row],[launched_at]]/60)/60)/24)+DATE(1970,1,1)</f>
        <v>42213.505474537036</v>
      </c>
      <c r="S2807" t="s">
        <v>8352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ROUND(SUM((Table1[[#This Row],[pledged]]/Table1[[#This Row],[goal]])*100),0)</f>
        <v>112</v>
      </c>
      <c r="P2808" s="8">
        <f>IFERROR(Table1[[#This Row],[pledged]]/Table1[[#This Row],[backers_count]],"0")</f>
        <v>44.25</v>
      </c>
      <c r="Q2808" s="13">
        <f>(((Table1[[#This Row],[deadline]]/60)/60)/24)+DATE(1970,1,1)</f>
        <v>42221.458333333328</v>
      </c>
      <c r="R2808" s="13">
        <f>(((Table1[[#This Row],[launched_at]]/60)/60)/24)+DATE(1970,1,1)</f>
        <v>42185.267245370371</v>
      </c>
      <c r="S2808" t="s">
        <v>8352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ROUND(SUM((Table1[[#This Row],[pledged]]/Table1[[#This Row],[goal]])*100),0)</f>
        <v>126</v>
      </c>
      <c r="P2809" s="8">
        <f>IFERROR(Table1[[#This Row],[pledged]]/Table1[[#This Row],[backers_count]],"0")</f>
        <v>67.741935483870961</v>
      </c>
      <c r="Q2809" s="13">
        <f>(((Table1[[#This Row],[deadline]]/60)/60)/24)+DATE(1970,1,1)</f>
        <v>42184.873124999998</v>
      </c>
      <c r="R2809" s="13">
        <f>(((Table1[[#This Row],[launched_at]]/60)/60)/24)+DATE(1970,1,1)</f>
        <v>42154.873124999998</v>
      </c>
      <c r="S2809" t="s">
        <v>8352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ROUND(SUM((Table1[[#This Row],[pledged]]/Table1[[#This Row],[goal]])*100),0)</f>
        <v>100</v>
      </c>
      <c r="P2810" s="8">
        <f>IFERROR(Table1[[#This Row],[pledged]]/Table1[[#This Row],[backers_count]],"0")</f>
        <v>65.376811594202906</v>
      </c>
      <c r="Q2810" s="13">
        <f>(((Table1[[#This Row],[deadline]]/60)/60)/24)+DATE(1970,1,1)</f>
        <v>42238.84646990741</v>
      </c>
      <c r="R2810" s="13">
        <f>(((Table1[[#This Row],[launched_at]]/60)/60)/24)+DATE(1970,1,1)</f>
        <v>42208.84646990741</v>
      </c>
      <c r="S2810" t="s">
        <v>8352</v>
      </c>
      <c r="T2810" t="s">
        <v>8316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ROUND(SUM((Table1[[#This Row],[pledged]]/Table1[[#This Row],[goal]])*100),0)</f>
        <v>102</v>
      </c>
      <c r="P2811" s="8">
        <f>IFERROR(Table1[[#This Row],[pledged]]/Table1[[#This Row],[backers_count]],"0")</f>
        <v>121.9047619047619</v>
      </c>
      <c r="Q2811" s="13">
        <f>(((Table1[[#This Row],[deadline]]/60)/60)/24)+DATE(1970,1,1)</f>
        <v>42459.610416666663</v>
      </c>
      <c r="R2811" s="13">
        <f>(((Table1[[#This Row],[launched_at]]/60)/60)/24)+DATE(1970,1,1)</f>
        <v>42451.496817129635</v>
      </c>
      <c r="S2811" t="s">
        <v>8352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ROUND(SUM((Table1[[#This Row],[pledged]]/Table1[[#This Row],[goal]])*100),0)</f>
        <v>108</v>
      </c>
      <c r="P2812" s="8">
        <f>IFERROR(Table1[[#This Row],[pledged]]/Table1[[#This Row],[backers_count]],"0")</f>
        <v>47.456140350877192</v>
      </c>
      <c r="Q2812" s="13">
        <f>(((Table1[[#This Row],[deadline]]/60)/60)/24)+DATE(1970,1,1)</f>
        <v>41791.165972222225</v>
      </c>
      <c r="R2812" s="13">
        <f>(((Table1[[#This Row],[launched_at]]/60)/60)/24)+DATE(1970,1,1)</f>
        <v>41759.13962962963</v>
      </c>
      <c r="S2812" t="s">
        <v>8352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ROUND(SUM((Table1[[#This Row],[pledged]]/Table1[[#This Row],[goal]])*100),0)</f>
        <v>100</v>
      </c>
      <c r="P2813" s="8">
        <f>IFERROR(Table1[[#This Row],[pledged]]/Table1[[#This Row],[backers_count]],"0")</f>
        <v>92.842592592592595</v>
      </c>
      <c r="Q2813" s="13">
        <f>(((Table1[[#This Row],[deadline]]/60)/60)/24)+DATE(1970,1,1)</f>
        <v>42058.496562500004</v>
      </c>
      <c r="R2813" s="13">
        <f>(((Table1[[#This Row],[launched_at]]/60)/60)/24)+DATE(1970,1,1)</f>
        <v>42028.496562500004</v>
      </c>
      <c r="S2813" t="s">
        <v>8352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ROUND(SUM((Table1[[#This Row],[pledged]]/Table1[[#This Row],[goal]])*100),0)</f>
        <v>113</v>
      </c>
      <c r="P2814" s="8">
        <f>IFERROR(Table1[[#This Row],[pledged]]/Table1[[#This Row],[backers_count]],"0")</f>
        <v>68.253012048192772</v>
      </c>
      <c r="Q2814" s="13">
        <f>(((Table1[[#This Row],[deadline]]/60)/60)/24)+DATE(1970,1,1)</f>
        <v>42100.166666666672</v>
      </c>
      <c r="R2814" s="13">
        <f>(((Table1[[#This Row],[launched_at]]/60)/60)/24)+DATE(1970,1,1)</f>
        <v>42054.74418981481</v>
      </c>
      <c r="S2814" t="s">
        <v>8352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ROUND(SUM((Table1[[#This Row],[pledged]]/Table1[[#This Row],[goal]])*100),0)</f>
        <v>128</v>
      </c>
      <c r="P2815" s="8">
        <f>IFERROR(Table1[[#This Row],[pledged]]/Table1[[#This Row],[backers_count]],"0")</f>
        <v>37.209583333333335</v>
      </c>
      <c r="Q2815" s="13">
        <f>(((Table1[[#This Row],[deadline]]/60)/60)/24)+DATE(1970,1,1)</f>
        <v>42718.742604166662</v>
      </c>
      <c r="R2815" s="13">
        <f>(((Table1[[#This Row],[launched_at]]/60)/60)/24)+DATE(1970,1,1)</f>
        <v>42693.742604166662</v>
      </c>
      <c r="S2815" t="s">
        <v>8352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ROUND(SUM((Table1[[#This Row],[pledged]]/Table1[[#This Row],[goal]])*100),0)</f>
        <v>108</v>
      </c>
      <c r="P2816" s="8">
        <f>IFERROR(Table1[[#This Row],[pledged]]/Table1[[#This Row],[backers_count]],"0")</f>
        <v>25.25</v>
      </c>
      <c r="Q2816" s="13">
        <f>(((Table1[[#This Row],[deadline]]/60)/60)/24)+DATE(1970,1,1)</f>
        <v>42133.399479166663</v>
      </c>
      <c r="R2816" s="13">
        <f>(((Table1[[#This Row],[launched_at]]/60)/60)/24)+DATE(1970,1,1)</f>
        <v>42103.399479166663</v>
      </c>
      <c r="S2816" t="s">
        <v>8352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ROUND(SUM((Table1[[#This Row],[pledged]]/Table1[[#This Row],[goal]])*100),0)</f>
        <v>242</v>
      </c>
      <c r="P2817" s="8">
        <f>IFERROR(Table1[[#This Row],[pledged]]/Table1[[#This Row],[backers_count]],"0")</f>
        <v>43.214285714285715</v>
      </c>
      <c r="Q2817" s="13">
        <f>(((Table1[[#This Row],[deadline]]/60)/60)/24)+DATE(1970,1,1)</f>
        <v>42589.776724537034</v>
      </c>
      <c r="R2817" s="13">
        <f>(((Table1[[#This Row],[launched_at]]/60)/60)/24)+DATE(1970,1,1)</f>
        <v>42559.776724537034</v>
      </c>
      <c r="S2817" t="s">
        <v>8352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ROUND(SUM((Table1[[#This Row],[pledged]]/Table1[[#This Row],[goal]])*100),0)</f>
        <v>142</v>
      </c>
      <c r="P2818" s="8">
        <f>IFERROR(Table1[[#This Row],[pledged]]/Table1[[#This Row],[backers_count]],"0")</f>
        <v>25.130177514792898</v>
      </c>
      <c r="Q2818" s="13">
        <f>(((Table1[[#This Row],[deadline]]/60)/60)/24)+DATE(1970,1,1)</f>
        <v>42218.666666666672</v>
      </c>
      <c r="R2818" s="13">
        <f>(((Table1[[#This Row],[launched_at]]/60)/60)/24)+DATE(1970,1,1)</f>
        <v>42188.467499999999</v>
      </c>
      <c r="S2818" t="s">
        <v>8352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ROUND(SUM((Table1[[#This Row],[pledged]]/Table1[[#This Row],[goal]])*100),0)</f>
        <v>130</v>
      </c>
      <c r="P2819" s="8">
        <f>IFERROR(Table1[[#This Row],[pledged]]/Table1[[#This Row],[backers_count]],"0")</f>
        <v>23.636363636363637</v>
      </c>
      <c r="Q2819" s="13">
        <f>(((Table1[[#This Row],[deadline]]/60)/60)/24)+DATE(1970,1,1)</f>
        <v>42063.634976851856</v>
      </c>
      <c r="R2819" s="13">
        <f>(((Table1[[#This Row],[launched_at]]/60)/60)/24)+DATE(1970,1,1)</f>
        <v>42023.634976851856</v>
      </c>
      <c r="S2819" t="s">
        <v>8352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ROUND(SUM((Table1[[#This Row],[pledged]]/Table1[[#This Row],[goal]])*100),0)</f>
        <v>106</v>
      </c>
      <c r="P2820" s="8">
        <f>IFERROR(Table1[[#This Row],[pledged]]/Table1[[#This Row],[backers_count]],"0")</f>
        <v>103.95098039215686</v>
      </c>
      <c r="Q2820" s="13">
        <f>(((Table1[[#This Row],[deadline]]/60)/60)/24)+DATE(1970,1,1)</f>
        <v>42270.598217592589</v>
      </c>
      <c r="R2820" s="13">
        <f>(((Table1[[#This Row],[launched_at]]/60)/60)/24)+DATE(1970,1,1)</f>
        <v>42250.598217592589</v>
      </c>
      <c r="S2820" t="s">
        <v>8352</v>
      </c>
      <c r="T2820" t="s">
        <v>8316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ROUND(SUM((Table1[[#This Row],[pledged]]/Table1[[#This Row],[goal]])*100),0)</f>
        <v>105</v>
      </c>
      <c r="P2821" s="8">
        <f>IFERROR(Table1[[#This Row],[pledged]]/Table1[[#This Row],[backers_count]],"0")</f>
        <v>50.384615384615387</v>
      </c>
      <c r="Q2821" s="13">
        <f>(((Table1[[#This Row],[deadline]]/60)/60)/24)+DATE(1970,1,1)</f>
        <v>42169.525567129633</v>
      </c>
      <c r="R2821" s="13">
        <f>(((Table1[[#This Row],[launched_at]]/60)/60)/24)+DATE(1970,1,1)</f>
        <v>42139.525567129633</v>
      </c>
      <c r="S2821" t="s">
        <v>8352</v>
      </c>
      <c r="T2821" t="s">
        <v>8316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ROUND(SUM((Table1[[#This Row],[pledged]]/Table1[[#This Row],[goal]])*100),0)</f>
        <v>136</v>
      </c>
      <c r="P2822" s="8">
        <f>IFERROR(Table1[[#This Row],[pledged]]/Table1[[#This Row],[backers_count]],"0")</f>
        <v>13.6</v>
      </c>
      <c r="Q2822" s="13">
        <f>(((Table1[[#This Row],[deadline]]/60)/60)/24)+DATE(1970,1,1)</f>
        <v>42426</v>
      </c>
      <c r="R2822" s="13">
        <f>(((Table1[[#This Row],[launched_at]]/60)/60)/24)+DATE(1970,1,1)</f>
        <v>42401.610983796301</v>
      </c>
      <c r="S2822" t="s">
        <v>8352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ROUND(SUM((Table1[[#This Row],[pledged]]/Table1[[#This Row],[goal]])*100),0)</f>
        <v>100</v>
      </c>
      <c r="P2823" s="8">
        <f>IFERROR(Table1[[#This Row],[pledged]]/Table1[[#This Row],[backers_count]],"0")</f>
        <v>28.571428571428573</v>
      </c>
      <c r="Q2823" s="13">
        <f>(((Table1[[#This Row],[deadline]]/60)/60)/24)+DATE(1970,1,1)</f>
        <v>41905.922858796301</v>
      </c>
      <c r="R2823" s="13">
        <f>(((Table1[[#This Row],[launched_at]]/60)/60)/24)+DATE(1970,1,1)</f>
        <v>41875.922858796301</v>
      </c>
      <c r="S2823" t="s">
        <v>8352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ROUND(SUM((Table1[[#This Row],[pledged]]/Table1[[#This Row],[goal]])*100),0)</f>
        <v>100</v>
      </c>
      <c r="P2824" s="8">
        <f>IFERROR(Table1[[#This Row],[pledged]]/Table1[[#This Row],[backers_count]],"0")</f>
        <v>63.829787234042556</v>
      </c>
      <c r="Q2824" s="13">
        <f>(((Table1[[#This Row],[deadline]]/60)/60)/24)+DATE(1970,1,1)</f>
        <v>42090.642268518524</v>
      </c>
      <c r="R2824" s="13">
        <f>(((Table1[[#This Row],[launched_at]]/60)/60)/24)+DATE(1970,1,1)</f>
        <v>42060.683935185181</v>
      </c>
      <c r="S2824" t="s">
        <v>8352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ROUND(SUM((Table1[[#This Row],[pledged]]/Table1[[#This Row],[goal]])*100),0)</f>
        <v>124</v>
      </c>
      <c r="P2825" s="8">
        <f>IFERROR(Table1[[#This Row],[pledged]]/Table1[[#This Row],[backers_count]],"0")</f>
        <v>8.8571428571428577</v>
      </c>
      <c r="Q2825" s="13">
        <f>(((Table1[[#This Row],[deadline]]/60)/60)/24)+DATE(1970,1,1)</f>
        <v>42094.957638888889</v>
      </c>
      <c r="R2825" s="13">
        <f>(((Table1[[#This Row],[launched_at]]/60)/60)/24)+DATE(1970,1,1)</f>
        <v>42067.011643518519</v>
      </c>
      <c r="S2825" t="s">
        <v>8352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ROUND(SUM((Table1[[#This Row],[pledged]]/Table1[[#This Row],[goal]])*100),0)</f>
        <v>117</v>
      </c>
      <c r="P2826" s="8">
        <f>IFERROR(Table1[[#This Row],[pledged]]/Table1[[#This Row],[backers_count]],"0")</f>
        <v>50.666666666666664</v>
      </c>
      <c r="Q2826" s="13">
        <f>(((Table1[[#This Row],[deadline]]/60)/60)/24)+DATE(1970,1,1)</f>
        <v>42168.071527777778</v>
      </c>
      <c r="R2826" s="13">
        <f>(((Table1[[#This Row],[launched_at]]/60)/60)/24)+DATE(1970,1,1)</f>
        <v>42136.270787037036</v>
      </c>
      <c r="S2826" t="s">
        <v>8352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ROUND(SUM((Table1[[#This Row],[pledged]]/Table1[[#This Row],[goal]])*100),0)</f>
        <v>103</v>
      </c>
      <c r="P2827" s="8">
        <f>IFERROR(Table1[[#This Row],[pledged]]/Table1[[#This Row],[backers_count]],"0")</f>
        <v>60.784313725490193</v>
      </c>
      <c r="Q2827" s="13">
        <f>(((Table1[[#This Row],[deadline]]/60)/60)/24)+DATE(1970,1,1)</f>
        <v>42342.792662037042</v>
      </c>
      <c r="R2827" s="13">
        <f>(((Table1[[#This Row],[launched_at]]/60)/60)/24)+DATE(1970,1,1)</f>
        <v>42312.792662037042</v>
      </c>
      <c r="S2827" t="s">
        <v>8352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ROUND(SUM((Table1[[#This Row],[pledged]]/Table1[[#This Row],[goal]])*100),0)</f>
        <v>108</v>
      </c>
      <c r="P2828" s="8">
        <f>IFERROR(Table1[[#This Row],[pledged]]/Table1[[#This Row],[backers_count]],"0")</f>
        <v>113.42105263157895</v>
      </c>
      <c r="Q2828" s="13">
        <f>(((Table1[[#This Row],[deadline]]/60)/60)/24)+DATE(1970,1,1)</f>
        <v>42195.291666666672</v>
      </c>
      <c r="R2828" s="13">
        <f>(((Table1[[#This Row],[launched_at]]/60)/60)/24)+DATE(1970,1,1)</f>
        <v>42171.034861111111</v>
      </c>
      <c r="S2828" t="s">
        <v>8352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ROUND(SUM((Table1[[#This Row],[pledged]]/Table1[[#This Row],[goal]])*100),0)</f>
        <v>120</v>
      </c>
      <c r="P2829" s="8">
        <f>IFERROR(Table1[[#This Row],[pledged]]/Table1[[#This Row],[backers_count]],"0")</f>
        <v>104.56521739130434</v>
      </c>
      <c r="Q2829" s="13">
        <f>(((Table1[[#This Row],[deadline]]/60)/60)/24)+DATE(1970,1,1)</f>
        <v>42524.6875</v>
      </c>
      <c r="R2829" s="13">
        <f>(((Table1[[#This Row],[launched_at]]/60)/60)/24)+DATE(1970,1,1)</f>
        <v>42494.683634259258</v>
      </c>
      <c r="S2829" t="s">
        <v>8352</v>
      </c>
      <c r="T2829" t="s">
        <v>8316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ROUND(SUM((Table1[[#This Row],[pledged]]/Table1[[#This Row],[goal]])*100),0)</f>
        <v>100</v>
      </c>
      <c r="P2830" s="8">
        <f>IFERROR(Table1[[#This Row],[pledged]]/Table1[[#This Row],[backers_count]],"0")</f>
        <v>98.30927835051547</v>
      </c>
      <c r="Q2830" s="13">
        <f>(((Table1[[#This Row],[deadline]]/60)/60)/24)+DATE(1970,1,1)</f>
        <v>42279.958333333328</v>
      </c>
      <c r="R2830" s="13">
        <f>(((Table1[[#This Row],[launched_at]]/60)/60)/24)+DATE(1970,1,1)</f>
        <v>42254.264687499999</v>
      </c>
      <c r="S2830" t="s">
        <v>8352</v>
      </c>
      <c r="T2830" t="s">
        <v>8316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ROUND(SUM((Table1[[#This Row],[pledged]]/Table1[[#This Row],[goal]])*100),0)</f>
        <v>107</v>
      </c>
      <c r="P2831" s="8">
        <f>IFERROR(Table1[[#This Row],[pledged]]/Table1[[#This Row],[backers_count]],"0")</f>
        <v>35.039473684210527</v>
      </c>
      <c r="Q2831" s="13">
        <f>(((Table1[[#This Row],[deadline]]/60)/60)/24)+DATE(1970,1,1)</f>
        <v>42523.434236111112</v>
      </c>
      <c r="R2831" s="13">
        <f>(((Table1[[#This Row],[launched_at]]/60)/60)/24)+DATE(1970,1,1)</f>
        <v>42495.434236111112</v>
      </c>
      <c r="S2831" t="s">
        <v>8352</v>
      </c>
      <c r="T2831" t="s">
        <v>8316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ROUND(SUM((Table1[[#This Row],[pledged]]/Table1[[#This Row],[goal]])*100),0)</f>
        <v>100</v>
      </c>
      <c r="P2832" s="8">
        <f>IFERROR(Table1[[#This Row],[pledged]]/Table1[[#This Row],[backers_count]],"0")</f>
        <v>272.72727272727275</v>
      </c>
      <c r="Q2832" s="13">
        <f>(((Table1[[#This Row],[deadline]]/60)/60)/24)+DATE(1970,1,1)</f>
        <v>41771.165972222225</v>
      </c>
      <c r="R2832" s="13">
        <f>(((Table1[[#This Row],[launched_at]]/60)/60)/24)+DATE(1970,1,1)</f>
        <v>41758.839675925927</v>
      </c>
      <c r="S2832" t="s">
        <v>8352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ROUND(SUM((Table1[[#This Row],[pledged]]/Table1[[#This Row],[goal]])*100),0)</f>
        <v>111</v>
      </c>
      <c r="P2833" s="8">
        <f>IFERROR(Table1[[#This Row],[pledged]]/Table1[[#This Row],[backers_count]],"0")</f>
        <v>63.846153846153847</v>
      </c>
      <c r="Q2833" s="13">
        <f>(((Table1[[#This Row],[deadline]]/60)/60)/24)+DATE(1970,1,1)</f>
        <v>42201.824884259258</v>
      </c>
      <c r="R2833" s="13">
        <f>(((Table1[[#This Row],[launched_at]]/60)/60)/24)+DATE(1970,1,1)</f>
        <v>42171.824884259258</v>
      </c>
      <c r="S2833" t="s">
        <v>8352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ROUND(SUM((Table1[[#This Row],[pledged]]/Table1[[#This Row],[goal]])*100),0)</f>
        <v>115</v>
      </c>
      <c r="P2834" s="8">
        <f>IFERROR(Table1[[#This Row],[pledged]]/Table1[[#This Row],[backers_count]],"0")</f>
        <v>30.189368421052631</v>
      </c>
      <c r="Q2834" s="13">
        <f>(((Table1[[#This Row],[deadline]]/60)/60)/24)+DATE(1970,1,1)</f>
        <v>41966.916666666672</v>
      </c>
      <c r="R2834" s="13">
        <f>(((Table1[[#This Row],[launched_at]]/60)/60)/24)+DATE(1970,1,1)</f>
        <v>41938.709421296298</v>
      </c>
      <c r="S2834" t="s">
        <v>8352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ROUND(SUM((Table1[[#This Row],[pledged]]/Table1[[#This Row],[goal]])*100),0)</f>
        <v>108</v>
      </c>
      <c r="P2835" s="8">
        <f>IFERROR(Table1[[#This Row],[pledged]]/Table1[[#This Row],[backers_count]],"0")</f>
        <v>83.51428571428572</v>
      </c>
      <c r="Q2835" s="13">
        <f>(((Table1[[#This Row],[deadline]]/60)/60)/24)+DATE(1970,1,1)</f>
        <v>42288.083333333328</v>
      </c>
      <c r="R2835" s="13">
        <f>(((Table1[[#This Row],[launched_at]]/60)/60)/24)+DATE(1970,1,1)</f>
        <v>42268.127696759257</v>
      </c>
      <c r="S2835" t="s">
        <v>8352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ROUND(SUM((Table1[[#This Row],[pledged]]/Table1[[#This Row],[goal]])*100),0)</f>
        <v>170</v>
      </c>
      <c r="P2836" s="8">
        <f>IFERROR(Table1[[#This Row],[pledged]]/Table1[[#This Row],[backers_count]],"0")</f>
        <v>64.761904761904759</v>
      </c>
      <c r="Q2836" s="13">
        <f>(((Table1[[#This Row],[deadline]]/60)/60)/24)+DATE(1970,1,1)</f>
        <v>42034.959837962961</v>
      </c>
      <c r="R2836" s="13">
        <f>(((Table1[[#This Row],[launched_at]]/60)/60)/24)+DATE(1970,1,1)</f>
        <v>42019.959837962961</v>
      </c>
      <c r="S2836" t="s">
        <v>8352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ROUND(SUM((Table1[[#This Row],[pledged]]/Table1[[#This Row],[goal]])*100),0)</f>
        <v>187</v>
      </c>
      <c r="P2837" s="8">
        <f>IFERROR(Table1[[#This Row],[pledged]]/Table1[[#This Row],[backers_count]],"0")</f>
        <v>20.118172043010752</v>
      </c>
      <c r="Q2837" s="13">
        <f>(((Table1[[#This Row],[deadline]]/60)/60)/24)+DATE(1970,1,1)</f>
        <v>42343</v>
      </c>
      <c r="R2837" s="13">
        <f>(((Table1[[#This Row],[launched_at]]/60)/60)/24)+DATE(1970,1,1)</f>
        <v>42313.703900462962</v>
      </c>
      <c r="S2837" t="s">
        <v>8352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ROUND(SUM((Table1[[#This Row],[pledged]]/Table1[[#This Row],[goal]])*100),0)</f>
        <v>108</v>
      </c>
      <c r="P2838" s="8">
        <f>IFERROR(Table1[[#This Row],[pledged]]/Table1[[#This Row],[backers_count]],"0")</f>
        <v>44.090909090909093</v>
      </c>
      <c r="Q2838" s="13">
        <f>(((Table1[[#This Row],[deadline]]/60)/60)/24)+DATE(1970,1,1)</f>
        <v>42784.207638888889</v>
      </c>
      <c r="R2838" s="13">
        <f>(((Table1[[#This Row],[launched_at]]/60)/60)/24)+DATE(1970,1,1)</f>
        <v>42746.261782407411</v>
      </c>
      <c r="S2838" t="s">
        <v>8352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ROUND(SUM((Table1[[#This Row],[pledged]]/Table1[[#This Row],[goal]])*100),0)</f>
        <v>100</v>
      </c>
      <c r="P2839" s="8">
        <f>IFERROR(Table1[[#This Row],[pledged]]/Table1[[#This Row],[backers_count]],"0")</f>
        <v>40.476190476190474</v>
      </c>
      <c r="Q2839" s="13">
        <f>(((Table1[[#This Row],[deadline]]/60)/60)/24)+DATE(1970,1,1)</f>
        <v>42347.950046296297</v>
      </c>
      <c r="R2839" s="13">
        <f>(((Table1[[#This Row],[launched_at]]/60)/60)/24)+DATE(1970,1,1)</f>
        <v>42307.908379629633</v>
      </c>
      <c r="S2839" t="s">
        <v>8352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ROUND(SUM((Table1[[#This Row],[pledged]]/Table1[[#This Row],[goal]])*100),0)</f>
        <v>120</v>
      </c>
      <c r="P2840" s="8">
        <f>IFERROR(Table1[[#This Row],[pledged]]/Table1[[#This Row],[backers_count]],"0")</f>
        <v>44.537037037037038</v>
      </c>
      <c r="Q2840" s="13">
        <f>(((Table1[[#This Row],[deadline]]/60)/60)/24)+DATE(1970,1,1)</f>
        <v>41864.916666666664</v>
      </c>
      <c r="R2840" s="13">
        <f>(((Table1[[#This Row],[launched_at]]/60)/60)/24)+DATE(1970,1,1)</f>
        <v>41842.607592592591</v>
      </c>
      <c r="S2840" t="s">
        <v>8352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ROUND(SUM((Table1[[#This Row],[pledged]]/Table1[[#This Row],[goal]])*100),0)</f>
        <v>111</v>
      </c>
      <c r="P2841" s="8">
        <f>IFERROR(Table1[[#This Row],[pledged]]/Table1[[#This Row],[backers_count]],"0")</f>
        <v>125.80645161290323</v>
      </c>
      <c r="Q2841" s="13">
        <f>(((Table1[[#This Row],[deadline]]/60)/60)/24)+DATE(1970,1,1)</f>
        <v>41876.207638888889</v>
      </c>
      <c r="R2841" s="13">
        <f>(((Table1[[#This Row],[launched_at]]/60)/60)/24)+DATE(1970,1,1)</f>
        <v>41853.240208333329</v>
      </c>
      <c r="S2841" t="s">
        <v>8352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ROUND(SUM((Table1[[#This Row],[pledged]]/Table1[[#This Row],[goal]])*100),0)</f>
        <v>104</v>
      </c>
      <c r="P2842" s="8">
        <f>IFERROR(Table1[[#This Row],[pledged]]/Table1[[#This Row],[backers_count]],"0")</f>
        <v>19.696969696969695</v>
      </c>
      <c r="Q2842" s="13">
        <f>(((Table1[[#This Row],[deadline]]/60)/60)/24)+DATE(1970,1,1)</f>
        <v>42081.708333333328</v>
      </c>
      <c r="R2842" s="13">
        <f>(((Table1[[#This Row],[launched_at]]/60)/60)/24)+DATE(1970,1,1)</f>
        <v>42060.035636574074</v>
      </c>
      <c r="S2842" t="s">
        <v>8352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ROUND(SUM((Table1[[#This Row],[pledged]]/Table1[[#This Row],[goal]])*100),0)</f>
        <v>1</v>
      </c>
      <c r="P2843" s="8">
        <f>IFERROR(Table1[[#This Row],[pledged]]/Table1[[#This Row],[backers_count]],"0")</f>
        <v>10</v>
      </c>
      <c r="Q2843" s="13">
        <f>(((Table1[[#This Row],[deadline]]/60)/60)/24)+DATE(1970,1,1)</f>
        <v>42351.781215277777</v>
      </c>
      <c r="R2843" s="13">
        <f>(((Table1[[#This Row],[launched_at]]/60)/60)/24)+DATE(1970,1,1)</f>
        <v>42291.739548611105</v>
      </c>
      <c r="S2843" t="s">
        <v>8352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ROUND(SUM((Table1[[#This Row],[pledged]]/Table1[[#This Row],[goal]])*100),0)</f>
        <v>0</v>
      </c>
      <c r="P2844" s="8" t="str">
        <f>IFERROR(Table1[[#This Row],[pledged]]/Table1[[#This Row],[backers_count]],"0")</f>
        <v>0</v>
      </c>
      <c r="Q2844" s="13">
        <f>(((Table1[[#This Row],[deadline]]/60)/60)/24)+DATE(1970,1,1)</f>
        <v>41811.458333333336</v>
      </c>
      <c r="R2844" s="13">
        <f>(((Table1[[#This Row],[launched_at]]/60)/60)/24)+DATE(1970,1,1)</f>
        <v>41784.952488425923</v>
      </c>
      <c r="S2844" t="s">
        <v>8352</v>
      </c>
      <c r="T2844" t="s">
        <v>8316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ROUND(SUM((Table1[[#This Row],[pledged]]/Table1[[#This Row],[goal]])*100),0)</f>
        <v>0</v>
      </c>
      <c r="P2845" s="8" t="str">
        <f>IFERROR(Table1[[#This Row],[pledged]]/Table1[[#This Row],[backers_count]],"0")</f>
        <v>0</v>
      </c>
      <c r="Q2845" s="13">
        <f>(((Table1[[#This Row],[deadline]]/60)/60)/24)+DATE(1970,1,1)</f>
        <v>42534.166666666672</v>
      </c>
      <c r="R2845" s="13">
        <f>(((Table1[[#This Row],[launched_at]]/60)/60)/24)+DATE(1970,1,1)</f>
        <v>42492.737847222219</v>
      </c>
      <c r="S2845" t="s">
        <v>8352</v>
      </c>
      <c r="T2845" t="s">
        <v>8316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ROUND(SUM((Table1[[#This Row],[pledged]]/Table1[[#This Row],[goal]])*100),0)</f>
        <v>5</v>
      </c>
      <c r="P2846" s="8">
        <f>IFERROR(Table1[[#This Row],[pledged]]/Table1[[#This Row],[backers_count]],"0")</f>
        <v>30</v>
      </c>
      <c r="Q2846" s="13">
        <f>(((Table1[[#This Row],[deadline]]/60)/60)/24)+DATE(1970,1,1)</f>
        <v>42739.546064814815</v>
      </c>
      <c r="R2846" s="13">
        <f>(((Table1[[#This Row],[launched_at]]/60)/60)/24)+DATE(1970,1,1)</f>
        <v>42709.546064814815</v>
      </c>
      <c r="S2846" t="s">
        <v>8352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ROUND(SUM((Table1[[#This Row],[pledged]]/Table1[[#This Row],[goal]])*100),0)</f>
        <v>32</v>
      </c>
      <c r="P2847" s="8">
        <f>IFERROR(Table1[[#This Row],[pledged]]/Table1[[#This Row],[backers_count]],"0")</f>
        <v>60.666666666666664</v>
      </c>
      <c r="Q2847" s="13">
        <f>(((Table1[[#This Row],[deadline]]/60)/60)/24)+DATE(1970,1,1)</f>
        <v>42163.016585648147</v>
      </c>
      <c r="R2847" s="13">
        <f>(((Table1[[#This Row],[launched_at]]/60)/60)/24)+DATE(1970,1,1)</f>
        <v>42103.016585648147</v>
      </c>
      <c r="S2847" t="s">
        <v>8352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ROUND(SUM((Table1[[#This Row],[pledged]]/Table1[[#This Row],[goal]])*100),0)</f>
        <v>0</v>
      </c>
      <c r="P2848" s="8" t="str">
        <f>IFERROR(Table1[[#This Row],[pledged]]/Table1[[#This Row],[backers_count]],"0")</f>
        <v>0</v>
      </c>
      <c r="Q2848" s="13">
        <f>(((Table1[[#This Row],[deadline]]/60)/60)/24)+DATE(1970,1,1)</f>
        <v>42153.692060185189</v>
      </c>
      <c r="R2848" s="13">
        <f>(((Table1[[#This Row],[launched_at]]/60)/60)/24)+DATE(1970,1,1)</f>
        <v>42108.692060185189</v>
      </c>
      <c r="S2848" t="s">
        <v>8352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ROUND(SUM((Table1[[#This Row],[pledged]]/Table1[[#This Row],[goal]])*100),0)</f>
        <v>0</v>
      </c>
      <c r="P2849" s="8" t="str">
        <f>IFERROR(Table1[[#This Row],[pledged]]/Table1[[#This Row],[backers_count]],"0")</f>
        <v>0</v>
      </c>
      <c r="Q2849" s="13">
        <f>(((Table1[[#This Row],[deadline]]/60)/60)/24)+DATE(1970,1,1)</f>
        <v>42513.806307870371</v>
      </c>
      <c r="R2849" s="13">
        <f>(((Table1[[#This Row],[launched_at]]/60)/60)/24)+DATE(1970,1,1)</f>
        <v>42453.806307870371</v>
      </c>
      <c r="S2849" t="s">
        <v>8352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ROUND(SUM((Table1[[#This Row],[pledged]]/Table1[[#This Row],[goal]])*100),0)</f>
        <v>0</v>
      </c>
      <c r="P2850" s="8">
        <f>IFERROR(Table1[[#This Row],[pledged]]/Table1[[#This Row],[backers_count]],"0")</f>
        <v>23.333333333333332</v>
      </c>
      <c r="Q2850" s="13">
        <f>(((Table1[[#This Row],[deadline]]/60)/60)/24)+DATE(1970,1,1)</f>
        <v>42153.648831018523</v>
      </c>
      <c r="R2850" s="13">
        <f>(((Table1[[#This Row],[launched_at]]/60)/60)/24)+DATE(1970,1,1)</f>
        <v>42123.648831018523</v>
      </c>
      <c r="S2850" t="s">
        <v>8352</v>
      </c>
      <c r="T2850" t="s">
        <v>8316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ROUND(SUM((Table1[[#This Row],[pledged]]/Table1[[#This Row],[goal]])*100),0)</f>
        <v>1</v>
      </c>
      <c r="P2851" s="8">
        <f>IFERROR(Table1[[#This Row],[pledged]]/Table1[[#This Row],[backers_count]],"0")</f>
        <v>5</v>
      </c>
      <c r="Q2851" s="13">
        <f>(((Table1[[#This Row],[deadline]]/60)/60)/24)+DATE(1970,1,1)</f>
        <v>42483.428240740745</v>
      </c>
      <c r="R2851" s="13">
        <f>(((Table1[[#This Row],[launched_at]]/60)/60)/24)+DATE(1970,1,1)</f>
        <v>42453.428240740745</v>
      </c>
      <c r="S2851" t="s">
        <v>8352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ROUND(SUM((Table1[[#This Row],[pledged]]/Table1[[#This Row],[goal]])*100),0)</f>
        <v>4</v>
      </c>
      <c r="P2852" s="8">
        <f>IFERROR(Table1[[#This Row],[pledged]]/Table1[[#This Row],[backers_count]],"0")</f>
        <v>23.923076923076923</v>
      </c>
      <c r="Q2852" s="13">
        <f>(((Table1[[#This Row],[deadline]]/60)/60)/24)+DATE(1970,1,1)</f>
        <v>41888.007071759261</v>
      </c>
      <c r="R2852" s="13">
        <f>(((Table1[[#This Row],[launched_at]]/60)/60)/24)+DATE(1970,1,1)</f>
        <v>41858.007071759261</v>
      </c>
      <c r="S2852" t="s">
        <v>8352</v>
      </c>
      <c r="T2852" t="s">
        <v>8316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ROUND(SUM((Table1[[#This Row],[pledged]]/Table1[[#This Row],[goal]])*100),0)</f>
        <v>0</v>
      </c>
      <c r="P2853" s="8" t="str">
        <f>IFERROR(Table1[[#This Row],[pledged]]/Table1[[#This Row],[backers_count]],"0")</f>
        <v>0</v>
      </c>
      <c r="Q2853" s="13">
        <f>(((Table1[[#This Row],[deadline]]/60)/60)/24)+DATE(1970,1,1)</f>
        <v>42398.970138888893</v>
      </c>
      <c r="R2853" s="13">
        <f>(((Table1[[#This Row],[launched_at]]/60)/60)/24)+DATE(1970,1,1)</f>
        <v>42390.002650462964</v>
      </c>
      <c r="S2853" t="s">
        <v>8352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ROUND(SUM((Table1[[#This Row],[pledged]]/Table1[[#This Row],[goal]])*100),0)</f>
        <v>2</v>
      </c>
      <c r="P2854" s="8">
        <f>IFERROR(Table1[[#This Row],[pledged]]/Table1[[#This Row],[backers_count]],"0")</f>
        <v>15.833333333333334</v>
      </c>
      <c r="Q2854" s="13">
        <f>(((Table1[[#This Row],[deadline]]/60)/60)/24)+DATE(1970,1,1)</f>
        <v>41811.045173611114</v>
      </c>
      <c r="R2854" s="13">
        <f>(((Table1[[#This Row],[launched_at]]/60)/60)/24)+DATE(1970,1,1)</f>
        <v>41781.045173611114</v>
      </c>
      <c r="S2854" t="s">
        <v>8352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ROUND(SUM((Table1[[#This Row],[pledged]]/Table1[[#This Row],[goal]])*100),0)</f>
        <v>0</v>
      </c>
      <c r="P2855" s="8" t="str">
        <f>IFERROR(Table1[[#This Row],[pledged]]/Table1[[#This Row],[backers_count]],"0")</f>
        <v>0</v>
      </c>
      <c r="Q2855" s="13">
        <f>(((Table1[[#This Row],[deadline]]/60)/60)/24)+DATE(1970,1,1)</f>
        <v>41896.190937499996</v>
      </c>
      <c r="R2855" s="13">
        <f>(((Table1[[#This Row],[launched_at]]/60)/60)/24)+DATE(1970,1,1)</f>
        <v>41836.190937499996</v>
      </c>
      <c r="S2855" t="s">
        <v>8352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ROUND(SUM((Table1[[#This Row],[pledged]]/Table1[[#This Row],[goal]])*100),0)</f>
        <v>42</v>
      </c>
      <c r="P2856" s="8">
        <f>IFERROR(Table1[[#This Row],[pledged]]/Table1[[#This Row],[backers_count]],"0")</f>
        <v>29.785714285714285</v>
      </c>
      <c r="Q2856" s="13">
        <f>(((Table1[[#This Row],[deadline]]/60)/60)/24)+DATE(1970,1,1)</f>
        <v>42131.71665509259</v>
      </c>
      <c r="R2856" s="13">
        <f>(((Table1[[#This Row],[launched_at]]/60)/60)/24)+DATE(1970,1,1)</f>
        <v>42111.71665509259</v>
      </c>
      <c r="S2856" t="s">
        <v>8352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ROUND(SUM((Table1[[#This Row],[pledged]]/Table1[[#This Row],[goal]])*100),0)</f>
        <v>50</v>
      </c>
      <c r="P2857" s="8">
        <f>IFERROR(Table1[[#This Row],[pledged]]/Table1[[#This Row],[backers_count]],"0")</f>
        <v>60</v>
      </c>
      <c r="Q2857" s="13">
        <f>(((Table1[[#This Row],[deadline]]/60)/60)/24)+DATE(1970,1,1)</f>
        <v>42398.981944444444</v>
      </c>
      <c r="R2857" s="13">
        <f>(((Table1[[#This Row],[launched_at]]/60)/60)/24)+DATE(1970,1,1)</f>
        <v>42370.007766203707</v>
      </c>
      <c r="S2857" t="s">
        <v>8352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ROUND(SUM((Table1[[#This Row],[pledged]]/Table1[[#This Row],[goal]])*100),0)</f>
        <v>5</v>
      </c>
      <c r="P2858" s="8">
        <f>IFERROR(Table1[[#This Row],[pledged]]/Table1[[#This Row],[backers_count]],"0")</f>
        <v>24.333333333333332</v>
      </c>
      <c r="Q2858" s="13">
        <f>(((Table1[[#This Row],[deadline]]/60)/60)/24)+DATE(1970,1,1)</f>
        <v>42224.898611111115</v>
      </c>
      <c r="R2858" s="13">
        <f>(((Table1[[#This Row],[launched_at]]/60)/60)/24)+DATE(1970,1,1)</f>
        <v>42165.037581018521</v>
      </c>
      <c r="S2858" t="s">
        <v>8352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ROUND(SUM((Table1[[#This Row],[pledged]]/Table1[[#This Row],[goal]])*100),0)</f>
        <v>20</v>
      </c>
      <c r="P2859" s="8">
        <f>IFERROR(Table1[[#This Row],[pledged]]/Table1[[#This Row],[backers_count]],"0")</f>
        <v>500</v>
      </c>
      <c r="Q2859" s="13">
        <f>(((Table1[[#This Row],[deadline]]/60)/60)/24)+DATE(1970,1,1)</f>
        <v>42786.75</v>
      </c>
      <c r="R2859" s="13">
        <f>(((Table1[[#This Row],[launched_at]]/60)/60)/24)+DATE(1970,1,1)</f>
        <v>42726.920081018514</v>
      </c>
      <c r="S2859" t="s">
        <v>8352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ROUND(SUM((Table1[[#This Row],[pledged]]/Table1[[#This Row],[goal]])*100),0)</f>
        <v>0</v>
      </c>
      <c r="P2860" s="8" t="str">
        <f>IFERROR(Table1[[#This Row],[pledged]]/Table1[[#This Row],[backers_count]],"0")</f>
        <v>0</v>
      </c>
      <c r="Q2860" s="13">
        <f>(((Table1[[#This Row],[deadline]]/60)/60)/24)+DATE(1970,1,1)</f>
        <v>41978.477777777778</v>
      </c>
      <c r="R2860" s="13">
        <f>(((Table1[[#This Row],[launched_at]]/60)/60)/24)+DATE(1970,1,1)</f>
        <v>41954.545081018514</v>
      </c>
      <c r="S2860" t="s">
        <v>8352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ROUND(SUM((Table1[[#This Row],[pledged]]/Table1[[#This Row],[goal]])*100),0)</f>
        <v>2</v>
      </c>
      <c r="P2861" s="8">
        <f>IFERROR(Table1[[#This Row],[pledged]]/Table1[[#This Row],[backers_count]],"0")</f>
        <v>35</v>
      </c>
      <c r="Q2861" s="13">
        <f>(((Table1[[#This Row],[deadline]]/60)/60)/24)+DATE(1970,1,1)</f>
        <v>42293.362314814818</v>
      </c>
      <c r="R2861" s="13">
        <f>(((Table1[[#This Row],[launched_at]]/60)/60)/24)+DATE(1970,1,1)</f>
        <v>42233.362314814818</v>
      </c>
      <c r="S2861" t="s">
        <v>8352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ROUND(SUM((Table1[[#This Row],[pledged]]/Table1[[#This Row],[goal]])*100),0)</f>
        <v>7</v>
      </c>
      <c r="P2862" s="8">
        <f>IFERROR(Table1[[#This Row],[pledged]]/Table1[[#This Row],[backers_count]],"0")</f>
        <v>29.555555555555557</v>
      </c>
      <c r="Q2862" s="13">
        <f>(((Table1[[#This Row],[deadline]]/60)/60)/24)+DATE(1970,1,1)</f>
        <v>42540.800648148142</v>
      </c>
      <c r="R2862" s="13">
        <f>(((Table1[[#This Row],[launched_at]]/60)/60)/24)+DATE(1970,1,1)</f>
        <v>42480.800648148142</v>
      </c>
      <c r="S2862" t="s">
        <v>8352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ROUND(SUM((Table1[[#This Row],[pledged]]/Table1[[#This Row],[goal]])*100),0)</f>
        <v>32</v>
      </c>
      <c r="P2863" s="8">
        <f>IFERROR(Table1[[#This Row],[pledged]]/Table1[[#This Row],[backers_count]],"0")</f>
        <v>26.666666666666668</v>
      </c>
      <c r="Q2863" s="13">
        <f>(((Table1[[#This Row],[deadline]]/60)/60)/24)+DATE(1970,1,1)</f>
        <v>42271.590833333335</v>
      </c>
      <c r="R2863" s="13">
        <f>(((Table1[[#This Row],[launched_at]]/60)/60)/24)+DATE(1970,1,1)</f>
        <v>42257.590833333335</v>
      </c>
      <c r="S2863" t="s">
        <v>8352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ROUND(SUM((Table1[[#This Row],[pledged]]/Table1[[#This Row],[goal]])*100),0)</f>
        <v>0</v>
      </c>
      <c r="P2864" s="8">
        <f>IFERROR(Table1[[#This Row],[pledged]]/Table1[[#This Row],[backers_count]],"0")</f>
        <v>18.333333333333332</v>
      </c>
      <c r="Q2864" s="13">
        <f>(((Table1[[#This Row],[deadline]]/60)/60)/24)+DATE(1970,1,1)</f>
        <v>41814.789687500001</v>
      </c>
      <c r="R2864" s="13">
        <f>(((Table1[[#This Row],[launched_at]]/60)/60)/24)+DATE(1970,1,1)</f>
        <v>41784.789687500001</v>
      </c>
      <c r="S2864" t="s">
        <v>8352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ROUND(SUM((Table1[[#This Row],[pledged]]/Table1[[#This Row],[goal]])*100),0)</f>
        <v>0</v>
      </c>
      <c r="P2865" s="8">
        <f>IFERROR(Table1[[#This Row],[pledged]]/Table1[[#This Row],[backers_count]],"0")</f>
        <v>20</v>
      </c>
      <c r="Q2865" s="13">
        <f>(((Table1[[#This Row],[deadline]]/60)/60)/24)+DATE(1970,1,1)</f>
        <v>41891.675034722226</v>
      </c>
      <c r="R2865" s="13">
        <f>(((Table1[[#This Row],[launched_at]]/60)/60)/24)+DATE(1970,1,1)</f>
        <v>41831.675034722226</v>
      </c>
      <c r="S2865" t="s">
        <v>8352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ROUND(SUM((Table1[[#This Row],[pledged]]/Table1[[#This Row],[goal]])*100),0)</f>
        <v>2</v>
      </c>
      <c r="P2866" s="8">
        <f>IFERROR(Table1[[#This Row],[pledged]]/Table1[[#This Row],[backers_count]],"0")</f>
        <v>13.333333333333334</v>
      </c>
      <c r="Q2866" s="13">
        <f>(((Table1[[#This Row],[deadline]]/60)/60)/24)+DATE(1970,1,1)</f>
        <v>42202.554166666669</v>
      </c>
      <c r="R2866" s="13">
        <f>(((Table1[[#This Row],[launched_at]]/60)/60)/24)+DATE(1970,1,1)</f>
        <v>42172.613506944443</v>
      </c>
      <c r="S2866" t="s">
        <v>8352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ROUND(SUM((Table1[[#This Row],[pledged]]/Table1[[#This Row],[goal]])*100),0)</f>
        <v>0</v>
      </c>
      <c r="P2867" s="8" t="str">
        <f>IFERROR(Table1[[#This Row],[pledged]]/Table1[[#This Row],[backers_count]],"0")</f>
        <v>0</v>
      </c>
      <c r="Q2867" s="13">
        <f>(((Table1[[#This Row],[deadline]]/60)/60)/24)+DATE(1970,1,1)</f>
        <v>42010.114108796297</v>
      </c>
      <c r="R2867" s="13">
        <f>(((Table1[[#This Row],[launched_at]]/60)/60)/24)+DATE(1970,1,1)</f>
        <v>41950.114108796297</v>
      </c>
      <c r="S2867" t="s">
        <v>8352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ROUND(SUM((Table1[[#This Row],[pledged]]/Table1[[#This Row],[goal]])*100),0)</f>
        <v>1</v>
      </c>
      <c r="P2868" s="8">
        <f>IFERROR(Table1[[#This Row],[pledged]]/Table1[[#This Row],[backers_count]],"0")</f>
        <v>22.5</v>
      </c>
      <c r="Q2868" s="13">
        <f>(((Table1[[#This Row],[deadline]]/60)/60)/24)+DATE(1970,1,1)</f>
        <v>42657.916666666672</v>
      </c>
      <c r="R2868" s="13">
        <f>(((Table1[[#This Row],[launched_at]]/60)/60)/24)+DATE(1970,1,1)</f>
        <v>42627.955104166671</v>
      </c>
      <c r="S2868" t="s">
        <v>8352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ROUND(SUM((Table1[[#This Row],[pledged]]/Table1[[#This Row],[goal]])*100),0)</f>
        <v>20</v>
      </c>
      <c r="P2869" s="8">
        <f>IFERROR(Table1[[#This Row],[pledged]]/Table1[[#This Row],[backers_count]],"0")</f>
        <v>50.4</v>
      </c>
      <c r="Q2869" s="13">
        <f>(((Table1[[#This Row],[deadline]]/60)/60)/24)+DATE(1970,1,1)</f>
        <v>42555.166666666672</v>
      </c>
      <c r="R2869" s="13">
        <f>(((Table1[[#This Row],[launched_at]]/60)/60)/24)+DATE(1970,1,1)</f>
        <v>42531.195277777777</v>
      </c>
      <c r="S2869" t="s">
        <v>8352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ROUND(SUM((Table1[[#This Row],[pledged]]/Table1[[#This Row],[goal]])*100),0)</f>
        <v>42</v>
      </c>
      <c r="P2870" s="8">
        <f>IFERROR(Table1[[#This Row],[pledged]]/Table1[[#This Row],[backers_count]],"0")</f>
        <v>105.02933333333334</v>
      </c>
      <c r="Q2870" s="13">
        <f>(((Table1[[#This Row],[deadline]]/60)/60)/24)+DATE(1970,1,1)</f>
        <v>42648.827013888891</v>
      </c>
      <c r="R2870" s="13">
        <f>(((Table1[[#This Row],[launched_at]]/60)/60)/24)+DATE(1970,1,1)</f>
        <v>42618.827013888891</v>
      </c>
      <c r="S2870" t="s">
        <v>8352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ROUND(SUM((Table1[[#This Row],[pledged]]/Table1[[#This Row],[goal]])*100),0)</f>
        <v>1</v>
      </c>
      <c r="P2871" s="8">
        <f>IFERROR(Table1[[#This Row],[pledged]]/Table1[[#This Row],[backers_count]],"0")</f>
        <v>35.4</v>
      </c>
      <c r="Q2871" s="13">
        <f>(((Table1[[#This Row],[deadline]]/60)/60)/24)+DATE(1970,1,1)</f>
        <v>42570.593530092592</v>
      </c>
      <c r="R2871" s="13">
        <f>(((Table1[[#This Row],[launched_at]]/60)/60)/24)+DATE(1970,1,1)</f>
        <v>42540.593530092592</v>
      </c>
      <c r="S2871" t="s">
        <v>8352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ROUND(SUM((Table1[[#This Row],[pledged]]/Table1[[#This Row],[goal]])*100),0)</f>
        <v>15</v>
      </c>
      <c r="P2872" s="8">
        <f>IFERROR(Table1[[#This Row],[pledged]]/Table1[[#This Row],[backers_count]],"0")</f>
        <v>83.333333333333329</v>
      </c>
      <c r="Q2872" s="13">
        <f>(((Table1[[#This Row],[deadline]]/60)/60)/24)+DATE(1970,1,1)</f>
        <v>41776.189409722225</v>
      </c>
      <c r="R2872" s="13">
        <f>(((Table1[[#This Row],[launched_at]]/60)/60)/24)+DATE(1970,1,1)</f>
        <v>41746.189409722225</v>
      </c>
      <c r="S2872" t="s">
        <v>8352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ROUND(SUM((Table1[[#This Row],[pledged]]/Table1[[#This Row],[goal]])*100),0)</f>
        <v>5</v>
      </c>
      <c r="P2873" s="8">
        <f>IFERROR(Table1[[#This Row],[pledged]]/Table1[[#This Row],[backers_count]],"0")</f>
        <v>35.92307692307692</v>
      </c>
      <c r="Q2873" s="13">
        <f>(((Table1[[#This Row],[deadline]]/60)/60)/24)+DATE(1970,1,1)</f>
        <v>41994.738576388889</v>
      </c>
      <c r="R2873" s="13">
        <f>(((Table1[[#This Row],[launched_at]]/60)/60)/24)+DATE(1970,1,1)</f>
        <v>41974.738576388889</v>
      </c>
      <c r="S2873" t="s">
        <v>8352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ROUND(SUM((Table1[[#This Row],[pledged]]/Table1[[#This Row],[goal]])*100),0)</f>
        <v>0</v>
      </c>
      <c r="P2874" s="8" t="str">
        <f>IFERROR(Table1[[#This Row],[pledged]]/Table1[[#This Row],[backers_count]],"0")</f>
        <v>0</v>
      </c>
      <c r="Q2874" s="13">
        <f>(((Table1[[#This Row],[deadline]]/60)/60)/24)+DATE(1970,1,1)</f>
        <v>42175.11618055556</v>
      </c>
      <c r="R2874" s="13">
        <f>(((Table1[[#This Row],[launched_at]]/60)/60)/24)+DATE(1970,1,1)</f>
        <v>42115.11618055556</v>
      </c>
      <c r="S2874" t="s">
        <v>8352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ROUND(SUM((Table1[[#This Row],[pledged]]/Table1[[#This Row],[goal]])*100),0)</f>
        <v>38</v>
      </c>
      <c r="P2875" s="8">
        <f>IFERROR(Table1[[#This Row],[pledged]]/Table1[[#This Row],[backers_count]],"0")</f>
        <v>119.125</v>
      </c>
      <c r="Q2875" s="13">
        <f>(((Table1[[#This Row],[deadline]]/60)/60)/24)+DATE(1970,1,1)</f>
        <v>42032.817488425921</v>
      </c>
      <c r="R2875" s="13">
        <f>(((Table1[[#This Row],[launched_at]]/60)/60)/24)+DATE(1970,1,1)</f>
        <v>42002.817488425921</v>
      </c>
      <c r="S2875" t="s">
        <v>8352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ROUND(SUM((Table1[[#This Row],[pledged]]/Table1[[#This Row],[goal]])*100),0)</f>
        <v>5</v>
      </c>
      <c r="P2876" s="8">
        <f>IFERROR(Table1[[#This Row],[pledged]]/Table1[[#This Row],[backers_count]],"0")</f>
        <v>90.333333333333329</v>
      </c>
      <c r="Q2876" s="13">
        <f>(((Table1[[#This Row],[deadline]]/60)/60)/24)+DATE(1970,1,1)</f>
        <v>42752.84474537037</v>
      </c>
      <c r="R2876" s="13">
        <f>(((Table1[[#This Row],[launched_at]]/60)/60)/24)+DATE(1970,1,1)</f>
        <v>42722.84474537037</v>
      </c>
      <c r="S2876" t="s">
        <v>8352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ROUND(SUM((Table1[[#This Row],[pledged]]/Table1[[#This Row],[goal]])*100),0)</f>
        <v>0</v>
      </c>
      <c r="P2877" s="8">
        <f>IFERROR(Table1[[#This Row],[pledged]]/Table1[[#This Row],[backers_count]],"0")</f>
        <v>2.3333333333333335</v>
      </c>
      <c r="Q2877" s="13">
        <f>(((Table1[[#This Row],[deadline]]/60)/60)/24)+DATE(1970,1,1)</f>
        <v>42495.128391203703</v>
      </c>
      <c r="R2877" s="13">
        <f>(((Table1[[#This Row],[launched_at]]/60)/60)/24)+DATE(1970,1,1)</f>
        <v>42465.128391203703</v>
      </c>
      <c r="S2877" t="s">
        <v>8352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ROUND(SUM((Table1[[#This Row],[pledged]]/Table1[[#This Row],[goal]])*100),0)</f>
        <v>0</v>
      </c>
      <c r="P2878" s="8" t="str">
        <f>IFERROR(Table1[[#This Row],[pledged]]/Table1[[#This Row],[backers_count]],"0")</f>
        <v>0</v>
      </c>
      <c r="Q2878" s="13">
        <f>(((Table1[[#This Row],[deadline]]/60)/60)/24)+DATE(1970,1,1)</f>
        <v>42201.743969907402</v>
      </c>
      <c r="R2878" s="13">
        <f>(((Table1[[#This Row],[launched_at]]/60)/60)/24)+DATE(1970,1,1)</f>
        <v>42171.743969907402</v>
      </c>
      <c r="S2878" t="s">
        <v>8352</v>
      </c>
      <c r="T2878" t="s">
        <v>8316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ROUND(SUM((Table1[[#This Row],[pledged]]/Table1[[#This Row],[goal]])*100),0)</f>
        <v>11</v>
      </c>
      <c r="P2879" s="8">
        <f>IFERROR(Table1[[#This Row],[pledged]]/Table1[[#This Row],[backers_count]],"0")</f>
        <v>108.33333333333333</v>
      </c>
      <c r="Q2879" s="13">
        <f>(((Table1[[#This Row],[deadline]]/60)/60)/24)+DATE(1970,1,1)</f>
        <v>42704.708333333328</v>
      </c>
      <c r="R2879" s="13">
        <f>(((Table1[[#This Row],[launched_at]]/60)/60)/24)+DATE(1970,1,1)</f>
        <v>42672.955138888887</v>
      </c>
      <c r="S2879" t="s">
        <v>8352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ROUND(SUM((Table1[[#This Row],[pledged]]/Table1[[#This Row],[goal]])*100),0)</f>
        <v>2</v>
      </c>
      <c r="P2880" s="8">
        <f>IFERROR(Table1[[#This Row],[pledged]]/Table1[[#This Row],[backers_count]],"0")</f>
        <v>15.75</v>
      </c>
      <c r="Q2880" s="13">
        <f>(((Table1[[#This Row],[deadline]]/60)/60)/24)+DATE(1970,1,1)</f>
        <v>42188.615682870368</v>
      </c>
      <c r="R2880" s="13">
        <f>(((Table1[[#This Row],[launched_at]]/60)/60)/24)+DATE(1970,1,1)</f>
        <v>42128.615682870368</v>
      </c>
      <c r="S2880" t="s">
        <v>8352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ROUND(SUM((Table1[[#This Row],[pledged]]/Table1[[#This Row],[goal]])*100),0)</f>
        <v>0</v>
      </c>
      <c r="P2881" s="8">
        <f>IFERROR(Table1[[#This Row],[pledged]]/Table1[[#This Row],[backers_count]],"0")</f>
        <v>29</v>
      </c>
      <c r="Q2881" s="13">
        <f>(((Table1[[#This Row],[deadline]]/60)/60)/24)+DATE(1970,1,1)</f>
        <v>42389.725243055553</v>
      </c>
      <c r="R2881" s="13">
        <f>(((Table1[[#This Row],[launched_at]]/60)/60)/24)+DATE(1970,1,1)</f>
        <v>42359.725243055553</v>
      </c>
      <c r="S2881" t="s">
        <v>8352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ROUND(SUM((Table1[[#This Row],[pledged]]/Table1[[#This Row],[goal]])*100),0)</f>
        <v>23</v>
      </c>
      <c r="P2882" s="8">
        <f>IFERROR(Table1[[#This Row],[pledged]]/Table1[[#This Row],[backers_count]],"0")</f>
        <v>96.551724137931032</v>
      </c>
      <c r="Q2882" s="13">
        <f>(((Table1[[#This Row],[deadline]]/60)/60)/24)+DATE(1970,1,1)</f>
        <v>42236.711805555555</v>
      </c>
      <c r="R2882" s="13">
        <f>(((Table1[[#This Row],[launched_at]]/60)/60)/24)+DATE(1970,1,1)</f>
        <v>42192.905694444446</v>
      </c>
      <c r="S2882" t="s">
        <v>8352</v>
      </c>
      <c r="T2882" t="s">
        <v>8316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ROUND(SUM((Table1[[#This Row],[pledged]]/Table1[[#This Row],[goal]])*100),0)</f>
        <v>0</v>
      </c>
      <c r="P2883" s="8" t="str">
        <f>IFERROR(Table1[[#This Row],[pledged]]/Table1[[#This Row],[backers_count]],"0")</f>
        <v>0</v>
      </c>
      <c r="Q2883" s="13">
        <f>(((Table1[[#This Row],[deadline]]/60)/60)/24)+DATE(1970,1,1)</f>
        <v>41976.639305555553</v>
      </c>
      <c r="R2883" s="13">
        <f>(((Table1[[#This Row],[launched_at]]/60)/60)/24)+DATE(1970,1,1)</f>
        <v>41916.597638888888</v>
      </c>
      <c r="S2883" t="s">
        <v>8352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ROUND(SUM((Table1[[#This Row],[pledged]]/Table1[[#This Row],[goal]])*100),0)</f>
        <v>34</v>
      </c>
      <c r="P2884" s="8">
        <f>IFERROR(Table1[[#This Row],[pledged]]/Table1[[#This Row],[backers_count]],"0")</f>
        <v>63</v>
      </c>
      <c r="Q2884" s="13">
        <f>(((Table1[[#This Row],[deadline]]/60)/60)/24)+DATE(1970,1,1)</f>
        <v>42491.596273148149</v>
      </c>
      <c r="R2884" s="13">
        <f>(((Table1[[#This Row],[launched_at]]/60)/60)/24)+DATE(1970,1,1)</f>
        <v>42461.596273148149</v>
      </c>
      <c r="S2884" t="s">
        <v>8352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ROUND(SUM((Table1[[#This Row],[pledged]]/Table1[[#This Row],[goal]])*100),0)</f>
        <v>19</v>
      </c>
      <c r="P2885" s="8">
        <f>IFERROR(Table1[[#This Row],[pledged]]/Table1[[#This Row],[backers_count]],"0")</f>
        <v>381.6</v>
      </c>
      <c r="Q2885" s="13">
        <f>(((Table1[[#This Row],[deadline]]/60)/60)/24)+DATE(1970,1,1)</f>
        <v>42406.207638888889</v>
      </c>
      <c r="R2885" s="13">
        <f>(((Table1[[#This Row],[launched_at]]/60)/60)/24)+DATE(1970,1,1)</f>
        <v>42370.90320601852</v>
      </c>
      <c r="S2885" t="s">
        <v>8352</v>
      </c>
      <c r="T2885" t="s">
        <v>8316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ROUND(SUM((Table1[[#This Row],[pledged]]/Table1[[#This Row],[goal]])*100),0)</f>
        <v>0</v>
      </c>
      <c r="P2886" s="8">
        <f>IFERROR(Table1[[#This Row],[pledged]]/Table1[[#This Row],[backers_count]],"0")</f>
        <v>46.25</v>
      </c>
      <c r="Q2886" s="13">
        <f>(((Table1[[#This Row],[deadline]]/60)/60)/24)+DATE(1970,1,1)</f>
        <v>41978.727256944447</v>
      </c>
      <c r="R2886" s="13">
        <f>(((Table1[[#This Row],[launched_at]]/60)/60)/24)+DATE(1970,1,1)</f>
        <v>41948.727256944447</v>
      </c>
      <c r="S2886" t="s">
        <v>8352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ROUND(SUM((Table1[[#This Row],[pledged]]/Table1[[#This Row],[goal]])*100),0)</f>
        <v>33</v>
      </c>
      <c r="P2887" s="8">
        <f>IFERROR(Table1[[#This Row],[pledged]]/Table1[[#This Row],[backers_count]],"0")</f>
        <v>26</v>
      </c>
      <c r="Q2887" s="13">
        <f>(((Table1[[#This Row],[deadline]]/60)/60)/24)+DATE(1970,1,1)</f>
        <v>42077.034733796296</v>
      </c>
      <c r="R2887" s="13">
        <f>(((Table1[[#This Row],[launched_at]]/60)/60)/24)+DATE(1970,1,1)</f>
        <v>42047.07640046296</v>
      </c>
      <c r="S2887" t="s">
        <v>8352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ROUND(SUM((Table1[[#This Row],[pledged]]/Table1[[#This Row],[goal]])*100),0)</f>
        <v>5</v>
      </c>
      <c r="P2888" s="8">
        <f>IFERROR(Table1[[#This Row],[pledged]]/Table1[[#This Row],[backers_count]],"0")</f>
        <v>10</v>
      </c>
      <c r="Q2888" s="13">
        <f>(((Table1[[#This Row],[deadline]]/60)/60)/24)+DATE(1970,1,1)</f>
        <v>42266.165972222225</v>
      </c>
      <c r="R2888" s="13">
        <f>(((Table1[[#This Row],[launched_at]]/60)/60)/24)+DATE(1970,1,1)</f>
        <v>42261.632916666669</v>
      </c>
      <c r="S2888" t="s">
        <v>8352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ROUND(SUM((Table1[[#This Row],[pledged]]/Table1[[#This Row],[goal]])*100),0)</f>
        <v>0</v>
      </c>
      <c r="P2889" s="8">
        <f>IFERROR(Table1[[#This Row],[pledged]]/Table1[[#This Row],[backers_count]],"0")</f>
        <v>5</v>
      </c>
      <c r="Q2889" s="13">
        <f>(((Table1[[#This Row],[deadline]]/60)/60)/24)+DATE(1970,1,1)</f>
        <v>42015.427361111113</v>
      </c>
      <c r="R2889" s="13">
        <f>(((Table1[[#This Row],[launched_at]]/60)/60)/24)+DATE(1970,1,1)</f>
        <v>41985.427361111113</v>
      </c>
      <c r="S2889" t="s">
        <v>8352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ROUND(SUM((Table1[[#This Row],[pledged]]/Table1[[#This Row],[goal]])*100),0)</f>
        <v>0</v>
      </c>
      <c r="P2890" s="8" t="str">
        <f>IFERROR(Table1[[#This Row],[pledged]]/Table1[[#This Row],[backers_count]],"0")</f>
        <v>0</v>
      </c>
      <c r="Q2890" s="13">
        <f>(((Table1[[#This Row],[deadline]]/60)/60)/24)+DATE(1970,1,1)</f>
        <v>41930.207638888889</v>
      </c>
      <c r="R2890" s="13">
        <f>(((Table1[[#This Row],[launched_at]]/60)/60)/24)+DATE(1970,1,1)</f>
        <v>41922.535185185188</v>
      </c>
      <c r="S2890" t="s">
        <v>8352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ROUND(SUM((Table1[[#This Row],[pledged]]/Table1[[#This Row],[goal]])*100),0)</f>
        <v>38</v>
      </c>
      <c r="P2891" s="8">
        <f>IFERROR(Table1[[#This Row],[pledged]]/Table1[[#This Row],[backers_count]],"0")</f>
        <v>81.571428571428569</v>
      </c>
      <c r="Q2891" s="13">
        <f>(((Table1[[#This Row],[deadline]]/60)/60)/24)+DATE(1970,1,1)</f>
        <v>41880.863252314812</v>
      </c>
      <c r="R2891" s="13">
        <f>(((Table1[[#This Row],[launched_at]]/60)/60)/24)+DATE(1970,1,1)</f>
        <v>41850.863252314812</v>
      </c>
      <c r="S2891" t="s">
        <v>8352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ROUND(SUM((Table1[[#This Row],[pledged]]/Table1[[#This Row],[goal]])*100),0)</f>
        <v>1</v>
      </c>
      <c r="P2892" s="8">
        <f>IFERROR(Table1[[#This Row],[pledged]]/Table1[[#This Row],[backers_count]],"0")</f>
        <v>7</v>
      </c>
      <c r="Q2892" s="13">
        <f>(((Table1[[#This Row],[deadline]]/60)/60)/24)+DATE(1970,1,1)</f>
        <v>41860.125</v>
      </c>
      <c r="R2892" s="13">
        <f>(((Table1[[#This Row],[launched_at]]/60)/60)/24)+DATE(1970,1,1)</f>
        <v>41831.742962962962</v>
      </c>
      <c r="S2892" t="s">
        <v>8352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ROUND(SUM((Table1[[#This Row],[pledged]]/Table1[[#This Row],[goal]])*100),0)</f>
        <v>3</v>
      </c>
      <c r="P2893" s="8">
        <f>IFERROR(Table1[[#This Row],[pledged]]/Table1[[#This Row],[backers_count]],"0")</f>
        <v>27.3</v>
      </c>
      <c r="Q2893" s="13">
        <f>(((Table1[[#This Row],[deadline]]/60)/60)/24)+DATE(1970,1,1)</f>
        <v>42475.84175925926</v>
      </c>
      <c r="R2893" s="13">
        <f>(((Table1[[#This Row],[launched_at]]/60)/60)/24)+DATE(1970,1,1)</f>
        <v>42415.883425925931</v>
      </c>
      <c r="S2893" t="s">
        <v>8352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ROUND(SUM((Table1[[#This Row],[pledged]]/Table1[[#This Row],[goal]])*100),0)</f>
        <v>9</v>
      </c>
      <c r="P2894" s="8">
        <f>IFERROR(Table1[[#This Row],[pledged]]/Table1[[#This Row],[backers_count]],"0")</f>
        <v>29.411764705882351</v>
      </c>
      <c r="Q2894" s="13">
        <f>(((Table1[[#This Row],[deadline]]/60)/60)/24)+DATE(1970,1,1)</f>
        <v>41876.875</v>
      </c>
      <c r="R2894" s="13">
        <f>(((Table1[[#This Row],[launched_at]]/60)/60)/24)+DATE(1970,1,1)</f>
        <v>41869.714166666665</v>
      </c>
      <c r="S2894" t="s">
        <v>8352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ROUND(SUM((Table1[[#This Row],[pledged]]/Table1[[#This Row],[goal]])*100),0)</f>
        <v>1</v>
      </c>
      <c r="P2895" s="8">
        <f>IFERROR(Table1[[#This Row],[pledged]]/Table1[[#This Row],[backers_count]],"0")</f>
        <v>12.5</v>
      </c>
      <c r="Q2895" s="13">
        <f>(((Table1[[#This Row],[deadline]]/60)/60)/24)+DATE(1970,1,1)</f>
        <v>42013.083333333328</v>
      </c>
      <c r="R2895" s="13">
        <f>(((Table1[[#This Row],[launched_at]]/60)/60)/24)+DATE(1970,1,1)</f>
        <v>41953.773090277777</v>
      </c>
      <c r="S2895" t="s">
        <v>8352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ROUND(SUM((Table1[[#This Row],[pledged]]/Table1[[#This Row],[goal]])*100),0)</f>
        <v>0</v>
      </c>
      <c r="P2896" s="8" t="str">
        <f>IFERROR(Table1[[#This Row],[pledged]]/Table1[[#This Row],[backers_count]],"0")</f>
        <v>0</v>
      </c>
      <c r="Q2896" s="13">
        <f>(((Table1[[#This Row],[deadline]]/60)/60)/24)+DATE(1970,1,1)</f>
        <v>42097.944618055553</v>
      </c>
      <c r="R2896" s="13">
        <f>(((Table1[[#This Row],[launched_at]]/60)/60)/24)+DATE(1970,1,1)</f>
        <v>42037.986284722225</v>
      </c>
      <c r="S2896" t="s">
        <v>8352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ROUND(SUM((Table1[[#This Row],[pledged]]/Table1[[#This Row],[goal]])*100),0)</f>
        <v>5</v>
      </c>
      <c r="P2897" s="8">
        <f>IFERROR(Table1[[#This Row],[pledged]]/Table1[[#This Row],[backers_count]],"0")</f>
        <v>5.75</v>
      </c>
      <c r="Q2897" s="13">
        <f>(((Table1[[#This Row],[deadline]]/60)/60)/24)+DATE(1970,1,1)</f>
        <v>41812.875</v>
      </c>
      <c r="R2897" s="13">
        <f>(((Table1[[#This Row],[launched_at]]/60)/60)/24)+DATE(1970,1,1)</f>
        <v>41811.555462962962</v>
      </c>
      <c r="S2897" t="s">
        <v>8352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ROUND(SUM((Table1[[#This Row],[pledged]]/Table1[[#This Row],[goal]])*100),0)</f>
        <v>21</v>
      </c>
      <c r="P2898" s="8">
        <f>IFERROR(Table1[[#This Row],[pledged]]/Table1[[#This Row],[backers_count]],"0")</f>
        <v>52.083333333333336</v>
      </c>
      <c r="Q2898" s="13">
        <f>(((Table1[[#This Row],[deadline]]/60)/60)/24)+DATE(1970,1,1)</f>
        <v>42716.25</v>
      </c>
      <c r="R2898" s="13">
        <f>(((Table1[[#This Row],[launched_at]]/60)/60)/24)+DATE(1970,1,1)</f>
        <v>42701.908807870372</v>
      </c>
      <c r="S2898" t="s">
        <v>8352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ROUND(SUM((Table1[[#This Row],[pledged]]/Table1[[#This Row],[goal]])*100),0)</f>
        <v>5</v>
      </c>
      <c r="P2899" s="8">
        <f>IFERROR(Table1[[#This Row],[pledged]]/Table1[[#This Row],[backers_count]],"0")</f>
        <v>183.33333333333334</v>
      </c>
      <c r="Q2899" s="13">
        <f>(((Table1[[#This Row],[deadline]]/60)/60)/24)+DATE(1970,1,1)</f>
        <v>42288.645196759258</v>
      </c>
      <c r="R2899" s="13">
        <f>(((Table1[[#This Row],[launched_at]]/60)/60)/24)+DATE(1970,1,1)</f>
        <v>42258.646504629629</v>
      </c>
      <c r="S2899" t="s">
        <v>8352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ROUND(SUM((Table1[[#This Row],[pledged]]/Table1[[#This Row],[goal]])*100),0)</f>
        <v>4</v>
      </c>
      <c r="P2900" s="8">
        <f>IFERROR(Table1[[#This Row],[pledged]]/Table1[[#This Row],[backers_count]],"0")</f>
        <v>26.333333333333332</v>
      </c>
      <c r="Q2900" s="13">
        <f>(((Table1[[#This Row],[deadline]]/60)/60)/24)+DATE(1970,1,1)</f>
        <v>42308.664965277778</v>
      </c>
      <c r="R2900" s="13">
        <f>(((Table1[[#This Row],[launched_at]]/60)/60)/24)+DATE(1970,1,1)</f>
        <v>42278.664965277778</v>
      </c>
      <c r="S2900" t="s">
        <v>8352</v>
      </c>
      <c r="T2900" t="s">
        <v>8316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ROUND(SUM((Table1[[#This Row],[pledged]]/Table1[[#This Row],[goal]])*100),0)</f>
        <v>0</v>
      </c>
      <c r="P2901" s="8" t="str">
        <f>IFERROR(Table1[[#This Row],[pledged]]/Table1[[#This Row],[backers_count]],"0")</f>
        <v>0</v>
      </c>
      <c r="Q2901" s="13">
        <f>(((Table1[[#This Row],[deadline]]/60)/60)/24)+DATE(1970,1,1)</f>
        <v>42575.078217592592</v>
      </c>
      <c r="R2901" s="13">
        <f>(((Table1[[#This Row],[launched_at]]/60)/60)/24)+DATE(1970,1,1)</f>
        <v>42515.078217592592</v>
      </c>
      <c r="S2901" t="s">
        <v>8352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ROUND(SUM((Table1[[#This Row],[pledged]]/Table1[[#This Row],[goal]])*100),0)</f>
        <v>62</v>
      </c>
      <c r="P2902" s="8">
        <f>IFERROR(Table1[[#This Row],[pledged]]/Table1[[#This Row],[backers_count]],"0")</f>
        <v>486.42857142857144</v>
      </c>
      <c r="Q2902" s="13">
        <f>(((Table1[[#This Row],[deadline]]/60)/60)/24)+DATE(1970,1,1)</f>
        <v>41860.234166666669</v>
      </c>
      <c r="R2902" s="13">
        <f>(((Table1[[#This Row],[launched_at]]/60)/60)/24)+DATE(1970,1,1)</f>
        <v>41830.234166666669</v>
      </c>
      <c r="S2902" t="s">
        <v>8352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ROUND(SUM((Table1[[#This Row],[pledged]]/Table1[[#This Row],[goal]])*100),0)</f>
        <v>1</v>
      </c>
      <c r="P2903" s="8">
        <f>IFERROR(Table1[[#This Row],[pledged]]/Table1[[#This Row],[backers_count]],"0")</f>
        <v>3</v>
      </c>
      <c r="Q2903" s="13">
        <f>(((Table1[[#This Row],[deadline]]/60)/60)/24)+DATE(1970,1,1)</f>
        <v>42042.904386574075</v>
      </c>
      <c r="R2903" s="13">
        <f>(((Table1[[#This Row],[launched_at]]/60)/60)/24)+DATE(1970,1,1)</f>
        <v>41982.904386574075</v>
      </c>
      <c r="S2903" t="s">
        <v>8352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ROUND(SUM((Table1[[#This Row],[pledged]]/Table1[[#This Row],[goal]])*100),0)</f>
        <v>0</v>
      </c>
      <c r="P2904" s="8">
        <f>IFERROR(Table1[[#This Row],[pledged]]/Table1[[#This Row],[backers_count]],"0")</f>
        <v>25</v>
      </c>
      <c r="Q2904" s="13">
        <f>(((Table1[[#This Row],[deadline]]/60)/60)/24)+DATE(1970,1,1)</f>
        <v>42240.439768518518</v>
      </c>
      <c r="R2904" s="13">
        <f>(((Table1[[#This Row],[launched_at]]/60)/60)/24)+DATE(1970,1,1)</f>
        <v>42210.439768518518</v>
      </c>
      <c r="S2904" t="s">
        <v>8352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ROUND(SUM((Table1[[#This Row],[pledged]]/Table1[[#This Row],[goal]])*100),0)</f>
        <v>1</v>
      </c>
      <c r="P2905" s="8">
        <f>IFERROR(Table1[[#This Row],[pledged]]/Table1[[#This Row],[backers_count]],"0")</f>
        <v>9.75</v>
      </c>
      <c r="Q2905" s="13">
        <f>(((Table1[[#This Row],[deadline]]/60)/60)/24)+DATE(1970,1,1)</f>
        <v>42256.166874999995</v>
      </c>
      <c r="R2905" s="13">
        <f>(((Table1[[#This Row],[launched_at]]/60)/60)/24)+DATE(1970,1,1)</f>
        <v>42196.166874999995</v>
      </c>
      <c r="S2905" t="s">
        <v>8352</v>
      </c>
      <c r="T2905" t="s">
        <v>8316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ROUND(SUM((Table1[[#This Row],[pledged]]/Table1[[#This Row],[goal]])*100),0)</f>
        <v>5</v>
      </c>
      <c r="P2906" s="8">
        <f>IFERROR(Table1[[#This Row],[pledged]]/Table1[[#This Row],[backers_count]],"0")</f>
        <v>18.75</v>
      </c>
      <c r="Q2906" s="13">
        <f>(((Table1[[#This Row],[deadline]]/60)/60)/24)+DATE(1970,1,1)</f>
        <v>41952.5</v>
      </c>
      <c r="R2906" s="13">
        <f>(((Table1[[#This Row],[launched_at]]/60)/60)/24)+DATE(1970,1,1)</f>
        <v>41940.967951388891</v>
      </c>
      <c r="S2906" t="s">
        <v>8352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ROUND(SUM((Table1[[#This Row],[pledged]]/Table1[[#This Row],[goal]])*100),0)</f>
        <v>18</v>
      </c>
      <c r="P2907" s="8">
        <f>IFERROR(Table1[[#This Row],[pledged]]/Table1[[#This Row],[backers_count]],"0")</f>
        <v>36.588235294117645</v>
      </c>
      <c r="Q2907" s="13">
        <f>(((Table1[[#This Row],[deadline]]/60)/60)/24)+DATE(1970,1,1)</f>
        <v>42620.056863425925</v>
      </c>
      <c r="R2907" s="13">
        <f>(((Table1[[#This Row],[launched_at]]/60)/60)/24)+DATE(1970,1,1)</f>
        <v>42606.056863425925</v>
      </c>
      <c r="S2907" t="s">
        <v>8352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ROUND(SUM((Table1[[#This Row],[pledged]]/Table1[[#This Row],[goal]])*100),0)</f>
        <v>9</v>
      </c>
      <c r="P2908" s="8">
        <f>IFERROR(Table1[[#This Row],[pledged]]/Table1[[#This Row],[backers_count]],"0")</f>
        <v>80.714285714285708</v>
      </c>
      <c r="Q2908" s="13">
        <f>(((Table1[[#This Row],[deadline]]/60)/60)/24)+DATE(1970,1,1)</f>
        <v>42217.041666666672</v>
      </c>
      <c r="R2908" s="13">
        <f>(((Table1[[#This Row],[launched_at]]/60)/60)/24)+DATE(1970,1,1)</f>
        <v>42199.648912037039</v>
      </c>
      <c r="S2908" t="s">
        <v>8352</v>
      </c>
      <c r="T2908" t="s">
        <v>8316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ROUND(SUM((Table1[[#This Row],[pledged]]/Table1[[#This Row],[goal]])*100),0)</f>
        <v>0</v>
      </c>
      <c r="P2909" s="8">
        <f>IFERROR(Table1[[#This Row],[pledged]]/Table1[[#This Row],[backers_count]],"0")</f>
        <v>1</v>
      </c>
      <c r="Q2909" s="13">
        <f>(((Table1[[#This Row],[deadline]]/60)/60)/24)+DATE(1970,1,1)</f>
        <v>42504.877743055549</v>
      </c>
      <c r="R2909" s="13">
        <f>(((Table1[[#This Row],[launched_at]]/60)/60)/24)+DATE(1970,1,1)</f>
        <v>42444.877743055549</v>
      </c>
      <c r="S2909" t="s">
        <v>8352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ROUND(SUM((Table1[[#This Row],[pledged]]/Table1[[#This Row],[goal]])*100),0)</f>
        <v>3</v>
      </c>
      <c r="P2910" s="8">
        <f>IFERROR(Table1[[#This Row],[pledged]]/Table1[[#This Row],[backers_count]],"0")</f>
        <v>52.8</v>
      </c>
      <c r="Q2910" s="13">
        <f>(((Table1[[#This Row],[deadline]]/60)/60)/24)+DATE(1970,1,1)</f>
        <v>42529.731701388882</v>
      </c>
      <c r="R2910" s="13">
        <f>(((Table1[[#This Row],[launched_at]]/60)/60)/24)+DATE(1970,1,1)</f>
        <v>42499.731701388882</v>
      </c>
      <c r="S2910" t="s">
        <v>8352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ROUND(SUM((Table1[[#This Row],[pledged]]/Table1[[#This Row],[goal]])*100),0)</f>
        <v>0</v>
      </c>
      <c r="P2911" s="8">
        <f>IFERROR(Table1[[#This Row],[pledged]]/Table1[[#This Row],[backers_count]],"0")</f>
        <v>20</v>
      </c>
      <c r="Q2911" s="13">
        <f>(((Table1[[#This Row],[deadline]]/60)/60)/24)+DATE(1970,1,1)</f>
        <v>41968.823611111111</v>
      </c>
      <c r="R2911" s="13">
        <f>(((Table1[[#This Row],[launched_at]]/60)/60)/24)+DATE(1970,1,1)</f>
        <v>41929.266215277778</v>
      </c>
      <c r="S2911" t="s">
        <v>8352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ROUND(SUM((Table1[[#This Row],[pledged]]/Table1[[#This Row],[goal]])*100),0)</f>
        <v>0</v>
      </c>
      <c r="P2912" s="8">
        <f>IFERROR(Table1[[#This Row],[pledged]]/Table1[[#This Row],[backers_count]],"0")</f>
        <v>1</v>
      </c>
      <c r="Q2912" s="13">
        <f>(((Table1[[#This Row],[deadline]]/60)/60)/24)+DATE(1970,1,1)</f>
        <v>42167.841284722221</v>
      </c>
      <c r="R2912" s="13">
        <f>(((Table1[[#This Row],[launched_at]]/60)/60)/24)+DATE(1970,1,1)</f>
        <v>42107.841284722221</v>
      </c>
      <c r="S2912" t="s">
        <v>8352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ROUND(SUM((Table1[[#This Row],[pledged]]/Table1[[#This Row],[goal]])*100),0)</f>
        <v>37</v>
      </c>
      <c r="P2913" s="8">
        <f>IFERROR(Table1[[#This Row],[pledged]]/Table1[[#This Row],[backers_count]],"0")</f>
        <v>46.928571428571431</v>
      </c>
      <c r="Q2913" s="13">
        <f>(((Table1[[#This Row],[deadline]]/60)/60)/24)+DATE(1970,1,1)</f>
        <v>42182.768819444449</v>
      </c>
      <c r="R2913" s="13">
        <f>(((Table1[[#This Row],[launched_at]]/60)/60)/24)+DATE(1970,1,1)</f>
        <v>42142.768819444449</v>
      </c>
      <c r="S2913" t="s">
        <v>8352</v>
      </c>
      <c r="T2913" t="s">
        <v>8316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ROUND(SUM((Table1[[#This Row],[pledged]]/Table1[[#This Row],[goal]])*100),0)</f>
        <v>14</v>
      </c>
      <c r="P2914" s="8">
        <f>IFERROR(Table1[[#This Row],[pledged]]/Table1[[#This Row],[backers_count]],"0")</f>
        <v>78.07692307692308</v>
      </c>
      <c r="Q2914" s="13">
        <f>(((Table1[[#This Row],[deadline]]/60)/60)/24)+DATE(1970,1,1)</f>
        <v>42384.131643518514</v>
      </c>
      <c r="R2914" s="13">
        <f>(((Table1[[#This Row],[launched_at]]/60)/60)/24)+DATE(1970,1,1)</f>
        <v>42354.131643518514</v>
      </c>
      <c r="S2914" t="s">
        <v>8352</v>
      </c>
      <c r="T2914" t="s">
        <v>8316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ROUND(SUM((Table1[[#This Row],[pledged]]/Table1[[#This Row],[goal]])*100),0)</f>
        <v>0</v>
      </c>
      <c r="P2915" s="8">
        <f>IFERROR(Table1[[#This Row],[pledged]]/Table1[[#This Row],[backers_count]],"0")</f>
        <v>1</v>
      </c>
      <c r="Q2915" s="13">
        <f>(((Table1[[#This Row],[deadline]]/60)/60)/24)+DATE(1970,1,1)</f>
        <v>41888.922905092593</v>
      </c>
      <c r="R2915" s="13">
        <f>(((Table1[[#This Row],[launched_at]]/60)/60)/24)+DATE(1970,1,1)</f>
        <v>41828.922905092593</v>
      </c>
      <c r="S2915" t="s">
        <v>8352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ROUND(SUM((Table1[[#This Row],[pledged]]/Table1[[#This Row],[goal]])*100),0)</f>
        <v>0</v>
      </c>
      <c r="P2916" s="8">
        <f>IFERROR(Table1[[#This Row],[pledged]]/Table1[[#This Row],[backers_count]],"0")</f>
        <v>1</v>
      </c>
      <c r="Q2916" s="13">
        <f>(((Table1[[#This Row],[deadline]]/60)/60)/24)+DATE(1970,1,1)</f>
        <v>42077.865671296298</v>
      </c>
      <c r="R2916" s="13">
        <f>(((Table1[[#This Row],[launched_at]]/60)/60)/24)+DATE(1970,1,1)</f>
        <v>42017.907337962963</v>
      </c>
      <c r="S2916" t="s">
        <v>8352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ROUND(SUM((Table1[[#This Row],[pledged]]/Table1[[#This Row],[goal]])*100),0)</f>
        <v>61</v>
      </c>
      <c r="P2917" s="8">
        <f>IFERROR(Table1[[#This Row],[pledged]]/Table1[[#This Row],[backers_count]],"0")</f>
        <v>203.66666666666666</v>
      </c>
      <c r="Q2917" s="13">
        <f>(((Table1[[#This Row],[deadline]]/60)/60)/24)+DATE(1970,1,1)</f>
        <v>42445.356365740736</v>
      </c>
      <c r="R2917" s="13">
        <f>(((Table1[[#This Row],[launched_at]]/60)/60)/24)+DATE(1970,1,1)</f>
        <v>42415.398032407407</v>
      </c>
      <c r="S2917" t="s">
        <v>8352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ROUND(SUM((Table1[[#This Row],[pledged]]/Table1[[#This Row],[goal]])*100),0)</f>
        <v>8</v>
      </c>
      <c r="P2918" s="8">
        <f>IFERROR(Table1[[#This Row],[pledged]]/Table1[[#This Row],[backers_count]],"0")</f>
        <v>20.714285714285715</v>
      </c>
      <c r="Q2918" s="13">
        <f>(((Table1[[#This Row],[deadline]]/60)/60)/24)+DATE(1970,1,1)</f>
        <v>41778.476724537039</v>
      </c>
      <c r="R2918" s="13">
        <f>(((Table1[[#This Row],[launched_at]]/60)/60)/24)+DATE(1970,1,1)</f>
        <v>41755.476724537039</v>
      </c>
      <c r="S2918" t="s">
        <v>8352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ROUND(SUM((Table1[[#This Row],[pledged]]/Table1[[#This Row],[goal]])*100),0)</f>
        <v>22</v>
      </c>
      <c r="P2919" s="8">
        <f>IFERROR(Table1[[#This Row],[pledged]]/Table1[[#This Row],[backers_count]],"0")</f>
        <v>48.555555555555557</v>
      </c>
      <c r="Q2919" s="13">
        <f>(((Table1[[#This Row],[deadline]]/60)/60)/24)+DATE(1970,1,1)</f>
        <v>42263.234340277777</v>
      </c>
      <c r="R2919" s="13">
        <f>(((Table1[[#This Row],[launched_at]]/60)/60)/24)+DATE(1970,1,1)</f>
        <v>42245.234340277777</v>
      </c>
      <c r="S2919" t="s">
        <v>8352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ROUND(SUM((Table1[[#This Row],[pledged]]/Table1[[#This Row],[goal]])*100),0)</f>
        <v>27</v>
      </c>
      <c r="P2920" s="8">
        <f>IFERROR(Table1[[#This Row],[pledged]]/Table1[[#This Row],[backers_count]],"0")</f>
        <v>68.099999999999994</v>
      </c>
      <c r="Q2920" s="13">
        <f>(((Table1[[#This Row],[deadline]]/60)/60)/24)+DATE(1970,1,1)</f>
        <v>42306.629710648151</v>
      </c>
      <c r="R2920" s="13">
        <f>(((Table1[[#This Row],[launched_at]]/60)/60)/24)+DATE(1970,1,1)</f>
        <v>42278.629710648151</v>
      </c>
      <c r="S2920" t="s">
        <v>8352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ROUND(SUM((Table1[[#This Row],[pledged]]/Table1[[#This Row],[goal]])*100),0)</f>
        <v>9</v>
      </c>
      <c r="P2921" s="8">
        <f>IFERROR(Table1[[#This Row],[pledged]]/Table1[[#This Row],[backers_count]],"0")</f>
        <v>8.5</v>
      </c>
      <c r="Q2921" s="13">
        <f>(((Table1[[#This Row],[deadline]]/60)/60)/24)+DATE(1970,1,1)</f>
        <v>41856.61954861111</v>
      </c>
      <c r="R2921" s="13">
        <f>(((Table1[[#This Row],[launched_at]]/60)/60)/24)+DATE(1970,1,1)</f>
        <v>41826.61954861111</v>
      </c>
      <c r="S2921" t="s">
        <v>8352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ROUND(SUM((Table1[[#This Row],[pledged]]/Table1[[#This Row],[goal]])*100),0)</f>
        <v>27</v>
      </c>
      <c r="P2922" s="8">
        <f>IFERROR(Table1[[#This Row],[pledged]]/Table1[[#This Row],[backers_count]],"0")</f>
        <v>51.615384615384613</v>
      </c>
      <c r="Q2922" s="13">
        <f>(((Table1[[#This Row],[deadline]]/60)/60)/24)+DATE(1970,1,1)</f>
        <v>42088.750810185185</v>
      </c>
      <c r="R2922" s="13">
        <f>(((Table1[[#This Row],[launched_at]]/60)/60)/24)+DATE(1970,1,1)</f>
        <v>42058.792476851857</v>
      </c>
      <c r="S2922" t="s">
        <v>8352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ROUND(SUM((Table1[[#This Row],[pledged]]/Table1[[#This Row],[goal]])*100),0)</f>
        <v>129</v>
      </c>
      <c r="P2923" s="8">
        <f>IFERROR(Table1[[#This Row],[pledged]]/Table1[[#This Row],[backers_count]],"0")</f>
        <v>43</v>
      </c>
      <c r="Q2923" s="13">
        <f>(((Table1[[#This Row],[deadline]]/60)/60)/24)+DATE(1970,1,1)</f>
        <v>41907.886620370373</v>
      </c>
      <c r="R2923" s="13">
        <f>(((Table1[[#This Row],[launched_at]]/60)/60)/24)+DATE(1970,1,1)</f>
        <v>41877.886620370373</v>
      </c>
      <c r="S2923" t="s">
        <v>8352</v>
      </c>
      <c r="T2923" t="s">
        <v>8350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ROUND(SUM((Table1[[#This Row],[pledged]]/Table1[[#This Row],[goal]])*100),0)</f>
        <v>100</v>
      </c>
      <c r="P2924" s="8">
        <f>IFERROR(Table1[[#This Row],[pledged]]/Table1[[#This Row],[backers_count]],"0")</f>
        <v>83.333333333333329</v>
      </c>
      <c r="Q2924" s="13">
        <f>(((Table1[[#This Row],[deadline]]/60)/60)/24)+DATE(1970,1,1)</f>
        <v>42142.874155092592</v>
      </c>
      <c r="R2924" s="13">
        <f>(((Table1[[#This Row],[launched_at]]/60)/60)/24)+DATE(1970,1,1)</f>
        <v>42097.874155092592</v>
      </c>
      <c r="S2924" t="s">
        <v>8352</v>
      </c>
      <c r="T2924" t="s">
        <v>8350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ROUND(SUM((Table1[[#This Row],[pledged]]/Table1[[#This Row],[goal]])*100),0)</f>
        <v>100</v>
      </c>
      <c r="P2925" s="8">
        <f>IFERROR(Table1[[#This Row],[pledged]]/Table1[[#This Row],[backers_count]],"0")</f>
        <v>30</v>
      </c>
      <c r="Q2925" s="13">
        <f>(((Table1[[#This Row],[deadline]]/60)/60)/24)+DATE(1970,1,1)</f>
        <v>42028.125</v>
      </c>
      <c r="R2925" s="13">
        <f>(((Table1[[#This Row],[launched_at]]/60)/60)/24)+DATE(1970,1,1)</f>
        <v>42013.15253472222</v>
      </c>
      <c r="S2925" t="s">
        <v>8352</v>
      </c>
      <c r="T2925" t="s">
        <v>8350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ROUND(SUM((Table1[[#This Row],[pledged]]/Table1[[#This Row],[goal]])*100),0)</f>
        <v>103</v>
      </c>
      <c r="P2926" s="8">
        <f>IFERROR(Table1[[#This Row],[pledged]]/Table1[[#This Row],[backers_count]],"0")</f>
        <v>175.51020408163265</v>
      </c>
      <c r="Q2926" s="13">
        <f>(((Table1[[#This Row],[deadline]]/60)/60)/24)+DATE(1970,1,1)</f>
        <v>42133.165972222225</v>
      </c>
      <c r="R2926" s="13">
        <f>(((Table1[[#This Row],[launched_at]]/60)/60)/24)+DATE(1970,1,1)</f>
        <v>42103.556828703702</v>
      </c>
      <c r="S2926" t="s">
        <v>8352</v>
      </c>
      <c r="T2926" t="s">
        <v>8350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ROUND(SUM((Table1[[#This Row],[pledged]]/Table1[[#This Row],[goal]])*100),0)</f>
        <v>102</v>
      </c>
      <c r="P2927" s="8">
        <f>IFERROR(Table1[[#This Row],[pledged]]/Table1[[#This Row],[backers_count]],"0")</f>
        <v>231.66175879396985</v>
      </c>
      <c r="Q2927" s="13">
        <f>(((Table1[[#This Row],[deadline]]/60)/60)/24)+DATE(1970,1,1)</f>
        <v>41893.584120370368</v>
      </c>
      <c r="R2927" s="13">
        <f>(((Table1[[#This Row],[launched_at]]/60)/60)/24)+DATE(1970,1,1)</f>
        <v>41863.584120370368</v>
      </c>
      <c r="S2927" t="s">
        <v>8352</v>
      </c>
      <c r="T2927" t="s">
        <v>8350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ROUND(SUM((Table1[[#This Row],[pledged]]/Table1[[#This Row],[goal]])*100),0)</f>
        <v>125</v>
      </c>
      <c r="P2928" s="8">
        <f>IFERROR(Table1[[#This Row],[pledged]]/Table1[[#This Row],[backers_count]],"0")</f>
        <v>75</v>
      </c>
      <c r="Q2928" s="13">
        <f>(((Table1[[#This Row],[deadline]]/60)/60)/24)+DATE(1970,1,1)</f>
        <v>42058.765960648147</v>
      </c>
      <c r="R2928" s="13">
        <f>(((Table1[[#This Row],[launched_at]]/60)/60)/24)+DATE(1970,1,1)</f>
        <v>42044.765960648147</v>
      </c>
      <c r="S2928" t="s">
        <v>8352</v>
      </c>
      <c r="T2928" t="s">
        <v>8350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ROUND(SUM((Table1[[#This Row],[pledged]]/Table1[[#This Row],[goal]])*100),0)</f>
        <v>131</v>
      </c>
      <c r="P2929" s="8">
        <f>IFERROR(Table1[[#This Row],[pledged]]/Table1[[#This Row],[backers_count]],"0")</f>
        <v>112.14285714285714</v>
      </c>
      <c r="Q2929" s="13">
        <f>(((Table1[[#This Row],[deadline]]/60)/60)/24)+DATE(1970,1,1)</f>
        <v>41835.208333333336</v>
      </c>
      <c r="R2929" s="13">
        <f>(((Table1[[#This Row],[launched_at]]/60)/60)/24)+DATE(1970,1,1)</f>
        <v>41806.669317129628</v>
      </c>
      <c r="S2929" t="s">
        <v>8352</v>
      </c>
      <c r="T2929" t="s">
        <v>8350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ROUND(SUM((Table1[[#This Row],[pledged]]/Table1[[#This Row],[goal]])*100),0)</f>
        <v>100</v>
      </c>
      <c r="P2930" s="8">
        <f>IFERROR(Table1[[#This Row],[pledged]]/Table1[[#This Row],[backers_count]],"0")</f>
        <v>41.666666666666664</v>
      </c>
      <c r="Q2930" s="13">
        <f>(((Table1[[#This Row],[deadline]]/60)/60)/24)+DATE(1970,1,1)</f>
        <v>42433.998217592598</v>
      </c>
      <c r="R2930" s="13">
        <f>(((Table1[[#This Row],[launched_at]]/60)/60)/24)+DATE(1970,1,1)</f>
        <v>42403.998217592598</v>
      </c>
      <c r="S2930" t="s">
        <v>8352</v>
      </c>
      <c r="T2930" t="s">
        <v>8350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ROUND(SUM((Table1[[#This Row],[pledged]]/Table1[[#This Row],[goal]])*100),0)</f>
        <v>102</v>
      </c>
      <c r="P2931" s="8">
        <f>IFERROR(Table1[[#This Row],[pledged]]/Table1[[#This Row],[backers_count]],"0")</f>
        <v>255.17343750000001</v>
      </c>
      <c r="Q2931" s="13">
        <f>(((Table1[[#This Row],[deadline]]/60)/60)/24)+DATE(1970,1,1)</f>
        <v>41784.564328703702</v>
      </c>
      <c r="R2931" s="13">
        <f>(((Table1[[#This Row],[launched_at]]/60)/60)/24)+DATE(1970,1,1)</f>
        <v>41754.564328703702</v>
      </c>
      <c r="S2931" t="s">
        <v>8352</v>
      </c>
      <c r="T2931" t="s">
        <v>8350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ROUND(SUM((Table1[[#This Row],[pledged]]/Table1[[#This Row],[goal]])*100),0)</f>
        <v>101</v>
      </c>
      <c r="P2932" s="8">
        <f>IFERROR(Table1[[#This Row],[pledged]]/Table1[[#This Row],[backers_count]],"0")</f>
        <v>162.7741935483871</v>
      </c>
      <c r="Q2932" s="13">
        <f>(((Table1[[#This Row],[deadline]]/60)/60)/24)+DATE(1970,1,1)</f>
        <v>42131.584074074075</v>
      </c>
      <c r="R2932" s="13">
        <f>(((Table1[[#This Row],[launched_at]]/60)/60)/24)+DATE(1970,1,1)</f>
        <v>42101.584074074075</v>
      </c>
      <c r="S2932" t="s">
        <v>8352</v>
      </c>
      <c r="T2932" t="s">
        <v>8350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ROUND(SUM((Table1[[#This Row],[pledged]]/Table1[[#This Row],[goal]])*100),0)</f>
        <v>106</v>
      </c>
      <c r="P2933" s="8">
        <f>IFERROR(Table1[[#This Row],[pledged]]/Table1[[#This Row],[backers_count]],"0")</f>
        <v>88.333333333333329</v>
      </c>
      <c r="Q2933" s="13">
        <f>(((Table1[[#This Row],[deadline]]/60)/60)/24)+DATE(1970,1,1)</f>
        <v>41897.255555555559</v>
      </c>
      <c r="R2933" s="13">
        <f>(((Table1[[#This Row],[launched_at]]/60)/60)/24)+DATE(1970,1,1)</f>
        <v>41872.291238425925</v>
      </c>
      <c r="S2933" t="s">
        <v>8352</v>
      </c>
      <c r="T2933" t="s">
        <v>8350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ROUND(SUM((Table1[[#This Row],[pledged]]/Table1[[#This Row],[goal]])*100),0)</f>
        <v>105</v>
      </c>
      <c r="P2934" s="8">
        <f>IFERROR(Table1[[#This Row],[pledged]]/Table1[[#This Row],[backers_count]],"0")</f>
        <v>85.736842105263165</v>
      </c>
      <c r="Q2934" s="13">
        <f>(((Table1[[#This Row],[deadline]]/60)/60)/24)+DATE(1970,1,1)</f>
        <v>42056.458333333328</v>
      </c>
      <c r="R2934" s="13">
        <f>(((Table1[[#This Row],[launched_at]]/60)/60)/24)+DATE(1970,1,1)</f>
        <v>42025.164780092593</v>
      </c>
      <c r="S2934" t="s">
        <v>8352</v>
      </c>
      <c r="T2934" t="s">
        <v>8350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ROUND(SUM((Table1[[#This Row],[pledged]]/Table1[[#This Row],[goal]])*100),0)</f>
        <v>103</v>
      </c>
      <c r="P2935" s="8">
        <f>IFERROR(Table1[[#This Row],[pledged]]/Table1[[#This Row],[backers_count]],"0")</f>
        <v>47.574074074074076</v>
      </c>
      <c r="Q2935" s="13">
        <f>(((Table1[[#This Row],[deadline]]/60)/60)/24)+DATE(1970,1,1)</f>
        <v>42525.956631944442</v>
      </c>
      <c r="R2935" s="13">
        <f>(((Table1[[#This Row],[launched_at]]/60)/60)/24)+DATE(1970,1,1)</f>
        <v>42495.956631944442</v>
      </c>
      <c r="S2935" t="s">
        <v>8352</v>
      </c>
      <c r="T2935" t="s">
        <v>8350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ROUND(SUM((Table1[[#This Row],[pledged]]/Table1[[#This Row],[goal]])*100),0)</f>
        <v>108</v>
      </c>
      <c r="P2936" s="8">
        <f>IFERROR(Table1[[#This Row],[pledged]]/Table1[[#This Row],[backers_count]],"0")</f>
        <v>72.972972972972968</v>
      </c>
      <c r="Q2936" s="13">
        <f>(((Table1[[#This Row],[deadline]]/60)/60)/24)+DATE(1970,1,1)</f>
        <v>41805.636157407411</v>
      </c>
      <c r="R2936" s="13">
        <f>(((Table1[[#This Row],[launched_at]]/60)/60)/24)+DATE(1970,1,1)</f>
        <v>41775.636157407411</v>
      </c>
      <c r="S2936" t="s">
        <v>8352</v>
      </c>
      <c r="T2936" t="s">
        <v>8350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ROUND(SUM((Table1[[#This Row],[pledged]]/Table1[[#This Row],[goal]])*100),0)</f>
        <v>101</v>
      </c>
      <c r="P2937" s="8">
        <f>IFERROR(Table1[[#This Row],[pledged]]/Table1[[#This Row],[backers_count]],"0")</f>
        <v>90.538461538461533</v>
      </c>
      <c r="Q2937" s="13">
        <f>(((Table1[[#This Row],[deadline]]/60)/60)/24)+DATE(1970,1,1)</f>
        <v>42611.708333333328</v>
      </c>
      <c r="R2937" s="13">
        <f>(((Table1[[#This Row],[launched_at]]/60)/60)/24)+DATE(1970,1,1)</f>
        <v>42553.583425925928</v>
      </c>
      <c r="S2937" t="s">
        <v>8352</v>
      </c>
      <c r="T2937" t="s">
        <v>8350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ROUND(SUM((Table1[[#This Row],[pledged]]/Table1[[#This Row],[goal]])*100),0)</f>
        <v>128</v>
      </c>
      <c r="P2938" s="8">
        <f>IFERROR(Table1[[#This Row],[pledged]]/Table1[[#This Row],[backers_count]],"0")</f>
        <v>37.647058823529413</v>
      </c>
      <c r="Q2938" s="13">
        <f>(((Table1[[#This Row],[deadline]]/60)/60)/24)+DATE(1970,1,1)</f>
        <v>41925.207638888889</v>
      </c>
      <c r="R2938" s="13">
        <f>(((Table1[[#This Row],[launched_at]]/60)/60)/24)+DATE(1970,1,1)</f>
        <v>41912.650729166664</v>
      </c>
      <c r="S2938" t="s">
        <v>8352</v>
      </c>
      <c r="T2938" t="s">
        <v>8350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ROUND(SUM((Table1[[#This Row],[pledged]]/Table1[[#This Row],[goal]])*100),0)</f>
        <v>133</v>
      </c>
      <c r="P2939" s="8">
        <f>IFERROR(Table1[[#This Row],[pledged]]/Table1[[#This Row],[backers_count]],"0")</f>
        <v>36.363636363636367</v>
      </c>
      <c r="Q2939" s="13">
        <f>(((Table1[[#This Row],[deadline]]/60)/60)/24)+DATE(1970,1,1)</f>
        <v>41833.457326388889</v>
      </c>
      <c r="R2939" s="13">
        <f>(((Table1[[#This Row],[launched_at]]/60)/60)/24)+DATE(1970,1,1)</f>
        <v>41803.457326388889</v>
      </c>
      <c r="S2939" t="s">
        <v>8352</v>
      </c>
      <c r="T2939" t="s">
        <v>8350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ROUND(SUM((Table1[[#This Row],[pledged]]/Table1[[#This Row],[goal]])*100),0)</f>
        <v>101</v>
      </c>
      <c r="P2940" s="8">
        <f>IFERROR(Table1[[#This Row],[pledged]]/Table1[[#This Row],[backers_count]],"0")</f>
        <v>126.71875</v>
      </c>
      <c r="Q2940" s="13">
        <f>(((Table1[[#This Row],[deadline]]/60)/60)/24)+DATE(1970,1,1)</f>
        <v>42034.703865740739</v>
      </c>
      <c r="R2940" s="13">
        <f>(((Table1[[#This Row],[launched_at]]/60)/60)/24)+DATE(1970,1,1)</f>
        <v>42004.703865740739</v>
      </c>
      <c r="S2940" t="s">
        <v>8352</v>
      </c>
      <c r="T2940" t="s">
        <v>8350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ROUND(SUM((Table1[[#This Row],[pledged]]/Table1[[#This Row],[goal]])*100),0)</f>
        <v>103</v>
      </c>
      <c r="P2941" s="8">
        <f>IFERROR(Table1[[#This Row],[pledged]]/Table1[[#This Row],[backers_count]],"0")</f>
        <v>329.2</v>
      </c>
      <c r="Q2941" s="13">
        <f>(((Table1[[#This Row],[deadline]]/60)/60)/24)+DATE(1970,1,1)</f>
        <v>41879.041666666664</v>
      </c>
      <c r="R2941" s="13">
        <f>(((Table1[[#This Row],[launched_at]]/60)/60)/24)+DATE(1970,1,1)</f>
        <v>41845.809166666666</v>
      </c>
      <c r="S2941" t="s">
        <v>8352</v>
      </c>
      <c r="T2941" t="s">
        <v>8350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ROUND(SUM((Table1[[#This Row],[pledged]]/Table1[[#This Row],[goal]])*100),0)</f>
        <v>107</v>
      </c>
      <c r="P2942" s="8">
        <f>IFERROR(Table1[[#This Row],[pledged]]/Table1[[#This Row],[backers_count]],"0")</f>
        <v>81.242424242424249</v>
      </c>
      <c r="Q2942" s="13">
        <f>(((Table1[[#This Row],[deadline]]/60)/60)/24)+DATE(1970,1,1)</f>
        <v>42022.773356481484</v>
      </c>
      <c r="R2942" s="13">
        <f>(((Table1[[#This Row],[launched_at]]/60)/60)/24)+DATE(1970,1,1)</f>
        <v>41982.773356481484</v>
      </c>
      <c r="S2942" t="s">
        <v>8352</v>
      </c>
      <c r="T2942" t="s">
        <v>8350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ROUND(SUM((Table1[[#This Row],[pledged]]/Table1[[#This Row],[goal]])*100),0)</f>
        <v>0</v>
      </c>
      <c r="P2943" s="8">
        <f>IFERROR(Table1[[#This Row],[pledged]]/Table1[[#This Row],[backers_count]],"0")</f>
        <v>1</v>
      </c>
      <c r="Q2943" s="13">
        <f>(((Table1[[#This Row],[deadline]]/60)/60)/24)+DATE(1970,1,1)</f>
        <v>42064.960127314815</v>
      </c>
      <c r="R2943" s="13">
        <f>(((Table1[[#This Row],[launched_at]]/60)/60)/24)+DATE(1970,1,1)</f>
        <v>42034.960127314815</v>
      </c>
      <c r="S2943" t="s">
        <v>8352</v>
      </c>
      <c r="T2943" t="s">
        <v>8348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ROUND(SUM((Table1[[#This Row],[pledged]]/Table1[[#This Row],[goal]])*100),0)</f>
        <v>20</v>
      </c>
      <c r="P2944" s="8">
        <f>IFERROR(Table1[[#This Row],[pledged]]/Table1[[#This Row],[backers_count]],"0")</f>
        <v>202.22772277227722</v>
      </c>
      <c r="Q2944" s="13">
        <f>(((Table1[[#This Row],[deadline]]/60)/60)/24)+DATE(1970,1,1)</f>
        <v>42354.845833333333</v>
      </c>
      <c r="R2944" s="13">
        <f>(((Table1[[#This Row],[launched_at]]/60)/60)/24)+DATE(1970,1,1)</f>
        <v>42334.803923611107</v>
      </c>
      <c r="S2944" t="s">
        <v>8352</v>
      </c>
      <c r="T2944" t="s">
        <v>8348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ROUND(SUM((Table1[[#This Row],[pledged]]/Table1[[#This Row],[goal]])*100),0)</f>
        <v>0</v>
      </c>
      <c r="P2945" s="8" t="str">
        <f>IFERROR(Table1[[#This Row],[pledged]]/Table1[[#This Row],[backers_count]],"0")</f>
        <v>0</v>
      </c>
      <c r="Q2945" s="13">
        <f>(((Table1[[#This Row],[deadline]]/60)/60)/24)+DATE(1970,1,1)</f>
        <v>42107.129398148143</v>
      </c>
      <c r="R2945" s="13">
        <f>(((Table1[[#This Row],[launched_at]]/60)/60)/24)+DATE(1970,1,1)</f>
        <v>42077.129398148143</v>
      </c>
      <c r="S2945" t="s">
        <v>8352</v>
      </c>
      <c r="T2945" t="s">
        <v>8348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ROUND(SUM((Table1[[#This Row],[pledged]]/Table1[[#This Row],[goal]])*100),0)</f>
        <v>1</v>
      </c>
      <c r="P2946" s="8">
        <f>IFERROR(Table1[[#This Row],[pledged]]/Table1[[#This Row],[backers_count]],"0")</f>
        <v>100</v>
      </c>
      <c r="Q2946" s="13">
        <f>(((Table1[[#This Row],[deadline]]/60)/60)/24)+DATE(1970,1,1)</f>
        <v>42162.9143287037</v>
      </c>
      <c r="R2946" s="13">
        <f>(((Table1[[#This Row],[launched_at]]/60)/60)/24)+DATE(1970,1,1)</f>
        <v>42132.9143287037</v>
      </c>
      <c r="S2946" t="s">
        <v>8352</v>
      </c>
      <c r="T2946" t="s">
        <v>8348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ROUND(SUM((Table1[[#This Row],[pledged]]/Table1[[#This Row],[goal]])*100),0)</f>
        <v>0</v>
      </c>
      <c r="P2947" s="8" t="str">
        <f>IFERROR(Table1[[#This Row],[pledged]]/Table1[[#This Row],[backers_count]],"0")</f>
        <v>0</v>
      </c>
      <c r="Q2947" s="13">
        <f>(((Table1[[#This Row],[deadline]]/60)/60)/24)+DATE(1970,1,1)</f>
        <v>42148.139583333337</v>
      </c>
      <c r="R2947" s="13">
        <f>(((Table1[[#This Row],[launched_at]]/60)/60)/24)+DATE(1970,1,1)</f>
        <v>42118.139583333337</v>
      </c>
      <c r="S2947" t="s">
        <v>8352</v>
      </c>
      <c r="T2947" t="s">
        <v>8348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ROUND(SUM((Table1[[#This Row],[pledged]]/Table1[[#This Row],[goal]])*100),0)</f>
        <v>0</v>
      </c>
      <c r="P2948" s="8">
        <f>IFERROR(Table1[[#This Row],[pledged]]/Table1[[#This Row],[backers_count]],"0")</f>
        <v>1</v>
      </c>
      <c r="Q2948" s="13">
        <f>(((Table1[[#This Row],[deadline]]/60)/60)/24)+DATE(1970,1,1)</f>
        <v>42597.531157407408</v>
      </c>
      <c r="R2948" s="13">
        <f>(((Table1[[#This Row],[launched_at]]/60)/60)/24)+DATE(1970,1,1)</f>
        <v>42567.531157407408</v>
      </c>
      <c r="S2948" t="s">
        <v>8352</v>
      </c>
      <c r="T2948" t="s">
        <v>8348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ROUND(SUM((Table1[[#This Row],[pledged]]/Table1[[#This Row],[goal]])*100),0)</f>
        <v>4</v>
      </c>
      <c r="P2949" s="8">
        <f>IFERROR(Table1[[#This Row],[pledged]]/Table1[[#This Row],[backers_count]],"0")</f>
        <v>82.461538461538467</v>
      </c>
      <c r="Q2949" s="13">
        <f>(((Table1[[#This Row],[deadline]]/60)/60)/24)+DATE(1970,1,1)</f>
        <v>42698.715972222228</v>
      </c>
      <c r="R2949" s="13">
        <f>(((Table1[[#This Row],[launched_at]]/60)/60)/24)+DATE(1970,1,1)</f>
        <v>42649.562118055561</v>
      </c>
      <c r="S2949" t="s">
        <v>8352</v>
      </c>
      <c r="T2949" t="s">
        <v>8348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ROUND(SUM((Table1[[#This Row],[pledged]]/Table1[[#This Row],[goal]])*100),0)</f>
        <v>0</v>
      </c>
      <c r="P2950" s="8">
        <f>IFERROR(Table1[[#This Row],[pledged]]/Table1[[#This Row],[backers_count]],"0")</f>
        <v>2.6666666666666665</v>
      </c>
      <c r="Q2950" s="13">
        <f>(((Table1[[#This Row],[deadline]]/60)/60)/24)+DATE(1970,1,1)</f>
        <v>42157.649224537032</v>
      </c>
      <c r="R2950" s="13">
        <f>(((Table1[[#This Row],[launched_at]]/60)/60)/24)+DATE(1970,1,1)</f>
        <v>42097.649224537032</v>
      </c>
      <c r="S2950" t="s">
        <v>8352</v>
      </c>
      <c r="T2950" t="s">
        <v>8348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ROUND(SUM((Table1[[#This Row],[pledged]]/Table1[[#This Row],[goal]])*100),0)</f>
        <v>3</v>
      </c>
      <c r="P2951" s="8">
        <f>IFERROR(Table1[[#This Row],[pledged]]/Table1[[#This Row],[backers_count]],"0")</f>
        <v>12.5</v>
      </c>
      <c r="Q2951" s="13">
        <f>(((Table1[[#This Row],[deadline]]/60)/60)/24)+DATE(1970,1,1)</f>
        <v>42327.864780092597</v>
      </c>
      <c r="R2951" s="13">
        <f>(((Table1[[#This Row],[launched_at]]/60)/60)/24)+DATE(1970,1,1)</f>
        <v>42297.823113425926</v>
      </c>
      <c r="S2951" t="s">
        <v>8352</v>
      </c>
      <c r="T2951" t="s">
        <v>8348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ROUND(SUM((Table1[[#This Row],[pledged]]/Table1[[#This Row],[goal]])*100),0)</f>
        <v>0</v>
      </c>
      <c r="P2952" s="8" t="str">
        <f>IFERROR(Table1[[#This Row],[pledged]]/Table1[[#This Row],[backers_count]],"0")</f>
        <v>0</v>
      </c>
      <c r="Q2952" s="13">
        <f>(((Table1[[#This Row],[deadline]]/60)/60)/24)+DATE(1970,1,1)</f>
        <v>42392.36518518519</v>
      </c>
      <c r="R2952" s="13">
        <f>(((Table1[[#This Row],[launched_at]]/60)/60)/24)+DATE(1970,1,1)</f>
        <v>42362.36518518519</v>
      </c>
      <c r="S2952" t="s">
        <v>8352</v>
      </c>
      <c r="T2952" t="s">
        <v>8348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ROUND(SUM((Table1[[#This Row],[pledged]]/Table1[[#This Row],[goal]])*100),0)</f>
        <v>2</v>
      </c>
      <c r="P2953" s="8">
        <f>IFERROR(Table1[[#This Row],[pledged]]/Table1[[#This Row],[backers_count]],"0")</f>
        <v>18.896551724137932</v>
      </c>
      <c r="Q2953" s="13">
        <f>(((Table1[[#This Row],[deadline]]/60)/60)/24)+DATE(1970,1,1)</f>
        <v>41917.802928240737</v>
      </c>
      <c r="R2953" s="13">
        <f>(((Table1[[#This Row],[launched_at]]/60)/60)/24)+DATE(1970,1,1)</f>
        <v>41872.802928240737</v>
      </c>
      <c r="S2953" t="s">
        <v>8352</v>
      </c>
      <c r="T2953" t="s">
        <v>8348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ROUND(SUM((Table1[[#This Row],[pledged]]/Table1[[#This Row],[goal]])*100),0)</f>
        <v>8</v>
      </c>
      <c r="P2954" s="8">
        <f>IFERROR(Table1[[#This Row],[pledged]]/Table1[[#This Row],[backers_count]],"0")</f>
        <v>200.625</v>
      </c>
      <c r="Q2954" s="13">
        <f>(((Table1[[#This Row],[deadline]]/60)/60)/24)+DATE(1970,1,1)</f>
        <v>42660.166666666672</v>
      </c>
      <c r="R2954" s="13">
        <f>(((Table1[[#This Row],[launched_at]]/60)/60)/24)+DATE(1970,1,1)</f>
        <v>42628.690266203703</v>
      </c>
      <c r="S2954" t="s">
        <v>8352</v>
      </c>
      <c r="T2954" t="s">
        <v>8348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ROUND(SUM((Table1[[#This Row],[pledged]]/Table1[[#This Row],[goal]])*100),0)</f>
        <v>0</v>
      </c>
      <c r="P2955" s="8">
        <f>IFERROR(Table1[[#This Row],[pledged]]/Table1[[#This Row],[backers_count]],"0")</f>
        <v>201.66666666666666</v>
      </c>
      <c r="Q2955" s="13">
        <f>(((Table1[[#This Row],[deadline]]/60)/60)/24)+DATE(1970,1,1)</f>
        <v>42285.791909722218</v>
      </c>
      <c r="R2955" s="13">
        <f>(((Table1[[#This Row],[launched_at]]/60)/60)/24)+DATE(1970,1,1)</f>
        <v>42255.791909722218</v>
      </c>
      <c r="S2955" t="s">
        <v>8352</v>
      </c>
      <c r="T2955" t="s">
        <v>8348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ROUND(SUM((Table1[[#This Row],[pledged]]/Table1[[#This Row],[goal]])*100),0)</f>
        <v>0</v>
      </c>
      <c r="P2956" s="8" t="str">
        <f>IFERROR(Table1[[#This Row],[pledged]]/Table1[[#This Row],[backers_count]],"0")</f>
        <v>0</v>
      </c>
      <c r="Q2956" s="13">
        <f>(((Table1[[#This Row],[deadline]]/60)/60)/24)+DATE(1970,1,1)</f>
        <v>42810.541701388895</v>
      </c>
      <c r="R2956" s="13">
        <f>(((Table1[[#This Row],[launched_at]]/60)/60)/24)+DATE(1970,1,1)</f>
        <v>42790.583368055552</v>
      </c>
      <c r="S2956" t="s">
        <v>8352</v>
      </c>
      <c r="T2956" t="s">
        <v>8348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ROUND(SUM((Table1[[#This Row],[pledged]]/Table1[[#This Row],[goal]])*100),0)</f>
        <v>60</v>
      </c>
      <c r="P2957" s="8">
        <f>IFERROR(Table1[[#This Row],[pledged]]/Table1[[#This Row],[backers_count]],"0")</f>
        <v>65</v>
      </c>
      <c r="Q2957" s="13">
        <f>(((Table1[[#This Row],[deadline]]/60)/60)/24)+DATE(1970,1,1)</f>
        <v>42171.741307870368</v>
      </c>
      <c r="R2957" s="13">
        <f>(((Table1[[#This Row],[launched_at]]/60)/60)/24)+DATE(1970,1,1)</f>
        <v>42141.741307870368</v>
      </c>
      <c r="S2957" t="s">
        <v>8352</v>
      </c>
      <c r="T2957" t="s">
        <v>8348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ROUND(SUM((Table1[[#This Row],[pledged]]/Table1[[#This Row],[goal]])*100),0)</f>
        <v>17</v>
      </c>
      <c r="P2958" s="8">
        <f>IFERROR(Table1[[#This Row],[pledged]]/Table1[[#This Row],[backers_count]],"0")</f>
        <v>66.099999999999994</v>
      </c>
      <c r="Q2958" s="13">
        <f>(((Table1[[#This Row],[deadline]]/60)/60)/24)+DATE(1970,1,1)</f>
        <v>42494.958912037036</v>
      </c>
      <c r="R2958" s="13">
        <f>(((Table1[[#This Row],[launched_at]]/60)/60)/24)+DATE(1970,1,1)</f>
        <v>42464.958912037036</v>
      </c>
      <c r="S2958" t="s">
        <v>8352</v>
      </c>
      <c r="T2958" t="s">
        <v>8348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ROUND(SUM((Table1[[#This Row],[pledged]]/Table1[[#This Row],[goal]])*100),0)</f>
        <v>2</v>
      </c>
      <c r="P2959" s="8">
        <f>IFERROR(Table1[[#This Row],[pledged]]/Table1[[#This Row],[backers_count]],"0")</f>
        <v>93.333333333333329</v>
      </c>
      <c r="Q2959" s="13">
        <f>(((Table1[[#This Row],[deadline]]/60)/60)/24)+DATE(1970,1,1)</f>
        <v>42090.969583333332</v>
      </c>
      <c r="R2959" s="13">
        <f>(((Table1[[#This Row],[launched_at]]/60)/60)/24)+DATE(1970,1,1)</f>
        <v>42031.011249999996</v>
      </c>
      <c r="S2959" t="s">
        <v>8352</v>
      </c>
      <c r="T2959" t="s">
        <v>8348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ROUND(SUM((Table1[[#This Row],[pledged]]/Table1[[#This Row],[goal]])*100),0)</f>
        <v>0</v>
      </c>
      <c r="P2960" s="8" t="str">
        <f>IFERROR(Table1[[#This Row],[pledged]]/Table1[[#This Row],[backers_count]],"0")</f>
        <v>0</v>
      </c>
      <c r="Q2960" s="13">
        <f>(((Table1[[#This Row],[deadline]]/60)/60)/24)+DATE(1970,1,1)</f>
        <v>42498.73746527778</v>
      </c>
      <c r="R2960" s="13">
        <f>(((Table1[[#This Row],[launched_at]]/60)/60)/24)+DATE(1970,1,1)</f>
        <v>42438.779131944444</v>
      </c>
      <c r="S2960" t="s">
        <v>8352</v>
      </c>
      <c r="T2960" t="s">
        <v>8348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ROUND(SUM((Table1[[#This Row],[pledged]]/Table1[[#This Row],[goal]])*100),0)</f>
        <v>0</v>
      </c>
      <c r="P2961" s="8" t="str">
        <f>IFERROR(Table1[[#This Row],[pledged]]/Table1[[#This Row],[backers_count]],"0")</f>
        <v>0</v>
      </c>
      <c r="Q2961" s="13">
        <f>(((Table1[[#This Row],[deadline]]/60)/60)/24)+DATE(1970,1,1)</f>
        <v>42528.008391203708</v>
      </c>
      <c r="R2961" s="13">
        <f>(((Table1[[#This Row],[launched_at]]/60)/60)/24)+DATE(1970,1,1)</f>
        <v>42498.008391203708</v>
      </c>
      <c r="S2961" t="s">
        <v>8352</v>
      </c>
      <c r="T2961" t="s">
        <v>8348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ROUND(SUM((Table1[[#This Row],[pledged]]/Table1[[#This Row],[goal]])*100),0)</f>
        <v>0</v>
      </c>
      <c r="P2962" s="8" t="str">
        <f>IFERROR(Table1[[#This Row],[pledged]]/Table1[[#This Row],[backers_count]],"0")</f>
        <v>0</v>
      </c>
      <c r="Q2962" s="13">
        <f>(((Table1[[#This Row],[deadline]]/60)/60)/24)+DATE(1970,1,1)</f>
        <v>41893.757210648146</v>
      </c>
      <c r="R2962" s="13">
        <f>(((Table1[[#This Row],[launched_at]]/60)/60)/24)+DATE(1970,1,1)</f>
        <v>41863.757210648146</v>
      </c>
      <c r="S2962" t="s">
        <v>8352</v>
      </c>
      <c r="T2962" t="s">
        <v>8348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ROUND(SUM((Table1[[#This Row],[pledged]]/Table1[[#This Row],[goal]])*100),0)</f>
        <v>110</v>
      </c>
      <c r="P2963" s="8">
        <f>IFERROR(Table1[[#This Row],[pledged]]/Table1[[#This Row],[backers_count]],"0")</f>
        <v>50.75</v>
      </c>
      <c r="Q2963" s="13">
        <f>(((Table1[[#This Row],[deadline]]/60)/60)/24)+DATE(1970,1,1)</f>
        <v>42089.166666666672</v>
      </c>
      <c r="R2963" s="13">
        <f>(((Table1[[#This Row],[launched_at]]/60)/60)/24)+DATE(1970,1,1)</f>
        <v>42061.212488425925</v>
      </c>
      <c r="S2963" t="s">
        <v>8352</v>
      </c>
      <c r="T2963" t="s">
        <v>8316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ROUND(SUM((Table1[[#This Row],[pledged]]/Table1[[#This Row],[goal]])*100),0)</f>
        <v>122</v>
      </c>
      <c r="P2964" s="8">
        <f>IFERROR(Table1[[#This Row],[pledged]]/Table1[[#This Row],[backers_count]],"0")</f>
        <v>60.9</v>
      </c>
      <c r="Q2964" s="13">
        <f>(((Table1[[#This Row],[deadline]]/60)/60)/24)+DATE(1970,1,1)</f>
        <v>42064.290972222225</v>
      </c>
      <c r="R2964" s="13">
        <f>(((Table1[[#This Row],[launched_at]]/60)/60)/24)+DATE(1970,1,1)</f>
        <v>42036.24428240741</v>
      </c>
      <c r="S2964" t="s">
        <v>8352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ROUND(SUM((Table1[[#This Row],[pledged]]/Table1[[#This Row],[goal]])*100),0)</f>
        <v>107</v>
      </c>
      <c r="P2965" s="8">
        <f>IFERROR(Table1[[#This Row],[pledged]]/Table1[[#This Row],[backers_count]],"0")</f>
        <v>109.03061224489795</v>
      </c>
      <c r="Q2965" s="13">
        <f>(((Table1[[#This Row],[deadline]]/60)/60)/24)+DATE(1970,1,1)</f>
        <v>42187.470185185186</v>
      </c>
      <c r="R2965" s="13">
        <f>(((Table1[[#This Row],[launched_at]]/60)/60)/24)+DATE(1970,1,1)</f>
        <v>42157.470185185186</v>
      </c>
      <c r="S2965" t="s">
        <v>8352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ROUND(SUM((Table1[[#This Row],[pledged]]/Table1[[#This Row],[goal]])*100),0)</f>
        <v>101</v>
      </c>
      <c r="P2966" s="8">
        <f>IFERROR(Table1[[#This Row],[pledged]]/Table1[[#This Row],[backers_count]],"0")</f>
        <v>25.692295918367346</v>
      </c>
      <c r="Q2966" s="13">
        <f>(((Table1[[#This Row],[deadline]]/60)/60)/24)+DATE(1970,1,1)</f>
        <v>41857.897222222222</v>
      </c>
      <c r="R2966" s="13">
        <f>(((Table1[[#This Row],[launched_at]]/60)/60)/24)+DATE(1970,1,1)</f>
        <v>41827.909942129627</v>
      </c>
      <c r="S2966" t="s">
        <v>8352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ROUND(SUM((Table1[[#This Row],[pledged]]/Table1[[#This Row],[goal]])*100),0)</f>
        <v>109</v>
      </c>
      <c r="P2967" s="8">
        <f>IFERROR(Table1[[#This Row],[pledged]]/Table1[[#This Row],[backers_count]],"0")</f>
        <v>41.92307692307692</v>
      </c>
      <c r="Q2967" s="13">
        <f>(((Table1[[#This Row],[deadline]]/60)/60)/24)+DATE(1970,1,1)</f>
        <v>42192.729548611111</v>
      </c>
      <c r="R2967" s="13">
        <f>(((Table1[[#This Row],[launched_at]]/60)/60)/24)+DATE(1970,1,1)</f>
        <v>42162.729548611111</v>
      </c>
      <c r="S2967" t="s">
        <v>8352</v>
      </c>
      <c r="T2967" t="s">
        <v>8316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ROUND(SUM((Table1[[#This Row],[pledged]]/Table1[[#This Row],[goal]])*100),0)</f>
        <v>114</v>
      </c>
      <c r="P2968" s="8">
        <f>IFERROR(Table1[[#This Row],[pledged]]/Table1[[#This Row],[backers_count]],"0")</f>
        <v>88.7734375</v>
      </c>
      <c r="Q2968" s="13">
        <f>(((Table1[[#This Row],[deadline]]/60)/60)/24)+DATE(1970,1,1)</f>
        <v>42263.738564814819</v>
      </c>
      <c r="R2968" s="13">
        <f>(((Table1[[#This Row],[launched_at]]/60)/60)/24)+DATE(1970,1,1)</f>
        <v>42233.738564814819</v>
      </c>
      <c r="S2968" t="s">
        <v>8352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ROUND(SUM((Table1[[#This Row],[pledged]]/Table1[[#This Row],[goal]])*100),0)</f>
        <v>114</v>
      </c>
      <c r="P2969" s="8">
        <f>IFERROR(Table1[[#This Row],[pledged]]/Table1[[#This Row],[backers_count]],"0")</f>
        <v>80.225352112676063</v>
      </c>
      <c r="Q2969" s="13">
        <f>(((Table1[[#This Row],[deadline]]/60)/60)/24)+DATE(1970,1,1)</f>
        <v>42072.156157407408</v>
      </c>
      <c r="R2969" s="13">
        <f>(((Table1[[#This Row],[launched_at]]/60)/60)/24)+DATE(1970,1,1)</f>
        <v>42042.197824074072</v>
      </c>
      <c r="S2969" t="s">
        <v>8352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ROUND(SUM((Table1[[#This Row],[pledged]]/Table1[[#This Row],[goal]])*100),0)</f>
        <v>106</v>
      </c>
      <c r="P2970" s="8">
        <f>IFERROR(Table1[[#This Row],[pledged]]/Table1[[#This Row],[backers_count]],"0")</f>
        <v>78.936170212765958</v>
      </c>
      <c r="Q2970" s="13">
        <f>(((Table1[[#This Row],[deadline]]/60)/60)/24)+DATE(1970,1,1)</f>
        <v>42599.165972222225</v>
      </c>
      <c r="R2970" s="13">
        <f>(((Table1[[#This Row],[launched_at]]/60)/60)/24)+DATE(1970,1,1)</f>
        <v>42585.523842592593</v>
      </c>
      <c r="S2970" t="s">
        <v>8352</v>
      </c>
      <c r="T2970" t="s">
        <v>8316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ROUND(SUM((Table1[[#This Row],[pledged]]/Table1[[#This Row],[goal]])*100),0)</f>
        <v>163</v>
      </c>
      <c r="P2971" s="8">
        <f>IFERROR(Table1[[#This Row],[pledged]]/Table1[[#This Row],[backers_count]],"0")</f>
        <v>95.588235294117652</v>
      </c>
      <c r="Q2971" s="13">
        <f>(((Table1[[#This Row],[deadline]]/60)/60)/24)+DATE(1970,1,1)</f>
        <v>42127.952083333337</v>
      </c>
      <c r="R2971" s="13">
        <f>(((Table1[[#This Row],[launched_at]]/60)/60)/24)+DATE(1970,1,1)</f>
        <v>42097.786493055552</v>
      </c>
      <c r="S2971" t="s">
        <v>8352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ROUND(SUM((Table1[[#This Row],[pledged]]/Table1[[#This Row],[goal]])*100),0)</f>
        <v>106</v>
      </c>
      <c r="P2972" s="8">
        <f>IFERROR(Table1[[#This Row],[pledged]]/Table1[[#This Row],[backers_count]],"0")</f>
        <v>69.890109890109883</v>
      </c>
      <c r="Q2972" s="13">
        <f>(((Table1[[#This Row],[deadline]]/60)/60)/24)+DATE(1970,1,1)</f>
        <v>41838.669571759259</v>
      </c>
      <c r="R2972" s="13">
        <f>(((Table1[[#This Row],[launched_at]]/60)/60)/24)+DATE(1970,1,1)</f>
        <v>41808.669571759259</v>
      </c>
      <c r="S2972" t="s">
        <v>8352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ROUND(SUM((Table1[[#This Row],[pledged]]/Table1[[#This Row],[goal]])*100),0)</f>
        <v>100</v>
      </c>
      <c r="P2973" s="8">
        <f>IFERROR(Table1[[#This Row],[pledged]]/Table1[[#This Row],[backers_count]],"0")</f>
        <v>74.534883720930239</v>
      </c>
      <c r="Q2973" s="13">
        <f>(((Table1[[#This Row],[deadline]]/60)/60)/24)+DATE(1970,1,1)</f>
        <v>41882.658310185187</v>
      </c>
      <c r="R2973" s="13">
        <f>(((Table1[[#This Row],[launched_at]]/60)/60)/24)+DATE(1970,1,1)</f>
        <v>41852.658310185187</v>
      </c>
      <c r="S2973" t="s">
        <v>8352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ROUND(SUM((Table1[[#This Row],[pledged]]/Table1[[#This Row],[goal]])*100),0)</f>
        <v>105</v>
      </c>
      <c r="P2974" s="8">
        <f>IFERROR(Table1[[#This Row],[pledged]]/Table1[[#This Row],[backers_count]],"0")</f>
        <v>123.94117647058823</v>
      </c>
      <c r="Q2974" s="13">
        <f>(((Table1[[#This Row],[deadline]]/60)/60)/24)+DATE(1970,1,1)</f>
        <v>42709.041666666672</v>
      </c>
      <c r="R2974" s="13">
        <f>(((Table1[[#This Row],[launched_at]]/60)/60)/24)+DATE(1970,1,1)</f>
        <v>42694.110185185185</v>
      </c>
      <c r="S2974" t="s">
        <v>8352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ROUND(SUM((Table1[[#This Row],[pledged]]/Table1[[#This Row],[goal]])*100),0)</f>
        <v>175</v>
      </c>
      <c r="P2975" s="8">
        <f>IFERROR(Table1[[#This Row],[pledged]]/Table1[[#This Row],[backers_count]],"0")</f>
        <v>264.84848484848487</v>
      </c>
      <c r="Q2975" s="13">
        <f>(((Table1[[#This Row],[deadline]]/60)/60)/24)+DATE(1970,1,1)</f>
        <v>42370.166666666672</v>
      </c>
      <c r="R2975" s="13">
        <f>(((Table1[[#This Row],[launched_at]]/60)/60)/24)+DATE(1970,1,1)</f>
        <v>42341.818379629629</v>
      </c>
      <c r="S2975" t="s">
        <v>8352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ROUND(SUM((Table1[[#This Row],[pledged]]/Table1[[#This Row],[goal]])*100),0)</f>
        <v>102</v>
      </c>
      <c r="P2976" s="8">
        <f>IFERROR(Table1[[#This Row],[pledged]]/Table1[[#This Row],[backers_count]],"0")</f>
        <v>58.620689655172413</v>
      </c>
      <c r="Q2976" s="13">
        <f>(((Table1[[#This Row],[deadline]]/60)/60)/24)+DATE(1970,1,1)</f>
        <v>41908.065972222219</v>
      </c>
      <c r="R2976" s="13">
        <f>(((Table1[[#This Row],[launched_at]]/60)/60)/24)+DATE(1970,1,1)</f>
        <v>41880.061006944445</v>
      </c>
      <c r="S2976" t="s">
        <v>8352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ROUND(SUM((Table1[[#This Row],[pledged]]/Table1[[#This Row],[goal]])*100),0)</f>
        <v>100</v>
      </c>
      <c r="P2977" s="8">
        <f>IFERROR(Table1[[#This Row],[pledged]]/Table1[[#This Row],[backers_count]],"0")</f>
        <v>70.884955752212392</v>
      </c>
      <c r="Q2977" s="13">
        <f>(((Table1[[#This Row],[deadline]]/60)/60)/24)+DATE(1970,1,1)</f>
        <v>41970.125</v>
      </c>
      <c r="R2977" s="13">
        <f>(((Table1[[#This Row],[launched_at]]/60)/60)/24)+DATE(1970,1,1)</f>
        <v>41941.683865740742</v>
      </c>
      <c r="S2977" t="s">
        <v>8352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ROUND(SUM((Table1[[#This Row],[pledged]]/Table1[[#This Row],[goal]])*100),0)</f>
        <v>171</v>
      </c>
      <c r="P2978" s="8">
        <f>IFERROR(Table1[[#This Row],[pledged]]/Table1[[#This Row],[backers_count]],"0")</f>
        <v>8.5714285714285712</v>
      </c>
      <c r="Q2978" s="13">
        <f>(((Table1[[#This Row],[deadline]]/60)/60)/24)+DATE(1970,1,1)</f>
        <v>42442.5</v>
      </c>
      <c r="R2978" s="13">
        <f>(((Table1[[#This Row],[launched_at]]/60)/60)/24)+DATE(1970,1,1)</f>
        <v>42425.730671296296</v>
      </c>
      <c r="S2978" t="s">
        <v>8352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ROUND(SUM((Table1[[#This Row],[pledged]]/Table1[[#This Row],[goal]])*100),0)</f>
        <v>114</v>
      </c>
      <c r="P2979" s="8">
        <f>IFERROR(Table1[[#This Row],[pledged]]/Table1[[#This Row],[backers_count]],"0")</f>
        <v>113.56666666666666</v>
      </c>
      <c r="Q2979" s="13">
        <f>(((Table1[[#This Row],[deadline]]/60)/60)/24)+DATE(1970,1,1)</f>
        <v>42086.093055555553</v>
      </c>
      <c r="R2979" s="13">
        <f>(((Table1[[#This Row],[launched_at]]/60)/60)/24)+DATE(1970,1,1)</f>
        <v>42026.88118055556</v>
      </c>
      <c r="S2979" t="s">
        <v>8352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ROUND(SUM((Table1[[#This Row],[pledged]]/Table1[[#This Row],[goal]])*100),0)</f>
        <v>129</v>
      </c>
      <c r="P2980" s="8">
        <f>IFERROR(Table1[[#This Row],[pledged]]/Table1[[#This Row],[backers_count]],"0")</f>
        <v>60.6875</v>
      </c>
      <c r="Q2980" s="13">
        <f>(((Table1[[#This Row],[deadline]]/60)/60)/24)+DATE(1970,1,1)</f>
        <v>41932.249305555553</v>
      </c>
      <c r="R2980" s="13">
        <f>(((Table1[[#This Row],[launched_at]]/60)/60)/24)+DATE(1970,1,1)</f>
        <v>41922.640590277777</v>
      </c>
      <c r="S2980" t="s">
        <v>8352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ROUND(SUM((Table1[[#This Row],[pledged]]/Table1[[#This Row],[goal]])*100),0)</f>
        <v>101</v>
      </c>
      <c r="P2981" s="8">
        <f>IFERROR(Table1[[#This Row],[pledged]]/Table1[[#This Row],[backers_count]],"0")</f>
        <v>110.21739130434783</v>
      </c>
      <c r="Q2981" s="13">
        <f>(((Table1[[#This Row],[deadline]]/60)/60)/24)+DATE(1970,1,1)</f>
        <v>42010.25</v>
      </c>
      <c r="R2981" s="13">
        <f>(((Table1[[#This Row],[launched_at]]/60)/60)/24)+DATE(1970,1,1)</f>
        <v>41993.824340277773</v>
      </c>
      <c r="S2981" t="s">
        <v>8352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ROUND(SUM((Table1[[#This Row],[pledged]]/Table1[[#This Row],[goal]])*100),0)</f>
        <v>109</v>
      </c>
      <c r="P2982" s="8">
        <f>IFERROR(Table1[[#This Row],[pledged]]/Table1[[#This Row],[backers_count]],"0")</f>
        <v>136.45833333333334</v>
      </c>
      <c r="Q2982" s="13">
        <f>(((Table1[[#This Row],[deadline]]/60)/60)/24)+DATE(1970,1,1)</f>
        <v>42240.083333333328</v>
      </c>
      <c r="R2982" s="13">
        <f>(((Table1[[#This Row],[launched_at]]/60)/60)/24)+DATE(1970,1,1)</f>
        <v>42219.915856481486</v>
      </c>
      <c r="S2982" t="s">
        <v>8352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ROUND(SUM((Table1[[#This Row],[pledged]]/Table1[[#This Row],[goal]])*100),0)</f>
        <v>129</v>
      </c>
      <c r="P2983" s="8">
        <f>IFERROR(Table1[[#This Row],[pledged]]/Table1[[#This Row],[backers_count]],"0")</f>
        <v>53.164948453608247</v>
      </c>
      <c r="Q2983" s="13">
        <f>(((Table1[[#This Row],[deadline]]/60)/60)/24)+DATE(1970,1,1)</f>
        <v>42270.559675925921</v>
      </c>
      <c r="R2983" s="13">
        <f>(((Table1[[#This Row],[launched_at]]/60)/60)/24)+DATE(1970,1,1)</f>
        <v>42225.559675925921</v>
      </c>
      <c r="S2983" t="s">
        <v>8352</v>
      </c>
      <c r="T2983" t="s">
        <v>8348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ROUND(SUM((Table1[[#This Row],[pledged]]/Table1[[#This Row],[goal]])*100),0)</f>
        <v>102</v>
      </c>
      <c r="P2984" s="8">
        <f>IFERROR(Table1[[#This Row],[pledged]]/Table1[[#This Row],[backers_count]],"0")</f>
        <v>86.491525423728817</v>
      </c>
      <c r="Q2984" s="13">
        <f>(((Table1[[#This Row],[deadline]]/60)/60)/24)+DATE(1970,1,1)</f>
        <v>42411.686840277776</v>
      </c>
      <c r="R2984" s="13">
        <f>(((Table1[[#This Row],[launched_at]]/60)/60)/24)+DATE(1970,1,1)</f>
        <v>42381.686840277776</v>
      </c>
      <c r="S2984" t="s">
        <v>8352</v>
      </c>
      <c r="T2984" t="s">
        <v>8348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ROUND(SUM((Table1[[#This Row],[pledged]]/Table1[[#This Row],[goal]])*100),0)</f>
        <v>147</v>
      </c>
      <c r="P2985" s="8">
        <f>IFERROR(Table1[[#This Row],[pledged]]/Table1[[#This Row],[backers_count]],"0")</f>
        <v>155.23827397260274</v>
      </c>
      <c r="Q2985" s="13">
        <f>(((Table1[[#This Row],[deadline]]/60)/60)/24)+DATE(1970,1,1)</f>
        <v>41954.674027777779</v>
      </c>
      <c r="R2985" s="13">
        <f>(((Table1[[#This Row],[launched_at]]/60)/60)/24)+DATE(1970,1,1)</f>
        <v>41894.632361111115</v>
      </c>
      <c r="S2985" t="s">
        <v>8352</v>
      </c>
      <c r="T2985" t="s">
        <v>8348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ROUND(SUM((Table1[[#This Row],[pledged]]/Table1[[#This Row],[goal]])*100),0)</f>
        <v>100</v>
      </c>
      <c r="P2986" s="8">
        <f>IFERROR(Table1[[#This Row],[pledged]]/Table1[[#This Row],[backers_count]],"0")</f>
        <v>115.08256880733946</v>
      </c>
      <c r="Q2986" s="13">
        <f>(((Table1[[#This Row],[deadline]]/60)/60)/24)+DATE(1970,1,1)</f>
        <v>42606.278715277775</v>
      </c>
      <c r="R2986" s="13">
        <f>(((Table1[[#This Row],[launched_at]]/60)/60)/24)+DATE(1970,1,1)</f>
        <v>42576.278715277775</v>
      </c>
      <c r="S2986" t="s">
        <v>8352</v>
      </c>
      <c r="T2986" t="s">
        <v>8348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ROUND(SUM((Table1[[#This Row],[pledged]]/Table1[[#This Row],[goal]])*100),0)</f>
        <v>122</v>
      </c>
      <c r="P2987" s="8">
        <f>IFERROR(Table1[[#This Row],[pledged]]/Table1[[#This Row],[backers_count]],"0")</f>
        <v>109.5945945945946</v>
      </c>
      <c r="Q2987" s="13">
        <f>(((Table1[[#This Row],[deadline]]/60)/60)/24)+DATE(1970,1,1)</f>
        <v>42674.166666666672</v>
      </c>
      <c r="R2987" s="13">
        <f>(((Table1[[#This Row],[launched_at]]/60)/60)/24)+DATE(1970,1,1)</f>
        <v>42654.973703703698</v>
      </c>
      <c r="S2987" t="s">
        <v>8352</v>
      </c>
      <c r="T2987" t="s">
        <v>8348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ROUND(SUM((Table1[[#This Row],[pledged]]/Table1[[#This Row],[goal]])*100),0)</f>
        <v>106</v>
      </c>
      <c r="P2988" s="8">
        <f>IFERROR(Table1[[#This Row],[pledged]]/Table1[[#This Row],[backers_count]],"0")</f>
        <v>45.214285714285715</v>
      </c>
      <c r="Q2988" s="13">
        <f>(((Table1[[#This Row],[deadline]]/60)/60)/24)+DATE(1970,1,1)</f>
        <v>42491.458402777775</v>
      </c>
      <c r="R2988" s="13">
        <f>(((Table1[[#This Row],[launched_at]]/60)/60)/24)+DATE(1970,1,1)</f>
        <v>42431.500069444446</v>
      </c>
      <c r="S2988" t="s">
        <v>8352</v>
      </c>
      <c r="T2988" t="s">
        <v>8348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ROUND(SUM((Table1[[#This Row],[pledged]]/Table1[[#This Row],[goal]])*100),0)</f>
        <v>110</v>
      </c>
      <c r="P2989" s="8">
        <f>IFERROR(Table1[[#This Row],[pledged]]/Table1[[#This Row],[backers_count]],"0")</f>
        <v>104.15169811320754</v>
      </c>
      <c r="Q2989" s="13">
        <f>(((Table1[[#This Row],[deadline]]/60)/60)/24)+DATE(1970,1,1)</f>
        <v>42656</v>
      </c>
      <c r="R2989" s="13">
        <f>(((Table1[[#This Row],[launched_at]]/60)/60)/24)+DATE(1970,1,1)</f>
        <v>42627.307303240741</v>
      </c>
      <c r="S2989" t="s">
        <v>8352</v>
      </c>
      <c r="T2989" t="s">
        <v>8348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ROUND(SUM((Table1[[#This Row],[pledged]]/Table1[[#This Row],[goal]])*100),0)</f>
        <v>100</v>
      </c>
      <c r="P2990" s="8">
        <f>IFERROR(Table1[[#This Row],[pledged]]/Table1[[#This Row],[backers_count]],"0")</f>
        <v>35.714285714285715</v>
      </c>
      <c r="Q2990" s="13">
        <f>(((Table1[[#This Row],[deadline]]/60)/60)/24)+DATE(1970,1,1)</f>
        <v>42541.362048611118</v>
      </c>
      <c r="R2990" s="13">
        <f>(((Table1[[#This Row],[launched_at]]/60)/60)/24)+DATE(1970,1,1)</f>
        <v>42511.362048611118</v>
      </c>
      <c r="S2990" t="s">
        <v>8352</v>
      </c>
      <c r="T2990" t="s">
        <v>8348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ROUND(SUM((Table1[[#This Row],[pledged]]/Table1[[#This Row],[goal]])*100),0)</f>
        <v>177</v>
      </c>
      <c r="P2991" s="8">
        <f>IFERROR(Table1[[#This Row],[pledged]]/Table1[[#This Row],[backers_count]],"0")</f>
        <v>96.997252747252745</v>
      </c>
      <c r="Q2991" s="13">
        <f>(((Table1[[#This Row],[deadline]]/60)/60)/24)+DATE(1970,1,1)</f>
        <v>42359.207638888889</v>
      </c>
      <c r="R2991" s="13">
        <f>(((Table1[[#This Row],[launched_at]]/60)/60)/24)+DATE(1970,1,1)</f>
        <v>42337.02039351852</v>
      </c>
      <c r="S2991" t="s">
        <v>8352</v>
      </c>
      <c r="T2991" t="s">
        <v>8348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ROUND(SUM((Table1[[#This Row],[pledged]]/Table1[[#This Row],[goal]])*100),0)</f>
        <v>100</v>
      </c>
      <c r="P2992" s="8">
        <f>IFERROR(Table1[[#This Row],[pledged]]/Table1[[#This Row],[backers_count]],"0")</f>
        <v>370.37037037037038</v>
      </c>
      <c r="Q2992" s="13">
        <f>(((Table1[[#This Row],[deadline]]/60)/60)/24)+DATE(1970,1,1)</f>
        <v>42376.57430555555</v>
      </c>
      <c r="R2992" s="13">
        <f>(((Table1[[#This Row],[launched_at]]/60)/60)/24)+DATE(1970,1,1)</f>
        <v>42341.57430555555</v>
      </c>
      <c r="S2992" t="s">
        <v>8352</v>
      </c>
      <c r="T2992" t="s">
        <v>8348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ROUND(SUM((Table1[[#This Row],[pledged]]/Table1[[#This Row],[goal]])*100),0)</f>
        <v>103</v>
      </c>
      <c r="P2993" s="8">
        <f>IFERROR(Table1[[#This Row],[pledged]]/Table1[[#This Row],[backers_count]],"0")</f>
        <v>94.408602150537632</v>
      </c>
      <c r="Q2993" s="13">
        <f>(((Table1[[#This Row],[deadline]]/60)/60)/24)+DATE(1970,1,1)</f>
        <v>42762.837152777778</v>
      </c>
      <c r="R2993" s="13">
        <f>(((Table1[[#This Row],[launched_at]]/60)/60)/24)+DATE(1970,1,1)</f>
        <v>42740.837152777778</v>
      </c>
      <c r="S2993" t="s">
        <v>8352</v>
      </c>
      <c r="T2993" t="s">
        <v>8348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ROUND(SUM((Table1[[#This Row],[pledged]]/Table1[[#This Row],[goal]])*100),0)</f>
        <v>105</v>
      </c>
      <c r="P2994" s="8">
        <f>IFERROR(Table1[[#This Row],[pledged]]/Table1[[#This Row],[backers_count]],"0")</f>
        <v>48.984375</v>
      </c>
      <c r="Q2994" s="13">
        <f>(((Table1[[#This Row],[deadline]]/60)/60)/24)+DATE(1970,1,1)</f>
        <v>42652.767476851848</v>
      </c>
      <c r="R2994" s="13">
        <f>(((Table1[[#This Row],[launched_at]]/60)/60)/24)+DATE(1970,1,1)</f>
        <v>42622.767476851848</v>
      </c>
      <c r="S2994" t="s">
        <v>8352</v>
      </c>
      <c r="T2994" t="s">
        <v>8348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ROUND(SUM((Table1[[#This Row],[pledged]]/Table1[[#This Row],[goal]])*100),0)</f>
        <v>100</v>
      </c>
      <c r="P2995" s="8">
        <f>IFERROR(Table1[[#This Row],[pledged]]/Table1[[#This Row],[backers_count]],"0")</f>
        <v>45.590909090909093</v>
      </c>
      <c r="Q2995" s="13">
        <f>(((Table1[[#This Row],[deadline]]/60)/60)/24)+DATE(1970,1,1)</f>
        <v>42420.838738425926</v>
      </c>
      <c r="R2995" s="13">
        <f>(((Table1[[#This Row],[launched_at]]/60)/60)/24)+DATE(1970,1,1)</f>
        <v>42390.838738425926</v>
      </c>
      <c r="S2995" t="s">
        <v>8352</v>
      </c>
      <c r="T2995" t="s">
        <v>8348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ROUND(SUM((Table1[[#This Row],[pledged]]/Table1[[#This Row],[goal]])*100),0)</f>
        <v>458</v>
      </c>
      <c r="P2996" s="8">
        <f>IFERROR(Table1[[#This Row],[pledged]]/Table1[[#This Row],[backers_count]],"0")</f>
        <v>23.275254237288134</v>
      </c>
      <c r="Q2996" s="13">
        <f>(((Table1[[#This Row],[deadline]]/60)/60)/24)+DATE(1970,1,1)</f>
        <v>41915.478842592594</v>
      </c>
      <c r="R2996" s="13">
        <f>(((Table1[[#This Row],[launched_at]]/60)/60)/24)+DATE(1970,1,1)</f>
        <v>41885.478842592594</v>
      </c>
      <c r="S2996" t="s">
        <v>8352</v>
      </c>
      <c r="T2996" t="s">
        <v>8348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ROUND(SUM((Table1[[#This Row],[pledged]]/Table1[[#This Row],[goal]])*100),0)</f>
        <v>105</v>
      </c>
      <c r="P2997" s="8">
        <f>IFERROR(Table1[[#This Row],[pledged]]/Table1[[#This Row],[backers_count]],"0")</f>
        <v>63.2289156626506</v>
      </c>
      <c r="Q2997" s="13">
        <f>(((Table1[[#This Row],[deadline]]/60)/60)/24)+DATE(1970,1,1)</f>
        <v>42754.665173611109</v>
      </c>
      <c r="R2997" s="13">
        <f>(((Table1[[#This Row],[launched_at]]/60)/60)/24)+DATE(1970,1,1)</f>
        <v>42724.665173611109</v>
      </c>
      <c r="S2997" t="s">
        <v>8352</v>
      </c>
      <c r="T2997" t="s">
        <v>8348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ROUND(SUM((Table1[[#This Row],[pledged]]/Table1[[#This Row],[goal]])*100),0)</f>
        <v>172</v>
      </c>
      <c r="P2998" s="8">
        <f>IFERROR(Table1[[#This Row],[pledged]]/Table1[[#This Row],[backers_count]],"0")</f>
        <v>153.5204081632653</v>
      </c>
      <c r="Q2998" s="13">
        <f>(((Table1[[#This Row],[deadline]]/60)/60)/24)+DATE(1970,1,1)</f>
        <v>42150.912500000006</v>
      </c>
      <c r="R2998" s="13">
        <f>(((Table1[[#This Row],[launched_at]]/60)/60)/24)+DATE(1970,1,1)</f>
        <v>42090.912500000006</v>
      </c>
      <c r="S2998" t="s">
        <v>8352</v>
      </c>
      <c r="T2998" t="s">
        <v>8348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ROUND(SUM((Table1[[#This Row],[pledged]]/Table1[[#This Row],[goal]])*100),0)</f>
        <v>104</v>
      </c>
      <c r="P2999" s="8">
        <f>IFERROR(Table1[[#This Row],[pledged]]/Table1[[#This Row],[backers_count]],"0")</f>
        <v>90.2</v>
      </c>
      <c r="Q2999" s="13">
        <f>(((Table1[[#This Row],[deadline]]/60)/60)/24)+DATE(1970,1,1)</f>
        <v>42793.207638888889</v>
      </c>
      <c r="R2999" s="13">
        <f>(((Table1[[#This Row],[launched_at]]/60)/60)/24)+DATE(1970,1,1)</f>
        <v>42775.733715277776</v>
      </c>
      <c r="S2999" t="s">
        <v>8352</v>
      </c>
      <c r="T2999" t="s">
        <v>8348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ROUND(SUM((Table1[[#This Row],[pledged]]/Table1[[#This Row],[goal]])*100),0)</f>
        <v>103</v>
      </c>
      <c r="P3000" s="8">
        <f>IFERROR(Table1[[#This Row],[pledged]]/Table1[[#This Row],[backers_count]],"0")</f>
        <v>118.97113163972287</v>
      </c>
      <c r="Q3000" s="13">
        <f>(((Table1[[#This Row],[deadline]]/60)/60)/24)+DATE(1970,1,1)</f>
        <v>41806.184027777781</v>
      </c>
      <c r="R3000" s="13">
        <f>(((Table1[[#This Row],[launched_at]]/60)/60)/24)+DATE(1970,1,1)</f>
        <v>41778.193622685183</v>
      </c>
      <c r="S3000" t="s">
        <v>8352</v>
      </c>
      <c r="T3000" t="s">
        <v>8348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ROUND(SUM((Table1[[#This Row],[pledged]]/Table1[[#This Row],[goal]])*100),0)</f>
        <v>119</v>
      </c>
      <c r="P3001" s="8">
        <f>IFERROR(Table1[[#This Row],[pledged]]/Table1[[#This Row],[backers_count]],"0")</f>
        <v>80.25</v>
      </c>
      <c r="Q3001" s="13">
        <f>(((Table1[[#This Row],[deadline]]/60)/60)/24)+DATE(1970,1,1)</f>
        <v>42795.083333333328</v>
      </c>
      <c r="R3001" s="13">
        <f>(((Table1[[#This Row],[launched_at]]/60)/60)/24)+DATE(1970,1,1)</f>
        <v>42780.740277777775</v>
      </c>
      <c r="S3001" t="s">
        <v>8352</v>
      </c>
      <c r="T3001" t="s">
        <v>8348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ROUND(SUM((Table1[[#This Row],[pledged]]/Table1[[#This Row],[goal]])*100),0)</f>
        <v>100</v>
      </c>
      <c r="P3002" s="8">
        <f>IFERROR(Table1[[#This Row],[pledged]]/Table1[[#This Row],[backers_count]],"0")</f>
        <v>62.5</v>
      </c>
      <c r="Q3002" s="13">
        <f>(((Table1[[#This Row],[deadline]]/60)/60)/24)+DATE(1970,1,1)</f>
        <v>42766.75</v>
      </c>
      <c r="R3002" s="13">
        <f>(((Table1[[#This Row],[launched_at]]/60)/60)/24)+DATE(1970,1,1)</f>
        <v>42752.827199074076</v>
      </c>
      <c r="S3002" t="s">
        <v>8352</v>
      </c>
      <c r="T3002" t="s">
        <v>8348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ROUND(SUM((Table1[[#This Row],[pledged]]/Table1[[#This Row],[goal]])*100),0)</f>
        <v>319</v>
      </c>
      <c r="P3003" s="8">
        <f>IFERROR(Table1[[#This Row],[pledged]]/Table1[[#This Row],[backers_count]],"0")</f>
        <v>131.37719999999999</v>
      </c>
      <c r="Q3003" s="13">
        <f>(((Table1[[#This Row],[deadline]]/60)/60)/24)+DATE(1970,1,1)</f>
        <v>42564.895625000005</v>
      </c>
      <c r="R3003" s="13">
        <f>(((Table1[[#This Row],[launched_at]]/60)/60)/24)+DATE(1970,1,1)</f>
        <v>42534.895625000005</v>
      </c>
      <c r="S3003" t="s">
        <v>8352</v>
      </c>
      <c r="T3003" t="s">
        <v>8348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ROUND(SUM((Table1[[#This Row],[pledged]]/Table1[[#This Row],[goal]])*100),0)</f>
        <v>109</v>
      </c>
      <c r="P3004" s="8">
        <f>IFERROR(Table1[[#This Row],[pledged]]/Table1[[#This Row],[backers_count]],"0")</f>
        <v>73.032980769230775</v>
      </c>
      <c r="Q3004" s="13">
        <f>(((Table1[[#This Row],[deadline]]/60)/60)/24)+DATE(1970,1,1)</f>
        <v>41269.83625</v>
      </c>
      <c r="R3004" s="13">
        <f>(((Table1[[#This Row],[launched_at]]/60)/60)/24)+DATE(1970,1,1)</f>
        <v>41239.83625</v>
      </c>
      <c r="S3004" t="s">
        <v>8352</v>
      </c>
      <c r="T3004" t="s">
        <v>8348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ROUND(SUM((Table1[[#This Row],[pledged]]/Table1[[#This Row],[goal]])*100),0)</f>
        <v>101</v>
      </c>
      <c r="P3005" s="8">
        <f>IFERROR(Table1[[#This Row],[pledged]]/Table1[[#This Row],[backers_count]],"0")</f>
        <v>178.52941176470588</v>
      </c>
      <c r="Q3005" s="13">
        <f>(((Table1[[#This Row],[deadline]]/60)/60)/24)+DATE(1970,1,1)</f>
        <v>42430.249305555553</v>
      </c>
      <c r="R3005" s="13">
        <f>(((Table1[[#This Row],[launched_at]]/60)/60)/24)+DATE(1970,1,1)</f>
        <v>42398.849259259259</v>
      </c>
      <c r="S3005" t="s">
        <v>8352</v>
      </c>
      <c r="T3005" t="s">
        <v>8348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ROUND(SUM((Table1[[#This Row],[pledged]]/Table1[[#This Row],[goal]])*100),0)</f>
        <v>113</v>
      </c>
      <c r="P3006" s="8">
        <f>IFERROR(Table1[[#This Row],[pledged]]/Table1[[#This Row],[backers_count]],"0")</f>
        <v>162.90974729241879</v>
      </c>
      <c r="Q3006" s="13">
        <f>(((Table1[[#This Row],[deadline]]/60)/60)/24)+DATE(1970,1,1)</f>
        <v>41958.922731481478</v>
      </c>
      <c r="R3006" s="13">
        <f>(((Table1[[#This Row],[launched_at]]/60)/60)/24)+DATE(1970,1,1)</f>
        <v>41928.881064814814</v>
      </c>
      <c r="S3006" t="s">
        <v>8352</v>
      </c>
      <c r="T3006" t="s">
        <v>8348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ROUND(SUM((Table1[[#This Row],[pledged]]/Table1[[#This Row],[goal]])*100),0)</f>
        <v>120</v>
      </c>
      <c r="P3007" s="8">
        <f>IFERROR(Table1[[#This Row],[pledged]]/Table1[[#This Row],[backers_count]],"0")</f>
        <v>108.24237288135593</v>
      </c>
      <c r="Q3007" s="13">
        <f>(((Table1[[#This Row],[deadline]]/60)/60)/24)+DATE(1970,1,1)</f>
        <v>41918.674826388888</v>
      </c>
      <c r="R3007" s="13">
        <f>(((Table1[[#This Row],[launched_at]]/60)/60)/24)+DATE(1970,1,1)</f>
        <v>41888.674826388888</v>
      </c>
      <c r="S3007" t="s">
        <v>8352</v>
      </c>
      <c r="T3007" t="s">
        <v>8348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ROUND(SUM((Table1[[#This Row],[pledged]]/Table1[[#This Row],[goal]])*100),0)</f>
        <v>108</v>
      </c>
      <c r="P3008" s="8">
        <f>IFERROR(Table1[[#This Row],[pledged]]/Table1[[#This Row],[backers_count]],"0")</f>
        <v>88.865979381443296</v>
      </c>
      <c r="Q3008" s="13">
        <f>(((Table1[[#This Row],[deadline]]/60)/60)/24)+DATE(1970,1,1)</f>
        <v>41987.756840277783</v>
      </c>
      <c r="R3008" s="13">
        <f>(((Table1[[#This Row],[launched_at]]/60)/60)/24)+DATE(1970,1,1)</f>
        <v>41957.756840277783</v>
      </c>
      <c r="S3008" t="s">
        <v>8352</v>
      </c>
      <c r="T3008" t="s">
        <v>8348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ROUND(SUM((Table1[[#This Row],[pledged]]/Table1[[#This Row],[goal]])*100),0)</f>
        <v>180</v>
      </c>
      <c r="P3009" s="8">
        <f>IFERROR(Table1[[#This Row],[pledged]]/Table1[[#This Row],[backers_count]],"0")</f>
        <v>54</v>
      </c>
      <c r="Q3009" s="13">
        <f>(((Table1[[#This Row],[deadline]]/60)/60)/24)+DATE(1970,1,1)</f>
        <v>42119.216238425928</v>
      </c>
      <c r="R3009" s="13">
        <f>(((Table1[[#This Row],[launched_at]]/60)/60)/24)+DATE(1970,1,1)</f>
        <v>42098.216238425928</v>
      </c>
      <c r="S3009" t="s">
        <v>8352</v>
      </c>
      <c r="T3009" t="s">
        <v>8348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ROUND(SUM((Table1[[#This Row],[pledged]]/Table1[[#This Row],[goal]])*100),0)</f>
        <v>101</v>
      </c>
      <c r="P3010" s="8">
        <f>IFERROR(Table1[[#This Row],[pledged]]/Table1[[#This Row],[backers_count]],"0")</f>
        <v>116.73076923076923</v>
      </c>
      <c r="Q3010" s="13">
        <f>(((Table1[[#This Row],[deadline]]/60)/60)/24)+DATE(1970,1,1)</f>
        <v>42390.212025462963</v>
      </c>
      <c r="R3010" s="13">
        <f>(((Table1[[#This Row],[launched_at]]/60)/60)/24)+DATE(1970,1,1)</f>
        <v>42360.212025462963</v>
      </c>
      <c r="S3010" t="s">
        <v>8352</v>
      </c>
      <c r="T3010" t="s">
        <v>8348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ROUND(SUM((Table1[[#This Row],[pledged]]/Table1[[#This Row],[goal]])*100),0)</f>
        <v>120</v>
      </c>
      <c r="P3011" s="8">
        <f>IFERROR(Table1[[#This Row],[pledged]]/Table1[[#This Row],[backers_count]],"0")</f>
        <v>233.8984375</v>
      </c>
      <c r="Q3011" s="13">
        <f>(((Table1[[#This Row],[deadline]]/60)/60)/24)+DATE(1970,1,1)</f>
        <v>41969.611574074079</v>
      </c>
      <c r="R3011" s="13">
        <f>(((Table1[[#This Row],[launched_at]]/60)/60)/24)+DATE(1970,1,1)</f>
        <v>41939.569907407407</v>
      </c>
      <c r="S3011" t="s">
        <v>8352</v>
      </c>
      <c r="T3011" t="s">
        <v>8348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ROUND(SUM((Table1[[#This Row],[pledged]]/Table1[[#This Row],[goal]])*100),0)</f>
        <v>158</v>
      </c>
      <c r="P3012" s="8">
        <f>IFERROR(Table1[[#This Row],[pledged]]/Table1[[#This Row],[backers_count]],"0")</f>
        <v>158</v>
      </c>
      <c r="Q3012" s="13">
        <f>(((Table1[[#This Row],[deadline]]/60)/60)/24)+DATE(1970,1,1)</f>
        <v>42056.832395833335</v>
      </c>
      <c r="R3012" s="13">
        <f>(((Table1[[#This Row],[launched_at]]/60)/60)/24)+DATE(1970,1,1)</f>
        <v>41996.832395833335</v>
      </c>
      <c r="S3012" t="s">
        <v>8352</v>
      </c>
      <c r="T3012" t="s">
        <v>8348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ROUND(SUM((Table1[[#This Row],[pledged]]/Table1[[#This Row],[goal]])*100),0)</f>
        <v>124</v>
      </c>
      <c r="P3013" s="8">
        <f>IFERROR(Table1[[#This Row],[pledged]]/Table1[[#This Row],[backers_count]],"0")</f>
        <v>14.84</v>
      </c>
      <c r="Q3013" s="13">
        <f>(((Table1[[#This Row],[deadline]]/60)/60)/24)+DATE(1970,1,1)</f>
        <v>42361.957638888889</v>
      </c>
      <c r="R3013" s="13">
        <f>(((Table1[[#This Row],[launched_at]]/60)/60)/24)+DATE(1970,1,1)</f>
        <v>42334.468935185185</v>
      </c>
      <c r="S3013" t="s">
        <v>8352</v>
      </c>
      <c r="T3013" t="s">
        <v>8348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ROUND(SUM((Table1[[#This Row],[pledged]]/Table1[[#This Row],[goal]])*100),0)</f>
        <v>117</v>
      </c>
      <c r="P3014" s="8">
        <f>IFERROR(Table1[[#This Row],[pledged]]/Table1[[#This Row],[backers_count]],"0")</f>
        <v>85.181818181818187</v>
      </c>
      <c r="Q3014" s="13">
        <f>(((Table1[[#This Row],[deadline]]/60)/60)/24)+DATE(1970,1,1)</f>
        <v>42045.702893518523</v>
      </c>
      <c r="R3014" s="13">
        <f>(((Table1[[#This Row],[launched_at]]/60)/60)/24)+DATE(1970,1,1)</f>
        <v>42024.702893518523</v>
      </c>
      <c r="S3014" t="s">
        <v>8352</v>
      </c>
      <c r="T3014" t="s">
        <v>8348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ROUND(SUM((Table1[[#This Row],[pledged]]/Table1[[#This Row],[goal]])*100),0)</f>
        <v>157</v>
      </c>
      <c r="P3015" s="8">
        <f>IFERROR(Table1[[#This Row],[pledged]]/Table1[[#This Row],[backers_count]],"0")</f>
        <v>146.69158878504672</v>
      </c>
      <c r="Q3015" s="13">
        <f>(((Table1[[#This Row],[deadline]]/60)/60)/24)+DATE(1970,1,1)</f>
        <v>42176.836215277777</v>
      </c>
      <c r="R3015" s="13">
        <f>(((Table1[[#This Row],[launched_at]]/60)/60)/24)+DATE(1970,1,1)</f>
        <v>42146.836215277777</v>
      </c>
      <c r="S3015" t="s">
        <v>8352</v>
      </c>
      <c r="T3015" t="s">
        <v>8348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ROUND(SUM((Table1[[#This Row],[pledged]]/Table1[[#This Row],[goal]])*100),0)</f>
        <v>113</v>
      </c>
      <c r="P3016" s="8">
        <f>IFERROR(Table1[[#This Row],[pledged]]/Table1[[#This Row],[backers_count]],"0")</f>
        <v>50.764811490125673</v>
      </c>
      <c r="Q3016" s="13">
        <f>(((Table1[[#This Row],[deadline]]/60)/60)/24)+DATE(1970,1,1)</f>
        <v>41948.208333333336</v>
      </c>
      <c r="R3016" s="13">
        <f>(((Table1[[#This Row],[launched_at]]/60)/60)/24)+DATE(1970,1,1)</f>
        <v>41920.123611111114</v>
      </c>
      <c r="S3016" t="s">
        <v>8352</v>
      </c>
      <c r="T3016" t="s">
        <v>8348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ROUND(SUM((Table1[[#This Row],[pledged]]/Table1[[#This Row],[goal]])*100),0)</f>
        <v>103</v>
      </c>
      <c r="P3017" s="8">
        <f>IFERROR(Table1[[#This Row],[pledged]]/Table1[[#This Row],[backers_count]],"0")</f>
        <v>87.7</v>
      </c>
      <c r="Q3017" s="13">
        <f>(((Table1[[#This Row],[deadline]]/60)/60)/24)+DATE(1970,1,1)</f>
        <v>41801.166666666664</v>
      </c>
      <c r="R3017" s="13">
        <f>(((Table1[[#This Row],[launched_at]]/60)/60)/24)+DATE(1970,1,1)</f>
        <v>41785.72729166667</v>
      </c>
      <c r="S3017" t="s">
        <v>8352</v>
      </c>
      <c r="T3017" t="s">
        <v>8348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ROUND(SUM((Table1[[#This Row],[pledged]]/Table1[[#This Row],[goal]])*100),0)</f>
        <v>103</v>
      </c>
      <c r="P3018" s="8">
        <f>IFERROR(Table1[[#This Row],[pledged]]/Table1[[#This Row],[backers_count]],"0")</f>
        <v>242.27777777777777</v>
      </c>
      <c r="Q3018" s="13">
        <f>(((Table1[[#This Row],[deadline]]/60)/60)/24)+DATE(1970,1,1)</f>
        <v>41838.548055555555</v>
      </c>
      <c r="R3018" s="13">
        <f>(((Table1[[#This Row],[launched_at]]/60)/60)/24)+DATE(1970,1,1)</f>
        <v>41778.548055555555</v>
      </c>
      <c r="S3018" t="s">
        <v>8352</v>
      </c>
      <c r="T3018" t="s">
        <v>8348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ROUND(SUM((Table1[[#This Row],[pledged]]/Table1[[#This Row],[goal]])*100),0)</f>
        <v>106</v>
      </c>
      <c r="P3019" s="8">
        <f>IFERROR(Table1[[#This Row],[pledged]]/Table1[[#This Row],[backers_count]],"0")</f>
        <v>146.44654088050314</v>
      </c>
      <c r="Q3019" s="13">
        <f>(((Table1[[#This Row],[deadline]]/60)/60)/24)+DATE(1970,1,1)</f>
        <v>41871.850034722222</v>
      </c>
      <c r="R3019" s="13">
        <f>(((Table1[[#This Row],[launched_at]]/60)/60)/24)+DATE(1970,1,1)</f>
        <v>41841.850034722222</v>
      </c>
      <c r="S3019" t="s">
        <v>8352</v>
      </c>
      <c r="T3019" t="s">
        <v>8348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ROUND(SUM((Table1[[#This Row],[pledged]]/Table1[[#This Row],[goal]])*100),0)</f>
        <v>101</v>
      </c>
      <c r="P3020" s="8">
        <f>IFERROR(Table1[[#This Row],[pledged]]/Table1[[#This Row],[backers_count]],"0")</f>
        <v>103.17073170731707</v>
      </c>
      <c r="Q3020" s="13">
        <f>(((Table1[[#This Row],[deadline]]/60)/60)/24)+DATE(1970,1,1)</f>
        <v>42205.916666666672</v>
      </c>
      <c r="R3020" s="13">
        <f>(((Table1[[#This Row],[launched_at]]/60)/60)/24)+DATE(1970,1,1)</f>
        <v>42163.29833333334</v>
      </c>
      <c r="S3020" t="s">
        <v>8352</v>
      </c>
      <c r="T3020" t="s">
        <v>8348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ROUND(SUM((Table1[[#This Row],[pledged]]/Table1[[#This Row],[goal]])*100),0)</f>
        <v>121</v>
      </c>
      <c r="P3021" s="8">
        <f>IFERROR(Table1[[#This Row],[pledged]]/Table1[[#This Row],[backers_count]],"0")</f>
        <v>80.464601769911511</v>
      </c>
      <c r="Q3021" s="13">
        <f>(((Table1[[#This Row],[deadline]]/60)/60)/24)+DATE(1970,1,1)</f>
        <v>41786.125</v>
      </c>
      <c r="R3021" s="13">
        <f>(((Table1[[#This Row],[launched_at]]/60)/60)/24)+DATE(1970,1,1)</f>
        <v>41758.833564814813</v>
      </c>
      <c r="S3021" t="s">
        <v>8352</v>
      </c>
      <c r="T3021" t="s">
        <v>8348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ROUND(SUM((Table1[[#This Row],[pledged]]/Table1[[#This Row],[goal]])*100),0)</f>
        <v>101</v>
      </c>
      <c r="P3022" s="8">
        <f>IFERROR(Table1[[#This Row],[pledged]]/Table1[[#This Row],[backers_count]],"0")</f>
        <v>234.66666666666666</v>
      </c>
      <c r="Q3022" s="13">
        <f>(((Table1[[#This Row],[deadline]]/60)/60)/24)+DATE(1970,1,1)</f>
        <v>42230.846446759257</v>
      </c>
      <c r="R3022" s="13">
        <f>(((Table1[[#This Row],[launched_at]]/60)/60)/24)+DATE(1970,1,1)</f>
        <v>42170.846446759257</v>
      </c>
      <c r="S3022" t="s">
        <v>8352</v>
      </c>
      <c r="T3022" t="s">
        <v>8348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ROUND(SUM((Table1[[#This Row],[pledged]]/Table1[[#This Row],[goal]])*100),0)</f>
        <v>116</v>
      </c>
      <c r="P3023" s="8">
        <f>IFERROR(Table1[[#This Row],[pledged]]/Table1[[#This Row],[backers_count]],"0")</f>
        <v>50.689320388349515</v>
      </c>
      <c r="Q3023" s="13">
        <f>(((Table1[[#This Row],[deadline]]/60)/60)/24)+DATE(1970,1,1)</f>
        <v>42696.249305555553</v>
      </c>
      <c r="R3023" s="13">
        <f>(((Table1[[#This Row],[launched_at]]/60)/60)/24)+DATE(1970,1,1)</f>
        <v>42660.618854166663</v>
      </c>
      <c r="S3023" t="s">
        <v>8352</v>
      </c>
      <c r="T3023" t="s">
        <v>8348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ROUND(SUM((Table1[[#This Row],[pledged]]/Table1[[#This Row],[goal]])*100),0)</f>
        <v>101</v>
      </c>
      <c r="P3024" s="8">
        <f>IFERROR(Table1[[#This Row],[pledged]]/Table1[[#This Row],[backers_count]],"0")</f>
        <v>162.70967741935485</v>
      </c>
      <c r="Q3024" s="13">
        <f>(((Table1[[#This Row],[deadline]]/60)/60)/24)+DATE(1970,1,1)</f>
        <v>42609.95380787037</v>
      </c>
      <c r="R3024" s="13">
        <f>(((Table1[[#This Row],[launched_at]]/60)/60)/24)+DATE(1970,1,1)</f>
        <v>42564.95380787037</v>
      </c>
      <c r="S3024" t="s">
        <v>8352</v>
      </c>
      <c r="T3024" t="s">
        <v>8348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ROUND(SUM((Table1[[#This Row],[pledged]]/Table1[[#This Row],[goal]])*100),0)</f>
        <v>103</v>
      </c>
      <c r="P3025" s="8">
        <f>IFERROR(Table1[[#This Row],[pledged]]/Table1[[#This Row],[backers_count]],"0")</f>
        <v>120.16666666666667</v>
      </c>
      <c r="Q3025" s="13">
        <f>(((Table1[[#This Row],[deadline]]/60)/60)/24)+DATE(1970,1,1)</f>
        <v>42166.675763888896</v>
      </c>
      <c r="R3025" s="13">
        <f>(((Table1[[#This Row],[launched_at]]/60)/60)/24)+DATE(1970,1,1)</f>
        <v>42121.675763888896</v>
      </c>
      <c r="S3025" t="s">
        <v>8352</v>
      </c>
      <c r="T3025" t="s">
        <v>8348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ROUND(SUM((Table1[[#This Row],[pledged]]/Table1[[#This Row],[goal]])*100),0)</f>
        <v>246</v>
      </c>
      <c r="P3026" s="8">
        <f>IFERROR(Table1[[#This Row],[pledged]]/Table1[[#This Row],[backers_count]],"0")</f>
        <v>67.697802197802204</v>
      </c>
      <c r="Q3026" s="13">
        <f>(((Table1[[#This Row],[deadline]]/60)/60)/24)+DATE(1970,1,1)</f>
        <v>41188.993923611109</v>
      </c>
      <c r="R3026" s="13">
        <f>(((Table1[[#This Row],[launched_at]]/60)/60)/24)+DATE(1970,1,1)</f>
        <v>41158.993923611109</v>
      </c>
      <c r="S3026" t="s">
        <v>8352</v>
      </c>
      <c r="T3026" t="s">
        <v>8348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ROUND(SUM((Table1[[#This Row],[pledged]]/Table1[[#This Row],[goal]])*100),0)</f>
        <v>302</v>
      </c>
      <c r="P3027" s="8">
        <f>IFERROR(Table1[[#This Row],[pledged]]/Table1[[#This Row],[backers_count]],"0")</f>
        <v>52.103448275862071</v>
      </c>
      <c r="Q3027" s="13">
        <f>(((Table1[[#This Row],[deadline]]/60)/60)/24)+DATE(1970,1,1)</f>
        <v>41789.666666666664</v>
      </c>
      <c r="R3027" s="13">
        <f>(((Table1[[#This Row],[launched_at]]/60)/60)/24)+DATE(1970,1,1)</f>
        <v>41761.509409722225</v>
      </c>
      <c r="S3027" t="s">
        <v>8352</v>
      </c>
      <c r="T3027" t="s">
        <v>8348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ROUND(SUM((Table1[[#This Row],[pledged]]/Table1[[#This Row],[goal]])*100),0)</f>
        <v>143</v>
      </c>
      <c r="P3028" s="8">
        <f>IFERROR(Table1[[#This Row],[pledged]]/Table1[[#This Row],[backers_count]],"0")</f>
        <v>51.6</v>
      </c>
      <c r="Q3028" s="13">
        <f>(((Table1[[#This Row],[deadline]]/60)/60)/24)+DATE(1970,1,1)</f>
        <v>42797.459398148145</v>
      </c>
      <c r="R3028" s="13">
        <f>(((Table1[[#This Row],[launched_at]]/60)/60)/24)+DATE(1970,1,1)</f>
        <v>42783.459398148145</v>
      </c>
      <c r="S3028" t="s">
        <v>8352</v>
      </c>
      <c r="T3028" t="s">
        <v>8348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ROUND(SUM((Table1[[#This Row],[pledged]]/Table1[[#This Row],[goal]])*100),0)</f>
        <v>131</v>
      </c>
      <c r="P3029" s="8">
        <f>IFERROR(Table1[[#This Row],[pledged]]/Table1[[#This Row],[backers_count]],"0")</f>
        <v>164.3</v>
      </c>
      <c r="Q3029" s="13">
        <f>(((Table1[[#This Row],[deadline]]/60)/60)/24)+DATE(1970,1,1)</f>
        <v>42083.662627314814</v>
      </c>
      <c r="R3029" s="13">
        <f>(((Table1[[#This Row],[launched_at]]/60)/60)/24)+DATE(1970,1,1)</f>
        <v>42053.704293981486</v>
      </c>
      <c r="S3029" t="s">
        <v>8352</v>
      </c>
      <c r="T3029" t="s">
        <v>8348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ROUND(SUM((Table1[[#This Row],[pledged]]/Table1[[#This Row],[goal]])*100),0)</f>
        <v>168</v>
      </c>
      <c r="P3030" s="8">
        <f>IFERROR(Table1[[#This Row],[pledged]]/Table1[[#This Row],[backers_count]],"0")</f>
        <v>84.858585858585855</v>
      </c>
      <c r="Q3030" s="13">
        <f>(((Table1[[#This Row],[deadline]]/60)/60)/24)+DATE(1970,1,1)</f>
        <v>42597.264178240745</v>
      </c>
      <c r="R3030" s="13">
        <f>(((Table1[[#This Row],[launched_at]]/60)/60)/24)+DATE(1970,1,1)</f>
        <v>42567.264178240745</v>
      </c>
      <c r="S3030" t="s">
        <v>8352</v>
      </c>
      <c r="T3030" t="s">
        <v>8348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ROUND(SUM((Table1[[#This Row],[pledged]]/Table1[[#This Row],[goal]])*100),0)</f>
        <v>110</v>
      </c>
      <c r="P3031" s="8">
        <f>IFERROR(Table1[[#This Row],[pledged]]/Table1[[#This Row],[backers_count]],"0")</f>
        <v>94.548850574712645</v>
      </c>
      <c r="Q3031" s="13">
        <f>(((Table1[[#This Row],[deadline]]/60)/60)/24)+DATE(1970,1,1)</f>
        <v>41961.190972222219</v>
      </c>
      <c r="R3031" s="13">
        <f>(((Table1[[#This Row],[launched_at]]/60)/60)/24)+DATE(1970,1,1)</f>
        <v>41932.708877314813</v>
      </c>
      <c r="S3031" t="s">
        <v>8352</v>
      </c>
      <c r="T3031" t="s">
        <v>8348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ROUND(SUM((Table1[[#This Row],[pledged]]/Table1[[#This Row],[goal]])*100),0)</f>
        <v>107</v>
      </c>
      <c r="P3032" s="8">
        <f>IFERROR(Table1[[#This Row],[pledged]]/Table1[[#This Row],[backers_count]],"0")</f>
        <v>45.536585365853661</v>
      </c>
      <c r="Q3032" s="13">
        <f>(((Table1[[#This Row],[deadline]]/60)/60)/24)+DATE(1970,1,1)</f>
        <v>42263.747349537036</v>
      </c>
      <c r="R3032" s="13">
        <f>(((Table1[[#This Row],[launched_at]]/60)/60)/24)+DATE(1970,1,1)</f>
        <v>42233.747349537036</v>
      </c>
      <c r="S3032" t="s">
        <v>8352</v>
      </c>
      <c r="T3032" t="s">
        <v>8348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ROUND(SUM((Table1[[#This Row],[pledged]]/Table1[[#This Row],[goal]])*100),0)</f>
        <v>100</v>
      </c>
      <c r="P3033" s="8">
        <f>IFERROR(Table1[[#This Row],[pledged]]/Table1[[#This Row],[backers_count]],"0")</f>
        <v>51.724137931034484</v>
      </c>
      <c r="Q3033" s="13">
        <f>(((Table1[[#This Row],[deadline]]/60)/60)/24)+DATE(1970,1,1)</f>
        <v>42657.882488425923</v>
      </c>
      <c r="R3033" s="13">
        <f>(((Table1[[#This Row],[launched_at]]/60)/60)/24)+DATE(1970,1,1)</f>
        <v>42597.882488425923</v>
      </c>
      <c r="S3033" t="s">
        <v>8352</v>
      </c>
      <c r="T3033" t="s">
        <v>8348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ROUND(SUM((Table1[[#This Row],[pledged]]/Table1[[#This Row],[goal]])*100),0)</f>
        <v>127</v>
      </c>
      <c r="P3034" s="8">
        <f>IFERROR(Table1[[#This Row],[pledged]]/Table1[[#This Row],[backers_count]],"0")</f>
        <v>50.88</v>
      </c>
      <c r="Q3034" s="13">
        <f>(((Table1[[#This Row],[deadline]]/60)/60)/24)+DATE(1970,1,1)</f>
        <v>42258.044664351852</v>
      </c>
      <c r="R3034" s="13">
        <f>(((Table1[[#This Row],[launched_at]]/60)/60)/24)+DATE(1970,1,1)</f>
        <v>42228.044664351852</v>
      </c>
      <c r="S3034" t="s">
        <v>8352</v>
      </c>
      <c r="T3034" t="s">
        <v>8348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ROUND(SUM((Table1[[#This Row],[pledged]]/Table1[[#This Row],[goal]])*100),0)</f>
        <v>147</v>
      </c>
      <c r="P3035" s="8">
        <f>IFERROR(Table1[[#This Row],[pledged]]/Table1[[#This Row],[backers_count]],"0")</f>
        <v>191.13043478260869</v>
      </c>
      <c r="Q3035" s="13">
        <f>(((Table1[[#This Row],[deadline]]/60)/60)/24)+DATE(1970,1,1)</f>
        <v>42600.110243055555</v>
      </c>
      <c r="R3035" s="13">
        <f>(((Table1[[#This Row],[launched_at]]/60)/60)/24)+DATE(1970,1,1)</f>
        <v>42570.110243055555</v>
      </c>
      <c r="S3035" t="s">
        <v>8352</v>
      </c>
      <c r="T3035" t="s">
        <v>8348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ROUND(SUM((Table1[[#This Row],[pledged]]/Table1[[#This Row],[goal]])*100),0)</f>
        <v>113</v>
      </c>
      <c r="P3036" s="8">
        <f>IFERROR(Table1[[#This Row],[pledged]]/Table1[[#This Row],[backers_count]],"0")</f>
        <v>89.314285714285717</v>
      </c>
      <c r="Q3036" s="13">
        <f>(((Table1[[#This Row],[deadline]]/60)/60)/24)+DATE(1970,1,1)</f>
        <v>42675.165972222225</v>
      </c>
      <c r="R3036" s="13">
        <f>(((Table1[[#This Row],[launched_at]]/60)/60)/24)+DATE(1970,1,1)</f>
        <v>42644.535358796296</v>
      </c>
      <c r="S3036" t="s">
        <v>8352</v>
      </c>
      <c r="T3036" t="s">
        <v>8348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ROUND(SUM((Table1[[#This Row],[pledged]]/Table1[[#This Row],[goal]])*100),0)</f>
        <v>109</v>
      </c>
      <c r="P3037" s="8">
        <f>IFERROR(Table1[[#This Row],[pledged]]/Table1[[#This Row],[backers_count]],"0")</f>
        <v>88.588631921824103</v>
      </c>
      <c r="Q3037" s="13">
        <f>(((Table1[[#This Row],[deadline]]/60)/60)/24)+DATE(1970,1,1)</f>
        <v>41398.560289351852</v>
      </c>
      <c r="R3037" s="13">
        <f>(((Table1[[#This Row],[launched_at]]/60)/60)/24)+DATE(1970,1,1)</f>
        <v>41368.560289351852</v>
      </c>
      <c r="S3037" t="s">
        <v>8352</v>
      </c>
      <c r="T3037" t="s">
        <v>8348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ROUND(SUM((Table1[[#This Row],[pledged]]/Table1[[#This Row],[goal]])*100),0)</f>
        <v>127</v>
      </c>
      <c r="P3038" s="8">
        <f>IFERROR(Table1[[#This Row],[pledged]]/Table1[[#This Row],[backers_count]],"0")</f>
        <v>96.300911854103347</v>
      </c>
      <c r="Q3038" s="13">
        <f>(((Table1[[#This Row],[deadline]]/60)/60)/24)+DATE(1970,1,1)</f>
        <v>41502.499305555553</v>
      </c>
      <c r="R3038" s="13">
        <f>(((Table1[[#This Row],[launched_at]]/60)/60)/24)+DATE(1970,1,1)</f>
        <v>41466.785231481481</v>
      </c>
      <c r="S3038" t="s">
        <v>8352</v>
      </c>
      <c r="T3038" t="s">
        <v>8348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ROUND(SUM((Table1[[#This Row],[pledged]]/Table1[[#This Row],[goal]])*100),0)</f>
        <v>213</v>
      </c>
      <c r="P3039" s="8">
        <f>IFERROR(Table1[[#This Row],[pledged]]/Table1[[#This Row],[backers_count]],"0")</f>
        <v>33.3125</v>
      </c>
      <c r="Q3039" s="13">
        <f>(((Table1[[#This Row],[deadline]]/60)/60)/24)+DATE(1970,1,1)</f>
        <v>40453.207638888889</v>
      </c>
      <c r="R3039" s="13">
        <f>(((Table1[[#This Row],[launched_at]]/60)/60)/24)+DATE(1970,1,1)</f>
        <v>40378.893206018518</v>
      </c>
      <c r="S3039" t="s">
        <v>8352</v>
      </c>
      <c r="T3039" t="s">
        <v>8348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ROUND(SUM((Table1[[#This Row],[pledged]]/Table1[[#This Row],[goal]])*100),0)</f>
        <v>101</v>
      </c>
      <c r="P3040" s="8">
        <f>IFERROR(Table1[[#This Row],[pledged]]/Table1[[#This Row],[backers_count]],"0")</f>
        <v>37.222222222222221</v>
      </c>
      <c r="Q3040" s="13">
        <f>(((Table1[[#This Row],[deadline]]/60)/60)/24)+DATE(1970,1,1)</f>
        <v>42433.252280092594</v>
      </c>
      <c r="R3040" s="13">
        <f>(((Table1[[#This Row],[launched_at]]/60)/60)/24)+DATE(1970,1,1)</f>
        <v>42373.252280092594</v>
      </c>
      <c r="S3040" t="s">
        <v>8352</v>
      </c>
      <c r="T3040" t="s">
        <v>8348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ROUND(SUM((Table1[[#This Row],[pledged]]/Table1[[#This Row],[goal]])*100),0)</f>
        <v>109</v>
      </c>
      <c r="P3041" s="8">
        <f>IFERROR(Table1[[#This Row],[pledged]]/Table1[[#This Row],[backers_count]],"0")</f>
        <v>92.130423728813554</v>
      </c>
      <c r="Q3041" s="13">
        <f>(((Table1[[#This Row],[deadline]]/60)/60)/24)+DATE(1970,1,1)</f>
        <v>41637.332638888889</v>
      </c>
      <c r="R3041" s="13">
        <f>(((Table1[[#This Row],[launched_at]]/60)/60)/24)+DATE(1970,1,1)</f>
        <v>41610.794421296298</v>
      </c>
      <c r="S3041" t="s">
        <v>8352</v>
      </c>
      <c r="T3041" t="s">
        <v>8348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ROUND(SUM((Table1[[#This Row],[pledged]]/Table1[[#This Row],[goal]])*100),0)</f>
        <v>108</v>
      </c>
      <c r="P3042" s="8">
        <f>IFERROR(Table1[[#This Row],[pledged]]/Table1[[#This Row],[backers_count]],"0")</f>
        <v>76.785714285714292</v>
      </c>
      <c r="Q3042" s="13">
        <f>(((Table1[[#This Row],[deadline]]/60)/60)/24)+DATE(1970,1,1)</f>
        <v>42181.958333333328</v>
      </c>
      <c r="R3042" s="13">
        <f>(((Table1[[#This Row],[launched_at]]/60)/60)/24)+DATE(1970,1,1)</f>
        <v>42177.791909722218</v>
      </c>
      <c r="S3042" t="s">
        <v>8352</v>
      </c>
      <c r="T3042" t="s">
        <v>8348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ROUND(SUM((Table1[[#This Row],[pledged]]/Table1[[#This Row],[goal]])*100),0)</f>
        <v>110</v>
      </c>
      <c r="P3043" s="8">
        <f>IFERROR(Table1[[#This Row],[pledged]]/Table1[[#This Row],[backers_count]],"0")</f>
        <v>96.526315789473685</v>
      </c>
      <c r="Q3043" s="13">
        <f>(((Table1[[#This Row],[deadline]]/60)/60)/24)+DATE(1970,1,1)</f>
        <v>42389.868611111116</v>
      </c>
      <c r="R3043" s="13">
        <f>(((Table1[[#This Row],[launched_at]]/60)/60)/24)+DATE(1970,1,1)</f>
        <v>42359.868611111116</v>
      </c>
      <c r="S3043" t="s">
        <v>8352</v>
      </c>
      <c r="T3043" t="s">
        <v>8348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ROUND(SUM((Table1[[#This Row],[pledged]]/Table1[[#This Row],[goal]])*100),0)</f>
        <v>128</v>
      </c>
      <c r="P3044" s="8">
        <f>IFERROR(Table1[[#This Row],[pledged]]/Table1[[#This Row],[backers_count]],"0")</f>
        <v>51.891891891891895</v>
      </c>
      <c r="Q3044" s="13">
        <f>(((Table1[[#This Row],[deadline]]/60)/60)/24)+DATE(1970,1,1)</f>
        <v>42283.688043981485</v>
      </c>
      <c r="R3044" s="13">
        <f>(((Table1[[#This Row],[launched_at]]/60)/60)/24)+DATE(1970,1,1)</f>
        <v>42253.688043981485</v>
      </c>
      <c r="S3044" t="s">
        <v>8352</v>
      </c>
      <c r="T3044" t="s">
        <v>8348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ROUND(SUM((Table1[[#This Row],[pledged]]/Table1[[#This Row],[goal]])*100),0)</f>
        <v>110</v>
      </c>
      <c r="P3045" s="8">
        <f>IFERROR(Table1[[#This Row],[pledged]]/Table1[[#This Row],[backers_count]],"0")</f>
        <v>128.9140625</v>
      </c>
      <c r="Q3045" s="13">
        <f>(((Table1[[#This Row],[deadline]]/60)/60)/24)+DATE(1970,1,1)</f>
        <v>42110.118055555555</v>
      </c>
      <c r="R3045" s="13">
        <f>(((Table1[[#This Row],[launched_at]]/60)/60)/24)+DATE(1970,1,1)</f>
        <v>42083.070590277777</v>
      </c>
      <c r="S3045" t="s">
        <v>8352</v>
      </c>
      <c r="T3045" t="s">
        <v>8348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ROUND(SUM((Table1[[#This Row],[pledged]]/Table1[[#This Row],[goal]])*100),0)</f>
        <v>109</v>
      </c>
      <c r="P3046" s="8">
        <f>IFERROR(Table1[[#This Row],[pledged]]/Table1[[#This Row],[backers_count]],"0")</f>
        <v>84.108974358974365</v>
      </c>
      <c r="Q3046" s="13">
        <f>(((Table1[[#This Row],[deadline]]/60)/60)/24)+DATE(1970,1,1)</f>
        <v>42402.7268287037</v>
      </c>
      <c r="R3046" s="13">
        <f>(((Table1[[#This Row],[launched_at]]/60)/60)/24)+DATE(1970,1,1)</f>
        <v>42387.7268287037</v>
      </c>
      <c r="S3046" t="s">
        <v>8352</v>
      </c>
      <c r="T3046" t="s">
        <v>8348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ROUND(SUM((Table1[[#This Row],[pledged]]/Table1[[#This Row],[goal]])*100),0)</f>
        <v>133</v>
      </c>
      <c r="P3047" s="8">
        <f>IFERROR(Table1[[#This Row],[pledged]]/Table1[[#This Row],[backers_count]],"0")</f>
        <v>82.941562500000003</v>
      </c>
      <c r="Q3047" s="13">
        <f>(((Table1[[#This Row],[deadline]]/60)/60)/24)+DATE(1970,1,1)</f>
        <v>41873.155729166669</v>
      </c>
      <c r="R3047" s="13">
        <f>(((Table1[[#This Row],[launched_at]]/60)/60)/24)+DATE(1970,1,1)</f>
        <v>41843.155729166669</v>
      </c>
      <c r="S3047" t="s">
        <v>8352</v>
      </c>
      <c r="T3047" t="s">
        <v>8348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ROUND(SUM((Table1[[#This Row],[pledged]]/Table1[[#This Row],[goal]])*100),0)</f>
        <v>191</v>
      </c>
      <c r="P3048" s="8">
        <f>IFERROR(Table1[[#This Row],[pledged]]/Table1[[#This Row],[backers_count]],"0")</f>
        <v>259.94827586206895</v>
      </c>
      <c r="Q3048" s="13">
        <f>(((Table1[[#This Row],[deadline]]/60)/60)/24)+DATE(1970,1,1)</f>
        <v>41892.202777777777</v>
      </c>
      <c r="R3048" s="13">
        <f>(((Table1[[#This Row],[launched_at]]/60)/60)/24)+DATE(1970,1,1)</f>
        <v>41862.803078703706</v>
      </c>
      <c r="S3048" t="s">
        <v>8352</v>
      </c>
      <c r="T3048" t="s">
        <v>8348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ROUND(SUM((Table1[[#This Row],[pledged]]/Table1[[#This Row],[goal]])*100),0)</f>
        <v>149</v>
      </c>
      <c r="P3049" s="8">
        <f>IFERROR(Table1[[#This Row],[pledged]]/Table1[[#This Row],[backers_count]],"0")</f>
        <v>37.25</v>
      </c>
      <c r="Q3049" s="13">
        <f>(((Table1[[#This Row],[deadline]]/60)/60)/24)+DATE(1970,1,1)</f>
        <v>42487.552777777775</v>
      </c>
      <c r="R3049" s="13">
        <f>(((Table1[[#This Row],[launched_at]]/60)/60)/24)+DATE(1970,1,1)</f>
        <v>42443.989050925928</v>
      </c>
      <c r="S3049" t="s">
        <v>8352</v>
      </c>
      <c r="T3049" t="s">
        <v>8348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ROUND(SUM((Table1[[#This Row],[pledged]]/Table1[[#This Row],[goal]])*100),0)</f>
        <v>166</v>
      </c>
      <c r="P3050" s="8">
        <f>IFERROR(Table1[[#This Row],[pledged]]/Table1[[#This Row],[backers_count]],"0")</f>
        <v>177.02127659574469</v>
      </c>
      <c r="Q3050" s="13">
        <f>(((Table1[[#This Row],[deadline]]/60)/60)/24)+DATE(1970,1,1)</f>
        <v>42004.890277777777</v>
      </c>
      <c r="R3050" s="13">
        <f>(((Table1[[#This Row],[launched_at]]/60)/60)/24)+DATE(1970,1,1)</f>
        <v>41975.901180555549</v>
      </c>
      <c r="S3050" t="s">
        <v>8352</v>
      </c>
      <c r="T3050" t="s">
        <v>8348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ROUND(SUM((Table1[[#This Row],[pledged]]/Table1[[#This Row],[goal]])*100),0)</f>
        <v>107</v>
      </c>
      <c r="P3051" s="8">
        <f>IFERROR(Table1[[#This Row],[pledged]]/Table1[[#This Row],[backers_count]],"0")</f>
        <v>74.074074074074076</v>
      </c>
      <c r="Q3051" s="13">
        <f>(((Table1[[#This Row],[deadline]]/60)/60)/24)+DATE(1970,1,1)</f>
        <v>42169.014525462961</v>
      </c>
      <c r="R3051" s="13">
        <f>(((Table1[[#This Row],[launched_at]]/60)/60)/24)+DATE(1970,1,1)</f>
        <v>42139.014525462961</v>
      </c>
      <c r="S3051" t="s">
        <v>8352</v>
      </c>
      <c r="T3051" t="s">
        <v>8348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ROUND(SUM((Table1[[#This Row],[pledged]]/Table1[[#This Row],[goal]])*100),0)</f>
        <v>106</v>
      </c>
      <c r="P3052" s="8">
        <f>IFERROR(Table1[[#This Row],[pledged]]/Table1[[#This Row],[backers_count]],"0")</f>
        <v>70.666666666666671</v>
      </c>
      <c r="Q3052" s="13">
        <f>(((Table1[[#This Row],[deadline]]/60)/60)/24)+DATE(1970,1,1)</f>
        <v>42495.16851851852</v>
      </c>
      <c r="R3052" s="13">
        <f>(((Table1[[#This Row],[launched_at]]/60)/60)/24)+DATE(1970,1,1)</f>
        <v>42465.16851851852</v>
      </c>
      <c r="S3052" t="s">
        <v>8352</v>
      </c>
      <c r="T3052" t="s">
        <v>8348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ROUND(SUM((Table1[[#This Row],[pledged]]/Table1[[#This Row],[goal]])*100),0)</f>
        <v>24</v>
      </c>
      <c r="P3053" s="8">
        <f>IFERROR(Table1[[#This Row],[pledged]]/Table1[[#This Row],[backers_count]],"0")</f>
        <v>23.62857142857143</v>
      </c>
      <c r="Q3053" s="13">
        <f>(((Table1[[#This Row],[deadline]]/60)/60)/24)+DATE(1970,1,1)</f>
        <v>42774.416030092587</v>
      </c>
      <c r="R3053" s="13">
        <f>(((Table1[[#This Row],[launched_at]]/60)/60)/24)+DATE(1970,1,1)</f>
        <v>42744.416030092587</v>
      </c>
      <c r="S3053" t="s">
        <v>8352</v>
      </c>
      <c r="T3053" t="s">
        <v>8348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ROUND(SUM((Table1[[#This Row],[pledged]]/Table1[[#This Row],[goal]])*100),0)</f>
        <v>0</v>
      </c>
      <c r="P3054" s="8">
        <f>IFERROR(Table1[[#This Row],[pledged]]/Table1[[#This Row],[backers_count]],"0")</f>
        <v>37.5</v>
      </c>
      <c r="Q3054" s="13">
        <f>(((Table1[[#This Row],[deadline]]/60)/60)/24)+DATE(1970,1,1)</f>
        <v>42152.665972222225</v>
      </c>
      <c r="R3054" s="13">
        <f>(((Table1[[#This Row],[launched_at]]/60)/60)/24)+DATE(1970,1,1)</f>
        <v>42122.670069444444</v>
      </c>
      <c r="S3054" t="s">
        <v>8352</v>
      </c>
      <c r="T3054" t="s">
        <v>8348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ROUND(SUM((Table1[[#This Row],[pledged]]/Table1[[#This Row],[goal]])*100),0)</f>
        <v>0</v>
      </c>
      <c r="P3055" s="8">
        <f>IFERROR(Table1[[#This Row],[pledged]]/Table1[[#This Row],[backers_count]],"0")</f>
        <v>13.333333333333334</v>
      </c>
      <c r="Q3055" s="13">
        <f>(((Table1[[#This Row],[deadline]]/60)/60)/24)+DATE(1970,1,1)</f>
        <v>41914.165972222225</v>
      </c>
      <c r="R3055" s="13">
        <f>(((Table1[[#This Row],[launched_at]]/60)/60)/24)+DATE(1970,1,1)</f>
        <v>41862.761724537035</v>
      </c>
      <c r="S3055" t="s">
        <v>8352</v>
      </c>
      <c r="T3055" t="s">
        <v>8348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ROUND(SUM((Table1[[#This Row],[pledged]]/Table1[[#This Row],[goal]])*100),0)</f>
        <v>0</v>
      </c>
      <c r="P3056" s="8" t="str">
        <f>IFERROR(Table1[[#This Row],[pledged]]/Table1[[#This Row],[backers_count]],"0")</f>
        <v>0</v>
      </c>
      <c r="Q3056" s="13">
        <f>(((Table1[[#This Row],[deadline]]/60)/60)/24)+DATE(1970,1,1)</f>
        <v>42065.044444444444</v>
      </c>
      <c r="R3056" s="13">
        <f>(((Table1[[#This Row],[launched_at]]/60)/60)/24)+DATE(1970,1,1)</f>
        <v>42027.832800925928</v>
      </c>
      <c r="S3056" t="s">
        <v>8352</v>
      </c>
      <c r="T3056" t="s">
        <v>8348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ROUND(SUM((Table1[[#This Row],[pledged]]/Table1[[#This Row],[goal]])*100),0)</f>
        <v>0</v>
      </c>
      <c r="P3057" s="8">
        <f>IFERROR(Table1[[#This Row],[pledged]]/Table1[[#This Row],[backers_count]],"0")</f>
        <v>1</v>
      </c>
      <c r="Q3057" s="13">
        <f>(((Table1[[#This Row],[deadline]]/60)/60)/24)+DATE(1970,1,1)</f>
        <v>42013.95821759259</v>
      </c>
      <c r="R3057" s="13">
        <f>(((Table1[[#This Row],[launched_at]]/60)/60)/24)+DATE(1970,1,1)</f>
        <v>41953.95821759259</v>
      </c>
      <c r="S3057" t="s">
        <v>8352</v>
      </c>
      <c r="T3057" t="s">
        <v>8348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ROUND(SUM((Table1[[#This Row],[pledged]]/Table1[[#This Row],[goal]])*100),0)</f>
        <v>0</v>
      </c>
      <c r="P3058" s="8" t="str">
        <f>IFERROR(Table1[[#This Row],[pledged]]/Table1[[#This Row],[backers_count]],"0")</f>
        <v>0</v>
      </c>
      <c r="Q3058" s="13">
        <f>(((Table1[[#This Row],[deadline]]/60)/60)/24)+DATE(1970,1,1)</f>
        <v>41911.636388888888</v>
      </c>
      <c r="R3058" s="13">
        <f>(((Table1[[#This Row],[launched_at]]/60)/60)/24)+DATE(1970,1,1)</f>
        <v>41851.636388888888</v>
      </c>
      <c r="S3058" t="s">
        <v>8352</v>
      </c>
      <c r="T3058" t="s">
        <v>8348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ROUND(SUM((Table1[[#This Row],[pledged]]/Table1[[#This Row],[goal]])*100),0)</f>
        <v>0</v>
      </c>
      <c r="P3059" s="8" t="str">
        <f>IFERROR(Table1[[#This Row],[pledged]]/Table1[[#This Row],[backers_count]],"0")</f>
        <v>0</v>
      </c>
      <c r="Q3059" s="13">
        <f>(((Table1[[#This Row],[deadline]]/60)/60)/24)+DATE(1970,1,1)</f>
        <v>42463.608923611115</v>
      </c>
      <c r="R3059" s="13">
        <f>(((Table1[[#This Row],[launched_at]]/60)/60)/24)+DATE(1970,1,1)</f>
        <v>42433.650590277779</v>
      </c>
      <c r="S3059" t="s">
        <v>8352</v>
      </c>
      <c r="T3059" t="s">
        <v>8348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ROUND(SUM((Table1[[#This Row],[pledged]]/Table1[[#This Row],[goal]])*100),0)</f>
        <v>0</v>
      </c>
      <c r="P3060" s="8">
        <f>IFERROR(Table1[[#This Row],[pledged]]/Table1[[#This Row],[backers_count]],"0")</f>
        <v>1</v>
      </c>
      <c r="Q3060" s="13">
        <f>(((Table1[[#This Row],[deadline]]/60)/60)/24)+DATE(1970,1,1)</f>
        <v>42510.374305555553</v>
      </c>
      <c r="R3060" s="13">
        <f>(((Table1[[#This Row],[launched_at]]/60)/60)/24)+DATE(1970,1,1)</f>
        <v>42460.374305555553</v>
      </c>
      <c r="S3060" t="s">
        <v>8352</v>
      </c>
      <c r="T3060" t="s">
        <v>8348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ROUND(SUM((Table1[[#This Row],[pledged]]/Table1[[#This Row],[goal]])*100),0)</f>
        <v>3</v>
      </c>
      <c r="P3061" s="8">
        <f>IFERROR(Table1[[#This Row],[pledged]]/Table1[[#This Row],[backers_count]],"0")</f>
        <v>41</v>
      </c>
      <c r="Q3061" s="13">
        <f>(((Table1[[#This Row],[deadline]]/60)/60)/24)+DATE(1970,1,1)</f>
        <v>41859.935717592591</v>
      </c>
      <c r="R3061" s="13">
        <f>(((Table1[[#This Row],[launched_at]]/60)/60)/24)+DATE(1970,1,1)</f>
        <v>41829.935717592591</v>
      </c>
      <c r="S3061" t="s">
        <v>8352</v>
      </c>
      <c r="T3061" t="s">
        <v>8348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ROUND(SUM((Table1[[#This Row],[pledged]]/Table1[[#This Row],[goal]])*100),0)</f>
        <v>0</v>
      </c>
      <c r="P3062" s="8">
        <f>IFERROR(Table1[[#This Row],[pledged]]/Table1[[#This Row],[backers_count]],"0")</f>
        <v>55.833333333333336</v>
      </c>
      <c r="Q3062" s="13">
        <f>(((Table1[[#This Row],[deadline]]/60)/60)/24)+DATE(1970,1,1)</f>
        <v>42275.274699074071</v>
      </c>
      <c r="R3062" s="13">
        <f>(((Table1[[#This Row],[launched_at]]/60)/60)/24)+DATE(1970,1,1)</f>
        <v>42245.274699074071</v>
      </c>
      <c r="S3062" t="s">
        <v>8352</v>
      </c>
      <c r="T3062" t="s">
        <v>8348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ROUND(SUM((Table1[[#This Row],[pledged]]/Table1[[#This Row],[goal]])*100),0)</f>
        <v>0</v>
      </c>
      <c r="P3063" s="8" t="str">
        <f>IFERROR(Table1[[#This Row],[pledged]]/Table1[[#This Row],[backers_count]],"0")</f>
        <v>0</v>
      </c>
      <c r="Q3063" s="13">
        <f>(((Table1[[#This Row],[deadline]]/60)/60)/24)+DATE(1970,1,1)</f>
        <v>41864.784120370372</v>
      </c>
      <c r="R3063" s="13">
        <f>(((Table1[[#This Row],[launched_at]]/60)/60)/24)+DATE(1970,1,1)</f>
        <v>41834.784120370372</v>
      </c>
      <c r="S3063" t="s">
        <v>8352</v>
      </c>
      <c r="T3063" t="s">
        <v>8348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ROUND(SUM((Table1[[#This Row],[pledged]]/Table1[[#This Row],[goal]])*100),0)</f>
        <v>67</v>
      </c>
      <c r="P3064" s="8">
        <f>IFERROR(Table1[[#This Row],[pledged]]/Table1[[#This Row],[backers_count]],"0")</f>
        <v>99.761194029850742</v>
      </c>
      <c r="Q3064" s="13">
        <f>(((Table1[[#This Row],[deadline]]/60)/60)/24)+DATE(1970,1,1)</f>
        <v>42277.75</v>
      </c>
      <c r="R3064" s="13">
        <f>(((Table1[[#This Row],[launched_at]]/60)/60)/24)+DATE(1970,1,1)</f>
        <v>42248.535787037035</v>
      </c>
      <c r="S3064" t="s">
        <v>8352</v>
      </c>
      <c r="T3064" t="s">
        <v>8348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ROUND(SUM((Table1[[#This Row],[pledged]]/Table1[[#This Row],[goal]])*100),0)</f>
        <v>20</v>
      </c>
      <c r="P3065" s="8">
        <f>IFERROR(Table1[[#This Row],[pledged]]/Table1[[#This Row],[backers_count]],"0")</f>
        <v>25.521739130434781</v>
      </c>
      <c r="Q3065" s="13">
        <f>(((Table1[[#This Row],[deadline]]/60)/60)/24)+DATE(1970,1,1)</f>
        <v>42665.922893518517</v>
      </c>
      <c r="R3065" s="13">
        <f>(((Table1[[#This Row],[launched_at]]/60)/60)/24)+DATE(1970,1,1)</f>
        <v>42630.922893518517</v>
      </c>
      <c r="S3065" t="s">
        <v>8352</v>
      </c>
      <c r="T3065" t="s">
        <v>8348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ROUND(SUM((Table1[[#This Row],[pledged]]/Table1[[#This Row],[goal]])*100),0)</f>
        <v>11</v>
      </c>
      <c r="P3066" s="8">
        <f>IFERROR(Table1[[#This Row],[pledged]]/Table1[[#This Row],[backers_count]],"0")</f>
        <v>117.65277777777777</v>
      </c>
      <c r="Q3066" s="13">
        <f>(((Table1[[#This Row],[deadline]]/60)/60)/24)+DATE(1970,1,1)</f>
        <v>42330.290972222225</v>
      </c>
      <c r="R3066" s="13">
        <f>(((Table1[[#This Row],[launched_at]]/60)/60)/24)+DATE(1970,1,1)</f>
        <v>42299.130162037036</v>
      </c>
      <c r="S3066" t="s">
        <v>8352</v>
      </c>
      <c r="T3066" t="s">
        <v>8348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ROUND(SUM((Table1[[#This Row],[pledged]]/Table1[[#This Row],[goal]])*100),0)</f>
        <v>0</v>
      </c>
      <c r="P3067" s="8">
        <f>IFERROR(Table1[[#This Row],[pledged]]/Table1[[#This Row],[backers_count]],"0")</f>
        <v>5</v>
      </c>
      <c r="Q3067" s="13">
        <f>(((Table1[[#This Row],[deadline]]/60)/60)/24)+DATE(1970,1,1)</f>
        <v>41850.055231481485</v>
      </c>
      <c r="R3067" s="13">
        <f>(((Table1[[#This Row],[launched_at]]/60)/60)/24)+DATE(1970,1,1)</f>
        <v>41825.055231481485</v>
      </c>
      <c r="S3067" t="s">
        <v>8352</v>
      </c>
      <c r="T3067" t="s">
        <v>8348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ROUND(SUM((Table1[[#This Row],[pledged]]/Table1[[#This Row],[goal]])*100),0)</f>
        <v>12</v>
      </c>
      <c r="P3068" s="8">
        <f>IFERROR(Table1[[#This Row],[pledged]]/Table1[[#This Row],[backers_count]],"0")</f>
        <v>2796.6666666666665</v>
      </c>
      <c r="Q3068" s="13">
        <f>(((Table1[[#This Row],[deadline]]/60)/60)/24)+DATE(1970,1,1)</f>
        <v>42561.228437500002</v>
      </c>
      <c r="R3068" s="13">
        <f>(((Table1[[#This Row],[launched_at]]/60)/60)/24)+DATE(1970,1,1)</f>
        <v>42531.228437500002</v>
      </c>
      <c r="S3068" t="s">
        <v>8352</v>
      </c>
      <c r="T3068" t="s">
        <v>8348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ROUND(SUM((Table1[[#This Row],[pledged]]/Table1[[#This Row],[goal]])*100),0)</f>
        <v>3</v>
      </c>
      <c r="P3069" s="8">
        <f>IFERROR(Table1[[#This Row],[pledged]]/Table1[[#This Row],[backers_count]],"0")</f>
        <v>200</v>
      </c>
      <c r="Q3069" s="13">
        <f>(((Table1[[#This Row],[deadline]]/60)/60)/24)+DATE(1970,1,1)</f>
        <v>42256.938414351855</v>
      </c>
      <c r="R3069" s="13">
        <f>(((Table1[[#This Row],[launched_at]]/60)/60)/24)+DATE(1970,1,1)</f>
        <v>42226.938414351855</v>
      </c>
      <c r="S3069" t="s">
        <v>8352</v>
      </c>
      <c r="T3069" t="s">
        <v>8348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ROUND(SUM((Table1[[#This Row],[pledged]]/Table1[[#This Row],[goal]])*100),0)</f>
        <v>0</v>
      </c>
      <c r="P3070" s="8">
        <f>IFERROR(Table1[[#This Row],[pledged]]/Table1[[#This Row],[backers_count]],"0")</f>
        <v>87.5</v>
      </c>
      <c r="Q3070" s="13">
        <f>(((Table1[[#This Row],[deadline]]/60)/60)/24)+DATE(1970,1,1)</f>
        <v>42293.691574074073</v>
      </c>
      <c r="R3070" s="13">
        <f>(((Table1[[#This Row],[launched_at]]/60)/60)/24)+DATE(1970,1,1)</f>
        <v>42263.691574074073</v>
      </c>
      <c r="S3070" t="s">
        <v>8352</v>
      </c>
      <c r="T3070" t="s">
        <v>8348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ROUND(SUM((Table1[[#This Row],[pledged]]/Table1[[#This Row],[goal]])*100),0)</f>
        <v>14</v>
      </c>
      <c r="P3071" s="8">
        <f>IFERROR(Table1[[#This Row],[pledged]]/Table1[[#This Row],[backers_count]],"0")</f>
        <v>20.142857142857142</v>
      </c>
      <c r="Q3071" s="13">
        <f>(((Table1[[#This Row],[deadline]]/60)/60)/24)+DATE(1970,1,1)</f>
        <v>41987.833726851852</v>
      </c>
      <c r="R3071" s="13">
        <f>(((Table1[[#This Row],[launched_at]]/60)/60)/24)+DATE(1970,1,1)</f>
        <v>41957.833726851852</v>
      </c>
      <c r="S3071" t="s">
        <v>8352</v>
      </c>
      <c r="T3071" t="s">
        <v>8348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ROUND(SUM((Table1[[#This Row],[pledged]]/Table1[[#This Row],[goal]])*100),0)</f>
        <v>3</v>
      </c>
      <c r="P3072" s="8">
        <f>IFERROR(Table1[[#This Row],[pledged]]/Table1[[#This Row],[backers_count]],"0")</f>
        <v>20.875</v>
      </c>
      <c r="Q3072" s="13">
        <f>(((Table1[[#This Row],[deadline]]/60)/60)/24)+DATE(1970,1,1)</f>
        <v>42711.733437499999</v>
      </c>
      <c r="R3072" s="13">
        <f>(((Table1[[#This Row],[launched_at]]/60)/60)/24)+DATE(1970,1,1)</f>
        <v>42690.733437499999</v>
      </c>
      <c r="S3072" t="s">
        <v>8352</v>
      </c>
      <c r="T3072" t="s">
        <v>8348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ROUND(SUM((Table1[[#This Row],[pledged]]/Table1[[#This Row],[goal]])*100),0)</f>
        <v>60</v>
      </c>
      <c r="P3073" s="8">
        <f>IFERROR(Table1[[#This Row],[pledged]]/Table1[[#This Row],[backers_count]],"0")</f>
        <v>61.307692307692307</v>
      </c>
      <c r="Q3073" s="13">
        <f>(((Table1[[#This Row],[deadline]]/60)/60)/24)+DATE(1970,1,1)</f>
        <v>42115.249305555553</v>
      </c>
      <c r="R3073" s="13">
        <f>(((Table1[[#This Row],[launched_at]]/60)/60)/24)+DATE(1970,1,1)</f>
        <v>42097.732418981483</v>
      </c>
      <c r="S3073" t="s">
        <v>8352</v>
      </c>
      <c r="T3073" t="s">
        <v>8348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ROUND(SUM((Table1[[#This Row],[pledged]]/Table1[[#This Row],[goal]])*100),0)</f>
        <v>0</v>
      </c>
      <c r="P3074" s="8">
        <f>IFERROR(Table1[[#This Row],[pledged]]/Table1[[#This Row],[backers_count]],"0")</f>
        <v>1</v>
      </c>
      <c r="Q3074" s="13">
        <f>(((Table1[[#This Row],[deadline]]/60)/60)/24)+DATE(1970,1,1)</f>
        <v>42673.073611111111</v>
      </c>
      <c r="R3074" s="13">
        <f>(((Table1[[#This Row],[launched_at]]/60)/60)/24)+DATE(1970,1,1)</f>
        <v>42658.690532407403</v>
      </c>
      <c r="S3074" t="s">
        <v>8352</v>
      </c>
      <c r="T3074" t="s">
        <v>8348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ROUND(SUM((Table1[[#This Row],[pledged]]/Table1[[#This Row],[goal]])*100),0)</f>
        <v>0</v>
      </c>
      <c r="P3075" s="8">
        <f>IFERROR(Table1[[#This Row],[pledged]]/Table1[[#This Row],[backers_count]],"0")</f>
        <v>92.142857142857139</v>
      </c>
      <c r="Q3075" s="13">
        <f>(((Table1[[#This Row],[deadline]]/60)/60)/24)+DATE(1970,1,1)</f>
        <v>42169.804861111115</v>
      </c>
      <c r="R3075" s="13">
        <f>(((Table1[[#This Row],[launched_at]]/60)/60)/24)+DATE(1970,1,1)</f>
        <v>42111.684027777781</v>
      </c>
      <c r="S3075" t="s">
        <v>8352</v>
      </c>
      <c r="T3075" t="s">
        <v>8348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ROUND(SUM((Table1[[#This Row],[pledged]]/Table1[[#This Row],[goal]])*100),0)</f>
        <v>0</v>
      </c>
      <c r="P3076" s="8">
        <f>IFERROR(Table1[[#This Row],[pledged]]/Table1[[#This Row],[backers_count]],"0")</f>
        <v>7.333333333333333</v>
      </c>
      <c r="Q3076" s="13">
        <f>(((Table1[[#This Row],[deadline]]/60)/60)/24)+DATE(1970,1,1)</f>
        <v>42439.571284722217</v>
      </c>
      <c r="R3076" s="13">
        <f>(((Table1[[#This Row],[launched_at]]/60)/60)/24)+DATE(1970,1,1)</f>
        <v>42409.571284722217</v>
      </c>
      <c r="S3076" t="s">
        <v>8352</v>
      </c>
      <c r="T3076" t="s">
        <v>8348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ROUND(SUM((Table1[[#This Row],[pledged]]/Table1[[#This Row],[goal]])*100),0)</f>
        <v>9</v>
      </c>
      <c r="P3077" s="8">
        <f>IFERROR(Table1[[#This Row],[pledged]]/Table1[[#This Row],[backers_count]],"0")</f>
        <v>64.8</v>
      </c>
      <c r="Q3077" s="13">
        <f>(((Table1[[#This Row],[deadline]]/60)/60)/24)+DATE(1970,1,1)</f>
        <v>42601.102314814809</v>
      </c>
      <c r="R3077" s="13">
        <f>(((Table1[[#This Row],[launched_at]]/60)/60)/24)+DATE(1970,1,1)</f>
        <v>42551.102314814809</v>
      </c>
      <c r="S3077" t="s">
        <v>8352</v>
      </c>
      <c r="T3077" t="s">
        <v>8348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ROUND(SUM((Table1[[#This Row],[pledged]]/Table1[[#This Row],[goal]])*100),0)</f>
        <v>15</v>
      </c>
      <c r="P3078" s="8">
        <f>IFERROR(Table1[[#This Row],[pledged]]/Table1[[#This Row],[backers_count]],"0")</f>
        <v>30.12</v>
      </c>
      <c r="Q3078" s="13">
        <f>(((Table1[[#This Row],[deadline]]/60)/60)/24)+DATE(1970,1,1)</f>
        <v>42286.651886574073</v>
      </c>
      <c r="R3078" s="13">
        <f>(((Table1[[#This Row],[launched_at]]/60)/60)/24)+DATE(1970,1,1)</f>
        <v>42226.651886574073</v>
      </c>
      <c r="S3078" t="s">
        <v>8352</v>
      </c>
      <c r="T3078" t="s">
        <v>8348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ROUND(SUM((Table1[[#This Row],[pledged]]/Table1[[#This Row],[goal]])*100),0)</f>
        <v>0</v>
      </c>
      <c r="P3079" s="8">
        <f>IFERROR(Table1[[#This Row],[pledged]]/Table1[[#This Row],[backers_count]],"0")</f>
        <v>52.5</v>
      </c>
      <c r="Q3079" s="13">
        <f>(((Table1[[#This Row],[deadline]]/60)/60)/24)+DATE(1970,1,1)</f>
        <v>42796.956921296296</v>
      </c>
      <c r="R3079" s="13">
        <f>(((Table1[[#This Row],[launched_at]]/60)/60)/24)+DATE(1970,1,1)</f>
        <v>42766.956921296296</v>
      </c>
      <c r="S3079" t="s">
        <v>8352</v>
      </c>
      <c r="T3079" t="s">
        <v>8348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ROUND(SUM((Table1[[#This Row],[pledged]]/Table1[[#This Row],[goal]])*100),0)</f>
        <v>0</v>
      </c>
      <c r="P3080" s="8">
        <f>IFERROR(Table1[[#This Row],[pledged]]/Table1[[#This Row],[backers_count]],"0")</f>
        <v>23.666666666666668</v>
      </c>
      <c r="Q3080" s="13">
        <f>(((Table1[[#This Row],[deadline]]/60)/60)/24)+DATE(1970,1,1)</f>
        <v>42061.138831018514</v>
      </c>
      <c r="R3080" s="13">
        <f>(((Table1[[#This Row],[launched_at]]/60)/60)/24)+DATE(1970,1,1)</f>
        <v>42031.138831018514</v>
      </c>
      <c r="S3080" t="s">
        <v>8352</v>
      </c>
      <c r="T3080" t="s">
        <v>8348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ROUND(SUM((Table1[[#This Row],[pledged]]/Table1[[#This Row],[goal]])*100),0)</f>
        <v>1</v>
      </c>
      <c r="P3081" s="8">
        <f>IFERROR(Table1[[#This Row],[pledged]]/Table1[[#This Row],[backers_count]],"0")</f>
        <v>415.77777777777777</v>
      </c>
      <c r="Q3081" s="13">
        <f>(((Table1[[#This Row],[deadline]]/60)/60)/24)+DATE(1970,1,1)</f>
        <v>42085.671701388885</v>
      </c>
      <c r="R3081" s="13">
        <f>(((Table1[[#This Row],[launched_at]]/60)/60)/24)+DATE(1970,1,1)</f>
        <v>42055.713368055556</v>
      </c>
      <c r="S3081" t="s">
        <v>8352</v>
      </c>
      <c r="T3081" t="s">
        <v>8348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ROUND(SUM((Table1[[#This Row],[pledged]]/Table1[[#This Row],[goal]])*100),0)</f>
        <v>0</v>
      </c>
      <c r="P3082" s="8">
        <f>IFERROR(Table1[[#This Row],[pledged]]/Table1[[#This Row],[backers_count]],"0")</f>
        <v>53.714285714285715</v>
      </c>
      <c r="Q3082" s="13">
        <f>(((Table1[[#This Row],[deadline]]/60)/60)/24)+DATE(1970,1,1)</f>
        <v>42000.0699537037</v>
      </c>
      <c r="R3082" s="13">
        <f>(((Table1[[#This Row],[launched_at]]/60)/60)/24)+DATE(1970,1,1)</f>
        <v>41940.028287037036</v>
      </c>
      <c r="S3082" t="s">
        <v>8352</v>
      </c>
      <c r="T3082" t="s">
        <v>8348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ROUND(SUM((Table1[[#This Row],[pledged]]/Table1[[#This Row],[goal]])*100),0)</f>
        <v>0</v>
      </c>
      <c r="P3083" s="8">
        <f>IFERROR(Table1[[#This Row],[pledged]]/Table1[[#This Row],[backers_count]],"0")</f>
        <v>420.6</v>
      </c>
      <c r="Q3083" s="13">
        <f>(((Table1[[#This Row],[deadline]]/60)/60)/24)+DATE(1970,1,1)</f>
        <v>42267.181608796294</v>
      </c>
      <c r="R3083" s="13">
        <f>(((Table1[[#This Row],[launched_at]]/60)/60)/24)+DATE(1970,1,1)</f>
        <v>42237.181608796294</v>
      </c>
      <c r="S3083" t="s">
        <v>8352</v>
      </c>
      <c r="T3083" t="s">
        <v>8348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ROUND(SUM((Table1[[#This Row],[pledged]]/Table1[[#This Row],[goal]])*100),0)</f>
        <v>0</v>
      </c>
      <c r="P3084" s="8" t="str">
        <f>IFERROR(Table1[[#This Row],[pledged]]/Table1[[#This Row],[backers_count]],"0")</f>
        <v>0</v>
      </c>
      <c r="Q3084" s="13">
        <f>(((Table1[[#This Row],[deadline]]/60)/60)/24)+DATE(1970,1,1)</f>
        <v>42323.96465277778</v>
      </c>
      <c r="R3084" s="13">
        <f>(((Table1[[#This Row],[launched_at]]/60)/60)/24)+DATE(1970,1,1)</f>
        <v>42293.922986111109</v>
      </c>
      <c r="S3084" t="s">
        <v>8352</v>
      </c>
      <c r="T3084" t="s">
        <v>8348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ROUND(SUM((Table1[[#This Row],[pledged]]/Table1[[#This Row],[goal]])*100),0)</f>
        <v>0</v>
      </c>
      <c r="P3085" s="8">
        <f>IFERROR(Table1[[#This Row],[pledged]]/Table1[[#This Row],[backers_count]],"0")</f>
        <v>18.666666666666668</v>
      </c>
      <c r="Q3085" s="13">
        <f>(((Table1[[#This Row],[deadline]]/60)/60)/24)+DATE(1970,1,1)</f>
        <v>41883.208333333336</v>
      </c>
      <c r="R3085" s="13">
        <f>(((Table1[[#This Row],[launched_at]]/60)/60)/24)+DATE(1970,1,1)</f>
        <v>41853.563402777778</v>
      </c>
      <c r="S3085" t="s">
        <v>8352</v>
      </c>
      <c r="T3085" t="s">
        <v>8348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ROUND(SUM((Table1[[#This Row],[pledged]]/Table1[[#This Row],[goal]])*100),0)</f>
        <v>12</v>
      </c>
      <c r="P3086" s="8">
        <f>IFERROR(Table1[[#This Row],[pledged]]/Table1[[#This Row],[backers_count]],"0")</f>
        <v>78.333333333333329</v>
      </c>
      <c r="Q3086" s="13">
        <f>(((Table1[[#This Row],[deadline]]/60)/60)/24)+DATE(1970,1,1)</f>
        <v>42129.783333333333</v>
      </c>
      <c r="R3086" s="13">
        <f>(((Table1[[#This Row],[launched_at]]/60)/60)/24)+DATE(1970,1,1)</f>
        <v>42100.723738425921</v>
      </c>
      <c r="S3086" t="s">
        <v>8352</v>
      </c>
      <c r="T3086" t="s">
        <v>8348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ROUND(SUM((Table1[[#This Row],[pledged]]/Table1[[#This Row],[goal]])*100),0)</f>
        <v>2</v>
      </c>
      <c r="P3087" s="8">
        <f>IFERROR(Table1[[#This Row],[pledged]]/Table1[[#This Row],[backers_count]],"0")</f>
        <v>67.777777777777771</v>
      </c>
      <c r="Q3087" s="13">
        <f>(((Table1[[#This Row],[deadline]]/60)/60)/24)+DATE(1970,1,1)</f>
        <v>42276.883784722217</v>
      </c>
      <c r="R3087" s="13">
        <f>(((Table1[[#This Row],[launched_at]]/60)/60)/24)+DATE(1970,1,1)</f>
        <v>42246.883784722217</v>
      </c>
      <c r="S3087" t="s">
        <v>8352</v>
      </c>
      <c r="T3087" t="s">
        <v>8348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ROUND(SUM((Table1[[#This Row],[pledged]]/Table1[[#This Row],[goal]])*100),0)</f>
        <v>0</v>
      </c>
      <c r="P3088" s="8">
        <f>IFERROR(Table1[[#This Row],[pledged]]/Table1[[#This Row],[backers_count]],"0")</f>
        <v>16.666666666666668</v>
      </c>
      <c r="Q3088" s="13">
        <f>(((Table1[[#This Row],[deadline]]/60)/60)/24)+DATE(1970,1,1)</f>
        <v>42233.67082175926</v>
      </c>
      <c r="R3088" s="13">
        <f>(((Table1[[#This Row],[launched_at]]/60)/60)/24)+DATE(1970,1,1)</f>
        <v>42173.67082175926</v>
      </c>
      <c r="S3088" t="s">
        <v>8352</v>
      </c>
      <c r="T3088" t="s">
        <v>8348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ROUND(SUM((Table1[[#This Row],[pledged]]/Table1[[#This Row],[goal]])*100),0)</f>
        <v>1</v>
      </c>
      <c r="P3089" s="8">
        <f>IFERROR(Table1[[#This Row],[pledged]]/Table1[[#This Row],[backers_count]],"0")</f>
        <v>62.5</v>
      </c>
      <c r="Q3089" s="13">
        <f>(((Table1[[#This Row],[deadline]]/60)/60)/24)+DATE(1970,1,1)</f>
        <v>42725.192013888889</v>
      </c>
      <c r="R3089" s="13">
        <f>(((Table1[[#This Row],[launched_at]]/60)/60)/24)+DATE(1970,1,1)</f>
        <v>42665.150347222225</v>
      </c>
      <c r="S3089" t="s">
        <v>8352</v>
      </c>
      <c r="T3089" t="s">
        <v>8348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ROUND(SUM((Table1[[#This Row],[pledged]]/Table1[[#This Row],[goal]])*100),0)</f>
        <v>0</v>
      </c>
      <c r="P3090" s="8">
        <f>IFERROR(Table1[[#This Row],[pledged]]/Table1[[#This Row],[backers_count]],"0")</f>
        <v>42</v>
      </c>
      <c r="Q3090" s="13">
        <f>(((Table1[[#This Row],[deadline]]/60)/60)/24)+DATE(1970,1,1)</f>
        <v>42012.570138888885</v>
      </c>
      <c r="R3090" s="13">
        <f>(((Table1[[#This Row],[launched_at]]/60)/60)/24)+DATE(1970,1,1)</f>
        <v>41981.57230324074</v>
      </c>
      <c r="S3090" t="s">
        <v>8352</v>
      </c>
      <c r="T3090" t="s">
        <v>8348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ROUND(SUM((Table1[[#This Row],[pledged]]/Table1[[#This Row],[goal]])*100),0)</f>
        <v>23</v>
      </c>
      <c r="P3091" s="8">
        <f>IFERROR(Table1[[#This Row],[pledged]]/Table1[[#This Row],[backers_count]],"0")</f>
        <v>130.0888888888889</v>
      </c>
      <c r="Q3091" s="13">
        <f>(((Table1[[#This Row],[deadline]]/60)/60)/24)+DATE(1970,1,1)</f>
        <v>42560.082638888889</v>
      </c>
      <c r="R3091" s="13">
        <f>(((Table1[[#This Row],[launched_at]]/60)/60)/24)+DATE(1970,1,1)</f>
        <v>42528.542627314819</v>
      </c>
      <c r="S3091" t="s">
        <v>8352</v>
      </c>
      <c r="T3091" t="s">
        <v>8348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ROUND(SUM((Table1[[#This Row],[pledged]]/Table1[[#This Row],[goal]])*100),0)</f>
        <v>5</v>
      </c>
      <c r="P3092" s="8">
        <f>IFERROR(Table1[[#This Row],[pledged]]/Table1[[#This Row],[backers_count]],"0")</f>
        <v>1270.2222222222222</v>
      </c>
      <c r="Q3092" s="13">
        <f>(((Table1[[#This Row],[deadline]]/60)/60)/24)+DATE(1970,1,1)</f>
        <v>42125.777141203704</v>
      </c>
      <c r="R3092" s="13">
        <f>(((Table1[[#This Row],[launched_at]]/60)/60)/24)+DATE(1970,1,1)</f>
        <v>42065.818807870368</v>
      </c>
      <c r="S3092" t="s">
        <v>8352</v>
      </c>
      <c r="T3092" t="s">
        <v>8348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ROUND(SUM((Table1[[#This Row],[pledged]]/Table1[[#This Row],[goal]])*100),0)</f>
        <v>16</v>
      </c>
      <c r="P3093" s="8">
        <f>IFERROR(Table1[[#This Row],[pledged]]/Table1[[#This Row],[backers_count]],"0")</f>
        <v>88.444444444444443</v>
      </c>
      <c r="Q3093" s="13">
        <f>(((Table1[[#This Row],[deadline]]/60)/60)/24)+DATE(1970,1,1)</f>
        <v>42596.948414351849</v>
      </c>
      <c r="R3093" s="13">
        <f>(((Table1[[#This Row],[launched_at]]/60)/60)/24)+DATE(1970,1,1)</f>
        <v>42566.948414351849</v>
      </c>
      <c r="S3093" t="s">
        <v>8352</v>
      </c>
      <c r="T3093" t="s">
        <v>8348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ROUND(SUM((Table1[[#This Row],[pledged]]/Table1[[#This Row],[goal]])*100),0)</f>
        <v>1</v>
      </c>
      <c r="P3094" s="8">
        <f>IFERROR(Table1[[#This Row],[pledged]]/Table1[[#This Row],[backers_count]],"0")</f>
        <v>56.342380952380957</v>
      </c>
      <c r="Q3094" s="13">
        <f>(((Table1[[#This Row],[deadline]]/60)/60)/24)+DATE(1970,1,1)</f>
        <v>42292.916666666672</v>
      </c>
      <c r="R3094" s="13">
        <f>(((Table1[[#This Row],[launched_at]]/60)/60)/24)+DATE(1970,1,1)</f>
        <v>42255.619351851856</v>
      </c>
      <c r="S3094" t="s">
        <v>8352</v>
      </c>
      <c r="T3094" t="s">
        <v>8348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ROUND(SUM((Table1[[#This Row],[pledged]]/Table1[[#This Row],[goal]])*100),0)</f>
        <v>23</v>
      </c>
      <c r="P3095" s="8">
        <f>IFERROR(Table1[[#This Row],[pledged]]/Table1[[#This Row],[backers_count]],"0")</f>
        <v>53.529411764705884</v>
      </c>
      <c r="Q3095" s="13">
        <f>(((Table1[[#This Row],[deadline]]/60)/60)/24)+DATE(1970,1,1)</f>
        <v>41791.165972222225</v>
      </c>
      <c r="R3095" s="13">
        <f>(((Table1[[#This Row],[launched_at]]/60)/60)/24)+DATE(1970,1,1)</f>
        <v>41760.909039351849</v>
      </c>
      <c r="S3095" t="s">
        <v>8352</v>
      </c>
      <c r="T3095" t="s">
        <v>8348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ROUND(SUM((Table1[[#This Row],[pledged]]/Table1[[#This Row],[goal]])*100),0)</f>
        <v>0</v>
      </c>
      <c r="P3096" s="8">
        <f>IFERROR(Table1[[#This Row],[pledged]]/Table1[[#This Row],[backers_count]],"0")</f>
        <v>25</v>
      </c>
      <c r="Q3096" s="13">
        <f>(((Table1[[#This Row],[deadline]]/60)/60)/24)+DATE(1970,1,1)</f>
        <v>42267.795787037037</v>
      </c>
      <c r="R3096" s="13">
        <f>(((Table1[[#This Row],[launched_at]]/60)/60)/24)+DATE(1970,1,1)</f>
        <v>42207.795787037037</v>
      </c>
      <c r="S3096" t="s">
        <v>8352</v>
      </c>
      <c r="T3096" t="s">
        <v>8348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ROUND(SUM((Table1[[#This Row],[pledged]]/Table1[[#This Row],[goal]])*100),0)</f>
        <v>0</v>
      </c>
      <c r="P3097" s="8">
        <f>IFERROR(Table1[[#This Row],[pledged]]/Table1[[#This Row],[backers_count]],"0")</f>
        <v>50</v>
      </c>
      <c r="Q3097" s="13">
        <f>(((Table1[[#This Row],[deadline]]/60)/60)/24)+DATE(1970,1,1)</f>
        <v>42583.025231481486</v>
      </c>
      <c r="R3097" s="13">
        <f>(((Table1[[#This Row],[launched_at]]/60)/60)/24)+DATE(1970,1,1)</f>
        <v>42523.025231481486</v>
      </c>
      <c r="S3097" t="s">
        <v>8352</v>
      </c>
      <c r="T3097" t="s">
        <v>8348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ROUND(SUM((Table1[[#This Row],[pledged]]/Table1[[#This Row],[goal]])*100),0)</f>
        <v>4</v>
      </c>
      <c r="P3098" s="8">
        <f>IFERROR(Table1[[#This Row],[pledged]]/Table1[[#This Row],[backers_count]],"0")</f>
        <v>56.785714285714285</v>
      </c>
      <c r="Q3098" s="13">
        <f>(((Table1[[#This Row],[deadline]]/60)/60)/24)+DATE(1970,1,1)</f>
        <v>42144.825532407413</v>
      </c>
      <c r="R3098" s="13">
        <f>(((Table1[[#This Row],[launched_at]]/60)/60)/24)+DATE(1970,1,1)</f>
        <v>42114.825532407413</v>
      </c>
      <c r="S3098" t="s">
        <v>8352</v>
      </c>
      <c r="T3098" t="s">
        <v>8348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ROUND(SUM((Table1[[#This Row],[pledged]]/Table1[[#This Row],[goal]])*100),0)</f>
        <v>17</v>
      </c>
      <c r="P3099" s="8">
        <f>IFERROR(Table1[[#This Row],[pledged]]/Table1[[#This Row],[backers_count]],"0")</f>
        <v>40.833333333333336</v>
      </c>
      <c r="Q3099" s="13">
        <f>(((Table1[[#This Row],[deadline]]/60)/60)/24)+DATE(1970,1,1)</f>
        <v>42650.583333333328</v>
      </c>
      <c r="R3099" s="13">
        <f>(((Table1[[#This Row],[launched_at]]/60)/60)/24)+DATE(1970,1,1)</f>
        <v>42629.503483796296</v>
      </c>
      <c r="S3099" t="s">
        <v>8352</v>
      </c>
      <c r="T3099" t="s">
        <v>8348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ROUND(SUM((Table1[[#This Row],[pledged]]/Table1[[#This Row],[goal]])*100),0)</f>
        <v>4</v>
      </c>
      <c r="P3100" s="8">
        <f>IFERROR(Table1[[#This Row],[pledged]]/Table1[[#This Row],[backers_count]],"0")</f>
        <v>65.111111111111114</v>
      </c>
      <c r="Q3100" s="13">
        <f>(((Table1[[#This Row],[deadline]]/60)/60)/24)+DATE(1970,1,1)</f>
        <v>42408.01180555555</v>
      </c>
      <c r="R3100" s="13">
        <f>(((Table1[[#This Row],[launched_at]]/60)/60)/24)+DATE(1970,1,1)</f>
        <v>42359.792233796295</v>
      </c>
      <c r="S3100" t="s">
        <v>8352</v>
      </c>
      <c r="T3100" t="s">
        <v>8348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ROUND(SUM((Table1[[#This Row],[pledged]]/Table1[[#This Row],[goal]])*100),0)</f>
        <v>14</v>
      </c>
      <c r="P3101" s="8">
        <f>IFERROR(Table1[[#This Row],[pledged]]/Table1[[#This Row],[backers_count]],"0")</f>
        <v>55.6</v>
      </c>
      <c r="Q3101" s="13">
        <f>(((Table1[[#This Row],[deadline]]/60)/60)/24)+DATE(1970,1,1)</f>
        <v>42412.189710648148</v>
      </c>
      <c r="R3101" s="13">
        <f>(((Table1[[#This Row],[launched_at]]/60)/60)/24)+DATE(1970,1,1)</f>
        <v>42382.189710648148</v>
      </c>
      <c r="S3101" t="s">
        <v>8352</v>
      </c>
      <c r="T3101" t="s">
        <v>8348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ROUND(SUM((Table1[[#This Row],[pledged]]/Table1[[#This Row],[goal]])*100),0)</f>
        <v>15</v>
      </c>
      <c r="P3102" s="8">
        <f>IFERROR(Table1[[#This Row],[pledged]]/Table1[[#This Row],[backers_count]],"0")</f>
        <v>140.53846153846155</v>
      </c>
      <c r="Q3102" s="13">
        <f>(((Table1[[#This Row],[deadline]]/60)/60)/24)+DATE(1970,1,1)</f>
        <v>41932.622395833336</v>
      </c>
      <c r="R3102" s="13">
        <f>(((Table1[[#This Row],[launched_at]]/60)/60)/24)+DATE(1970,1,1)</f>
        <v>41902.622395833336</v>
      </c>
      <c r="S3102" t="s">
        <v>8352</v>
      </c>
      <c r="T3102" t="s">
        <v>8348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ROUND(SUM((Table1[[#This Row],[pledged]]/Table1[[#This Row],[goal]])*100),0)</f>
        <v>12</v>
      </c>
      <c r="P3103" s="8">
        <f>IFERROR(Table1[[#This Row],[pledged]]/Table1[[#This Row],[backers_count]],"0")</f>
        <v>25</v>
      </c>
      <c r="Q3103" s="13">
        <f>(((Table1[[#This Row],[deadline]]/60)/60)/24)+DATE(1970,1,1)</f>
        <v>42201.330555555556</v>
      </c>
      <c r="R3103" s="13">
        <f>(((Table1[[#This Row],[launched_at]]/60)/60)/24)+DATE(1970,1,1)</f>
        <v>42171.383530092593</v>
      </c>
      <c r="S3103" t="s">
        <v>8352</v>
      </c>
      <c r="T3103" t="s">
        <v>8348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ROUND(SUM((Table1[[#This Row],[pledged]]/Table1[[#This Row],[goal]])*100),0)</f>
        <v>39</v>
      </c>
      <c r="P3104" s="8">
        <f>IFERROR(Table1[[#This Row],[pledged]]/Table1[[#This Row],[backers_count]],"0")</f>
        <v>69.533333333333331</v>
      </c>
      <c r="Q3104" s="13">
        <f>(((Table1[[#This Row],[deadline]]/60)/60)/24)+DATE(1970,1,1)</f>
        <v>42605.340486111112</v>
      </c>
      <c r="R3104" s="13">
        <f>(((Table1[[#This Row],[launched_at]]/60)/60)/24)+DATE(1970,1,1)</f>
        <v>42555.340486111112</v>
      </c>
      <c r="S3104" t="s">
        <v>8352</v>
      </c>
      <c r="T3104" t="s">
        <v>8348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ROUND(SUM((Table1[[#This Row],[pledged]]/Table1[[#This Row],[goal]])*100),0)</f>
        <v>0</v>
      </c>
      <c r="P3105" s="8">
        <f>IFERROR(Table1[[#This Row],[pledged]]/Table1[[#This Row],[backers_count]],"0")</f>
        <v>5.5</v>
      </c>
      <c r="Q3105" s="13">
        <f>(((Table1[[#This Row],[deadline]]/60)/60)/24)+DATE(1970,1,1)</f>
        <v>42167.156319444446</v>
      </c>
      <c r="R3105" s="13">
        <f>(((Table1[[#This Row],[launched_at]]/60)/60)/24)+DATE(1970,1,1)</f>
        <v>42107.156319444446</v>
      </c>
      <c r="S3105" t="s">
        <v>8352</v>
      </c>
      <c r="T3105" t="s">
        <v>8348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ROUND(SUM((Table1[[#This Row],[pledged]]/Table1[[#This Row],[goal]])*100),0)</f>
        <v>30</v>
      </c>
      <c r="P3106" s="8">
        <f>IFERROR(Table1[[#This Row],[pledged]]/Table1[[#This Row],[backers_count]],"0")</f>
        <v>237</v>
      </c>
      <c r="Q3106" s="13">
        <f>(((Table1[[#This Row],[deadline]]/60)/60)/24)+DATE(1970,1,1)</f>
        <v>42038.083333333328</v>
      </c>
      <c r="R3106" s="13">
        <f>(((Table1[[#This Row],[launched_at]]/60)/60)/24)+DATE(1970,1,1)</f>
        <v>42006.908692129626</v>
      </c>
      <c r="S3106" t="s">
        <v>8352</v>
      </c>
      <c r="T3106" t="s">
        <v>8348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ROUND(SUM((Table1[[#This Row],[pledged]]/Table1[[#This Row],[goal]])*100),0)</f>
        <v>42</v>
      </c>
      <c r="P3107" s="8">
        <f>IFERROR(Table1[[#This Row],[pledged]]/Table1[[#This Row],[backers_count]],"0")</f>
        <v>79.870967741935488</v>
      </c>
      <c r="Q3107" s="13">
        <f>(((Table1[[#This Row],[deadline]]/60)/60)/24)+DATE(1970,1,1)</f>
        <v>41931.208333333336</v>
      </c>
      <c r="R3107" s="13">
        <f>(((Table1[[#This Row],[launched_at]]/60)/60)/24)+DATE(1970,1,1)</f>
        <v>41876.718935185185</v>
      </c>
      <c r="S3107" t="s">
        <v>8352</v>
      </c>
      <c r="T3107" t="s">
        <v>8348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ROUND(SUM((Table1[[#This Row],[pledged]]/Table1[[#This Row],[goal]])*100),0)</f>
        <v>4</v>
      </c>
      <c r="P3108" s="8">
        <f>IFERROR(Table1[[#This Row],[pledged]]/Table1[[#This Row],[backers_count]],"0")</f>
        <v>10.25</v>
      </c>
      <c r="Q3108" s="13">
        <f>(((Table1[[#This Row],[deadline]]/60)/60)/24)+DATE(1970,1,1)</f>
        <v>42263.916666666672</v>
      </c>
      <c r="R3108" s="13">
        <f>(((Table1[[#This Row],[launched_at]]/60)/60)/24)+DATE(1970,1,1)</f>
        <v>42241.429120370376</v>
      </c>
      <c r="S3108" t="s">
        <v>8352</v>
      </c>
      <c r="T3108" t="s">
        <v>8348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ROUND(SUM((Table1[[#This Row],[pledged]]/Table1[[#This Row],[goal]])*100),0)</f>
        <v>20</v>
      </c>
      <c r="P3109" s="8">
        <f>IFERROR(Table1[[#This Row],[pledged]]/Table1[[#This Row],[backers_count]],"0")</f>
        <v>272.58620689655174</v>
      </c>
      <c r="Q3109" s="13">
        <f>(((Table1[[#This Row],[deadline]]/60)/60)/24)+DATE(1970,1,1)</f>
        <v>42135.814247685179</v>
      </c>
      <c r="R3109" s="13">
        <f>(((Table1[[#This Row],[launched_at]]/60)/60)/24)+DATE(1970,1,1)</f>
        <v>42128.814247685179</v>
      </c>
      <c r="S3109" t="s">
        <v>8352</v>
      </c>
      <c r="T3109" t="s">
        <v>8348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ROUND(SUM((Table1[[#This Row],[pledged]]/Table1[[#This Row],[goal]])*100),0)</f>
        <v>0</v>
      </c>
      <c r="P3110" s="8">
        <f>IFERROR(Table1[[#This Row],[pledged]]/Table1[[#This Row],[backers_count]],"0")</f>
        <v>13</v>
      </c>
      <c r="Q3110" s="13">
        <f>(((Table1[[#This Row],[deadline]]/60)/60)/24)+DATE(1970,1,1)</f>
        <v>42122.638819444444</v>
      </c>
      <c r="R3110" s="13">
        <f>(((Table1[[#This Row],[launched_at]]/60)/60)/24)+DATE(1970,1,1)</f>
        <v>42062.680486111116</v>
      </c>
      <c r="S3110" t="s">
        <v>8352</v>
      </c>
      <c r="T3110" t="s">
        <v>8348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ROUND(SUM((Table1[[#This Row],[pledged]]/Table1[[#This Row],[goal]])*100),0)</f>
        <v>25</v>
      </c>
      <c r="P3111" s="8">
        <f>IFERROR(Table1[[#This Row],[pledged]]/Table1[[#This Row],[backers_count]],"0")</f>
        <v>58.184210526315788</v>
      </c>
      <c r="Q3111" s="13">
        <f>(((Table1[[#This Row],[deadline]]/60)/60)/24)+DATE(1970,1,1)</f>
        <v>41879.125115740739</v>
      </c>
      <c r="R3111" s="13">
        <f>(((Table1[[#This Row],[launched_at]]/60)/60)/24)+DATE(1970,1,1)</f>
        <v>41844.125115740739</v>
      </c>
      <c r="S3111" t="s">
        <v>8352</v>
      </c>
      <c r="T3111" t="s">
        <v>8348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ROUND(SUM((Table1[[#This Row],[pledged]]/Table1[[#This Row],[goal]])*100),0)</f>
        <v>0</v>
      </c>
      <c r="P3112" s="8">
        <f>IFERROR(Table1[[#This Row],[pledged]]/Table1[[#This Row],[backers_count]],"0")</f>
        <v>10</v>
      </c>
      <c r="Q3112" s="13">
        <f>(((Table1[[#This Row],[deadline]]/60)/60)/24)+DATE(1970,1,1)</f>
        <v>42785.031469907408</v>
      </c>
      <c r="R3112" s="13">
        <f>(((Table1[[#This Row],[launched_at]]/60)/60)/24)+DATE(1970,1,1)</f>
        <v>42745.031469907408</v>
      </c>
      <c r="S3112" t="s">
        <v>8352</v>
      </c>
      <c r="T3112" t="s">
        <v>8348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ROUND(SUM((Table1[[#This Row],[pledged]]/Table1[[#This Row],[goal]])*100),0)</f>
        <v>27</v>
      </c>
      <c r="P3113" s="8">
        <f>IFERROR(Table1[[#This Row],[pledged]]/Table1[[#This Row],[backers_count]],"0")</f>
        <v>70.10526315789474</v>
      </c>
      <c r="Q3113" s="13">
        <f>(((Table1[[#This Row],[deadline]]/60)/60)/24)+DATE(1970,1,1)</f>
        <v>41916.595138888886</v>
      </c>
      <c r="R3113" s="13">
        <f>(((Table1[[#This Row],[launched_at]]/60)/60)/24)+DATE(1970,1,1)</f>
        <v>41885.595138888886</v>
      </c>
      <c r="S3113" t="s">
        <v>8352</v>
      </c>
      <c r="T3113" t="s">
        <v>8348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ROUND(SUM((Table1[[#This Row],[pledged]]/Table1[[#This Row],[goal]])*100),0)</f>
        <v>5</v>
      </c>
      <c r="P3114" s="8">
        <f>IFERROR(Table1[[#This Row],[pledged]]/Table1[[#This Row],[backers_count]],"0")</f>
        <v>57.888888888888886</v>
      </c>
      <c r="Q3114" s="13">
        <f>(((Table1[[#This Row],[deadline]]/60)/60)/24)+DATE(1970,1,1)</f>
        <v>42675.121921296297</v>
      </c>
      <c r="R3114" s="13">
        <f>(((Table1[[#This Row],[launched_at]]/60)/60)/24)+DATE(1970,1,1)</f>
        <v>42615.121921296297</v>
      </c>
      <c r="S3114" t="s">
        <v>8352</v>
      </c>
      <c r="T3114" t="s">
        <v>8348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ROUND(SUM((Table1[[#This Row],[pledged]]/Table1[[#This Row],[goal]])*100),0)</f>
        <v>4</v>
      </c>
      <c r="P3115" s="8">
        <f>IFERROR(Table1[[#This Row],[pledged]]/Table1[[#This Row],[backers_count]],"0")</f>
        <v>125.27027027027027</v>
      </c>
      <c r="Q3115" s="13">
        <f>(((Table1[[#This Row],[deadline]]/60)/60)/24)+DATE(1970,1,1)</f>
        <v>42111.731273148151</v>
      </c>
      <c r="R3115" s="13">
        <f>(((Table1[[#This Row],[launched_at]]/60)/60)/24)+DATE(1970,1,1)</f>
        <v>42081.731273148151</v>
      </c>
      <c r="S3115" t="s">
        <v>8352</v>
      </c>
      <c r="T3115" t="s">
        <v>8348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ROUND(SUM((Table1[[#This Row],[pledged]]/Table1[[#This Row],[goal]])*100),0)</f>
        <v>0</v>
      </c>
      <c r="P3116" s="8" t="str">
        <f>IFERROR(Table1[[#This Row],[pledged]]/Table1[[#This Row],[backers_count]],"0")</f>
        <v>0</v>
      </c>
      <c r="Q3116" s="13">
        <f>(((Table1[[#This Row],[deadline]]/60)/60)/24)+DATE(1970,1,1)</f>
        <v>41903.632523148146</v>
      </c>
      <c r="R3116" s="13">
        <f>(((Table1[[#This Row],[launched_at]]/60)/60)/24)+DATE(1970,1,1)</f>
        <v>41843.632523148146</v>
      </c>
      <c r="S3116" t="s">
        <v>8352</v>
      </c>
      <c r="T3116" t="s">
        <v>8348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ROUND(SUM((Table1[[#This Row],[pledged]]/Table1[[#This Row],[goal]])*100),0)</f>
        <v>3</v>
      </c>
      <c r="P3117" s="8">
        <f>IFERROR(Table1[[#This Row],[pledged]]/Table1[[#This Row],[backers_count]],"0")</f>
        <v>300</v>
      </c>
      <c r="Q3117" s="13">
        <f>(((Table1[[#This Row],[deadline]]/60)/60)/24)+DATE(1970,1,1)</f>
        <v>42526.447071759263</v>
      </c>
      <c r="R3117" s="13">
        <f>(((Table1[[#This Row],[launched_at]]/60)/60)/24)+DATE(1970,1,1)</f>
        <v>42496.447071759263</v>
      </c>
      <c r="S3117" t="s">
        <v>8352</v>
      </c>
      <c r="T3117" t="s">
        <v>8348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ROUND(SUM((Table1[[#This Row],[pledged]]/Table1[[#This Row],[goal]])*100),0)</f>
        <v>57</v>
      </c>
      <c r="P3118" s="8">
        <f>IFERROR(Table1[[#This Row],[pledged]]/Table1[[#This Row],[backers_count]],"0")</f>
        <v>43</v>
      </c>
      <c r="Q3118" s="13">
        <f>(((Table1[[#This Row],[deadline]]/60)/60)/24)+DATE(1970,1,1)</f>
        <v>42095.515335648146</v>
      </c>
      <c r="R3118" s="13">
        <f>(((Table1[[#This Row],[launched_at]]/60)/60)/24)+DATE(1970,1,1)</f>
        <v>42081.515335648146</v>
      </c>
      <c r="S3118" t="s">
        <v>8352</v>
      </c>
      <c r="T3118" t="s">
        <v>8348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ROUND(SUM((Table1[[#This Row],[pledged]]/Table1[[#This Row],[goal]])*100),0)</f>
        <v>0</v>
      </c>
      <c r="P3119" s="8">
        <f>IFERROR(Table1[[#This Row],[pledged]]/Table1[[#This Row],[backers_count]],"0")</f>
        <v>1</v>
      </c>
      <c r="Q3119" s="13">
        <f>(((Table1[[#This Row],[deadline]]/60)/60)/24)+DATE(1970,1,1)</f>
        <v>42517.55</v>
      </c>
      <c r="R3119" s="13">
        <f>(((Table1[[#This Row],[launched_at]]/60)/60)/24)+DATE(1970,1,1)</f>
        <v>42509.374537037031</v>
      </c>
      <c r="S3119" t="s">
        <v>8352</v>
      </c>
      <c r="T3119" t="s">
        <v>8348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ROUND(SUM((Table1[[#This Row],[pledged]]/Table1[[#This Row],[goal]])*100),0)</f>
        <v>0</v>
      </c>
      <c r="P3120" s="8">
        <f>IFERROR(Table1[[#This Row],[pledged]]/Table1[[#This Row],[backers_count]],"0")</f>
        <v>775</v>
      </c>
      <c r="Q3120" s="13">
        <f>(((Table1[[#This Row],[deadline]]/60)/60)/24)+DATE(1970,1,1)</f>
        <v>42553.649571759262</v>
      </c>
      <c r="R3120" s="13">
        <f>(((Table1[[#This Row],[launched_at]]/60)/60)/24)+DATE(1970,1,1)</f>
        <v>42534.649571759262</v>
      </c>
      <c r="S3120" t="s">
        <v>8352</v>
      </c>
      <c r="T3120" t="s">
        <v>8348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ROUND(SUM((Table1[[#This Row],[pledged]]/Table1[[#This Row],[goal]])*100),0)</f>
        <v>0</v>
      </c>
      <c r="P3121" s="8">
        <f>IFERROR(Table1[[#This Row],[pledged]]/Table1[[#This Row],[backers_count]],"0")</f>
        <v>5</v>
      </c>
      <c r="Q3121" s="13">
        <f>(((Table1[[#This Row],[deadline]]/60)/60)/24)+DATE(1970,1,1)</f>
        <v>42090.003842592589</v>
      </c>
      <c r="R3121" s="13">
        <f>(((Table1[[#This Row],[launched_at]]/60)/60)/24)+DATE(1970,1,1)</f>
        <v>42060.04550925926</v>
      </c>
      <c r="S3121" t="s">
        <v>8352</v>
      </c>
      <c r="T3121" t="s">
        <v>8348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ROUND(SUM((Table1[[#This Row],[pledged]]/Table1[[#This Row],[goal]])*100),0)</f>
        <v>0</v>
      </c>
      <c r="P3122" s="8">
        <f>IFERROR(Table1[[#This Row],[pledged]]/Table1[[#This Row],[backers_count]],"0")</f>
        <v>12.8</v>
      </c>
      <c r="Q3122" s="13">
        <f>(((Table1[[#This Row],[deadline]]/60)/60)/24)+DATE(1970,1,1)</f>
        <v>42495.900416666671</v>
      </c>
      <c r="R3122" s="13">
        <f>(((Table1[[#This Row],[launched_at]]/60)/60)/24)+DATE(1970,1,1)</f>
        <v>42435.942083333335</v>
      </c>
      <c r="S3122" t="s">
        <v>8352</v>
      </c>
      <c r="T3122" t="s">
        <v>8348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ROUND(SUM((Table1[[#This Row],[pledged]]/Table1[[#This Row],[goal]])*100),0)</f>
        <v>1</v>
      </c>
      <c r="P3123" s="8">
        <f>IFERROR(Table1[[#This Row],[pledged]]/Table1[[#This Row],[backers_count]],"0")</f>
        <v>10</v>
      </c>
      <c r="Q3123" s="13">
        <f>(((Table1[[#This Row],[deadline]]/60)/60)/24)+DATE(1970,1,1)</f>
        <v>41908.679803240739</v>
      </c>
      <c r="R3123" s="13">
        <f>(((Table1[[#This Row],[launched_at]]/60)/60)/24)+DATE(1970,1,1)</f>
        <v>41848.679803240739</v>
      </c>
      <c r="S3123" t="s">
        <v>8352</v>
      </c>
      <c r="T3123" t="s">
        <v>8348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ROUND(SUM((Table1[[#This Row],[pledged]]/Table1[[#This Row],[goal]])*100),0)</f>
        <v>58</v>
      </c>
      <c r="P3124" s="8">
        <f>IFERROR(Table1[[#This Row],[pledged]]/Table1[[#This Row],[backers_count]],"0")</f>
        <v>58</v>
      </c>
      <c r="Q3124" s="13">
        <f>(((Table1[[#This Row],[deadline]]/60)/60)/24)+DATE(1970,1,1)</f>
        <v>42683.973750000005</v>
      </c>
      <c r="R3124" s="13">
        <f>(((Table1[[#This Row],[launched_at]]/60)/60)/24)+DATE(1970,1,1)</f>
        <v>42678.932083333333</v>
      </c>
      <c r="S3124" t="s">
        <v>8352</v>
      </c>
      <c r="T3124" t="s">
        <v>8348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ROUND(SUM((Table1[[#This Row],[pledged]]/Table1[[#This Row],[goal]])*100),0)</f>
        <v>68</v>
      </c>
      <c r="P3125" s="8">
        <f>IFERROR(Table1[[#This Row],[pledged]]/Table1[[#This Row],[backers_count]],"0")</f>
        <v>244.80459770114942</v>
      </c>
      <c r="Q3125" s="13">
        <f>(((Table1[[#This Row],[deadline]]/60)/60)/24)+DATE(1970,1,1)</f>
        <v>42560.993032407408</v>
      </c>
      <c r="R3125" s="13">
        <f>(((Table1[[#This Row],[launched_at]]/60)/60)/24)+DATE(1970,1,1)</f>
        <v>42530.993032407408</v>
      </c>
      <c r="S3125" t="s">
        <v>8352</v>
      </c>
      <c r="T3125" t="s">
        <v>8348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ROUND(SUM((Table1[[#This Row],[pledged]]/Table1[[#This Row],[goal]])*100),0)</f>
        <v>0</v>
      </c>
      <c r="P3126" s="8">
        <f>IFERROR(Table1[[#This Row],[pledged]]/Table1[[#This Row],[backers_count]],"0")</f>
        <v>6.5</v>
      </c>
      <c r="Q3126" s="13">
        <f>(((Table1[[#This Row],[deadline]]/60)/60)/24)+DATE(1970,1,1)</f>
        <v>42037.780104166668</v>
      </c>
      <c r="R3126" s="13">
        <f>(((Table1[[#This Row],[launched_at]]/60)/60)/24)+DATE(1970,1,1)</f>
        <v>41977.780104166668</v>
      </c>
      <c r="S3126" t="s">
        <v>8352</v>
      </c>
      <c r="T3126" t="s">
        <v>8348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ROUND(SUM((Table1[[#This Row],[pledged]]/Table1[[#This Row],[goal]])*100),0)</f>
        <v>0</v>
      </c>
      <c r="P3127" s="8" t="str">
        <f>IFERROR(Table1[[#This Row],[pledged]]/Table1[[#This Row],[backers_count]],"0")</f>
        <v>0</v>
      </c>
      <c r="Q3127" s="13">
        <f>(((Table1[[#This Row],[deadline]]/60)/60)/24)+DATE(1970,1,1)</f>
        <v>42376.20685185185</v>
      </c>
      <c r="R3127" s="13">
        <f>(((Table1[[#This Row],[launched_at]]/60)/60)/24)+DATE(1970,1,1)</f>
        <v>42346.20685185185</v>
      </c>
      <c r="S3127" t="s">
        <v>8352</v>
      </c>
      <c r="T3127" t="s">
        <v>8348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ROUND(SUM((Table1[[#This Row],[pledged]]/Table1[[#This Row],[goal]])*100),0)</f>
        <v>4</v>
      </c>
      <c r="P3128" s="8">
        <f>IFERROR(Table1[[#This Row],[pledged]]/Table1[[#This Row],[backers_count]],"0")</f>
        <v>61.176470588235297</v>
      </c>
      <c r="Q3128" s="13">
        <f>(((Table1[[#This Row],[deadline]]/60)/60)/24)+DATE(1970,1,1)</f>
        <v>42456.976412037038</v>
      </c>
      <c r="R3128" s="13">
        <f>(((Table1[[#This Row],[launched_at]]/60)/60)/24)+DATE(1970,1,1)</f>
        <v>42427.01807870371</v>
      </c>
      <c r="S3128" t="s">
        <v>8352</v>
      </c>
      <c r="T3128" t="s">
        <v>8348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ROUND(SUM((Table1[[#This Row],[pledged]]/Table1[[#This Row],[goal]])*100),0)</f>
        <v>0</v>
      </c>
      <c r="P3129" s="8" t="str">
        <f>IFERROR(Table1[[#This Row],[pledged]]/Table1[[#This Row],[backers_count]],"0")</f>
        <v>0</v>
      </c>
      <c r="Q3129" s="13">
        <f>(((Table1[[#This Row],[deadline]]/60)/60)/24)+DATE(1970,1,1)</f>
        <v>42064.856817129628</v>
      </c>
      <c r="R3129" s="13">
        <f>(((Table1[[#This Row],[launched_at]]/60)/60)/24)+DATE(1970,1,1)</f>
        <v>42034.856817129628</v>
      </c>
      <c r="S3129" t="s">
        <v>8352</v>
      </c>
      <c r="T3129" t="s">
        <v>8348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ROUND(SUM((Table1[[#This Row],[pledged]]/Table1[[#This Row],[goal]])*100),0)</f>
        <v>109</v>
      </c>
      <c r="P3130" s="8">
        <f>IFERROR(Table1[[#This Row],[pledged]]/Table1[[#This Row],[backers_count]],"0")</f>
        <v>139.23931623931625</v>
      </c>
      <c r="Q3130" s="13">
        <f>(((Table1[[#This Row],[deadline]]/60)/60)/24)+DATE(1970,1,1)</f>
        <v>42810.784039351856</v>
      </c>
      <c r="R3130" s="13">
        <f>(((Table1[[#This Row],[launched_at]]/60)/60)/24)+DATE(1970,1,1)</f>
        <v>42780.825706018513</v>
      </c>
      <c r="S3130" t="s">
        <v>8352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ROUND(SUM((Table1[[#This Row],[pledged]]/Table1[[#This Row],[goal]])*100),0)</f>
        <v>1</v>
      </c>
      <c r="P3131" s="8">
        <f>IFERROR(Table1[[#This Row],[pledged]]/Table1[[#This Row],[backers_count]],"0")</f>
        <v>10</v>
      </c>
      <c r="Q3131" s="13">
        <f>(((Table1[[#This Row],[deadline]]/60)/60)/24)+DATE(1970,1,1)</f>
        <v>42843.801145833335</v>
      </c>
      <c r="R3131" s="13">
        <f>(((Table1[[#This Row],[launched_at]]/60)/60)/24)+DATE(1970,1,1)</f>
        <v>42803.842812499999</v>
      </c>
      <c r="S3131" t="s">
        <v>8352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ROUND(SUM((Table1[[#This Row],[pledged]]/Table1[[#This Row],[goal]])*100),0)</f>
        <v>4</v>
      </c>
      <c r="P3132" s="8">
        <f>IFERROR(Table1[[#This Row],[pledged]]/Table1[[#This Row],[backers_count]],"0")</f>
        <v>93.75</v>
      </c>
      <c r="Q3132" s="13">
        <f>(((Table1[[#This Row],[deadline]]/60)/60)/24)+DATE(1970,1,1)</f>
        <v>42839.207638888889</v>
      </c>
      <c r="R3132" s="13">
        <f>(((Table1[[#This Row],[launched_at]]/60)/60)/24)+DATE(1970,1,1)</f>
        <v>42808.640231481477</v>
      </c>
      <c r="S3132" t="s">
        <v>8352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ROUND(SUM((Table1[[#This Row],[pledged]]/Table1[[#This Row],[goal]])*100),0)</f>
        <v>16</v>
      </c>
      <c r="P3133" s="8">
        <f>IFERROR(Table1[[#This Row],[pledged]]/Table1[[#This Row],[backers_count]],"0")</f>
        <v>53.75</v>
      </c>
      <c r="Q3133" s="13">
        <f>(((Table1[[#This Row],[deadline]]/60)/60)/24)+DATE(1970,1,1)</f>
        <v>42833.537557870368</v>
      </c>
      <c r="R3133" s="13">
        <f>(((Table1[[#This Row],[launched_at]]/60)/60)/24)+DATE(1970,1,1)</f>
        <v>42803.579224537039</v>
      </c>
      <c r="S3133" t="s">
        <v>8352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ROUND(SUM((Table1[[#This Row],[pledged]]/Table1[[#This Row],[goal]])*100),0)</f>
        <v>0</v>
      </c>
      <c r="P3134" s="8">
        <f>IFERROR(Table1[[#This Row],[pledged]]/Table1[[#This Row],[backers_count]],"0")</f>
        <v>10</v>
      </c>
      <c r="Q3134" s="13">
        <f>(((Table1[[#This Row],[deadline]]/60)/60)/24)+DATE(1970,1,1)</f>
        <v>42846.308564814812</v>
      </c>
      <c r="R3134" s="13">
        <f>(((Table1[[#This Row],[launched_at]]/60)/60)/24)+DATE(1970,1,1)</f>
        <v>42786.350231481483</v>
      </c>
      <c r="S3134" t="s">
        <v>8352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ROUND(SUM((Table1[[#This Row],[pledged]]/Table1[[#This Row],[goal]])*100),0)</f>
        <v>108</v>
      </c>
      <c r="P3135" s="8">
        <f>IFERROR(Table1[[#This Row],[pledged]]/Table1[[#This Row],[backers_count]],"0")</f>
        <v>33.75</v>
      </c>
      <c r="Q3135" s="13">
        <f>(((Table1[[#This Row],[deadline]]/60)/60)/24)+DATE(1970,1,1)</f>
        <v>42818.523541666669</v>
      </c>
      <c r="R3135" s="13">
        <f>(((Table1[[#This Row],[launched_at]]/60)/60)/24)+DATE(1970,1,1)</f>
        <v>42788.565208333333</v>
      </c>
      <c r="S3135" t="s">
        <v>8352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ROUND(SUM((Table1[[#This Row],[pledged]]/Table1[[#This Row],[goal]])*100),0)</f>
        <v>23</v>
      </c>
      <c r="P3136" s="8">
        <f>IFERROR(Table1[[#This Row],[pledged]]/Table1[[#This Row],[backers_count]],"0")</f>
        <v>18.75</v>
      </c>
      <c r="Q3136" s="13">
        <f>(((Table1[[#This Row],[deadline]]/60)/60)/24)+DATE(1970,1,1)</f>
        <v>42821.678460648152</v>
      </c>
      <c r="R3136" s="13">
        <f>(((Table1[[#This Row],[launched_at]]/60)/60)/24)+DATE(1970,1,1)</f>
        <v>42800.720127314817</v>
      </c>
      <c r="S3136" t="s">
        <v>8352</v>
      </c>
      <c r="T3136" t="s">
        <v>8316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ROUND(SUM((Table1[[#This Row],[pledged]]/Table1[[#This Row],[goal]])*100),0)</f>
        <v>21</v>
      </c>
      <c r="P3137" s="8">
        <f>IFERROR(Table1[[#This Row],[pledged]]/Table1[[#This Row],[backers_count]],"0")</f>
        <v>23.142857142857142</v>
      </c>
      <c r="Q3137" s="13">
        <f>(((Table1[[#This Row],[deadline]]/60)/60)/24)+DATE(1970,1,1)</f>
        <v>42829.151863425926</v>
      </c>
      <c r="R3137" s="13">
        <f>(((Table1[[#This Row],[launched_at]]/60)/60)/24)+DATE(1970,1,1)</f>
        <v>42807.151863425926</v>
      </c>
      <c r="S3137" t="s">
        <v>8352</v>
      </c>
      <c r="T3137" t="s">
        <v>8316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ROUND(SUM((Table1[[#This Row],[pledged]]/Table1[[#This Row],[goal]])*100),0)</f>
        <v>128</v>
      </c>
      <c r="P3138" s="8">
        <f>IFERROR(Table1[[#This Row],[pledged]]/Table1[[#This Row],[backers_count]],"0")</f>
        <v>29.045454545454547</v>
      </c>
      <c r="Q3138" s="13">
        <f>(((Table1[[#This Row],[deadline]]/60)/60)/24)+DATE(1970,1,1)</f>
        <v>42825.957638888889</v>
      </c>
      <c r="R3138" s="13">
        <f>(((Table1[[#This Row],[launched_at]]/60)/60)/24)+DATE(1970,1,1)</f>
        <v>42789.462430555555</v>
      </c>
      <c r="S3138" t="s">
        <v>8352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ROUND(SUM((Table1[[#This Row],[pledged]]/Table1[[#This Row],[goal]])*100),0)</f>
        <v>3</v>
      </c>
      <c r="P3139" s="8">
        <f>IFERROR(Table1[[#This Row],[pledged]]/Table1[[#This Row],[backers_count]],"0")</f>
        <v>50</v>
      </c>
      <c r="Q3139" s="13">
        <f>(((Table1[[#This Row],[deadline]]/60)/60)/24)+DATE(1970,1,1)</f>
        <v>42858.8</v>
      </c>
      <c r="R3139" s="13">
        <f>(((Table1[[#This Row],[launched_at]]/60)/60)/24)+DATE(1970,1,1)</f>
        <v>42807.885057870371</v>
      </c>
      <c r="S3139" t="s">
        <v>8352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ROUND(SUM((Table1[[#This Row],[pledged]]/Table1[[#This Row],[goal]])*100),0)</f>
        <v>0</v>
      </c>
      <c r="P3140" s="8" t="str">
        <f>IFERROR(Table1[[#This Row],[pledged]]/Table1[[#This Row],[backers_count]],"0")</f>
        <v>0</v>
      </c>
      <c r="Q3140" s="13">
        <f>(((Table1[[#This Row],[deadline]]/60)/60)/24)+DATE(1970,1,1)</f>
        <v>42828.645914351851</v>
      </c>
      <c r="R3140" s="13">
        <f>(((Table1[[#This Row],[launched_at]]/60)/60)/24)+DATE(1970,1,1)</f>
        <v>42809.645914351851</v>
      </c>
      <c r="S3140" t="s">
        <v>8352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ROUND(SUM((Table1[[#This Row],[pledged]]/Table1[[#This Row],[goal]])*100),0)</f>
        <v>5</v>
      </c>
      <c r="P3141" s="8">
        <f>IFERROR(Table1[[#This Row],[pledged]]/Table1[[#This Row],[backers_count]],"0")</f>
        <v>450</v>
      </c>
      <c r="Q3141" s="13">
        <f>(((Table1[[#This Row],[deadline]]/60)/60)/24)+DATE(1970,1,1)</f>
        <v>42819.189583333333</v>
      </c>
      <c r="R3141" s="13">
        <f>(((Table1[[#This Row],[launched_at]]/60)/60)/24)+DATE(1970,1,1)</f>
        <v>42785.270370370374</v>
      </c>
      <c r="S3141" t="s">
        <v>8352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ROUND(SUM((Table1[[#This Row],[pledged]]/Table1[[#This Row],[goal]])*100),0)</f>
        <v>1</v>
      </c>
      <c r="P3142" s="8">
        <f>IFERROR(Table1[[#This Row],[pledged]]/Table1[[#This Row],[backers_count]],"0")</f>
        <v>24</v>
      </c>
      <c r="Q3142" s="13">
        <f>(((Table1[[#This Row],[deadline]]/60)/60)/24)+DATE(1970,1,1)</f>
        <v>42832.677118055552</v>
      </c>
      <c r="R3142" s="13">
        <f>(((Table1[[#This Row],[launched_at]]/60)/60)/24)+DATE(1970,1,1)</f>
        <v>42802.718784722223</v>
      </c>
      <c r="S3142" t="s">
        <v>8352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ROUND(SUM((Table1[[#This Row],[pledged]]/Table1[[#This Row],[goal]])*100),0)</f>
        <v>52</v>
      </c>
      <c r="P3143" s="8">
        <f>IFERROR(Table1[[#This Row],[pledged]]/Table1[[#This Row],[backers_count]],"0")</f>
        <v>32.25</v>
      </c>
      <c r="Q3143" s="13">
        <f>(((Table1[[#This Row],[deadline]]/60)/60)/24)+DATE(1970,1,1)</f>
        <v>42841.833333333328</v>
      </c>
      <c r="R3143" s="13">
        <f>(((Table1[[#This Row],[launched_at]]/60)/60)/24)+DATE(1970,1,1)</f>
        <v>42800.753333333334</v>
      </c>
      <c r="S3143" t="s">
        <v>8352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ROUND(SUM((Table1[[#This Row],[pledged]]/Table1[[#This Row],[goal]])*100),0)</f>
        <v>2</v>
      </c>
      <c r="P3144" s="8">
        <f>IFERROR(Table1[[#This Row],[pledged]]/Table1[[#This Row],[backers_count]],"0")</f>
        <v>15</v>
      </c>
      <c r="Q3144" s="13">
        <f>(((Table1[[#This Row],[deadline]]/60)/60)/24)+DATE(1970,1,1)</f>
        <v>42813.471516203703</v>
      </c>
      <c r="R3144" s="13">
        <f>(((Table1[[#This Row],[launched_at]]/60)/60)/24)+DATE(1970,1,1)</f>
        <v>42783.513182870374</v>
      </c>
      <c r="S3144" t="s">
        <v>8352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ROUND(SUM((Table1[[#This Row],[pledged]]/Table1[[#This Row],[goal]])*100),0)</f>
        <v>0</v>
      </c>
      <c r="P3145" s="8" t="str">
        <f>IFERROR(Table1[[#This Row],[pledged]]/Table1[[#This Row],[backers_count]],"0")</f>
        <v>0</v>
      </c>
      <c r="Q3145" s="13">
        <f>(((Table1[[#This Row],[deadline]]/60)/60)/24)+DATE(1970,1,1)</f>
        <v>42834.358287037037</v>
      </c>
      <c r="R3145" s="13">
        <f>(((Table1[[#This Row],[launched_at]]/60)/60)/24)+DATE(1970,1,1)</f>
        <v>42808.358287037037</v>
      </c>
      <c r="S3145" t="s">
        <v>8352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ROUND(SUM((Table1[[#This Row],[pledged]]/Table1[[#This Row],[goal]])*100),0)</f>
        <v>75</v>
      </c>
      <c r="P3146" s="8">
        <f>IFERROR(Table1[[#This Row],[pledged]]/Table1[[#This Row],[backers_count]],"0")</f>
        <v>251.33333333333334</v>
      </c>
      <c r="Q3146" s="13">
        <f>(((Table1[[#This Row],[deadline]]/60)/60)/24)+DATE(1970,1,1)</f>
        <v>42813.25</v>
      </c>
      <c r="R3146" s="13">
        <f>(((Table1[[#This Row],[launched_at]]/60)/60)/24)+DATE(1970,1,1)</f>
        <v>42796.538275462968</v>
      </c>
      <c r="S3146" t="s">
        <v>8352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ROUND(SUM((Table1[[#This Row],[pledged]]/Table1[[#This Row],[goal]])*100),0)</f>
        <v>0</v>
      </c>
      <c r="P3147" s="8" t="str">
        <f>IFERROR(Table1[[#This Row],[pledged]]/Table1[[#This Row],[backers_count]],"0")</f>
        <v>0</v>
      </c>
      <c r="Q3147" s="13">
        <f>(((Table1[[#This Row],[deadline]]/60)/60)/24)+DATE(1970,1,1)</f>
        <v>42821.999236111107</v>
      </c>
      <c r="R3147" s="13">
        <f>(((Table1[[#This Row],[launched_at]]/60)/60)/24)+DATE(1970,1,1)</f>
        <v>42762.040902777779</v>
      </c>
      <c r="S3147" t="s">
        <v>8352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ROUND(SUM((Table1[[#This Row],[pledged]]/Table1[[#This Row],[goal]])*100),0)</f>
        <v>11</v>
      </c>
      <c r="P3148" s="8">
        <f>IFERROR(Table1[[#This Row],[pledged]]/Table1[[#This Row],[backers_count]],"0")</f>
        <v>437.5</v>
      </c>
      <c r="Q3148" s="13">
        <f>(((Table1[[#This Row],[deadline]]/60)/60)/24)+DATE(1970,1,1)</f>
        <v>42841.640810185185</v>
      </c>
      <c r="R3148" s="13">
        <f>(((Table1[[#This Row],[launched_at]]/60)/60)/24)+DATE(1970,1,1)</f>
        <v>42796.682476851856</v>
      </c>
      <c r="S3148" t="s">
        <v>8352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ROUND(SUM((Table1[[#This Row],[pledged]]/Table1[[#This Row],[goal]])*100),0)</f>
        <v>118</v>
      </c>
      <c r="P3149" s="8">
        <f>IFERROR(Table1[[#This Row],[pledged]]/Table1[[#This Row],[backers_count]],"0")</f>
        <v>110.35211267605634</v>
      </c>
      <c r="Q3149" s="13">
        <f>(((Table1[[#This Row],[deadline]]/60)/60)/24)+DATE(1970,1,1)</f>
        <v>41950.011053240742</v>
      </c>
      <c r="R3149" s="13">
        <f>(((Table1[[#This Row],[launched_at]]/60)/60)/24)+DATE(1970,1,1)</f>
        <v>41909.969386574077</v>
      </c>
      <c r="S3149" t="s">
        <v>8352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ROUND(SUM((Table1[[#This Row],[pledged]]/Table1[[#This Row],[goal]])*100),0)</f>
        <v>131</v>
      </c>
      <c r="P3150" s="8">
        <f>IFERROR(Table1[[#This Row],[pledged]]/Table1[[#This Row],[backers_count]],"0")</f>
        <v>41.421052631578945</v>
      </c>
      <c r="Q3150" s="13">
        <f>(((Table1[[#This Row],[deadline]]/60)/60)/24)+DATE(1970,1,1)</f>
        <v>41913.166666666664</v>
      </c>
      <c r="R3150" s="13">
        <f>(((Table1[[#This Row],[launched_at]]/60)/60)/24)+DATE(1970,1,1)</f>
        <v>41891.665324074071</v>
      </c>
      <c r="S3150" t="s">
        <v>8352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ROUND(SUM((Table1[[#This Row],[pledged]]/Table1[[#This Row],[goal]])*100),0)</f>
        <v>104</v>
      </c>
      <c r="P3151" s="8">
        <f>IFERROR(Table1[[#This Row],[pledged]]/Table1[[#This Row],[backers_count]],"0")</f>
        <v>52</v>
      </c>
      <c r="Q3151" s="13">
        <f>(((Table1[[#This Row],[deadline]]/60)/60)/24)+DATE(1970,1,1)</f>
        <v>41250.083333333336</v>
      </c>
      <c r="R3151" s="13">
        <f>(((Table1[[#This Row],[launched_at]]/60)/60)/24)+DATE(1970,1,1)</f>
        <v>41226.017361111109</v>
      </c>
      <c r="S3151" t="s">
        <v>8352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ROUND(SUM((Table1[[#This Row],[pledged]]/Table1[[#This Row],[goal]])*100),0)</f>
        <v>101</v>
      </c>
      <c r="P3152" s="8">
        <f>IFERROR(Table1[[#This Row],[pledged]]/Table1[[#This Row],[backers_count]],"0")</f>
        <v>33.990384615384613</v>
      </c>
      <c r="Q3152" s="13">
        <f>(((Table1[[#This Row],[deadline]]/60)/60)/24)+DATE(1970,1,1)</f>
        <v>40568.166666666664</v>
      </c>
      <c r="R3152" s="13">
        <f>(((Table1[[#This Row],[launched_at]]/60)/60)/24)+DATE(1970,1,1)</f>
        <v>40478.263923611114</v>
      </c>
      <c r="S3152" t="s">
        <v>8352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ROUND(SUM((Table1[[#This Row],[pledged]]/Table1[[#This Row],[goal]])*100),0)</f>
        <v>100</v>
      </c>
      <c r="P3153" s="8">
        <f>IFERROR(Table1[[#This Row],[pledged]]/Table1[[#This Row],[backers_count]],"0")</f>
        <v>103.35294117647059</v>
      </c>
      <c r="Q3153" s="13">
        <f>(((Table1[[#This Row],[deadline]]/60)/60)/24)+DATE(1970,1,1)</f>
        <v>41892.83997685185</v>
      </c>
      <c r="R3153" s="13">
        <f>(((Table1[[#This Row],[launched_at]]/60)/60)/24)+DATE(1970,1,1)</f>
        <v>41862.83997685185</v>
      </c>
      <c r="S3153" t="s">
        <v>8352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ROUND(SUM((Table1[[#This Row],[pledged]]/Table1[[#This Row],[goal]])*100),0)</f>
        <v>106</v>
      </c>
      <c r="P3154" s="8">
        <f>IFERROR(Table1[[#This Row],[pledged]]/Table1[[#This Row],[backers_count]],"0")</f>
        <v>34.791044776119406</v>
      </c>
      <c r="Q3154" s="13">
        <f>(((Table1[[#This Row],[deadline]]/60)/60)/24)+DATE(1970,1,1)</f>
        <v>41580.867673611108</v>
      </c>
      <c r="R3154" s="13">
        <f>(((Table1[[#This Row],[launched_at]]/60)/60)/24)+DATE(1970,1,1)</f>
        <v>41550.867673611108</v>
      </c>
      <c r="S3154" t="s">
        <v>8352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ROUND(SUM((Table1[[#This Row],[pledged]]/Table1[[#This Row],[goal]])*100),0)</f>
        <v>336</v>
      </c>
      <c r="P3155" s="8">
        <f>IFERROR(Table1[[#This Row],[pledged]]/Table1[[#This Row],[backers_count]],"0")</f>
        <v>41.773858921161825</v>
      </c>
      <c r="Q3155" s="13">
        <f>(((Table1[[#This Row],[deadline]]/60)/60)/24)+DATE(1970,1,1)</f>
        <v>40664.207638888889</v>
      </c>
      <c r="R3155" s="13">
        <f>(((Table1[[#This Row],[launched_at]]/60)/60)/24)+DATE(1970,1,1)</f>
        <v>40633.154363425929</v>
      </c>
      <c r="S3155" t="s">
        <v>8352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ROUND(SUM((Table1[[#This Row],[pledged]]/Table1[[#This Row],[goal]])*100),0)</f>
        <v>113</v>
      </c>
      <c r="P3156" s="8">
        <f>IFERROR(Table1[[#This Row],[pledged]]/Table1[[#This Row],[backers_count]],"0")</f>
        <v>64.268292682926827</v>
      </c>
      <c r="Q3156" s="13">
        <f>(((Table1[[#This Row],[deadline]]/60)/60)/24)+DATE(1970,1,1)</f>
        <v>41000.834004629629</v>
      </c>
      <c r="R3156" s="13">
        <f>(((Table1[[#This Row],[launched_at]]/60)/60)/24)+DATE(1970,1,1)</f>
        <v>40970.875671296293</v>
      </c>
      <c r="S3156" t="s">
        <v>8352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ROUND(SUM((Table1[[#This Row],[pledged]]/Table1[[#This Row],[goal]])*100),0)</f>
        <v>189</v>
      </c>
      <c r="P3157" s="8">
        <f>IFERROR(Table1[[#This Row],[pledged]]/Table1[[#This Row],[backers_count]],"0")</f>
        <v>31.209370860927152</v>
      </c>
      <c r="Q3157" s="13">
        <f>(((Table1[[#This Row],[deadline]]/60)/60)/24)+DATE(1970,1,1)</f>
        <v>41263.499131944445</v>
      </c>
      <c r="R3157" s="13">
        <f>(((Table1[[#This Row],[launched_at]]/60)/60)/24)+DATE(1970,1,1)</f>
        <v>41233.499131944445</v>
      </c>
      <c r="S3157" t="s">
        <v>8352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ROUND(SUM((Table1[[#This Row],[pledged]]/Table1[[#This Row],[goal]])*100),0)</f>
        <v>102</v>
      </c>
      <c r="P3158" s="8">
        <f>IFERROR(Table1[[#This Row],[pledged]]/Table1[[#This Row],[backers_count]],"0")</f>
        <v>62.921348314606739</v>
      </c>
      <c r="Q3158" s="13">
        <f>(((Table1[[#This Row],[deadline]]/60)/60)/24)+DATE(1970,1,1)</f>
        <v>41061.953055555554</v>
      </c>
      <c r="R3158" s="13">
        <f>(((Table1[[#This Row],[launched_at]]/60)/60)/24)+DATE(1970,1,1)</f>
        <v>41026.953055555554</v>
      </c>
      <c r="S3158" t="s">
        <v>8352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ROUND(SUM((Table1[[#This Row],[pledged]]/Table1[[#This Row],[goal]])*100),0)</f>
        <v>101</v>
      </c>
      <c r="P3159" s="8">
        <f>IFERROR(Table1[[#This Row],[pledged]]/Table1[[#This Row],[backers_count]],"0")</f>
        <v>98.536585365853654</v>
      </c>
      <c r="Q3159" s="13">
        <f>(((Table1[[#This Row],[deadline]]/60)/60)/24)+DATE(1970,1,1)</f>
        <v>41839.208333333336</v>
      </c>
      <c r="R3159" s="13">
        <f>(((Table1[[#This Row],[launched_at]]/60)/60)/24)+DATE(1970,1,1)</f>
        <v>41829.788252314815</v>
      </c>
      <c r="S3159" t="s">
        <v>8352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ROUND(SUM((Table1[[#This Row],[pledged]]/Table1[[#This Row],[goal]])*100),0)</f>
        <v>114</v>
      </c>
      <c r="P3160" s="8">
        <f>IFERROR(Table1[[#This Row],[pledged]]/Table1[[#This Row],[backers_count]],"0")</f>
        <v>82.608695652173907</v>
      </c>
      <c r="Q3160" s="13">
        <f>(((Table1[[#This Row],[deadline]]/60)/60)/24)+DATE(1970,1,1)</f>
        <v>41477.839722222219</v>
      </c>
      <c r="R3160" s="13">
        <f>(((Table1[[#This Row],[launched_at]]/60)/60)/24)+DATE(1970,1,1)</f>
        <v>41447.839722222219</v>
      </c>
      <c r="S3160" t="s">
        <v>8352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ROUND(SUM((Table1[[#This Row],[pledged]]/Table1[[#This Row],[goal]])*100),0)</f>
        <v>133</v>
      </c>
      <c r="P3161" s="8">
        <f>IFERROR(Table1[[#This Row],[pledged]]/Table1[[#This Row],[backers_count]],"0")</f>
        <v>38.504230769230773</v>
      </c>
      <c r="Q3161" s="13">
        <f>(((Table1[[#This Row],[deadline]]/60)/60)/24)+DATE(1970,1,1)</f>
        <v>40926.958333333336</v>
      </c>
      <c r="R3161" s="13">
        <f>(((Table1[[#This Row],[launched_at]]/60)/60)/24)+DATE(1970,1,1)</f>
        <v>40884.066678240742</v>
      </c>
      <c r="S3161" t="s">
        <v>8352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ROUND(SUM((Table1[[#This Row],[pledged]]/Table1[[#This Row],[goal]])*100),0)</f>
        <v>102</v>
      </c>
      <c r="P3162" s="8">
        <f>IFERROR(Table1[[#This Row],[pledged]]/Table1[[#This Row],[backers_count]],"0")</f>
        <v>80.15789473684211</v>
      </c>
      <c r="Q3162" s="13">
        <f>(((Table1[[#This Row],[deadline]]/60)/60)/24)+DATE(1970,1,1)</f>
        <v>41864.207638888889</v>
      </c>
      <c r="R3162" s="13">
        <f>(((Table1[[#This Row],[launched_at]]/60)/60)/24)+DATE(1970,1,1)</f>
        <v>41841.26489583333</v>
      </c>
      <c r="S3162" t="s">
        <v>8352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ROUND(SUM((Table1[[#This Row],[pledged]]/Table1[[#This Row],[goal]])*100),0)</f>
        <v>105</v>
      </c>
      <c r="P3163" s="8">
        <f>IFERROR(Table1[[#This Row],[pledged]]/Table1[[#This Row],[backers_count]],"0")</f>
        <v>28.405405405405407</v>
      </c>
      <c r="Q3163" s="13">
        <f>(((Table1[[#This Row],[deadline]]/60)/60)/24)+DATE(1970,1,1)</f>
        <v>41927.536134259259</v>
      </c>
      <c r="R3163" s="13">
        <f>(((Table1[[#This Row],[launched_at]]/60)/60)/24)+DATE(1970,1,1)</f>
        <v>41897.536134259259</v>
      </c>
      <c r="S3163" t="s">
        <v>8352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ROUND(SUM((Table1[[#This Row],[pledged]]/Table1[[#This Row],[goal]])*100),0)</f>
        <v>127</v>
      </c>
      <c r="P3164" s="8">
        <f>IFERROR(Table1[[#This Row],[pledged]]/Table1[[#This Row],[backers_count]],"0")</f>
        <v>80.730158730158735</v>
      </c>
      <c r="Q3164" s="13">
        <f>(((Table1[[#This Row],[deadline]]/60)/60)/24)+DATE(1970,1,1)</f>
        <v>41827.083333333336</v>
      </c>
      <c r="R3164" s="13">
        <f>(((Table1[[#This Row],[launched_at]]/60)/60)/24)+DATE(1970,1,1)</f>
        <v>41799.685902777775</v>
      </c>
      <c r="S3164" t="s">
        <v>8352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ROUND(SUM((Table1[[#This Row],[pledged]]/Table1[[#This Row],[goal]])*100),0)</f>
        <v>111</v>
      </c>
      <c r="P3165" s="8">
        <f>IFERROR(Table1[[#This Row],[pledged]]/Table1[[#This Row],[backers_count]],"0")</f>
        <v>200.69444444444446</v>
      </c>
      <c r="Q3165" s="13">
        <f>(((Table1[[#This Row],[deadline]]/60)/60)/24)+DATE(1970,1,1)</f>
        <v>41805.753761574073</v>
      </c>
      <c r="R3165" s="13">
        <f>(((Table1[[#This Row],[launched_at]]/60)/60)/24)+DATE(1970,1,1)</f>
        <v>41775.753761574073</v>
      </c>
      <c r="S3165" t="s">
        <v>8352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ROUND(SUM((Table1[[#This Row],[pledged]]/Table1[[#This Row],[goal]])*100),0)</f>
        <v>107</v>
      </c>
      <c r="P3166" s="8">
        <f>IFERROR(Table1[[#This Row],[pledged]]/Table1[[#This Row],[backers_count]],"0")</f>
        <v>37.591549295774648</v>
      </c>
      <c r="Q3166" s="13">
        <f>(((Table1[[#This Row],[deadline]]/60)/60)/24)+DATE(1970,1,1)</f>
        <v>41799.80572916667</v>
      </c>
      <c r="R3166" s="13">
        <f>(((Table1[[#This Row],[launched_at]]/60)/60)/24)+DATE(1970,1,1)</f>
        <v>41766.80572916667</v>
      </c>
      <c r="S3166" t="s">
        <v>8352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ROUND(SUM((Table1[[#This Row],[pledged]]/Table1[[#This Row],[goal]])*100),0)</f>
        <v>163</v>
      </c>
      <c r="P3167" s="8">
        <f>IFERROR(Table1[[#This Row],[pledged]]/Table1[[#This Row],[backers_count]],"0")</f>
        <v>58.095238095238095</v>
      </c>
      <c r="Q3167" s="13">
        <f>(((Table1[[#This Row],[deadline]]/60)/60)/24)+DATE(1970,1,1)</f>
        <v>40666.165972222225</v>
      </c>
      <c r="R3167" s="13">
        <f>(((Table1[[#This Row],[launched_at]]/60)/60)/24)+DATE(1970,1,1)</f>
        <v>40644.159259259257</v>
      </c>
      <c r="S3167" t="s">
        <v>8352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ROUND(SUM((Table1[[#This Row],[pledged]]/Table1[[#This Row],[goal]])*100),0)</f>
        <v>160</v>
      </c>
      <c r="P3168" s="8">
        <f>IFERROR(Table1[[#This Row],[pledged]]/Table1[[#This Row],[backers_count]],"0")</f>
        <v>60.300892473118282</v>
      </c>
      <c r="Q3168" s="13">
        <f>(((Table1[[#This Row],[deadline]]/60)/60)/24)+DATE(1970,1,1)</f>
        <v>41969.332638888889</v>
      </c>
      <c r="R3168" s="13">
        <f>(((Table1[[#This Row],[launched_at]]/60)/60)/24)+DATE(1970,1,1)</f>
        <v>41940.69158564815</v>
      </c>
      <c r="S3168" t="s">
        <v>8352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ROUND(SUM((Table1[[#This Row],[pledged]]/Table1[[#This Row],[goal]])*100),0)</f>
        <v>116</v>
      </c>
      <c r="P3169" s="8">
        <f>IFERROR(Table1[[#This Row],[pledged]]/Table1[[#This Row],[backers_count]],"0")</f>
        <v>63.363636363636367</v>
      </c>
      <c r="Q3169" s="13">
        <f>(((Table1[[#This Row],[deadline]]/60)/60)/24)+DATE(1970,1,1)</f>
        <v>41853.175706018519</v>
      </c>
      <c r="R3169" s="13">
        <f>(((Table1[[#This Row],[launched_at]]/60)/60)/24)+DATE(1970,1,1)</f>
        <v>41839.175706018519</v>
      </c>
      <c r="S3169" t="s">
        <v>8352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ROUND(SUM((Table1[[#This Row],[pledged]]/Table1[[#This Row],[goal]])*100),0)</f>
        <v>124</v>
      </c>
      <c r="P3170" s="8">
        <f>IFERROR(Table1[[#This Row],[pledged]]/Table1[[#This Row],[backers_count]],"0")</f>
        <v>50.901639344262293</v>
      </c>
      <c r="Q3170" s="13">
        <f>(((Table1[[#This Row],[deadline]]/60)/60)/24)+DATE(1970,1,1)</f>
        <v>41803.916666666664</v>
      </c>
      <c r="R3170" s="13">
        <f>(((Table1[[#This Row],[launched_at]]/60)/60)/24)+DATE(1970,1,1)</f>
        <v>41772.105937500004</v>
      </c>
      <c r="S3170" t="s">
        <v>8352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ROUND(SUM((Table1[[#This Row],[pledged]]/Table1[[#This Row],[goal]])*100),0)</f>
        <v>103</v>
      </c>
      <c r="P3171" s="8">
        <f>IFERROR(Table1[[#This Row],[pledged]]/Table1[[#This Row],[backers_count]],"0")</f>
        <v>100.5</v>
      </c>
      <c r="Q3171" s="13">
        <f>(((Table1[[#This Row],[deadline]]/60)/60)/24)+DATE(1970,1,1)</f>
        <v>41621.207638888889</v>
      </c>
      <c r="R3171" s="13">
        <f>(((Table1[[#This Row],[launched_at]]/60)/60)/24)+DATE(1970,1,1)</f>
        <v>41591.737974537034</v>
      </c>
      <c r="S3171" t="s">
        <v>8352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ROUND(SUM((Table1[[#This Row],[pledged]]/Table1[[#This Row],[goal]])*100),0)</f>
        <v>112</v>
      </c>
      <c r="P3172" s="8">
        <f>IFERROR(Table1[[#This Row],[pledged]]/Table1[[#This Row],[backers_count]],"0")</f>
        <v>31.619718309859156</v>
      </c>
      <c r="Q3172" s="13">
        <f>(((Table1[[#This Row],[deadline]]/60)/60)/24)+DATE(1970,1,1)</f>
        <v>41822.166666666664</v>
      </c>
      <c r="R3172" s="13">
        <f>(((Table1[[#This Row],[launched_at]]/60)/60)/24)+DATE(1970,1,1)</f>
        <v>41789.080370370371</v>
      </c>
      <c r="S3172" t="s">
        <v>8352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ROUND(SUM((Table1[[#This Row],[pledged]]/Table1[[#This Row],[goal]])*100),0)</f>
        <v>109</v>
      </c>
      <c r="P3173" s="8">
        <f>IFERROR(Table1[[#This Row],[pledged]]/Table1[[#This Row],[backers_count]],"0")</f>
        <v>65.102564102564102</v>
      </c>
      <c r="Q3173" s="13">
        <f>(((Table1[[#This Row],[deadline]]/60)/60)/24)+DATE(1970,1,1)</f>
        <v>42496.608310185184</v>
      </c>
      <c r="R3173" s="13">
        <f>(((Table1[[#This Row],[launched_at]]/60)/60)/24)+DATE(1970,1,1)</f>
        <v>42466.608310185184</v>
      </c>
      <c r="S3173" t="s">
        <v>8352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ROUND(SUM((Table1[[#This Row],[pledged]]/Table1[[#This Row],[goal]])*100),0)</f>
        <v>115</v>
      </c>
      <c r="P3174" s="8">
        <f>IFERROR(Table1[[#This Row],[pledged]]/Table1[[#This Row],[backers_count]],"0")</f>
        <v>79.310344827586206</v>
      </c>
      <c r="Q3174" s="13">
        <f>(((Table1[[#This Row],[deadline]]/60)/60)/24)+DATE(1970,1,1)</f>
        <v>40953.729953703703</v>
      </c>
      <c r="R3174" s="13">
        <f>(((Table1[[#This Row],[launched_at]]/60)/60)/24)+DATE(1970,1,1)</f>
        <v>40923.729953703703</v>
      </c>
      <c r="S3174" t="s">
        <v>8352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ROUND(SUM((Table1[[#This Row],[pledged]]/Table1[[#This Row],[goal]])*100),0)</f>
        <v>103</v>
      </c>
      <c r="P3175" s="8">
        <f>IFERROR(Table1[[#This Row],[pledged]]/Table1[[#This Row],[backers_count]],"0")</f>
        <v>139.18918918918919</v>
      </c>
      <c r="Q3175" s="13">
        <f>(((Table1[[#This Row],[deadline]]/60)/60)/24)+DATE(1970,1,1)</f>
        <v>41908.878379629627</v>
      </c>
      <c r="R3175" s="13">
        <f>(((Table1[[#This Row],[launched_at]]/60)/60)/24)+DATE(1970,1,1)</f>
        <v>41878.878379629627</v>
      </c>
      <c r="S3175" t="s">
        <v>8352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ROUND(SUM((Table1[[#This Row],[pledged]]/Table1[[#This Row],[goal]])*100),0)</f>
        <v>101</v>
      </c>
      <c r="P3176" s="8">
        <f>IFERROR(Table1[[#This Row],[pledged]]/Table1[[#This Row],[backers_count]],"0")</f>
        <v>131.91304347826087</v>
      </c>
      <c r="Q3176" s="13">
        <f>(((Table1[[#This Row],[deadline]]/60)/60)/24)+DATE(1970,1,1)</f>
        <v>41876.864675925928</v>
      </c>
      <c r="R3176" s="13">
        <f>(((Table1[[#This Row],[launched_at]]/60)/60)/24)+DATE(1970,1,1)</f>
        <v>41862.864675925928</v>
      </c>
      <c r="S3176" t="s">
        <v>8352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ROUND(SUM((Table1[[#This Row],[pledged]]/Table1[[#This Row],[goal]])*100),0)</f>
        <v>110</v>
      </c>
      <c r="P3177" s="8">
        <f>IFERROR(Table1[[#This Row],[pledged]]/Table1[[#This Row],[backers_count]],"0")</f>
        <v>91.3</v>
      </c>
      <c r="Q3177" s="13">
        <f>(((Table1[[#This Row],[deadline]]/60)/60)/24)+DATE(1970,1,1)</f>
        <v>40591.886886574073</v>
      </c>
      <c r="R3177" s="13">
        <f>(((Table1[[#This Row],[launched_at]]/60)/60)/24)+DATE(1970,1,1)</f>
        <v>40531.886886574073</v>
      </c>
      <c r="S3177" t="s">
        <v>8352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ROUND(SUM((Table1[[#This Row],[pledged]]/Table1[[#This Row],[goal]])*100),0)</f>
        <v>115</v>
      </c>
      <c r="P3178" s="8">
        <f>IFERROR(Table1[[#This Row],[pledged]]/Table1[[#This Row],[backers_count]],"0")</f>
        <v>39.672727272727272</v>
      </c>
      <c r="Q3178" s="13">
        <f>(((Table1[[#This Row],[deadline]]/60)/60)/24)+DATE(1970,1,1)</f>
        <v>41504.625</v>
      </c>
      <c r="R3178" s="13">
        <f>(((Table1[[#This Row],[launched_at]]/60)/60)/24)+DATE(1970,1,1)</f>
        <v>41477.930914351848</v>
      </c>
      <c r="S3178" t="s">
        <v>8352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ROUND(SUM((Table1[[#This Row],[pledged]]/Table1[[#This Row],[goal]])*100),0)</f>
        <v>117</v>
      </c>
      <c r="P3179" s="8">
        <f>IFERROR(Table1[[#This Row],[pledged]]/Table1[[#This Row],[backers_count]],"0")</f>
        <v>57.549019607843135</v>
      </c>
      <c r="Q3179" s="13">
        <f>(((Table1[[#This Row],[deadline]]/60)/60)/24)+DATE(1970,1,1)</f>
        <v>41811.666770833333</v>
      </c>
      <c r="R3179" s="13">
        <f>(((Table1[[#This Row],[launched_at]]/60)/60)/24)+DATE(1970,1,1)</f>
        <v>41781.666770833333</v>
      </c>
      <c r="S3179" t="s">
        <v>8352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ROUND(SUM((Table1[[#This Row],[pledged]]/Table1[[#This Row],[goal]])*100),0)</f>
        <v>172</v>
      </c>
      <c r="P3180" s="8">
        <f>IFERROR(Table1[[#This Row],[pledged]]/Table1[[#This Row],[backers_count]],"0")</f>
        <v>33.025641025641029</v>
      </c>
      <c r="Q3180" s="13">
        <f>(((Table1[[#This Row],[deadline]]/60)/60)/24)+DATE(1970,1,1)</f>
        <v>41836.605034722219</v>
      </c>
      <c r="R3180" s="13">
        <f>(((Table1[[#This Row],[launched_at]]/60)/60)/24)+DATE(1970,1,1)</f>
        <v>41806.605034722219</v>
      </c>
      <c r="S3180" t="s">
        <v>8352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ROUND(SUM((Table1[[#This Row],[pledged]]/Table1[[#This Row],[goal]])*100),0)</f>
        <v>114</v>
      </c>
      <c r="P3181" s="8">
        <f>IFERROR(Table1[[#This Row],[pledged]]/Table1[[#This Row],[backers_count]],"0")</f>
        <v>77.335806451612896</v>
      </c>
      <c r="Q3181" s="13">
        <f>(((Table1[[#This Row],[deadline]]/60)/60)/24)+DATE(1970,1,1)</f>
        <v>41400.702210648145</v>
      </c>
      <c r="R3181" s="13">
        <f>(((Table1[[#This Row],[launched_at]]/60)/60)/24)+DATE(1970,1,1)</f>
        <v>41375.702210648145</v>
      </c>
      <c r="S3181" t="s">
        <v>8352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ROUND(SUM((Table1[[#This Row],[pledged]]/Table1[[#This Row],[goal]])*100),0)</f>
        <v>120</v>
      </c>
      <c r="P3182" s="8">
        <f>IFERROR(Table1[[#This Row],[pledged]]/Table1[[#This Row],[backers_count]],"0")</f>
        <v>31.933333333333334</v>
      </c>
      <c r="Q3182" s="13">
        <f>(((Table1[[#This Row],[deadline]]/60)/60)/24)+DATE(1970,1,1)</f>
        <v>41810.412604166668</v>
      </c>
      <c r="R3182" s="13">
        <f>(((Table1[[#This Row],[launched_at]]/60)/60)/24)+DATE(1970,1,1)</f>
        <v>41780.412604166668</v>
      </c>
      <c r="S3182" t="s">
        <v>8352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ROUND(SUM((Table1[[#This Row],[pledged]]/Table1[[#This Row],[goal]])*100),0)</f>
        <v>109</v>
      </c>
      <c r="P3183" s="8">
        <f>IFERROR(Table1[[#This Row],[pledged]]/Table1[[#This Row],[backers_count]],"0")</f>
        <v>36.333333333333336</v>
      </c>
      <c r="Q3183" s="13">
        <f>(((Table1[[#This Row],[deadline]]/60)/60)/24)+DATE(1970,1,1)</f>
        <v>41805.666666666664</v>
      </c>
      <c r="R3183" s="13">
        <f>(((Table1[[#This Row],[launched_at]]/60)/60)/24)+DATE(1970,1,1)</f>
        <v>41779.310034722221</v>
      </c>
      <c r="S3183" t="s">
        <v>8352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ROUND(SUM((Table1[[#This Row],[pledged]]/Table1[[#This Row],[goal]])*100),0)</f>
        <v>101</v>
      </c>
      <c r="P3184" s="8">
        <f>IFERROR(Table1[[#This Row],[pledged]]/Table1[[#This Row],[backers_count]],"0")</f>
        <v>46.768211920529801</v>
      </c>
      <c r="Q3184" s="13">
        <f>(((Table1[[#This Row],[deadline]]/60)/60)/24)+DATE(1970,1,1)</f>
        <v>40939.708333333336</v>
      </c>
      <c r="R3184" s="13">
        <f>(((Table1[[#This Row],[launched_at]]/60)/60)/24)+DATE(1970,1,1)</f>
        <v>40883.949317129627</v>
      </c>
      <c r="S3184" t="s">
        <v>8352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ROUND(SUM((Table1[[#This Row],[pledged]]/Table1[[#This Row],[goal]])*100),0)</f>
        <v>109</v>
      </c>
      <c r="P3185" s="8">
        <f>IFERROR(Table1[[#This Row],[pledged]]/Table1[[#This Row],[backers_count]],"0")</f>
        <v>40.073529411764703</v>
      </c>
      <c r="Q3185" s="13">
        <f>(((Table1[[#This Row],[deadline]]/60)/60)/24)+DATE(1970,1,1)</f>
        <v>41509.79478009259</v>
      </c>
      <c r="R3185" s="13">
        <f>(((Table1[[#This Row],[launched_at]]/60)/60)/24)+DATE(1970,1,1)</f>
        <v>41491.79478009259</v>
      </c>
      <c r="S3185" t="s">
        <v>8352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ROUND(SUM((Table1[[#This Row],[pledged]]/Table1[[#This Row],[goal]])*100),0)</f>
        <v>107</v>
      </c>
      <c r="P3186" s="8">
        <f>IFERROR(Table1[[#This Row],[pledged]]/Table1[[#This Row],[backers_count]],"0")</f>
        <v>100.21739130434783</v>
      </c>
      <c r="Q3186" s="13">
        <f>(((Table1[[#This Row],[deadline]]/60)/60)/24)+DATE(1970,1,1)</f>
        <v>41821.993414351848</v>
      </c>
      <c r="R3186" s="13">
        <f>(((Table1[[#This Row],[launched_at]]/60)/60)/24)+DATE(1970,1,1)</f>
        <v>41791.993414351848</v>
      </c>
      <c r="S3186" t="s">
        <v>8352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ROUND(SUM((Table1[[#This Row],[pledged]]/Table1[[#This Row],[goal]])*100),0)</f>
        <v>100</v>
      </c>
      <c r="P3187" s="8">
        <f>IFERROR(Table1[[#This Row],[pledged]]/Table1[[#This Row],[backers_count]],"0")</f>
        <v>41.666666666666664</v>
      </c>
      <c r="Q3187" s="13">
        <f>(((Table1[[#This Row],[deadline]]/60)/60)/24)+DATE(1970,1,1)</f>
        <v>41836.977326388893</v>
      </c>
      <c r="R3187" s="13">
        <f>(((Table1[[#This Row],[launched_at]]/60)/60)/24)+DATE(1970,1,1)</f>
        <v>41829.977326388893</v>
      </c>
      <c r="S3187" t="s">
        <v>8352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ROUND(SUM((Table1[[#This Row],[pledged]]/Table1[[#This Row],[goal]])*100),0)</f>
        <v>102</v>
      </c>
      <c r="P3188" s="8">
        <f>IFERROR(Table1[[#This Row],[pledged]]/Table1[[#This Row],[backers_count]],"0")</f>
        <v>46.714285714285715</v>
      </c>
      <c r="Q3188" s="13">
        <f>(((Table1[[#This Row],[deadline]]/60)/60)/24)+DATE(1970,1,1)</f>
        <v>41898.875</v>
      </c>
      <c r="R3188" s="13">
        <f>(((Table1[[#This Row],[launched_at]]/60)/60)/24)+DATE(1970,1,1)</f>
        <v>41868.924050925925</v>
      </c>
      <c r="S3188" t="s">
        <v>8352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ROUND(SUM((Table1[[#This Row],[pledged]]/Table1[[#This Row],[goal]])*100),0)</f>
        <v>116</v>
      </c>
      <c r="P3189" s="8">
        <f>IFERROR(Table1[[#This Row],[pledged]]/Table1[[#This Row],[backers_count]],"0")</f>
        <v>71.491803278688522</v>
      </c>
      <c r="Q3189" s="13">
        <f>(((Table1[[#This Row],[deadline]]/60)/60)/24)+DATE(1970,1,1)</f>
        <v>41855.666354166664</v>
      </c>
      <c r="R3189" s="13">
        <f>(((Table1[[#This Row],[launched_at]]/60)/60)/24)+DATE(1970,1,1)</f>
        <v>41835.666354166664</v>
      </c>
      <c r="S3189" t="s">
        <v>8352</v>
      </c>
      <c r="T3189" t="s">
        <v>8316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ROUND(SUM((Table1[[#This Row],[pledged]]/Table1[[#This Row],[goal]])*100),0)</f>
        <v>65</v>
      </c>
      <c r="P3190" s="8">
        <f>IFERROR(Table1[[#This Row],[pledged]]/Table1[[#This Row],[backers_count]],"0")</f>
        <v>14.444444444444445</v>
      </c>
      <c r="Q3190" s="13">
        <f>(((Table1[[#This Row],[deadline]]/60)/60)/24)+DATE(1970,1,1)</f>
        <v>42165.415532407409</v>
      </c>
      <c r="R3190" s="13">
        <f>(((Table1[[#This Row],[launched_at]]/60)/60)/24)+DATE(1970,1,1)</f>
        <v>42144.415532407409</v>
      </c>
      <c r="S3190" t="s">
        <v>8352</v>
      </c>
      <c r="T3190" t="s">
        <v>8350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ROUND(SUM((Table1[[#This Row],[pledged]]/Table1[[#This Row],[goal]])*100),0)</f>
        <v>12</v>
      </c>
      <c r="P3191" s="8">
        <f>IFERROR(Table1[[#This Row],[pledged]]/Table1[[#This Row],[backers_count]],"0")</f>
        <v>356.84210526315792</v>
      </c>
      <c r="Q3191" s="13">
        <f>(((Table1[[#This Row],[deadline]]/60)/60)/24)+DATE(1970,1,1)</f>
        <v>42148.346435185187</v>
      </c>
      <c r="R3191" s="13">
        <f>(((Table1[[#This Row],[launched_at]]/60)/60)/24)+DATE(1970,1,1)</f>
        <v>42118.346435185187</v>
      </c>
      <c r="S3191" t="s">
        <v>8352</v>
      </c>
      <c r="T3191" t="s">
        <v>8350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ROUND(SUM((Table1[[#This Row],[pledged]]/Table1[[#This Row],[goal]])*100),0)</f>
        <v>0</v>
      </c>
      <c r="P3192" s="8" t="str">
        <f>IFERROR(Table1[[#This Row],[pledged]]/Table1[[#This Row],[backers_count]],"0")</f>
        <v>0</v>
      </c>
      <c r="Q3192" s="13">
        <f>(((Table1[[#This Row],[deadline]]/60)/60)/24)+DATE(1970,1,1)</f>
        <v>42713.192997685182</v>
      </c>
      <c r="R3192" s="13">
        <f>(((Table1[[#This Row],[launched_at]]/60)/60)/24)+DATE(1970,1,1)</f>
        <v>42683.151331018518</v>
      </c>
      <c r="S3192" t="s">
        <v>8352</v>
      </c>
      <c r="T3192" t="s">
        <v>8350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ROUND(SUM((Table1[[#This Row],[pledged]]/Table1[[#This Row],[goal]])*100),0)</f>
        <v>4</v>
      </c>
      <c r="P3193" s="8">
        <f>IFERROR(Table1[[#This Row],[pledged]]/Table1[[#This Row],[backers_count]],"0")</f>
        <v>37.75</v>
      </c>
      <c r="Q3193" s="13">
        <f>(((Table1[[#This Row],[deadline]]/60)/60)/24)+DATE(1970,1,1)</f>
        <v>42598.755428240736</v>
      </c>
      <c r="R3193" s="13">
        <f>(((Table1[[#This Row],[launched_at]]/60)/60)/24)+DATE(1970,1,1)</f>
        <v>42538.755428240736</v>
      </c>
      <c r="S3193" t="s">
        <v>8352</v>
      </c>
      <c r="T3193" t="s">
        <v>8350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ROUND(SUM((Table1[[#This Row],[pledged]]/Table1[[#This Row],[goal]])*100),0)</f>
        <v>1</v>
      </c>
      <c r="P3194" s="8">
        <f>IFERROR(Table1[[#This Row],[pledged]]/Table1[[#This Row],[backers_count]],"0")</f>
        <v>12.75</v>
      </c>
      <c r="Q3194" s="13">
        <f>(((Table1[[#This Row],[deadline]]/60)/60)/24)+DATE(1970,1,1)</f>
        <v>42063.916666666672</v>
      </c>
      <c r="R3194" s="13">
        <f>(((Table1[[#This Row],[launched_at]]/60)/60)/24)+DATE(1970,1,1)</f>
        <v>42018.94049768518</v>
      </c>
      <c r="S3194" t="s">
        <v>8352</v>
      </c>
      <c r="T3194" t="s">
        <v>8350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ROUND(SUM((Table1[[#This Row],[pledged]]/Table1[[#This Row],[goal]])*100),0)</f>
        <v>12</v>
      </c>
      <c r="P3195" s="8">
        <f>IFERROR(Table1[[#This Row],[pledged]]/Table1[[#This Row],[backers_count]],"0")</f>
        <v>24.458333333333332</v>
      </c>
      <c r="Q3195" s="13">
        <f>(((Table1[[#This Row],[deadline]]/60)/60)/24)+DATE(1970,1,1)</f>
        <v>42055.968240740738</v>
      </c>
      <c r="R3195" s="13">
        <f>(((Table1[[#This Row],[launched_at]]/60)/60)/24)+DATE(1970,1,1)</f>
        <v>42010.968240740738</v>
      </c>
      <c r="S3195" t="s">
        <v>8352</v>
      </c>
      <c r="T3195" t="s">
        <v>8350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ROUND(SUM((Table1[[#This Row],[pledged]]/Table1[[#This Row],[goal]])*100),0)</f>
        <v>0</v>
      </c>
      <c r="P3196" s="8" t="str">
        <f>IFERROR(Table1[[#This Row],[pledged]]/Table1[[#This Row],[backers_count]],"0")</f>
        <v>0</v>
      </c>
      <c r="Q3196" s="13">
        <f>(((Table1[[#This Row],[deadline]]/60)/60)/24)+DATE(1970,1,1)</f>
        <v>42212.062476851846</v>
      </c>
      <c r="R3196" s="13">
        <f>(((Table1[[#This Row],[launched_at]]/60)/60)/24)+DATE(1970,1,1)</f>
        <v>42182.062476851846</v>
      </c>
      <c r="S3196" t="s">
        <v>8352</v>
      </c>
      <c r="T3196" t="s">
        <v>8350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ROUND(SUM((Table1[[#This Row],[pledged]]/Table1[[#This Row],[goal]])*100),0)</f>
        <v>59</v>
      </c>
      <c r="P3197" s="8">
        <f>IFERROR(Table1[[#This Row],[pledged]]/Table1[[#This Row],[backers_count]],"0")</f>
        <v>53.07692307692308</v>
      </c>
      <c r="Q3197" s="13">
        <f>(((Table1[[#This Row],[deadline]]/60)/60)/24)+DATE(1970,1,1)</f>
        <v>42047.594236111108</v>
      </c>
      <c r="R3197" s="13">
        <f>(((Table1[[#This Row],[launched_at]]/60)/60)/24)+DATE(1970,1,1)</f>
        <v>42017.594236111108</v>
      </c>
      <c r="S3197" t="s">
        <v>8352</v>
      </c>
      <c r="T3197" t="s">
        <v>8350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ROUND(SUM((Table1[[#This Row],[pledged]]/Table1[[#This Row],[goal]])*100),0)</f>
        <v>0</v>
      </c>
      <c r="P3198" s="8">
        <f>IFERROR(Table1[[#This Row],[pledged]]/Table1[[#This Row],[backers_count]],"0")</f>
        <v>300</v>
      </c>
      <c r="Q3198" s="13">
        <f>(((Table1[[#This Row],[deadline]]/60)/60)/24)+DATE(1970,1,1)</f>
        <v>42217.583333333328</v>
      </c>
      <c r="R3198" s="13">
        <f>(((Table1[[#This Row],[launched_at]]/60)/60)/24)+DATE(1970,1,1)</f>
        <v>42157.598090277781</v>
      </c>
      <c r="S3198" t="s">
        <v>8352</v>
      </c>
      <c r="T3198" t="s">
        <v>8350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ROUND(SUM((Table1[[#This Row],[pledged]]/Table1[[#This Row],[goal]])*100),0)</f>
        <v>11</v>
      </c>
      <c r="P3199" s="8">
        <f>IFERROR(Table1[[#This Row],[pledged]]/Table1[[#This Row],[backers_count]],"0")</f>
        <v>286.25</v>
      </c>
      <c r="Q3199" s="13">
        <f>(((Table1[[#This Row],[deadline]]/60)/60)/24)+DATE(1970,1,1)</f>
        <v>42039.493263888886</v>
      </c>
      <c r="R3199" s="13">
        <f>(((Table1[[#This Row],[launched_at]]/60)/60)/24)+DATE(1970,1,1)</f>
        <v>42009.493263888886</v>
      </c>
      <c r="S3199" t="s">
        <v>8352</v>
      </c>
      <c r="T3199" t="s">
        <v>8350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ROUND(SUM((Table1[[#This Row],[pledged]]/Table1[[#This Row],[goal]])*100),0)</f>
        <v>0</v>
      </c>
      <c r="P3200" s="8">
        <f>IFERROR(Table1[[#This Row],[pledged]]/Table1[[#This Row],[backers_count]],"0")</f>
        <v>36.666666666666664</v>
      </c>
      <c r="Q3200" s="13">
        <f>(((Table1[[#This Row],[deadline]]/60)/60)/24)+DATE(1970,1,1)</f>
        <v>42051.424502314811</v>
      </c>
      <c r="R3200" s="13">
        <f>(((Table1[[#This Row],[launched_at]]/60)/60)/24)+DATE(1970,1,1)</f>
        <v>42013.424502314811</v>
      </c>
      <c r="S3200" t="s">
        <v>8352</v>
      </c>
      <c r="T3200" t="s">
        <v>8350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ROUND(SUM((Table1[[#This Row],[pledged]]/Table1[[#This Row],[goal]])*100),0)</f>
        <v>52</v>
      </c>
      <c r="P3201" s="8">
        <f>IFERROR(Table1[[#This Row],[pledged]]/Table1[[#This Row],[backers_count]],"0")</f>
        <v>49.20754716981132</v>
      </c>
      <c r="Q3201" s="13">
        <f>(((Table1[[#This Row],[deadline]]/60)/60)/24)+DATE(1970,1,1)</f>
        <v>41888.875</v>
      </c>
      <c r="R3201" s="13">
        <f>(((Table1[[#This Row],[launched_at]]/60)/60)/24)+DATE(1970,1,1)</f>
        <v>41858.761782407404</v>
      </c>
      <c r="S3201" t="s">
        <v>8352</v>
      </c>
      <c r="T3201" t="s">
        <v>8350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ROUND(SUM((Table1[[#This Row],[pledged]]/Table1[[#This Row],[goal]])*100),0)</f>
        <v>0</v>
      </c>
      <c r="P3202" s="8">
        <f>IFERROR(Table1[[#This Row],[pledged]]/Table1[[#This Row],[backers_count]],"0")</f>
        <v>1</v>
      </c>
      <c r="Q3202" s="13">
        <f>(((Table1[[#This Row],[deadline]]/60)/60)/24)+DATE(1970,1,1)</f>
        <v>42490.231944444444</v>
      </c>
      <c r="R3202" s="13">
        <f>(((Table1[[#This Row],[launched_at]]/60)/60)/24)+DATE(1970,1,1)</f>
        <v>42460.320613425924</v>
      </c>
      <c r="S3202" t="s">
        <v>8352</v>
      </c>
      <c r="T3202" t="s">
        <v>8350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ROUND(SUM((Table1[[#This Row],[pledged]]/Table1[[#This Row],[goal]])*100),0)</f>
        <v>1</v>
      </c>
      <c r="P3203" s="8">
        <f>IFERROR(Table1[[#This Row],[pledged]]/Table1[[#This Row],[backers_count]],"0")</f>
        <v>12.5</v>
      </c>
      <c r="Q3203" s="13">
        <f>(((Table1[[#This Row],[deadline]]/60)/60)/24)+DATE(1970,1,1)</f>
        <v>41882.767094907409</v>
      </c>
      <c r="R3203" s="13">
        <f>(((Table1[[#This Row],[launched_at]]/60)/60)/24)+DATE(1970,1,1)</f>
        <v>41861.767094907409</v>
      </c>
      <c r="S3203" t="s">
        <v>8352</v>
      </c>
      <c r="T3203" t="s">
        <v>8350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ROUND(SUM((Table1[[#This Row],[pledged]]/Table1[[#This Row],[goal]])*100),0)</f>
        <v>55</v>
      </c>
      <c r="P3204" s="8">
        <f>IFERROR(Table1[[#This Row],[pledged]]/Table1[[#This Row],[backers_count]],"0")</f>
        <v>109.04</v>
      </c>
      <c r="Q3204" s="13">
        <f>(((Table1[[#This Row],[deadline]]/60)/60)/24)+DATE(1970,1,1)</f>
        <v>42352.249305555553</v>
      </c>
      <c r="R3204" s="13">
        <f>(((Table1[[#This Row],[launched_at]]/60)/60)/24)+DATE(1970,1,1)</f>
        <v>42293.853541666671</v>
      </c>
      <c r="S3204" t="s">
        <v>8352</v>
      </c>
      <c r="T3204" t="s">
        <v>8350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ROUND(SUM((Table1[[#This Row],[pledged]]/Table1[[#This Row],[goal]])*100),0)</f>
        <v>25</v>
      </c>
      <c r="P3205" s="8">
        <f>IFERROR(Table1[[#This Row],[pledged]]/Table1[[#This Row],[backers_count]],"0")</f>
        <v>41.666666666666664</v>
      </c>
      <c r="Q3205" s="13">
        <f>(((Table1[[#This Row],[deadline]]/60)/60)/24)+DATE(1970,1,1)</f>
        <v>42272.988680555558</v>
      </c>
      <c r="R3205" s="13">
        <f>(((Table1[[#This Row],[launched_at]]/60)/60)/24)+DATE(1970,1,1)</f>
        <v>42242.988680555558</v>
      </c>
      <c r="S3205" t="s">
        <v>8352</v>
      </c>
      <c r="T3205" t="s">
        <v>8350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ROUND(SUM((Table1[[#This Row],[pledged]]/Table1[[#This Row],[goal]])*100),0)</f>
        <v>0</v>
      </c>
      <c r="P3206" s="8" t="str">
        <f>IFERROR(Table1[[#This Row],[pledged]]/Table1[[#This Row],[backers_count]],"0")</f>
        <v>0</v>
      </c>
      <c r="Q3206" s="13">
        <f>(((Table1[[#This Row],[deadline]]/60)/60)/24)+DATE(1970,1,1)</f>
        <v>42202.676388888889</v>
      </c>
      <c r="R3206" s="13">
        <f>(((Table1[[#This Row],[launched_at]]/60)/60)/24)+DATE(1970,1,1)</f>
        <v>42172.686099537037</v>
      </c>
      <c r="S3206" t="s">
        <v>8352</v>
      </c>
      <c r="T3206" t="s">
        <v>8350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ROUND(SUM((Table1[[#This Row],[pledged]]/Table1[[#This Row],[goal]])*100),0)</f>
        <v>3</v>
      </c>
      <c r="P3207" s="8">
        <f>IFERROR(Table1[[#This Row],[pledged]]/Table1[[#This Row],[backers_count]],"0")</f>
        <v>22.75</v>
      </c>
      <c r="Q3207" s="13">
        <f>(((Table1[[#This Row],[deadline]]/60)/60)/24)+DATE(1970,1,1)</f>
        <v>42125.374675925923</v>
      </c>
      <c r="R3207" s="13">
        <f>(((Table1[[#This Row],[launched_at]]/60)/60)/24)+DATE(1970,1,1)</f>
        <v>42095.374675925923</v>
      </c>
      <c r="S3207" t="s">
        <v>8352</v>
      </c>
      <c r="T3207" t="s">
        <v>8350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ROUND(SUM((Table1[[#This Row],[pledged]]/Table1[[#This Row],[goal]])*100),0)</f>
        <v>0</v>
      </c>
      <c r="P3208" s="8" t="str">
        <f>IFERROR(Table1[[#This Row],[pledged]]/Table1[[#This Row],[backers_count]],"0")</f>
        <v>0</v>
      </c>
      <c r="Q3208" s="13">
        <f>(((Table1[[#This Row],[deadline]]/60)/60)/24)+DATE(1970,1,1)</f>
        <v>42266.276053240741</v>
      </c>
      <c r="R3208" s="13">
        <f>(((Table1[[#This Row],[launched_at]]/60)/60)/24)+DATE(1970,1,1)</f>
        <v>42236.276053240741</v>
      </c>
      <c r="S3208" t="s">
        <v>8352</v>
      </c>
      <c r="T3208" t="s">
        <v>8350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ROUND(SUM((Table1[[#This Row],[pledged]]/Table1[[#This Row],[goal]])*100),0)</f>
        <v>46</v>
      </c>
      <c r="P3209" s="8">
        <f>IFERROR(Table1[[#This Row],[pledged]]/Table1[[#This Row],[backers_count]],"0")</f>
        <v>70.833333333333329</v>
      </c>
      <c r="Q3209" s="13">
        <f>(((Table1[[#This Row],[deadline]]/60)/60)/24)+DATE(1970,1,1)</f>
        <v>42117.236192129625</v>
      </c>
      <c r="R3209" s="13">
        <f>(((Table1[[#This Row],[launched_at]]/60)/60)/24)+DATE(1970,1,1)</f>
        <v>42057.277858796297</v>
      </c>
      <c r="S3209" t="s">
        <v>8352</v>
      </c>
      <c r="T3209" t="s">
        <v>8350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ROUND(SUM((Table1[[#This Row],[pledged]]/Table1[[#This Row],[goal]])*100),0)</f>
        <v>104</v>
      </c>
      <c r="P3210" s="8">
        <f>IFERROR(Table1[[#This Row],[pledged]]/Table1[[#This Row],[backers_count]],"0")</f>
        <v>63.109756097560975</v>
      </c>
      <c r="Q3210" s="13">
        <f>(((Table1[[#This Row],[deadline]]/60)/60)/24)+DATE(1970,1,1)</f>
        <v>41848.605057870373</v>
      </c>
      <c r="R3210" s="13">
        <f>(((Table1[[#This Row],[launched_at]]/60)/60)/24)+DATE(1970,1,1)</f>
        <v>41827.605057870373</v>
      </c>
      <c r="S3210" t="s">
        <v>8352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ROUND(SUM((Table1[[#This Row],[pledged]]/Table1[[#This Row],[goal]])*100),0)</f>
        <v>119</v>
      </c>
      <c r="P3211" s="8">
        <f>IFERROR(Table1[[#This Row],[pledged]]/Table1[[#This Row],[backers_count]],"0")</f>
        <v>50.157964601769912</v>
      </c>
      <c r="Q3211" s="13">
        <f>(((Table1[[#This Row],[deadline]]/60)/60)/24)+DATE(1970,1,1)</f>
        <v>41810.958333333336</v>
      </c>
      <c r="R3211" s="13">
        <f>(((Table1[[#This Row],[launched_at]]/60)/60)/24)+DATE(1970,1,1)</f>
        <v>41778.637245370373</v>
      </c>
      <c r="S3211" t="s">
        <v>8352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ROUND(SUM((Table1[[#This Row],[pledged]]/Table1[[#This Row],[goal]])*100),0)</f>
        <v>126</v>
      </c>
      <c r="P3212" s="8">
        <f>IFERROR(Table1[[#This Row],[pledged]]/Table1[[#This Row],[backers_count]],"0")</f>
        <v>62.883333333333333</v>
      </c>
      <c r="Q3212" s="13">
        <f>(((Table1[[#This Row],[deadline]]/60)/60)/24)+DATE(1970,1,1)</f>
        <v>41061.165972222225</v>
      </c>
      <c r="R3212" s="13">
        <f>(((Table1[[#This Row],[launched_at]]/60)/60)/24)+DATE(1970,1,1)</f>
        <v>41013.936562499999</v>
      </c>
      <c r="S3212" t="s">
        <v>8352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ROUND(SUM((Table1[[#This Row],[pledged]]/Table1[[#This Row],[goal]])*100),0)</f>
        <v>120</v>
      </c>
      <c r="P3213" s="8">
        <f>IFERROR(Table1[[#This Row],[pledged]]/Table1[[#This Row],[backers_count]],"0")</f>
        <v>85.531055900621112</v>
      </c>
      <c r="Q3213" s="13">
        <f>(((Table1[[#This Row],[deadline]]/60)/60)/24)+DATE(1970,1,1)</f>
        <v>41866.083333333336</v>
      </c>
      <c r="R3213" s="13">
        <f>(((Table1[[#This Row],[launched_at]]/60)/60)/24)+DATE(1970,1,1)</f>
        <v>41834.586574074077</v>
      </c>
      <c r="S3213" t="s">
        <v>8352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ROUND(SUM((Table1[[#This Row],[pledged]]/Table1[[#This Row],[goal]])*100),0)</f>
        <v>126</v>
      </c>
      <c r="P3214" s="8">
        <f>IFERROR(Table1[[#This Row],[pledged]]/Table1[[#This Row],[backers_count]],"0")</f>
        <v>53.723404255319146</v>
      </c>
      <c r="Q3214" s="13">
        <f>(((Table1[[#This Row],[deadline]]/60)/60)/24)+DATE(1970,1,1)</f>
        <v>41859.795729166668</v>
      </c>
      <c r="R3214" s="13">
        <f>(((Table1[[#This Row],[launched_at]]/60)/60)/24)+DATE(1970,1,1)</f>
        <v>41829.795729166668</v>
      </c>
      <c r="S3214" t="s">
        <v>8352</v>
      </c>
      <c r="T3214" t="s">
        <v>8316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ROUND(SUM((Table1[[#This Row],[pledged]]/Table1[[#This Row],[goal]])*100),0)</f>
        <v>100</v>
      </c>
      <c r="P3215" s="8">
        <f>IFERROR(Table1[[#This Row],[pledged]]/Table1[[#This Row],[backers_count]],"0")</f>
        <v>127.80851063829788</v>
      </c>
      <c r="Q3215" s="13">
        <f>(((Table1[[#This Row],[deadline]]/60)/60)/24)+DATE(1970,1,1)</f>
        <v>42211.763414351852</v>
      </c>
      <c r="R3215" s="13">
        <f>(((Table1[[#This Row],[launched_at]]/60)/60)/24)+DATE(1970,1,1)</f>
        <v>42171.763414351852</v>
      </c>
      <c r="S3215" t="s">
        <v>8352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ROUND(SUM((Table1[[#This Row],[pledged]]/Table1[[#This Row],[goal]])*100),0)</f>
        <v>102</v>
      </c>
      <c r="P3216" s="8">
        <f>IFERROR(Table1[[#This Row],[pledged]]/Table1[[#This Row],[backers_count]],"0")</f>
        <v>106.57391304347826</v>
      </c>
      <c r="Q3216" s="13">
        <f>(((Table1[[#This Row],[deadline]]/60)/60)/24)+DATE(1970,1,1)</f>
        <v>42374.996527777781</v>
      </c>
      <c r="R3216" s="13">
        <f>(((Table1[[#This Row],[launched_at]]/60)/60)/24)+DATE(1970,1,1)</f>
        <v>42337.792511574073</v>
      </c>
      <c r="S3216" t="s">
        <v>8352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ROUND(SUM((Table1[[#This Row],[pledged]]/Table1[[#This Row],[goal]])*100),0)</f>
        <v>100</v>
      </c>
      <c r="P3217" s="8">
        <f>IFERROR(Table1[[#This Row],[pledged]]/Table1[[#This Row],[backers_count]],"0")</f>
        <v>262.11194029850748</v>
      </c>
      <c r="Q3217" s="13">
        <f>(((Table1[[#This Row],[deadline]]/60)/60)/24)+DATE(1970,1,1)</f>
        <v>42257.165972222225</v>
      </c>
      <c r="R3217" s="13">
        <f>(((Table1[[#This Row],[launched_at]]/60)/60)/24)+DATE(1970,1,1)</f>
        <v>42219.665173611109</v>
      </c>
      <c r="S3217" t="s">
        <v>8352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ROUND(SUM((Table1[[#This Row],[pledged]]/Table1[[#This Row],[goal]])*100),0)</f>
        <v>100</v>
      </c>
      <c r="P3218" s="8">
        <f>IFERROR(Table1[[#This Row],[pledged]]/Table1[[#This Row],[backers_count]],"0")</f>
        <v>57.171428571428571</v>
      </c>
      <c r="Q3218" s="13">
        <f>(((Table1[[#This Row],[deadline]]/60)/60)/24)+DATE(1970,1,1)</f>
        <v>42196.604166666672</v>
      </c>
      <c r="R3218" s="13">
        <f>(((Table1[[#This Row],[launched_at]]/60)/60)/24)+DATE(1970,1,1)</f>
        <v>42165.462627314817</v>
      </c>
      <c r="S3218" t="s">
        <v>8352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ROUND(SUM((Table1[[#This Row],[pledged]]/Table1[[#This Row],[goal]])*100),0)</f>
        <v>116</v>
      </c>
      <c r="P3219" s="8">
        <f>IFERROR(Table1[[#This Row],[pledged]]/Table1[[#This Row],[backers_count]],"0")</f>
        <v>50.20192307692308</v>
      </c>
      <c r="Q3219" s="13">
        <f>(((Table1[[#This Row],[deadline]]/60)/60)/24)+DATE(1970,1,1)</f>
        <v>42678.546111111107</v>
      </c>
      <c r="R3219" s="13">
        <f>(((Table1[[#This Row],[launched_at]]/60)/60)/24)+DATE(1970,1,1)</f>
        <v>42648.546111111107</v>
      </c>
      <c r="S3219" t="s">
        <v>8352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ROUND(SUM((Table1[[#This Row],[pledged]]/Table1[[#This Row],[goal]])*100),0)</f>
        <v>102</v>
      </c>
      <c r="P3220" s="8">
        <f>IFERROR(Table1[[#This Row],[pledged]]/Table1[[#This Row],[backers_count]],"0")</f>
        <v>66.586956521739125</v>
      </c>
      <c r="Q3220" s="13">
        <f>(((Table1[[#This Row],[deadline]]/60)/60)/24)+DATE(1970,1,1)</f>
        <v>42004</v>
      </c>
      <c r="R3220" s="13">
        <f>(((Table1[[#This Row],[launched_at]]/60)/60)/24)+DATE(1970,1,1)</f>
        <v>41971.002152777779</v>
      </c>
      <c r="S3220" t="s">
        <v>8352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ROUND(SUM((Table1[[#This Row],[pledged]]/Table1[[#This Row],[goal]])*100),0)</f>
        <v>100</v>
      </c>
      <c r="P3221" s="8">
        <f>IFERROR(Table1[[#This Row],[pledged]]/Table1[[#This Row],[backers_count]],"0")</f>
        <v>168.25210084033614</v>
      </c>
      <c r="Q3221" s="13">
        <f>(((Table1[[#This Row],[deadline]]/60)/60)/24)+DATE(1970,1,1)</f>
        <v>42085.941516203704</v>
      </c>
      <c r="R3221" s="13">
        <f>(((Table1[[#This Row],[launched_at]]/60)/60)/24)+DATE(1970,1,1)</f>
        <v>42050.983182870375</v>
      </c>
      <c r="S3221" t="s">
        <v>8352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ROUND(SUM((Table1[[#This Row],[pledged]]/Table1[[#This Row],[goal]])*100),0)</f>
        <v>101</v>
      </c>
      <c r="P3222" s="8">
        <f>IFERROR(Table1[[#This Row],[pledged]]/Table1[[#This Row],[backers_count]],"0")</f>
        <v>256.37288135593218</v>
      </c>
      <c r="Q3222" s="13">
        <f>(((Table1[[#This Row],[deadline]]/60)/60)/24)+DATE(1970,1,1)</f>
        <v>42806.875</v>
      </c>
      <c r="R3222" s="13">
        <f>(((Table1[[#This Row],[launched_at]]/60)/60)/24)+DATE(1970,1,1)</f>
        <v>42772.833379629628</v>
      </c>
      <c r="S3222" t="s">
        <v>8352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ROUND(SUM((Table1[[#This Row],[pledged]]/Table1[[#This Row],[goal]])*100),0)</f>
        <v>103</v>
      </c>
      <c r="P3223" s="8">
        <f>IFERROR(Table1[[#This Row],[pledged]]/Table1[[#This Row],[backers_count]],"0")</f>
        <v>36.610619469026545</v>
      </c>
      <c r="Q3223" s="13">
        <f>(((Table1[[#This Row],[deadline]]/60)/60)/24)+DATE(1970,1,1)</f>
        <v>42190.696793981479</v>
      </c>
      <c r="R3223" s="13">
        <f>(((Table1[[#This Row],[launched_at]]/60)/60)/24)+DATE(1970,1,1)</f>
        <v>42155.696793981479</v>
      </c>
      <c r="S3223" t="s">
        <v>8352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ROUND(SUM((Table1[[#This Row],[pledged]]/Table1[[#This Row],[goal]])*100),0)</f>
        <v>125</v>
      </c>
      <c r="P3224" s="8">
        <f>IFERROR(Table1[[#This Row],[pledged]]/Table1[[#This Row],[backers_count]],"0")</f>
        <v>37.142857142857146</v>
      </c>
      <c r="Q3224" s="13">
        <f>(((Table1[[#This Row],[deadline]]/60)/60)/24)+DATE(1970,1,1)</f>
        <v>42301.895138888889</v>
      </c>
      <c r="R3224" s="13">
        <f>(((Table1[[#This Row],[launched_at]]/60)/60)/24)+DATE(1970,1,1)</f>
        <v>42270.582141203704</v>
      </c>
      <c r="S3224" t="s">
        <v>8352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ROUND(SUM((Table1[[#This Row],[pledged]]/Table1[[#This Row],[goal]])*100),0)</f>
        <v>110</v>
      </c>
      <c r="P3225" s="8">
        <f>IFERROR(Table1[[#This Row],[pledged]]/Table1[[#This Row],[backers_count]],"0")</f>
        <v>45.878378378378379</v>
      </c>
      <c r="Q3225" s="13">
        <f>(((Table1[[#This Row],[deadline]]/60)/60)/24)+DATE(1970,1,1)</f>
        <v>42236.835370370376</v>
      </c>
      <c r="R3225" s="13">
        <f>(((Table1[[#This Row],[launched_at]]/60)/60)/24)+DATE(1970,1,1)</f>
        <v>42206.835370370376</v>
      </c>
      <c r="S3225" t="s">
        <v>8352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ROUND(SUM((Table1[[#This Row],[pledged]]/Table1[[#This Row],[goal]])*100),0)</f>
        <v>102</v>
      </c>
      <c r="P3226" s="8">
        <f>IFERROR(Table1[[#This Row],[pledged]]/Table1[[#This Row],[backers_count]],"0")</f>
        <v>141.71296296296296</v>
      </c>
      <c r="Q3226" s="13">
        <f>(((Table1[[#This Row],[deadline]]/60)/60)/24)+DATE(1970,1,1)</f>
        <v>42745.208333333328</v>
      </c>
      <c r="R3226" s="13">
        <f>(((Table1[[#This Row],[launched_at]]/60)/60)/24)+DATE(1970,1,1)</f>
        <v>42697.850844907407</v>
      </c>
      <c r="S3226" t="s">
        <v>8352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ROUND(SUM((Table1[[#This Row],[pledged]]/Table1[[#This Row],[goal]])*100),0)</f>
        <v>102</v>
      </c>
      <c r="P3227" s="8">
        <f>IFERROR(Table1[[#This Row],[pledged]]/Table1[[#This Row],[backers_count]],"0")</f>
        <v>52.487179487179489</v>
      </c>
      <c r="Q3227" s="13">
        <f>(((Table1[[#This Row],[deadline]]/60)/60)/24)+DATE(1970,1,1)</f>
        <v>42524.875</v>
      </c>
      <c r="R3227" s="13">
        <f>(((Table1[[#This Row],[launched_at]]/60)/60)/24)+DATE(1970,1,1)</f>
        <v>42503.559467592597</v>
      </c>
      <c r="S3227" t="s">
        <v>8352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ROUND(SUM((Table1[[#This Row],[pledged]]/Table1[[#This Row],[goal]])*100),0)</f>
        <v>104</v>
      </c>
      <c r="P3228" s="8">
        <f>IFERROR(Table1[[#This Row],[pledged]]/Table1[[#This Row],[backers_count]],"0")</f>
        <v>59.523809523809526</v>
      </c>
      <c r="Q3228" s="13">
        <f>(((Table1[[#This Row],[deadline]]/60)/60)/24)+DATE(1970,1,1)</f>
        <v>42307.583472222221</v>
      </c>
      <c r="R3228" s="13">
        <f>(((Table1[[#This Row],[launched_at]]/60)/60)/24)+DATE(1970,1,1)</f>
        <v>42277.583472222221</v>
      </c>
      <c r="S3228" t="s">
        <v>8352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ROUND(SUM((Table1[[#This Row],[pledged]]/Table1[[#This Row],[goal]])*100),0)</f>
        <v>125</v>
      </c>
      <c r="P3229" s="8">
        <f>IFERROR(Table1[[#This Row],[pledged]]/Table1[[#This Row],[backers_count]],"0")</f>
        <v>50</v>
      </c>
      <c r="Q3229" s="13">
        <f>(((Table1[[#This Row],[deadline]]/60)/60)/24)+DATE(1970,1,1)</f>
        <v>42752.882361111115</v>
      </c>
      <c r="R3229" s="13">
        <f>(((Table1[[#This Row],[launched_at]]/60)/60)/24)+DATE(1970,1,1)</f>
        <v>42722.882361111115</v>
      </c>
      <c r="S3229" t="s">
        <v>8352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ROUND(SUM((Table1[[#This Row],[pledged]]/Table1[[#This Row],[goal]])*100),0)</f>
        <v>102</v>
      </c>
      <c r="P3230" s="8">
        <f>IFERROR(Table1[[#This Row],[pledged]]/Table1[[#This Row],[backers_count]],"0")</f>
        <v>193.62162162162161</v>
      </c>
      <c r="Q3230" s="13">
        <f>(((Table1[[#This Row],[deadline]]/60)/60)/24)+DATE(1970,1,1)</f>
        <v>42355.207638888889</v>
      </c>
      <c r="R3230" s="13">
        <f>(((Table1[[#This Row],[launched_at]]/60)/60)/24)+DATE(1970,1,1)</f>
        <v>42323.70930555556</v>
      </c>
      <c r="S3230" t="s">
        <v>8352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ROUND(SUM((Table1[[#This Row],[pledged]]/Table1[[#This Row],[goal]])*100),0)</f>
        <v>108</v>
      </c>
      <c r="P3231" s="8">
        <f>IFERROR(Table1[[#This Row],[pledged]]/Table1[[#This Row],[backers_count]],"0")</f>
        <v>106.79702970297029</v>
      </c>
      <c r="Q3231" s="13">
        <f>(((Table1[[#This Row],[deadline]]/60)/60)/24)+DATE(1970,1,1)</f>
        <v>41963.333310185189</v>
      </c>
      <c r="R3231" s="13">
        <f>(((Table1[[#This Row],[launched_at]]/60)/60)/24)+DATE(1970,1,1)</f>
        <v>41933.291643518518</v>
      </c>
      <c r="S3231" t="s">
        <v>8352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ROUND(SUM((Table1[[#This Row],[pledged]]/Table1[[#This Row],[goal]])*100),0)</f>
        <v>110</v>
      </c>
      <c r="P3232" s="8">
        <f>IFERROR(Table1[[#This Row],[pledged]]/Table1[[#This Row],[backers_count]],"0")</f>
        <v>77.21621621621621</v>
      </c>
      <c r="Q3232" s="13">
        <f>(((Table1[[#This Row],[deadline]]/60)/60)/24)+DATE(1970,1,1)</f>
        <v>41913.165972222225</v>
      </c>
      <c r="R3232" s="13">
        <f>(((Table1[[#This Row],[launched_at]]/60)/60)/24)+DATE(1970,1,1)</f>
        <v>41898.168125000004</v>
      </c>
      <c r="S3232" t="s">
        <v>8352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ROUND(SUM((Table1[[#This Row],[pledged]]/Table1[[#This Row],[goal]])*100),0)</f>
        <v>161</v>
      </c>
      <c r="P3233" s="8">
        <f>IFERROR(Table1[[#This Row],[pledged]]/Table1[[#This Row],[backers_count]],"0")</f>
        <v>57.5</v>
      </c>
      <c r="Q3233" s="13">
        <f>(((Table1[[#This Row],[deadline]]/60)/60)/24)+DATE(1970,1,1)</f>
        <v>42476.943831018521</v>
      </c>
      <c r="R3233" s="13">
        <f>(((Table1[[#This Row],[launched_at]]/60)/60)/24)+DATE(1970,1,1)</f>
        <v>42446.943831018521</v>
      </c>
      <c r="S3233" t="s">
        <v>8352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ROUND(SUM((Table1[[#This Row],[pledged]]/Table1[[#This Row],[goal]])*100),0)</f>
        <v>131</v>
      </c>
      <c r="P3234" s="8">
        <f>IFERROR(Table1[[#This Row],[pledged]]/Table1[[#This Row],[backers_count]],"0")</f>
        <v>50.46153846153846</v>
      </c>
      <c r="Q3234" s="13">
        <f>(((Table1[[#This Row],[deadline]]/60)/60)/24)+DATE(1970,1,1)</f>
        <v>42494.165972222225</v>
      </c>
      <c r="R3234" s="13">
        <f>(((Table1[[#This Row],[launched_at]]/60)/60)/24)+DATE(1970,1,1)</f>
        <v>42463.81385416667</v>
      </c>
      <c r="S3234" t="s">
        <v>8352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ROUND(SUM((Table1[[#This Row],[pledged]]/Table1[[#This Row],[goal]])*100),0)</f>
        <v>119</v>
      </c>
      <c r="P3235" s="8">
        <f>IFERROR(Table1[[#This Row],[pledged]]/Table1[[#This Row],[backers_count]],"0")</f>
        <v>97.377049180327873</v>
      </c>
      <c r="Q3235" s="13">
        <f>(((Table1[[#This Row],[deadline]]/60)/60)/24)+DATE(1970,1,1)</f>
        <v>42796.805034722223</v>
      </c>
      <c r="R3235" s="13">
        <f>(((Table1[[#This Row],[launched_at]]/60)/60)/24)+DATE(1970,1,1)</f>
        <v>42766.805034722223</v>
      </c>
      <c r="S3235" t="s">
        <v>8352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ROUND(SUM((Table1[[#This Row],[pledged]]/Table1[[#This Row],[goal]])*100),0)</f>
        <v>100</v>
      </c>
      <c r="P3236" s="8">
        <f>IFERROR(Table1[[#This Row],[pledged]]/Table1[[#This Row],[backers_count]],"0")</f>
        <v>34.91921739130435</v>
      </c>
      <c r="Q3236" s="13">
        <f>(((Table1[[#This Row],[deadline]]/60)/60)/24)+DATE(1970,1,1)</f>
        <v>42767.979861111111</v>
      </c>
      <c r="R3236" s="13">
        <f>(((Table1[[#This Row],[launched_at]]/60)/60)/24)+DATE(1970,1,1)</f>
        <v>42734.789444444439</v>
      </c>
      <c r="S3236" t="s">
        <v>8352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ROUND(SUM((Table1[[#This Row],[pledged]]/Table1[[#This Row],[goal]])*100),0)</f>
        <v>103</v>
      </c>
      <c r="P3237" s="8">
        <f>IFERROR(Table1[[#This Row],[pledged]]/Table1[[#This Row],[backers_count]],"0")</f>
        <v>85.530386740331494</v>
      </c>
      <c r="Q3237" s="13">
        <f>(((Table1[[#This Row],[deadline]]/60)/60)/24)+DATE(1970,1,1)</f>
        <v>42552.347812499997</v>
      </c>
      <c r="R3237" s="13">
        <f>(((Table1[[#This Row],[launched_at]]/60)/60)/24)+DATE(1970,1,1)</f>
        <v>42522.347812499997</v>
      </c>
      <c r="S3237" t="s">
        <v>8352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ROUND(SUM((Table1[[#This Row],[pledged]]/Table1[[#This Row],[goal]])*100),0)</f>
        <v>101</v>
      </c>
      <c r="P3238" s="8">
        <f>IFERROR(Table1[[#This Row],[pledged]]/Table1[[#This Row],[backers_count]],"0")</f>
        <v>182.90909090909091</v>
      </c>
      <c r="Q3238" s="13">
        <f>(((Table1[[#This Row],[deadline]]/60)/60)/24)+DATE(1970,1,1)</f>
        <v>42732.917048611111</v>
      </c>
      <c r="R3238" s="13">
        <f>(((Table1[[#This Row],[launched_at]]/60)/60)/24)+DATE(1970,1,1)</f>
        <v>42702.917048611111</v>
      </c>
      <c r="S3238" t="s">
        <v>8352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ROUND(SUM((Table1[[#This Row],[pledged]]/Table1[[#This Row],[goal]])*100),0)</f>
        <v>101</v>
      </c>
      <c r="P3239" s="8">
        <f>IFERROR(Table1[[#This Row],[pledged]]/Table1[[#This Row],[backers_count]],"0")</f>
        <v>131.13620817843866</v>
      </c>
      <c r="Q3239" s="13">
        <f>(((Table1[[#This Row],[deadline]]/60)/60)/24)+DATE(1970,1,1)</f>
        <v>42276.165972222225</v>
      </c>
      <c r="R3239" s="13">
        <f>(((Table1[[#This Row],[launched_at]]/60)/60)/24)+DATE(1970,1,1)</f>
        <v>42252.474351851852</v>
      </c>
      <c r="S3239" t="s">
        <v>8352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ROUND(SUM((Table1[[#This Row],[pledged]]/Table1[[#This Row],[goal]])*100),0)</f>
        <v>112</v>
      </c>
      <c r="P3240" s="8">
        <f>IFERROR(Table1[[#This Row],[pledged]]/Table1[[#This Row],[backers_count]],"0")</f>
        <v>39.810126582278478</v>
      </c>
      <c r="Q3240" s="13">
        <f>(((Table1[[#This Row],[deadline]]/60)/60)/24)+DATE(1970,1,1)</f>
        <v>42186.510393518518</v>
      </c>
      <c r="R3240" s="13">
        <f>(((Table1[[#This Row],[launched_at]]/60)/60)/24)+DATE(1970,1,1)</f>
        <v>42156.510393518518</v>
      </c>
      <c r="S3240" t="s">
        <v>8352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ROUND(SUM((Table1[[#This Row],[pledged]]/Table1[[#This Row],[goal]])*100),0)</f>
        <v>106</v>
      </c>
      <c r="P3241" s="8">
        <f>IFERROR(Table1[[#This Row],[pledged]]/Table1[[#This Row],[backers_count]],"0")</f>
        <v>59.701730769230764</v>
      </c>
      <c r="Q3241" s="13">
        <f>(((Table1[[#This Row],[deadline]]/60)/60)/24)+DATE(1970,1,1)</f>
        <v>42302.999305555553</v>
      </c>
      <c r="R3241" s="13">
        <f>(((Table1[[#This Row],[launched_at]]/60)/60)/24)+DATE(1970,1,1)</f>
        <v>42278.089039351849</v>
      </c>
      <c r="S3241" t="s">
        <v>8352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ROUND(SUM((Table1[[#This Row],[pledged]]/Table1[[#This Row],[goal]])*100),0)</f>
        <v>101</v>
      </c>
      <c r="P3242" s="8">
        <f>IFERROR(Table1[[#This Row],[pledged]]/Table1[[#This Row],[backers_count]],"0")</f>
        <v>88.735294117647058</v>
      </c>
      <c r="Q3242" s="13">
        <f>(((Table1[[#This Row],[deadline]]/60)/60)/24)+DATE(1970,1,1)</f>
        <v>42782.958333333328</v>
      </c>
      <c r="R3242" s="13">
        <f>(((Table1[[#This Row],[launched_at]]/60)/60)/24)+DATE(1970,1,1)</f>
        <v>42754.693842592591</v>
      </c>
      <c r="S3242" t="s">
        <v>8352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ROUND(SUM((Table1[[#This Row],[pledged]]/Table1[[#This Row],[goal]])*100),0)</f>
        <v>115</v>
      </c>
      <c r="P3243" s="8">
        <f>IFERROR(Table1[[#This Row],[pledged]]/Table1[[#This Row],[backers_count]],"0")</f>
        <v>58.688622754491021</v>
      </c>
      <c r="Q3243" s="13">
        <f>(((Table1[[#This Row],[deadline]]/60)/60)/24)+DATE(1970,1,1)</f>
        <v>41926.290972222225</v>
      </c>
      <c r="R3243" s="13">
        <f>(((Table1[[#This Row],[launched_at]]/60)/60)/24)+DATE(1970,1,1)</f>
        <v>41893.324884259258</v>
      </c>
      <c r="S3243" t="s">
        <v>8352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ROUND(SUM((Table1[[#This Row],[pledged]]/Table1[[#This Row],[goal]])*100),0)</f>
        <v>127</v>
      </c>
      <c r="P3244" s="8">
        <f>IFERROR(Table1[[#This Row],[pledged]]/Table1[[#This Row],[backers_count]],"0")</f>
        <v>69.56513661202186</v>
      </c>
      <c r="Q3244" s="13">
        <f>(((Table1[[#This Row],[deadline]]/60)/60)/24)+DATE(1970,1,1)</f>
        <v>41901.755694444444</v>
      </c>
      <c r="R3244" s="13">
        <f>(((Table1[[#This Row],[launched_at]]/60)/60)/24)+DATE(1970,1,1)</f>
        <v>41871.755694444444</v>
      </c>
      <c r="S3244" t="s">
        <v>8352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ROUND(SUM((Table1[[#This Row],[pledged]]/Table1[[#This Row],[goal]])*100),0)</f>
        <v>103</v>
      </c>
      <c r="P3245" s="8">
        <f>IFERROR(Table1[[#This Row],[pledged]]/Table1[[#This Row],[backers_count]],"0")</f>
        <v>115.87323943661971</v>
      </c>
      <c r="Q3245" s="13">
        <f>(((Table1[[#This Row],[deadline]]/60)/60)/24)+DATE(1970,1,1)</f>
        <v>42286</v>
      </c>
      <c r="R3245" s="13">
        <f>(((Table1[[#This Row],[launched_at]]/60)/60)/24)+DATE(1970,1,1)</f>
        <v>42262.096782407403</v>
      </c>
      <c r="S3245" t="s">
        <v>8352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ROUND(SUM((Table1[[#This Row],[pledged]]/Table1[[#This Row],[goal]])*100),0)</f>
        <v>103</v>
      </c>
      <c r="P3246" s="8">
        <f>IFERROR(Table1[[#This Row],[pledged]]/Table1[[#This Row],[backers_count]],"0")</f>
        <v>23.869565217391305</v>
      </c>
      <c r="Q3246" s="13">
        <f>(((Table1[[#This Row],[deadline]]/60)/60)/24)+DATE(1970,1,1)</f>
        <v>42705.735902777778</v>
      </c>
      <c r="R3246" s="13">
        <f>(((Table1[[#This Row],[launched_at]]/60)/60)/24)+DATE(1970,1,1)</f>
        <v>42675.694236111114</v>
      </c>
      <c r="S3246" t="s">
        <v>8352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ROUND(SUM((Table1[[#This Row],[pledged]]/Table1[[#This Row],[goal]])*100),0)</f>
        <v>104</v>
      </c>
      <c r="P3247" s="8">
        <f>IFERROR(Table1[[#This Row],[pledged]]/Table1[[#This Row],[backers_count]],"0")</f>
        <v>81.125925925925927</v>
      </c>
      <c r="Q3247" s="13">
        <f>(((Table1[[#This Row],[deadline]]/60)/60)/24)+DATE(1970,1,1)</f>
        <v>42167.083333333328</v>
      </c>
      <c r="R3247" s="13">
        <f>(((Table1[[#This Row],[launched_at]]/60)/60)/24)+DATE(1970,1,1)</f>
        <v>42135.60020833333</v>
      </c>
      <c r="S3247" t="s">
        <v>8352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ROUND(SUM((Table1[[#This Row],[pledged]]/Table1[[#This Row],[goal]])*100),0)</f>
        <v>111</v>
      </c>
      <c r="P3248" s="8">
        <f>IFERROR(Table1[[#This Row],[pledged]]/Table1[[#This Row],[backers_count]],"0")</f>
        <v>57.626943005181346</v>
      </c>
      <c r="Q3248" s="13">
        <f>(((Table1[[#This Row],[deadline]]/60)/60)/24)+DATE(1970,1,1)</f>
        <v>42259.165972222225</v>
      </c>
      <c r="R3248" s="13">
        <f>(((Table1[[#This Row],[launched_at]]/60)/60)/24)+DATE(1970,1,1)</f>
        <v>42230.472222222219</v>
      </c>
      <c r="S3248" t="s">
        <v>8352</v>
      </c>
      <c r="T3248" t="s">
        <v>8316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ROUND(SUM((Table1[[#This Row],[pledged]]/Table1[[#This Row],[goal]])*100),0)</f>
        <v>106</v>
      </c>
      <c r="P3249" s="8">
        <f>IFERROR(Table1[[#This Row],[pledged]]/Table1[[#This Row],[backers_count]],"0")</f>
        <v>46.429824561403507</v>
      </c>
      <c r="Q3249" s="13">
        <f>(((Table1[[#This Row],[deadline]]/60)/60)/24)+DATE(1970,1,1)</f>
        <v>42197.434166666666</v>
      </c>
      <c r="R3249" s="13">
        <f>(((Table1[[#This Row],[launched_at]]/60)/60)/24)+DATE(1970,1,1)</f>
        <v>42167.434166666666</v>
      </c>
      <c r="S3249" t="s">
        <v>8352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ROUND(SUM((Table1[[#This Row],[pledged]]/Table1[[#This Row],[goal]])*100),0)</f>
        <v>101</v>
      </c>
      <c r="P3250" s="8">
        <f>IFERROR(Table1[[#This Row],[pledged]]/Table1[[#This Row],[backers_count]],"0")</f>
        <v>60.475000000000001</v>
      </c>
      <c r="Q3250" s="13">
        <f>(((Table1[[#This Row],[deadline]]/60)/60)/24)+DATE(1970,1,1)</f>
        <v>42098.846724537041</v>
      </c>
      <c r="R3250" s="13">
        <f>(((Table1[[#This Row],[launched_at]]/60)/60)/24)+DATE(1970,1,1)</f>
        <v>42068.888391203705</v>
      </c>
      <c r="S3250" t="s">
        <v>8352</v>
      </c>
      <c r="T3250" t="s">
        <v>8316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ROUND(SUM((Table1[[#This Row],[pledged]]/Table1[[#This Row],[goal]])*100),0)</f>
        <v>105</v>
      </c>
      <c r="P3251" s="8">
        <f>IFERROR(Table1[[#This Row],[pledged]]/Table1[[#This Row],[backers_count]],"0")</f>
        <v>65.579545454545453</v>
      </c>
      <c r="Q3251" s="13">
        <f>(((Table1[[#This Row],[deadline]]/60)/60)/24)+DATE(1970,1,1)</f>
        <v>42175.746689814812</v>
      </c>
      <c r="R3251" s="13">
        <f>(((Table1[[#This Row],[launched_at]]/60)/60)/24)+DATE(1970,1,1)</f>
        <v>42145.746689814812</v>
      </c>
      <c r="S3251" t="s">
        <v>8352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ROUND(SUM((Table1[[#This Row],[pledged]]/Table1[[#This Row],[goal]])*100),0)</f>
        <v>102</v>
      </c>
      <c r="P3252" s="8">
        <f>IFERROR(Table1[[#This Row],[pledged]]/Table1[[#This Row],[backers_count]],"0")</f>
        <v>119.1924882629108</v>
      </c>
      <c r="Q3252" s="13">
        <f>(((Table1[[#This Row],[deadline]]/60)/60)/24)+DATE(1970,1,1)</f>
        <v>41948.783842592595</v>
      </c>
      <c r="R3252" s="13">
        <f>(((Table1[[#This Row],[launched_at]]/60)/60)/24)+DATE(1970,1,1)</f>
        <v>41918.742175925923</v>
      </c>
      <c r="S3252" t="s">
        <v>8352</v>
      </c>
      <c r="T3252" t="s">
        <v>8316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ROUND(SUM((Table1[[#This Row],[pledged]]/Table1[[#This Row],[goal]])*100),0)</f>
        <v>111</v>
      </c>
      <c r="P3253" s="8">
        <f>IFERROR(Table1[[#This Row],[pledged]]/Table1[[#This Row],[backers_count]],"0")</f>
        <v>83.05</v>
      </c>
      <c r="Q3253" s="13">
        <f>(((Table1[[#This Row],[deadline]]/60)/60)/24)+DATE(1970,1,1)</f>
        <v>42176.731087962966</v>
      </c>
      <c r="R3253" s="13">
        <f>(((Table1[[#This Row],[launched_at]]/60)/60)/24)+DATE(1970,1,1)</f>
        <v>42146.731087962966</v>
      </c>
      <c r="S3253" t="s">
        <v>8352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ROUND(SUM((Table1[[#This Row],[pledged]]/Table1[[#This Row],[goal]])*100),0)</f>
        <v>128</v>
      </c>
      <c r="P3254" s="8">
        <f>IFERROR(Table1[[#This Row],[pledged]]/Table1[[#This Row],[backers_count]],"0")</f>
        <v>57.52</v>
      </c>
      <c r="Q3254" s="13">
        <f>(((Table1[[#This Row],[deadline]]/60)/60)/24)+DATE(1970,1,1)</f>
        <v>42620.472685185188</v>
      </c>
      <c r="R3254" s="13">
        <f>(((Table1[[#This Row],[launched_at]]/60)/60)/24)+DATE(1970,1,1)</f>
        <v>42590.472685185188</v>
      </c>
      <c r="S3254" t="s">
        <v>8352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ROUND(SUM((Table1[[#This Row],[pledged]]/Table1[[#This Row],[goal]])*100),0)</f>
        <v>102</v>
      </c>
      <c r="P3255" s="8">
        <f>IFERROR(Table1[[#This Row],[pledged]]/Table1[[#This Row],[backers_count]],"0")</f>
        <v>177.08695652173913</v>
      </c>
      <c r="Q3255" s="13">
        <f>(((Table1[[#This Row],[deadline]]/60)/60)/24)+DATE(1970,1,1)</f>
        <v>42621.15625</v>
      </c>
      <c r="R3255" s="13">
        <f>(((Table1[[#This Row],[launched_at]]/60)/60)/24)+DATE(1970,1,1)</f>
        <v>42602.576712962968</v>
      </c>
      <c r="S3255" t="s">
        <v>8352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ROUND(SUM((Table1[[#This Row],[pledged]]/Table1[[#This Row],[goal]])*100),0)</f>
        <v>101</v>
      </c>
      <c r="P3256" s="8">
        <f>IFERROR(Table1[[#This Row],[pledged]]/Table1[[#This Row],[backers_count]],"0")</f>
        <v>70.771505376344081</v>
      </c>
      <c r="Q3256" s="13">
        <f>(((Table1[[#This Row],[deadline]]/60)/60)/24)+DATE(1970,1,1)</f>
        <v>42089.044085648144</v>
      </c>
      <c r="R3256" s="13">
        <f>(((Table1[[#This Row],[launched_at]]/60)/60)/24)+DATE(1970,1,1)</f>
        <v>42059.085752314815</v>
      </c>
      <c r="S3256" t="s">
        <v>8352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ROUND(SUM((Table1[[#This Row],[pledged]]/Table1[[#This Row],[goal]])*100),0)</f>
        <v>175</v>
      </c>
      <c r="P3257" s="8">
        <f>IFERROR(Table1[[#This Row],[pledged]]/Table1[[#This Row],[backers_count]],"0")</f>
        <v>29.166666666666668</v>
      </c>
      <c r="Q3257" s="13">
        <f>(((Table1[[#This Row],[deadline]]/60)/60)/24)+DATE(1970,1,1)</f>
        <v>41919.768229166664</v>
      </c>
      <c r="R3257" s="13">
        <f>(((Table1[[#This Row],[launched_at]]/60)/60)/24)+DATE(1970,1,1)</f>
        <v>41889.768229166664</v>
      </c>
      <c r="S3257" t="s">
        <v>8352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ROUND(SUM((Table1[[#This Row],[pledged]]/Table1[[#This Row],[goal]])*100),0)</f>
        <v>128</v>
      </c>
      <c r="P3258" s="8">
        <f>IFERROR(Table1[[#This Row],[pledged]]/Table1[[#This Row],[backers_count]],"0")</f>
        <v>72.76136363636364</v>
      </c>
      <c r="Q3258" s="13">
        <f>(((Table1[[#This Row],[deadline]]/60)/60)/24)+DATE(1970,1,1)</f>
        <v>42166.165972222225</v>
      </c>
      <c r="R3258" s="13">
        <f>(((Table1[[#This Row],[launched_at]]/60)/60)/24)+DATE(1970,1,1)</f>
        <v>42144.573807870373</v>
      </c>
      <c r="S3258" t="s">
        <v>8352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ROUND(SUM((Table1[[#This Row],[pledged]]/Table1[[#This Row],[goal]])*100),0)</f>
        <v>106</v>
      </c>
      <c r="P3259" s="8">
        <f>IFERROR(Table1[[#This Row],[pledged]]/Table1[[#This Row],[backers_count]],"0")</f>
        <v>51.853414634146333</v>
      </c>
      <c r="Q3259" s="13">
        <f>(((Table1[[#This Row],[deadline]]/60)/60)/24)+DATE(1970,1,1)</f>
        <v>42788.559629629628</v>
      </c>
      <c r="R3259" s="13">
        <f>(((Table1[[#This Row],[launched_at]]/60)/60)/24)+DATE(1970,1,1)</f>
        <v>42758.559629629628</v>
      </c>
      <c r="S3259" t="s">
        <v>8352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ROUND(SUM((Table1[[#This Row],[pledged]]/Table1[[#This Row],[goal]])*100),0)</f>
        <v>105</v>
      </c>
      <c r="P3260" s="8">
        <f>IFERROR(Table1[[#This Row],[pledged]]/Table1[[#This Row],[backers_count]],"0")</f>
        <v>98.2</v>
      </c>
      <c r="Q3260" s="13">
        <f>(((Table1[[#This Row],[deadline]]/60)/60)/24)+DATE(1970,1,1)</f>
        <v>42012.887280092589</v>
      </c>
      <c r="R3260" s="13">
        <f>(((Table1[[#This Row],[launched_at]]/60)/60)/24)+DATE(1970,1,1)</f>
        <v>41982.887280092589</v>
      </c>
      <c r="S3260" t="s">
        <v>8352</v>
      </c>
      <c r="T3260" t="s">
        <v>8316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ROUND(SUM((Table1[[#This Row],[pledged]]/Table1[[#This Row],[goal]])*100),0)</f>
        <v>106</v>
      </c>
      <c r="P3261" s="8">
        <f>IFERROR(Table1[[#This Row],[pledged]]/Table1[[#This Row],[backers_count]],"0")</f>
        <v>251.7381443298969</v>
      </c>
      <c r="Q3261" s="13">
        <f>(((Table1[[#This Row],[deadline]]/60)/60)/24)+DATE(1970,1,1)</f>
        <v>42644.165972222225</v>
      </c>
      <c r="R3261" s="13">
        <f>(((Table1[[#This Row],[launched_at]]/60)/60)/24)+DATE(1970,1,1)</f>
        <v>42614.760937500003</v>
      </c>
      <c r="S3261" t="s">
        <v>8352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ROUND(SUM((Table1[[#This Row],[pledged]]/Table1[[#This Row],[goal]])*100),0)</f>
        <v>109</v>
      </c>
      <c r="P3262" s="8">
        <f>IFERROR(Table1[[#This Row],[pledged]]/Table1[[#This Row],[backers_count]],"0")</f>
        <v>74.821917808219183</v>
      </c>
      <c r="Q3262" s="13">
        <f>(((Table1[[#This Row],[deadline]]/60)/60)/24)+DATE(1970,1,1)</f>
        <v>42338.714328703703</v>
      </c>
      <c r="R3262" s="13">
        <f>(((Table1[[#This Row],[launched_at]]/60)/60)/24)+DATE(1970,1,1)</f>
        <v>42303.672662037032</v>
      </c>
      <c r="S3262" t="s">
        <v>8352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ROUND(SUM((Table1[[#This Row],[pledged]]/Table1[[#This Row],[goal]])*100),0)</f>
        <v>100</v>
      </c>
      <c r="P3263" s="8">
        <f>IFERROR(Table1[[#This Row],[pledged]]/Table1[[#This Row],[backers_count]],"0")</f>
        <v>67.65306122448979</v>
      </c>
      <c r="Q3263" s="13">
        <f>(((Table1[[#This Row],[deadline]]/60)/60)/24)+DATE(1970,1,1)</f>
        <v>42201.725416666668</v>
      </c>
      <c r="R3263" s="13">
        <f>(((Table1[[#This Row],[launched_at]]/60)/60)/24)+DATE(1970,1,1)</f>
        <v>42171.725416666668</v>
      </c>
      <c r="S3263" t="s">
        <v>8352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ROUND(SUM((Table1[[#This Row],[pledged]]/Table1[[#This Row],[goal]])*100),0)</f>
        <v>103</v>
      </c>
      <c r="P3264" s="8">
        <f>IFERROR(Table1[[#This Row],[pledged]]/Table1[[#This Row],[backers_count]],"0")</f>
        <v>93.81343283582089</v>
      </c>
      <c r="Q3264" s="13">
        <f>(((Table1[[#This Row],[deadline]]/60)/60)/24)+DATE(1970,1,1)</f>
        <v>41995.166666666672</v>
      </c>
      <c r="R3264" s="13">
        <f>(((Table1[[#This Row],[launched_at]]/60)/60)/24)+DATE(1970,1,1)</f>
        <v>41964.315532407403</v>
      </c>
      <c r="S3264" t="s">
        <v>8352</v>
      </c>
      <c r="T3264" t="s">
        <v>8316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ROUND(SUM((Table1[[#This Row],[pledged]]/Table1[[#This Row],[goal]])*100),0)</f>
        <v>112</v>
      </c>
      <c r="P3265" s="8">
        <f>IFERROR(Table1[[#This Row],[pledged]]/Table1[[#This Row],[backers_count]],"0")</f>
        <v>41.237647058823526</v>
      </c>
      <c r="Q3265" s="13">
        <f>(((Table1[[#This Row],[deadline]]/60)/60)/24)+DATE(1970,1,1)</f>
        <v>42307.875</v>
      </c>
      <c r="R3265" s="13">
        <f>(((Table1[[#This Row],[launched_at]]/60)/60)/24)+DATE(1970,1,1)</f>
        <v>42284.516064814816</v>
      </c>
      <c r="S3265" t="s">
        <v>8352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ROUND(SUM((Table1[[#This Row],[pledged]]/Table1[[#This Row],[goal]])*100),0)</f>
        <v>103</v>
      </c>
      <c r="P3266" s="8">
        <f>IFERROR(Table1[[#This Row],[pledged]]/Table1[[#This Row],[backers_count]],"0")</f>
        <v>52.551020408163268</v>
      </c>
      <c r="Q3266" s="13">
        <f>(((Table1[[#This Row],[deadline]]/60)/60)/24)+DATE(1970,1,1)</f>
        <v>42032.916666666672</v>
      </c>
      <c r="R3266" s="13">
        <f>(((Table1[[#This Row],[launched_at]]/60)/60)/24)+DATE(1970,1,1)</f>
        <v>42016.800208333334</v>
      </c>
      <c r="S3266" t="s">
        <v>8352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ROUND(SUM((Table1[[#This Row],[pledged]]/Table1[[#This Row],[goal]])*100),0)</f>
        <v>164</v>
      </c>
      <c r="P3267" s="8">
        <f>IFERROR(Table1[[#This Row],[pledged]]/Table1[[#This Row],[backers_count]],"0")</f>
        <v>70.285714285714292</v>
      </c>
      <c r="Q3267" s="13">
        <f>(((Table1[[#This Row],[deadline]]/60)/60)/24)+DATE(1970,1,1)</f>
        <v>42341.708333333328</v>
      </c>
      <c r="R3267" s="13">
        <f>(((Table1[[#This Row],[launched_at]]/60)/60)/24)+DATE(1970,1,1)</f>
        <v>42311.711979166663</v>
      </c>
      <c r="S3267" t="s">
        <v>8352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ROUND(SUM((Table1[[#This Row],[pledged]]/Table1[[#This Row],[goal]])*100),0)</f>
        <v>131</v>
      </c>
      <c r="P3268" s="8">
        <f>IFERROR(Table1[[#This Row],[pledged]]/Table1[[#This Row],[backers_count]],"0")</f>
        <v>48.325153374233132</v>
      </c>
      <c r="Q3268" s="13">
        <f>(((Table1[[#This Row],[deadline]]/60)/60)/24)+DATE(1970,1,1)</f>
        <v>42167.875</v>
      </c>
      <c r="R3268" s="13">
        <f>(((Table1[[#This Row],[launched_at]]/60)/60)/24)+DATE(1970,1,1)</f>
        <v>42136.536134259266</v>
      </c>
      <c r="S3268" t="s">
        <v>8352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ROUND(SUM((Table1[[#This Row],[pledged]]/Table1[[#This Row],[goal]])*100),0)</f>
        <v>102</v>
      </c>
      <c r="P3269" s="8">
        <f>IFERROR(Table1[[#This Row],[pledged]]/Table1[[#This Row],[backers_count]],"0")</f>
        <v>53.177083333333336</v>
      </c>
      <c r="Q3269" s="13">
        <f>(((Table1[[#This Row],[deadline]]/60)/60)/24)+DATE(1970,1,1)</f>
        <v>42202.757638888885</v>
      </c>
      <c r="R3269" s="13">
        <f>(((Table1[[#This Row],[launched_at]]/60)/60)/24)+DATE(1970,1,1)</f>
        <v>42172.757638888885</v>
      </c>
      <c r="S3269" t="s">
        <v>8352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ROUND(SUM((Table1[[#This Row],[pledged]]/Table1[[#This Row],[goal]])*100),0)</f>
        <v>128</v>
      </c>
      <c r="P3270" s="8">
        <f>IFERROR(Table1[[#This Row],[pledged]]/Table1[[#This Row],[backers_count]],"0")</f>
        <v>60.952380952380949</v>
      </c>
      <c r="Q3270" s="13">
        <f>(((Table1[[#This Row],[deadline]]/60)/60)/24)+DATE(1970,1,1)</f>
        <v>42606.90425925926</v>
      </c>
      <c r="R3270" s="13">
        <f>(((Table1[[#This Row],[launched_at]]/60)/60)/24)+DATE(1970,1,1)</f>
        <v>42590.90425925926</v>
      </c>
      <c r="S3270" t="s">
        <v>8352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ROUND(SUM((Table1[[#This Row],[pledged]]/Table1[[#This Row],[goal]])*100),0)</f>
        <v>102</v>
      </c>
      <c r="P3271" s="8">
        <f>IFERROR(Table1[[#This Row],[pledged]]/Table1[[#This Row],[backers_count]],"0")</f>
        <v>116</v>
      </c>
      <c r="Q3271" s="13">
        <f>(((Table1[[#This Row],[deadline]]/60)/60)/24)+DATE(1970,1,1)</f>
        <v>42171.458333333328</v>
      </c>
      <c r="R3271" s="13">
        <f>(((Table1[[#This Row],[launched_at]]/60)/60)/24)+DATE(1970,1,1)</f>
        <v>42137.395798611105</v>
      </c>
      <c r="S3271" t="s">
        <v>8352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ROUND(SUM((Table1[[#This Row],[pledged]]/Table1[[#This Row],[goal]])*100),0)</f>
        <v>102</v>
      </c>
      <c r="P3272" s="8">
        <f>IFERROR(Table1[[#This Row],[pledged]]/Table1[[#This Row],[backers_count]],"0")</f>
        <v>61</v>
      </c>
      <c r="Q3272" s="13">
        <f>(((Table1[[#This Row],[deadline]]/60)/60)/24)+DATE(1970,1,1)</f>
        <v>42197.533159722225</v>
      </c>
      <c r="R3272" s="13">
        <f>(((Table1[[#This Row],[launched_at]]/60)/60)/24)+DATE(1970,1,1)</f>
        <v>42167.533159722225</v>
      </c>
      <c r="S3272" t="s">
        <v>8352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ROUND(SUM((Table1[[#This Row],[pledged]]/Table1[[#This Row],[goal]])*100),0)</f>
        <v>130</v>
      </c>
      <c r="P3273" s="8">
        <f>IFERROR(Table1[[#This Row],[pledged]]/Table1[[#This Row],[backers_count]],"0")</f>
        <v>38.235294117647058</v>
      </c>
      <c r="Q3273" s="13">
        <f>(((Table1[[#This Row],[deadline]]/60)/60)/24)+DATE(1970,1,1)</f>
        <v>41945.478877314818</v>
      </c>
      <c r="R3273" s="13">
        <f>(((Table1[[#This Row],[launched_at]]/60)/60)/24)+DATE(1970,1,1)</f>
        <v>41915.437210648146</v>
      </c>
      <c r="S3273" t="s">
        <v>8352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ROUND(SUM((Table1[[#This Row],[pledged]]/Table1[[#This Row],[goal]])*100),0)</f>
        <v>154</v>
      </c>
      <c r="P3274" s="8">
        <f>IFERROR(Table1[[#This Row],[pledged]]/Table1[[#This Row],[backers_count]],"0")</f>
        <v>106.50344827586207</v>
      </c>
      <c r="Q3274" s="13">
        <f>(((Table1[[#This Row],[deadline]]/60)/60)/24)+DATE(1970,1,1)</f>
        <v>42314.541770833333</v>
      </c>
      <c r="R3274" s="13">
        <f>(((Table1[[#This Row],[launched_at]]/60)/60)/24)+DATE(1970,1,1)</f>
        <v>42284.500104166669</v>
      </c>
      <c r="S3274" t="s">
        <v>8352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ROUND(SUM((Table1[[#This Row],[pledged]]/Table1[[#This Row],[goal]])*100),0)</f>
        <v>107</v>
      </c>
      <c r="P3275" s="8">
        <f>IFERROR(Table1[[#This Row],[pledged]]/Table1[[#This Row],[backers_count]],"0")</f>
        <v>204.57142857142858</v>
      </c>
      <c r="Q3275" s="13">
        <f>(((Table1[[#This Row],[deadline]]/60)/60)/24)+DATE(1970,1,1)</f>
        <v>42627.791666666672</v>
      </c>
      <c r="R3275" s="13">
        <f>(((Table1[[#This Row],[launched_at]]/60)/60)/24)+DATE(1970,1,1)</f>
        <v>42611.801412037035</v>
      </c>
      <c r="S3275" t="s">
        <v>8352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ROUND(SUM((Table1[[#This Row],[pledged]]/Table1[[#This Row],[goal]])*100),0)</f>
        <v>101</v>
      </c>
      <c r="P3276" s="8">
        <f>IFERROR(Table1[[#This Row],[pledged]]/Table1[[#This Row],[backers_count]],"0")</f>
        <v>54.912587412587413</v>
      </c>
      <c r="Q3276" s="13">
        <f>(((Table1[[#This Row],[deadline]]/60)/60)/24)+DATE(1970,1,1)</f>
        <v>42444.875</v>
      </c>
      <c r="R3276" s="13">
        <f>(((Table1[[#This Row],[launched_at]]/60)/60)/24)+DATE(1970,1,1)</f>
        <v>42400.704537037032</v>
      </c>
      <c r="S3276" t="s">
        <v>8352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ROUND(SUM((Table1[[#This Row],[pledged]]/Table1[[#This Row],[goal]])*100),0)</f>
        <v>100</v>
      </c>
      <c r="P3277" s="8">
        <f>IFERROR(Table1[[#This Row],[pledged]]/Table1[[#This Row],[backers_count]],"0")</f>
        <v>150.41666666666666</v>
      </c>
      <c r="Q3277" s="13">
        <f>(((Table1[[#This Row],[deadline]]/60)/60)/24)+DATE(1970,1,1)</f>
        <v>42044.1875</v>
      </c>
      <c r="R3277" s="13">
        <f>(((Table1[[#This Row],[launched_at]]/60)/60)/24)+DATE(1970,1,1)</f>
        <v>42017.88045138889</v>
      </c>
      <c r="S3277" t="s">
        <v>8352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ROUND(SUM((Table1[[#This Row],[pledged]]/Table1[[#This Row],[goal]])*100),0)</f>
        <v>117</v>
      </c>
      <c r="P3278" s="8">
        <f>IFERROR(Table1[[#This Row],[pledged]]/Table1[[#This Row],[backers_count]],"0")</f>
        <v>52.58</v>
      </c>
      <c r="Q3278" s="13">
        <f>(((Table1[[#This Row],[deadline]]/60)/60)/24)+DATE(1970,1,1)</f>
        <v>42461.165972222225</v>
      </c>
      <c r="R3278" s="13">
        <f>(((Table1[[#This Row],[launched_at]]/60)/60)/24)+DATE(1970,1,1)</f>
        <v>42426.949988425928</v>
      </c>
      <c r="S3278" t="s">
        <v>8352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ROUND(SUM((Table1[[#This Row],[pledged]]/Table1[[#This Row],[goal]])*100),0)</f>
        <v>109</v>
      </c>
      <c r="P3279" s="8">
        <f>IFERROR(Table1[[#This Row],[pledged]]/Table1[[#This Row],[backers_count]],"0")</f>
        <v>54.3</v>
      </c>
      <c r="Q3279" s="13">
        <f>(((Table1[[#This Row],[deadline]]/60)/60)/24)+DATE(1970,1,1)</f>
        <v>41961.724606481483</v>
      </c>
      <c r="R3279" s="13">
        <f>(((Table1[[#This Row],[launched_at]]/60)/60)/24)+DATE(1970,1,1)</f>
        <v>41931.682939814818</v>
      </c>
      <c r="S3279" t="s">
        <v>8352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ROUND(SUM((Table1[[#This Row],[pledged]]/Table1[[#This Row],[goal]])*100),0)</f>
        <v>103</v>
      </c>
      <c r="P3280" s="8">
        <f>IFERROR(Table1[[#This Row],[pledged]]/Table1[[#This Row],[backers_count]],"0")</f>
        <v>76.029411764705884</v>
      </c>
      <c r="Q3280" s="13">
        <f>(((Table1[[#This Row],[deadline]]/60)/60)/24)+DATE(1970,1,1)</f>
        <v>42154.848414351851</v>
      </c>
      <c r="R3280" s="13">
        <f>(((Table1[[#This Row],[launched_at]]/60)/60)/24)+DATE(1970,1,1)</f>
        <v>42124.848414351851</v>
      </c>
      <c r="S3280" t="s">
        <v>8352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ROUND(SUM((Table1[[#This Row],[pledged]]/Table1[[#This Row],[goal]])*100),0)</f>
        <v>114</v>
      </c>
      <c r="P3281" s="8">
        <f>IFERROR(Table1[[#This Row],[pledged]]/Table1[[#This Row],[backers_count]],"0")</f>
        <v>105.2063492063492</v>
      </c>
      <c r="Q3281" s="13">
        <f>(((Table1[[#This Row],[deadline]]/60)/60)/24)+DATE(1970,1,1)</f>
        <v>42461.06086805556</v>
      </c>
      <c r="R3281" s="13">
        <f>(((Table1[[#This Row],[launched_at]]/60)/60)/24)+DATE(1970,1,1)</f>
        <v>42431.102534722217</v>
      </c>
      <c r="S3281" t="s">
        <v>8352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ROUND(SUM((Table1[[#This Row],[pledged]]/Table1[[#This Row],[goal]])*100),0)</f>
        <v>103</v>
      </c>
      <c r="P3282" s="8">
        <f>IFERROR(Table1[[#This Row],[pledged]]/Table1[[#This Row],[backers_count]],"0")</f>
        <v>68.666666666666671</v>
      </c>
      <c r="Q3282" s="13">
        <f>(((Table1[[#This Row],[deadline]]/60)/60)/24)+DATE(1970,1,1)</f>
        <v>42156.208333333328</v>
      </c>
      <c r="R3282" s="13">
        <f>(((Table1[[#This Row],[launched_at]]/60)/60)/24)+DATE(1970,1,1)</f>
        <v>42121.756921296299</v>
      </c>
      <c r="S3282" t="s">
        <v>8352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ROUND(SUM((Table1[[#This Row],[pledged]]/Table1[[#This Row],[goal]])*100),0)</f>
        <v>122</v>
      </c>
      <c r="P3283" s="8">
        <f>IFERROR(Table1[[#This Row],[pledged]]/Table1[[#This Row],[backers_count]],"0")</f>
        <v>129.36170212765958</v>
      </c>
      <c r="Q3283" s="13">
        <f>(((Table1[[#This Row],[deadline]]/60)/60)/24)+DATE(1970,1,1)</f>
        <v>42249.019733796296</v>
      </c>
      <c r="R3283" s="13">
        <f>(((Table1[[#This Row],[launched_at]]/60)/60)/24)+DATE(1970,1,1)</f>
        <v>42219.019733796296</v>
      </c>
      <c r="S3283" t="s">
        <v>8352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ROUND(SUM((Table1[[#This Row],[pledged]]/Table1[[#This Row],[goal]])*100),0)</f>
        <v>103</v>
      </c>
      <c r="P3284" s="8">
        <f>IFERROR(Table1[[#This Row],[pledged]]/Table1[[#This Row],[backers_count]],"0")</f>
        <v>134.26371308016877</v>
      </c>
      <c r="Q3284" s="13">
        <f>(((Table1[[#This Row],[deadline]]/60)/60)/24)+DATE(1970,1,1)</f>
        <v>42489.19430555556</v>
      </c>
      <c r="R3284" s="13">
        <f>(((Table1[[#This Row],[launched_at]]/60)/60)/24)+DATE(1970,1,1)</f>
        <v>42445.19430555556</v>
      </c>
      <c r="S3284" t="s">
        <v>8352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ROUND(SUM((Table1[[#This Row],[pledged]]/Table1[[#This Row],[goal]])*100),0)</f>
        <v>105</v>
      </c>
      <c r="P3285" s="8">
        <f>IFERROR(Table1[[#This Row],[pledged]]/Table1[[#This Row],[backers_count]],"0")</f>
        <v>17.829787234042552</v>
      </c>
      <c r="Q3285" s="13">
        <f>(((Table1[[#This Row],[deadline]]/60)/60)/24)+DATE(1970,1,1)</f>
        <v>42410.875</v>
      </c>
      <c r="R3285" s="13">
        <f>(((Table1[[#This Row],[launched_at]]/60)/60)/24)+DATE(1970,1,1)</f>
        <v>42379.74418981481</v>
      </c>
      <c r="S3285" t="s">
        <v>8352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ROUND(SUM((Table1[[#This Row],[pledged]]/Table1[[#This Row],[goal]])*100),0)</f>
        <v>102</v>
      </c>
      <c r="P3286" s="8">
        <f>IFERROR(Table1[[#This Row],[pledged]]/Table1[[#This Row],[backers_count]],"0")</f>
        <v>203.2</v>
      </c>
      <c r="Q3286" s="13">
        <f>(((Table1[[#This Row],[deadline]]/60)/60)/24)+DATE(1970,1,1)</f>
        <v>42398.249305555553</v>
      </c>
      <c r="R3286" s="13">
        <f>(((Table1[[#This Row],[launched_at]]/60)/60)/24)+DATE(1970,1,1)</f>
        <v>42380.884872685187</v>
      </c>
      <c r="S3286" t="s">
        <v>8352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ROUND(SUM((Table1[[#This Row],[pledged]]/Table1[[#This Row],[goal]])*100),0)</f>
        <v>112</v>
      </c>
      <c r="P3287" s="8">
        <f>IFERROR(Table1[[#This Row],[pledged]]/Table1[[#This Row],[backers_count]],"0")</f>
        <v>69.18518518518519</v>
      </c>
      <c r="Q3287" s="13">
        <f>(((Table1[[#This Row],[deadline]]/60)/60)/24)+DATE(1970,1,1)</f>
        <v>42794.208333333328</v>
      </c>
      <c r="R3287" s="13">
        <f>(((Table1[[#This Row],[launched_at]]/60)/60)/24)+DATE(1970,1,1)</f>
        <v>42762.942430555559</v>
      </c>
      <c r="S3287" t="s">
        <v>8352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ROUND(SUM((Table1[[#This Row],[pledged]]/Table1[[#This Row],[goal]])*100),0)</f>
        <v>102</v>
      </c>
      <c r="P3288" s="8">
        <f>IFERROR(Table1[[#This Row],[pledged]]/Table1[[#This Row],[backers_count]],"0")</f>
        <v>125.12295081967213</v>
      </c>
      <c r="Q3288" s="13">
        <f>(((Table1[[#This Row],[deadline]]/60)/60)/24)+DATE(1970,1,1)</f>
        <v>42597.840069444443</v>
      </c>
      <c r="R3288" s="13">
        <f>(((Table1[[#This Row],[launched_at]]/60)/60)/24)+DATE(1970,1,1)</f>
        <v>42567.840069444443</v>
      </c>
      <c r="S3288" t="s">
        <v>8352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ROUND(SUM((Table1[[#This Row],[pledged]]/Table1[[#This Row],[goal]])*100),0)</f>
        <v>100</v>
      </c>
      <c r="P3289" s="8">
        <f>IFERROR(Table1[[#This Row],[pledged]]/Table1[[#This Row],[backers_count]],"0")</f>
        <v>73.529411764705884</v>
      </c>
      <c r="Q3289" s="13">
        <f>(((Table1[[#This Row],[deadline]]/60)/60)/24)+DATE(1970,1,1)</f>
        <v>42336.750324074077</v>
      </c>
      <c r="R3289" s="13">
        <f>(((Table1[[#This Row],[launched_at]]/60)/60)/24)+DATE(1970,1,1)</f>
        <v>42311.750324074077</v>
      </c>
      <c r="S3289" t="s">
        <v>8352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ROUND(SUM((Table1[[#This Row],[pledged]]/Table1[[#This Row],[goal]])*100),0)</f>
        <v>100</v>
      </c>
      <c r="P3290" s="8">
        <f>IFERROR(Table1[[#This Row],[pledged]]/Table1[[#This Row],[backers_count]],"0")</f>
        <v>48.437149758454105</v>
      </c>
      <c r="Q3290" s="13">
        <f>(((Table1[[#This Row],[deadline]]/60)/60)/24)+DATE(1970,1,1)</f>
        <v>42541.958333333328</v>
      </c>
      <c r="R3290" s="13">
        <f>(((Table1[[#This Row],[launched_at]]/60)/60)/24)+DATE(1970,1,1)</f>
        <v>42505.774479166663</v>
      </c>
      <c r="S3290" t="s">
        <v>8352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ROUND(SUM((Table1[[#This Row],[pledged]]/Table1[[#This Row],[goal]])*100),0)</f>
        <v>133</v>
      </c>
      <c r="P3291" s="8">
        <f>IFERROR(Table1[[#This Row],[pledged]]/Table1[[#This Row],[backers_count]],"0")</f>
        <v>26.608400000000003</v>
      </c>
      <c r="Q3291" s="13">
        <f>(((Table1[[#This Row],[deadline]]/60)/60)/24)+DATE(1970,1,1)</f>
        <v>42786.368078703701</v>
      </c>
      <c r="R3291" s="13">
        <f>(((Table1[[#This Row],[launched_at]]/60)/60)/24)+DATE(1970,1,1)</f>
        <v>42758.368078703701</v>
      </c>
      <c r="S3291" t="s">
        <v>8352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ROUND(SUM((Table1[[#This Row],[pledged]]/Table1[[#This Row],[goal]])*100),0)</f>
        <v>121</v>
      </c>
      <c r="P3292" s="8">
        <f>IFERROR(Table1[[#This Row],[pledged]]/Table1[[#This Row],[backers_count]],"0")</f>
        <v>33.666666666666664</v>
      </c>
      <c r="Q3292" s="13">
        <f>(((Table1[[#This Row],[deadline]]/60)/60)/24)+DATE(1970,1,1)</f>
        <v>42805.51494212963</v>
      </c>
      <c r="R3292" s="13">
        <f>(((Table1[[#This Row],[launched_at]]/60)/60)/24)+DATE(1970,1,1)</f>
        <v>42775.51494212963</v>
      </c>
      <c r="S3292" t="s">
        <v>8352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ROUND(SUM((Table1[[#This Row],[pledged]]/Table1[[#This Row],[goal]])*100),0)</f>
        <v>114</v>
      </c>
      <c r="P3293" s="8">
        <f>IFERROR(Table1[[#This Row],[pledged]]/Table1[[#This Row],[backers_count]],"0")</f>
        <v>40.714285714285715</v>
      </c>
      <c r="Q3293" s="13">
        <f>(((Table1[[#This Row],[deadline]]/60)/60)/24)+DATE(1970,1,1)</f>
        <v>42264.165972222225</v>
      </c>
      <c r="R3293" s="13">
        <f>(((Table1[[#This Row],[launched_at]]/60)/60)/24)+DATE(1970,1,1)</f>
        <v>42232.702546296292</v>
      </c>
      <c r="S3293" t="s">
        <v>8352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ROUND(SUM((Table1[[#This Row],[pledged]]/Table1[[#This Row],[goal]])*100),0)</f>
        <v>286</v>
      </c>
      <c r="P3294" s="8">
        <f>IFERROR(Table1[[#This Row],[pledged]]/Table1[[#This Row],[backers_count]],"0")</f>
        <v>19.266666666666666</v>
      </c>
      <c r="Q3294" s="13">
        <f>(((Table1[[#This Row],[deadline]]/60)/60)/24)+DATE(1970,1,1)</f>
        <v>42342.811898148153</v>
      </c>
      <c r="R3294" s="13">
        <f>(((Table1[[#This Row],[launched_at]]/60)/60)/24)+DATE(1970,1,1)</f>
        <v>42282.770231481481</v>
      </c>
      <c r="S3294" t="s">
        <v>8352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ROUND(SUM((Table1[[#This Row],[pledged]]/Table1[[#This Row],[goal]])*100),0)</f>
        <v>170</v>
      </c>
      <c r="P3295" s="8">
        <f>IFERROR(Table1[[#This Row],[pledged]]/Table1[[#This Row],[backers_count]],"0")</f>
        <v>84.285714285714292</v>
      </c>
      <c r="Q3295" s="13">
        <f>(((Table1[[#This Row],[deadline]]/60)/60)/24)+DATE(1970,1,1)</f>
        <v>42798.425370370373</v>
      </c>
      <c r="R3295" s="13">
        <f>(((Table1[[#This Row],[launched_at]]/60)/60)/24)+DATE(1970,1,1)</f>
        <v>42768.425370370373</v>
      </c>
      <c r="S3295" t="s">
        <v>8352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ROUND(SUM((Table1[[#This Row],[pledged]]/Table1[[#This Row],[goal]])*100),0)</f>
        <v>118</v>
      </c>
      <c r="P3296" s="8">
        <f>IFERROR(Table1[[#This Row],[pledged]]/Table1[[#This Row],[backers_count]],"0")</f>
        <v>29.583333333333332</v>
      </c>
      <c r="Q3296" s="13">
        <f>(((Table1[[#This Row],[deadline]]/60)/60)/24)+DATE(1970,1,1)</f>
        <v>42171.541134259256</v>
      </c>
      <c r="R3296" s="13">
        <f>(((Table1[[#This Row],[launched_at]]/60)/60)/24)+DATE(1970,1,1)</f>
        <v>42141.541134259256</v>
      </c>
      <c r="S3296" t="s">
        <v>8352</v>
      </c>
      <c r="T3296" t="s">
        <v>8316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ROUND(SUM((Table1[[#This Row],[pledged]]/Table1[[#This Row],[goal]])*100),0)</f>
        <v>103</v>
      </c>
      <c r="P3297" s="8">
        <f>IFERROR(Table1[[#This Row],[pledged]]/Table1[[#This Row],[backers_count]],"0")</f>
        <v>26.667037037037037</v>
      </c>
      <c r="Q3297" s="13">
        <f>(((Table1[[#This Row],[deadline]]/60)/60)/24)+DATE(1970,1,1)</f>
        <v>42639.442465277782</v>
      </c>
      <c r="R3297" s="13">
        <f>(((Table1[[#This Row],[launched_at]]/60)/60)/24)+DATE(1970,1,1)</f>
        <v>42609.442465277782</v>
      </c>
      <c r="S3297" t="s">
        <v>8352</v>
      </c>
      <c r="T3297" t="s">
        <v>8316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ROUND(SUM((Table1[[#This Row],[pledged]]/Table1[[#This Row],[goal]])*100),0)</f>
        <v>144</v>
      </c>
      <c r="P3298" s="8">
        <f>IFERROR(Table1[[#This Row],[pledged]]/Table1[[#This Row],[backers_count]],"0")</f>
        <v>45.978723404255319</v>
      </c>
      <c r="Q3298" s="13">
        <f>(((Table1[[#This Row],[deadline]]/60)/60)/24)+DATE(1970,1,1)</f>
        <v>42330.916666666672</v>
      </c>
      <c r="R3298" s="13">
        <f>(((Table1[[#This Row],[launched_at]]/60)/60)/24)+DATE(1970,1,1)</f>
        <v>42309.756620370375</v>
      </c>
      <c r="S3298" t="s">
        <v>8352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ROUND(SUM((Table1[[#This Row],[pledged]]/Table1[[#This Row],[goal]])*100),0)</f>
        <v>100</v>
      </c>
      <c r="P3299" s="8">
        <f>IFERROR(Table1[[#This Row],[pledged]]/Table1[[#This Row],[backers_count]],"0")</f>
        <v>125.09090909090909</v>
      </c>
      <c r="Q3299" s="13">
        <f>(((Table1[[#This Row],[deadline]]/60)/60)/24)+DATE(1970,1,1)</f>
        <v>42212.957638888889</v>
      </c>
      <c r="R3299" s="13">
        <f>(((Table1[[#This Row],[launched_at]]/60)/60)/24)+DATE(1970,1,1)</f>
        <v>42193.771481481483</v>
      </c>
      <c r="S3299" t="s">
        <v>8352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ROUND(SUM((Table1[[#This Row],[pledged]]/Table1[[#This Row],[goal]])*100),0)</f>
        <v>102</v>
      </c>
      <c r="P3300" s="8">
        <f>IFERROR(Table1[[#This Row],[pledged]]/Table1[[#This Row],[backers_count]],"0")</f>
        <v>141.29166666666666</v>
      </c>
      <c r="Q3300" s="13">
        <f>(((Table1[[#This Row],[deadline]]/60)/60)/24)+DATE(1970,1,1)</f>
        <v>42260</v>
      </c>
      <c r="R3300" s="13">
        <f>(((Table1[[#This Row],[launched_at]]/60)/60)/24)+DATE(1970,1,1)</f>
        <v>42239.957962962959</v>
      </c>
      <c r="S3300" t="s">
        <v>8352</v>
      </c>
      <c r="T3300" t="s">
        <v>8316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ROUND(SUM((Table1[[#This Row],[pledged]]/Table1[[#This Row],[goal]])*100),0)</f>
        <v>116</v>
      </c>
      <c r="P3301" s="8">
        <f>IFERROR(Table1[[#This Row],[pledged]]/Table1[[#This Row],[backers_count]],"0")</f>
        <v>55.333333333333336</v>
      </c>
      <c r="Q3301" s="13">
        <f>(((Table1[[#This Row],[deadline]]/60)/60)/24)+DATE(1970,1,1)</f>
        <v>42291.917395833334</v>
      </c>
      <c r="R3301" s="13">
        <f>(((Table1[[#This Row],[launched_at]]/60)/60)/24)+DATE(1970,1,1)</f>
        <v>42261.917395833334</v>
      </c>
      <c r="S3301" t="s">
        <v>8352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ROUND(SUM((Table1[[#This Row],[pledged]]/Table1[[#This Row],[goal]])*100),0)</f>
        <v>136</v>
      </c>
      <c r="P3302" s="8">
        <f>IFERROR(Table1[[#This Row],[pledged]]/Table1[[#This Row],[backers_count]],"0")</f>
        <v>46.420454545454547</v>
      </c>
      <c r="Q3302" s="13">
        <f>(((Table1[[#This Row],[deadline]]/60)/60)/24)+DATE(1970,1,1)</f>
        <v>42123.743773148148</v>
      </c>
      <c r="R3302" s="13">
        <f>(((Table1[[#This Row],[launched_at]]/60)/60)/24)+DATE(1970,1,1)</f>
        <v>42102.743773148148</v>
      </c>
      <c r="S3302" t="s">
        <v>8352</v>
      </c>
      <c r="T3302" t="s">
        <v>8316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ROUND(SUM((Table1[[#This Row],[pledged]]/Table1[[#This Row],[goal]])*100),0)</f>
        <v>133</v>
      </c>
      <c r="P3303" s="8">
        <f>IFERROR(Table1[[#This Row],[pledged]]/Table1[[#This Row],[backers_count]],"0")</f>
        <v>57.2</v>
      </c>
      <c r="Q3303" s="13">
        <f>(((Table1[[#This Row],[deadline]]/60)/60)/24)+DATE(1970,1,1)</f>
        <v>42583.290972222225</v>
      </c>
      <c r="R3303" s="13">
        <f>(((Table1[[#This Row],[launched_at]]/60)/60)/24)+DATE(1970,1,1)</f>
        <v>42538.73583333334</v>
      </c>
      <c r="S3303" t="s">
        <v>8352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ROUND(SUM((Table1[[#This Row],[pledged]]/Table1[[#This Row],[goal]])*100),0)</f>
        <v>103</v>
      </c>
      <c r="P3304" s="8">
        <f>IFERROR(Table1[[#This Row],[pledged]]/Table1[[#This Row],[backers_count]],"0")</f>
        <v>173.7</v>
      </c>
      <c r="Q3304" s="13">
        <f>(((Table1[[#This Row],[deadline]]/60)/60)/24)+DATE(1970,1,1)</f>
        <v>42711.35157407407</v>
      </c>
      <c r="R3304" s="13">
        <f>(((Table1[[#This Row],[launched_at]]/60)/60)/24)+DATE(1970,1,1)</f>
        <v>42681.35157407407</v>
      </c>
      <c r="S3304" t="s">
        <v>8352</v>
      </c>
      <c r="T3304" t="s">
        <v>8316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ROUND(SUM((Table1[[#This Row],[pledged]]/Table1[[#This Row],[goal]])*100),0)</f>
        <v>116</v>
      </c>
      <c r="P3305" s="8">
        <f>IFERROR(Table1[[#This Row],[pledged]]/Table1[[#This Row],[backers_count]],"0")</f>
        <v>59.6</v>
      </c>
      <c r="Q3305" s="13">
        <f>(((Table1[[#This Row],[deadline]]/60)/60)/24)+DATE(1970,1,1)</f>
        <v>42091.609768518523</v>
      </c>
      <c r="R3305" s="13">
        <f>(((Table1[[#This Row],[launched_at]]/60)/60)/24)+DATE(1970,1,1)</f>
        <v>42056.65143518518</v>
      </c>
      <c r="S3305" t="s">
        <v>8352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ROUND(SUM((Table1[[#This Row],[pledged]]/Table1[[#This Row],[goal]])*100),0)</f>
        <v>105</v>
      </c>
      <c r="P3306" s="8">
        <f>IFERROR(Table1[[#This Row],[pledged]]/Table1[[#This Row],[backers_count]],"0")</f>
        <v>89.585714285714289</v>
      </c>
      <c r="Q3306" s="13">
        <f>(((Table1[[#This Row],[deadline]]/60)/60)/24)+DATE(1970,1,1)</f>
        <v>42726.624444444446</v>
      </c>
      <c r="R3306" s="13">
        <f>(((Table1[[#This Row],[launched_at]]/60)/60)/24)+DATE(1970,1,1)</f>
        <v>42696.624444444446</v>
      </c>
      <c r="S3306" t="s">
        <v>8352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ROUND(SUM((Table1[[#This Row],[pledged]]/Table1[[#This Row],[goal]])*100),0)</f>
        <v>102</v>
      </c>
      <c r="P3307" s="8">
        <f>IFERROR(Table1[[#This Row],[pledged]]/Table1[[#This Row],[backers_count]],"0")</f>
        <v>204.05</v>
      </c>
      <c r="Q3307" s="13">
        <f>(((Table1[[#This Row],[deadline]]/60)/60)/24)+DATE(1970,1,1)</f>
        <v>42216.855879629627</v>
      </c>
      <c r="R3307" s="13">
        <f>(((Table1[[#This Row],[launched_at]]/60)/60)/24)+DATE(1970,1,1)</f>
        <v>42186.855879629627</v>
      </c>
      <c r="S3307" t="s">
        <v>8352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ROUND(SUM((Table1[[#This Row],[pledged]]/Table1[[#This Row],[goal]])*100),0)</f>
        <v>175</v>
      </c>
      <c r="P3308" s="8">
        <f>IFERROR(Table1[[#This Row],[pledged]]/Table1[[#This Row],[backers_count]],"0")</f>
        <v>48.703703703703702</v>
      </c>
      <c r="Q3308" s="13">
        <f>(((Table1[[#This Row],[deadline]]/60)/60)/24)+DATE(1970,1,1)</f>
        <v>42531.125</v>
      </c>
      <c r="R3308" s="13">
        <f>(((Table1[[#This Row],[launched_at]]/60)/60)/24)+DATE(1970,1,1)</f>
        <v>42493.219236111108</v>
      </c>
      <c r="S3308" t="s">
        <v>8352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ROUND(SUM((Table1[[#This Row],[pledged]]/Table1[[#This Row],[goal]])*100),0)</f>
        <v>107</v>
      </c>
      <c r="P3309" s="8">
        <f>IFERROR(Table1[[#This Row],[pledged]]/Table1[[#This Row],[backers_count]],"0")</f>
        <v>53.339999999999996</v>
      </c>
      <c r="Q3309" s="13">
        <f>(((Table1[[#This Row],[deadline]]/60)/60)/24)+DATE(1970,1,1)</f>
        <v>42505.057164351849</v>
      </c>
      <c r="R3309" s="13">
        <f>(((Table1[[#This Row],[launched_at]]/60)/60)/24)+DATE(1970,1,1)</f>
        <v>42475.057164351849</v>
      </c>
      <c r="S3309" t="s">
        <v>8352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ROUND(SUM((Table1[[#This Row],[pledged]]/Table1[[#This Row],[goal]])*100),0)</f>
        <v>122</v>
      </c>
      <c r="P3310" s="8">
        <f>IFERROR(Table1[[#This Row],[pledged]]/Table1[[#This Row],[backers_count]],"0")</f>
        <v>75.087719298245617</v>
      </c>
      <c r="Q3310" s="13">
        <f>(((Table1[[#This Row],[deadline]]/60)/60)/24)+DATE(1970,1,1)</f>
        <v>42473.876909722225</v>
      </c>
      <c r="R3310" s="13">
        <f>(((Table1[[#This Row],[launched_at]]/60)/60)/24)+DATE(1970,1,1)</f>
        <v>42452.876909722225</v>
      </c>
      <c r="S3310" t="s">
        <v>8352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ROUND(SUM((Table1[[#This Row],[pledged]]/Table1[[#This Row],[goal]])*100),0)</f>
        <v>159</v>
      </c>
      <c r="P3311" s="8">
        <f>IFERROR(Table1[[#This Row],[pledged]]/Table1[[#This Row],[backers_count]],"0")</f>
        <v>18</v>
      </c>
      <c r="Q3311" s="13">
        <f>(((Table1[[#This Row],[deadline]]/60)/60)/24)+DATE(1970,1,1)</f>
        <v>42659.650208333333</v>
      </c>
      <c r="R3311" s="13">
        <f>(((Table1[[#This Row],[launched_at]]/60)/60)/24)+DATE(1970,1,1)</f>
        <v>42628.650208333333</v>
      </c>
      <c r="S3311" t="s">
        <v>8352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ROUND(SUM((Table1[[#This Row],[pledged]]/Table1[[#This Row],[goal]])*100),0)</f>
        <v>100</v>
      </c>
      <c r="P3312" s="8">
        <f>IFERROR(Table1[[#This Row],[pledged]]/Table1[[#This Row],[backers_count]],"0")</f>
        <v>209.83870967741936</v>
      </c>
      <c r="Q3312" s="13">
        <f>(((Table1[[#This Row],[deadline]]/60)/60)/24)+DATE(1970,1,1)</f>
        <v>42283.928530092591</v>
      </c>
      <c r="R3312" s="13">
        <f>(((Table1[[#This Row],[launched_at]]/60)/60)/24)+DATE(1970,1,1)</f>
        <v>42253.928530092591</v>
      </c>
      <c r="S3312" t="s">
        <v>8352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ROUND(SUM((Table1[[#This Row],[pledged]]/Table1[[#This Row],[goal]])*100),0)</f>
        <v>110</v>
      </c>
      <c r="P3313" s="8">
        <f>IFERROR(Table1[[#This Row],[pledged]]/Table1[[#This Row],[backers_count]],"0")</f>
        <v>61.022222222222226</v>
      </c>
      <c r="Q3313" s="13">
        <f>(((Table1[[#This Row],[deadline]]/60)/60)/24)+DATE(1970,1,1)</f>
        <v>42294.29178240741</v>
      </c>
      <c r="R3313" s="13">
        <f>(((Table1[[#This Row],[launched_at]]/60)/60)/24)+DATE(1970,1,1)</f>
        <v>42264.29178240741</v>
      </c>
      <c r="S3313" t="s">
        <v>8352</v>
      </c>
      <c r="T3313" t="s">
        <v>8316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ROUND(SUM((Table1[[#This Row],[pledged]]/Table1[[#This Row],[goal]])*100),0)</f>
        <v>100</v>
      </c>
      <c r="P3314" s="8">
        <f>IFERROR(Table1[[#This Row],[pledged]]/Table1[[#This Row],[backers_count]],"0")</f>
        <v>61</v>
      </c>
      <c r="Q3314" s="13">
        <f>(((Table1[[#This Row],[deadline]]/60)/60)/24)+DATE(1970,1,1)</f>
        <v>42685.916666666672</v>
      </c>
      <c r="R3314" s="13">
        <f>(((Table1[[#This Row],[launched_at]]/60)/60)/24)+DATE(1970,1,1)</f>
        <v>42664.809560185182</v>
      </c>
      <c r="S3314" t="s">
        <v>8352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ROUND(SUM((Table1[[#This Row],[pledged]]/Table1[[#This Row],[goal]])*100),0)</f>
        <v>116</v>
      </c>
      <c r="P3315" s="8">
        <f>IFERROR(Table1[[#This Row],[pledged]]/Table1[[#This Row],[backers_count]],"0")</f>
        <v>80.034482758620683</v>
      </c>
      <c r="Q3315" s="13">
        <f>(((Table1[[#This Row],[deadline]]/60)/60)/24)+DATE(1970,1,1)</f>
        <v>42396.041666666672</v>
      </c>
      <c r="R3315" s="13">
        <f>(((Table1[[#This Row],[launched_at]]/60)/60)/24)+DATE(1970,1,1)</f>
        <v>42382.244409722218</v>
      </c>
      <c r="S3315" t="s">
        <v>8352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ROUND(SUM((Table1[[#This Row],[pledged]]/Table1[[#This Row],[goal]])*100),0)</f>
        <v>211</v>
      </c>
      <c r="P3316" s="8">
        <f>IFERROR(Table1[[#This Row],[pledged]]/Table1[[#This Row],[backers_count]],"0")</f>
        <v>29.068965517241381</v>
      </c>
      <c r="Q3316" s="13">
        <f>(((Table1[[#This Row],[deadline]]/60)/60)/24)+DATE(1970,1,1)</f>
        <v>42132.836805555555</v>
      </c>
      <c r="R3316" s="13">
        <f>(((Table1[[#This Row],[launched_at]]/60)/60)/24)+DATE(1970,1,1)</f>
        <v>42105.267488425925</v>
      </c>
      <c r="S3316" t="s">
        <v>8352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ROUND(SUM((Table1[[#This Row],[pledged]]/Table1[[#This Row],[goal]])*100),0)</f>
        <v>110</v>
      </c>
      <c r="P3317" s="8">
        <f>IFERROR(Table1[[#This Row],[pledged]]/Table1[[#This Row],[backers_count]],"0")</f>
        <v>49.438202247191015</v>
      </c>
      <c r="Q3317" s="13">
        <f>(((Table1[[#This Row],[deadline]]/60)/60)/24)+DATE(1970,1,1)</f>
        <v>42496.303715277783</v>
      </c>
      <c r="R3317" s="13">
        <f>(((Table1[[#This Row],[launched_at]]/60)/60)/24)+DATE(1970,1,1)</f>
        <v>42466.303715277783</v>
      </c>
      <c r="S3317" t="s">
        <v>8352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ROUND(SUM((Table1[[#This Row],[pledged]]/Table1[[#This Row],[goal]])*100),0)</f>
        <v>100</v>
      </c>
      <c r="P3318" s="8">
        <f>IFERROR(Table1[[#This Row],[pledged]]/Table1[[#This Row],[backers_count]],"0")</f>
        <v>93.977440000000001</v>
      </c>
      <c r="Q3318" s="13">
        <f>(((Table1[[#This Row],[deadline]]/60)/60)/24)+DATE(1970,1,1)</f>
        <v>41859.57916666667</v>
      </c>
      <c r="R3318" s="13">
        <f>(((Table1[[#This Row],[launched_at]]/60)/60)/24)+DATE(1970,1,1)</f>
        <v>41826.871238425927</v>
      </c>
      <c r="S3318" t="s">
        <v>8352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ROUND(SUM((Table1[[#This Row],[pledged]]/Table1[[#This Row],[goal]])*100),0)</f>
        <v>106</v>
      </c>
      <c r="P3319" s="8">
        <f>IFERROR(Table1[[#This Row],[pledged]]/Table1[[#This Row],[backers_count]],"0")</f>
        <v>61.944444444444443</v>
      </c>
      <c r="Q3319" s="13">
        <f>(((Table1[[#This Row],[deadline]]/60)/60)/24)+DATE(1970,1,1)</f>
        <v>42529.039629629624</v>
      </c>
      <c r="R3319" s="13">
        <f>(((Table1[[#This Row],[launched_at]]/60)/60)/24)+DATE(1970,1,1)</f>
        <v>42499.039629629624</v>
      </c>
      <c r="S3319" t="s">
        <v>8352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ROUND(SUM((Table1[[#This Row],[pledged]]/Table1[[#This Row],[goal]])*100),0)</f>
        <v>126</v>
      </c>
      <c r="P3320" s="8">
        <f>IFERROR(Table1[[#This Row],[pledged]]/Table1[[#This Row],[backers_count]],"0")</f>
        <v>78.5</v>
      </c>
      <c r="Q3320" s="13">
        <f>(((Table1[[#This Row],[deadline]]/60)/60)/24)+DATE(1970,1,1)</f>
        <v>42471.104166666672</v>
      </c>
      <c r="R3320" s="13">
        <f>(((Table1[[#This Row],[launched_at]]/60)/60)/24)+DATE(1970,1,1)</f>
        <v>42431.302002314813</v>
      </c>
      <c r="S3320" t="s">
        <v>8352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ROUND(SUM((Table1[[#This Row],[pledged]]/Table1[[#This Row],[goal]])*100),0)</f>
        <v>108</v>
      </c>
      <c r="P3321" s="8">
        <f>IFERROR(Table1[[#This Row],[pledged]]/Table1[[#This Row],[backers_count]],"0")</f>
        <v>33.75</v>
      </c>
      <c r="Q3321" s="13">
        <f>(((Table1[[#This Row],[deadline]]/60)/60)/24)+DATE(1970,1,1)</f>
        <v>42035.585486111115</v>
      </c>
      <c r="R3321" s="13">
        <f>(((Table1[[#This Row],[launched_at]]/60)/60)/24)+DATE(1970,1,1)</f>
        <v>41990.585486111115</v>
      </c>
      <c r="S3321" t="s">
        <v>8352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ROUND(SUM((Table1[[#This Row],[pledged]]/Table1[[#This Row],[goal]])*100),0)</f>
        <v>101</v>
      </c>
      <c r="P3322" s="8">
        <f>IFERROR(Table1[[#This Row],[pledged]]/Table1[[#This Row],[backers_count]],"0")</f>
        <v>66.44736842105263</v>
      </c>
      <c r="Q3322" s="13">
        <f>(((Table1[[#This Row],[deadline]]/60)/60)/24)+DATE(1970,1,1)</f>
        <v>42543.045798611114</v>
      </c>
      <c r="R3322" s="13">
        <f>(((Table1[[#This Row],[launched_at]]/60)/60)/24)+DATE(1970,1,1)</f>
        <v>42513.045798611114</v>
      </c>
      <c r="S3322" t="s">
        <v>8352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ROUND(SUM((Table1[[#This Row],[pledged]]/Table1[[#This Row],[goal]])*100),0)</f>
        <v>107</v>
      </c>
      <c r="P3323" s="8">
        <f>IFERROR(Table1[[#This Row],[pledged]]/Table1[[#This Row],[backers_count]],"0")</f>
        <v>35.799999999999997</v>
      </c>
      <c r="Q3323" s="13">
        <f>(((Table1[[#This Row],[deadline]]/60)/60)/24)+DATE(1970,1,1)</f>
        <v>41928.165972222225</v>
      </c>
      <c r="R3323" s="13">
        <f>(((Table1[[#This Row],[launched_at]]/60)/60)/24)+DATE(1970,1,1)</f>
        <v>41914.100289351853</v>
      </c>
      <c r="S3323" t="s">
        <v>8352</v>
      </c>
      <c r="T3323" t="s">
        <v>8316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ROUND(SUM((Table1[[#This Row],[pledged]]/Table1[[#This Row],[goal]])*100),0)</f>
        <v>102</v>
      </c>
      <c r="P3324" s="8">
        <f>IFERROR(Table1[[#This Row],[pledged]]/Table1[[#This Row],[backers_count]],"0")</f>
        <v>145.65217391304347</v>
      </c>
      <c r="Q3324" s="13">
        <f>(((Table1[[#This Row],[deadline]]/60)/60)/24)+DATE(1970,1,1)</f>
        <v>42543.163194444445</v>
      </c>
      <c r="R3324" s="13">
        <f>(((Table1[[#This Row],[launched_at]]/60)/60)/24)+DATE(1970,1,1)</f>
        <v>42521.010370370372</v>
      </c>
      <c r="S3324" t="s">
        <v>8352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ROUND(SUM((Table1[[#This Row],[pledged]]/Table1[[#This Row],[goal]])*100),0)</f>
        <v>126</v>
      </c>
      <c r="P3325" s="8">
        <f>IFERROR(Table1[[#This Row],[pledged]]/Table1[[#This Row],[backers_count]],"0")</f>
        <v>25.693877551020407</v>
      </c>
      <c r="Q3325" s="13">
        <f>(((Table1[[#This Row],[deadline]]/60)/60)/24)+DATE(1970,1,1)</f>
        <v>42638.36583333333</v>
      </c>
      <c r="R3325" s="13">
        <f>(((Table1[[#This Row],[launched_at]]/60)/60)/24)+DATE(1970,1,1)</f>
        <v>42608.36583333333</v>
      </c>
      <c r="S3325" t="s">
        <v>8352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ROUND(SUM((Table1[[#This Row],[pledged]]/Table1[[#This Row],[goal]])*100),0)</f>
        <v>102</v>
      </c>
      <c r="P3326" s="8">
        <f>IFERROR(Table1[[#This Row],[pledged]]/Table1[[#This Row],[backers_count]],"0")</f>
        <v>152.5</v>
      </c>
      <c r="Q3326" s="13">
        <f>(((Table1[[#This Row],[deadline]]/60)/60)/24)+DATE(1970,1,1)</f>
        <v>42526.58321759259</v>
      </c>
      <c r="R3326" s="13">
        <f>(((Table1[[#This Row],[launched_at]]/60)/60)/24)+DATE(1970,1,1)</f>
        <v>42512.58321759259</v>
      </c>
      <c r="S3326" t="s">
        <v>8352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ROUND(SUM((Table1[[#This Row],[pledged]]/Table1[[#This Row],[goal]])*100),0)</f>
        <v>113</v>
      </c>
      <c r="P3327" s="8">
        <f>IFERROR(Table1[[#This Row],[pledged]]/Table1[[#This Row],[backers_count]],"0")</f>
        <v>30</v>
      </c>
      <c r="Q3327" s="13">
        <f>(((Table1[[#This Row],[deadline]]/60)/60)/24)+DATE(1970,1,1)</f>
        <v>42099.743946759263</v>
      </c>
      <c r="R3327" s="13">
        <f>(((Table1[[#This Row],[launched_at]]/60)/60)/24)+DATE(1970,1,1)</f>
        <v>42064.785613425927</v>
      </c>
      <c r="S3327" t="s">
        <v>8352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ROUND(SUM((Table1[[#This Row],[pledged]]/Table1[[#This Row],[goal]])*100),0)</f>
        <v>101</v>
      </c>
      <c r="P3328" s="8">
        <f>IFERROR(Table1[[#This Row],[pledged]]/Table1[[#This Row],[backers_count]],"0")</f>
        <v>142.28070175438597</v>
      </c>
      <c r="Q3328" s="13">
        <f>(((Table1[[#This Row],[deadline]]/60)/60)/24)+DATE(1970,1,1)</f>
        <v>42071.67251157407</v>
      </c>
      <c r="R3328" s="13">
        <f>(((Table1[[#This Row],[launched_at]]/60)/60)/24)+DATE(1970,1,1)</f>
        <v>42041.714178240742</v>
      </c>
      <c r="S3328" t="s">
        <v>8352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ROUND(SUM((Table1[[#This Row],[pledged]]/Table1[[#This Row],[goal]])*100),0)</f>
        <v>101</v>
      </c>
      <c r="P3329" s="8">
        <f>IFERROR(Table1[[#This Row],[pledged]]/Table1[[#This Row],[backers_count]],"0")</f>
        <v>24.545454545454547</v>
      </c>
      <c r="Q3329" s="13">
        <f>(((Table1[[#This Row],[deadline]]/60)/60)/24)+DATE(1970,1,1)</f>
        <v>42498.374606481477</v>
      </c>
      <c r="R3329" s="13">
        <f>(((Table1[[#This Row],[launched_at]]/60)/60)/24)+DATE(1970,1,1)</f>
        <v>42468.374606481477</v>
      </c>
      <c r="S3329" t="s">
        <v>8352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ROUND(SUM((Table1[[#This Row],[pledged]]/Table1[[#This Row],[goal]])*100),0)</f>
        <v>146</v>
      </c>
      <c r="P3330" s="8">
        <f>IFERROR(Table1[[#This Row],[pledged]]/Table1[[#This Row],[backers_count]],"0")</f>
        <v>292.77777777777777</v>
      </c>
      <c r="Q3330" s="13">
        <f>(((Table1[[#This Row],[deadline]]/60)/60)/24)+DATE(1970,1,1)</f>
        <v>41825.041666666664</v>
      </c>
      <c r="R3330" s="13">
        <f>(((Table1[[#This Row],[launched_at]]/60)/60)/24)+DATE(1970,1,1)</f>
        <v>41822.57503472222</v>
      </c>
      <c r="S3330" t="s">
        <v>8352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ROUND(SUM((Table1[[#This Row],[pledged]]/Table1[[#This Row],[goal]])*100),0)</f>
        <v>117</v>
      </c>
      <c r="P3331" s="8">
        <f>IFERROR(Table1[[#This Row],[pledged]]/Table1[[#This Row],[backers_count]],"0")</f>
        <v>44.92307692307692</v>
      </c>
      <c r="Q3331" s="13">
        <f>(((Table1[[#This Row],[deadline]]/60)/60)/24)+DATE(1970,1,1)</f>
        <v>41847.958333333336</v>
      </c>
      <c r="R3331" s="13">
        <f>(((Table1[[#This Row],[launched_at]]/60)/60)/24)+DATE(1970,1,1)</f>
        <v>41837.323009259257</v>
      </c>
      <c r="S3331" t="s">
        <v>8352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ROUND(SUM((Table1[[#This Row],[pledged]]/Table1[[#This Row],[goal]])*100),0)</f>
        <v>106</v>
      </c>
      <c r="P3332" s="8">
        <f>IFERROR(Table1[[#This Row],[pledged]]/Table1[[#This Row],[backers_count]],"0")</f>
        <v>23.10144927536232</v>
      </c>
      <c r="Q3332" s="13">
        <f>(((Table1[[#This Row],[deadline]]/60)/60)/24)+DATE(1970,1,1)</f>
        <v>42095.845694444448</v>
      </c>
      <c r="R3332" s="13">
        <f>(((Table1[[#This Row],[launched_at]]/60)/60)/24)+DATE(1970,1,1)</f>
        <v>42065.887361111112</v>
      </c>
      <c r="S3332" t="s">
        <v>8352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ROUND(SUM((Table1[[#This Row],[pledged]]/Table1[[#This Row],[goal]])*100),0)</f>
        <v>105</v>
      </c>
      <c r="P3333" s="8">
        <f>IFERROR(Table1[[#This Row],[pledged]]/Table1[[#This Row],[backers_count]],"0")</f>
        <v>80.400000000000006</v>
      </c>
      <c r="Q3333" s="13">
        <f>(((Table1[[#This Row],[deadline]]/60)/60)/24)+DATE(1970,1,1)</f>
        <v>42283.697754629626</v>
      </c>
      <c r="R3333" s="13">
        <f>(((Table1[[#This Row],[launched_at]]/60)/60)/24)+DATE(1970,1,1)</f>
        <v>42248.697754629626</v>
      </c>
      <c r="S3333" t="s">
        <v>8352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ROUND(SUM((Table1[[#This Row],[pledged]]/Table1[[#This Row],[goal]])*100),0)</f>
        <v>100</v>
      </c>
      <c r="P3334" s="8">
        <f>IFERROR(Table1[[#This Row],[pledged]]/Table1[[#This Row],[backers_count]],"0")</f>
        <v>72.289156626506028</v>
      </c>
      <c r="Q3334" s="13">
        <f>(((Table1[[#This Row],[deadline]]/60)/60)/24)+DATE(1970,1,1)</f>
        <v>41839.860300925924</v>
      </c>
      <c r="R3334" s="13">
        <f>(((Table1[[#This Row],[launched_at]]/60)/60)/24)+DATE(1970,1,1)</f>
        <v>41809.860300925924</v>
      </c>
      <c r="S3334" t="s">
        <v>8352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ROUND(SUM((Table1[[#This Row],[pledged]]/Table1[[#This Row],[goal]])*100),0)</f>
        <v>105</v>
      </c>
      <c r="P3335" s="8">
        <f>IFERROR(Table1[[#This Row],[pledged]]/Table1[[#This Row],[backers_count]],"0")</f>
        <v>32.972972972972975</v>
      </c>
      <c r="Q3335" s="13">
        <f>(((Table1[[#This Row],[deadline]]/60)/60)/24)+DATE(1970,1,1)</f>
        <v>42170.676851851851</v>
      </c>
      <c r="R3335" s="13">
        <f>(((Table1[[#This Row],[launched_at]]/60)/60)/24)+DATE(1970,1,1)</f>
        <v>42148.676851851851</v>
      </c>
      <c r="S3335" t="s">
        <v>8352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ROUND(SUM((Table1[[#This Row],[pledged]]/Table1[[#This Row],[goal]])*100),0)</f>
        <v>139</v>
      </c>
      <c r="P3336" s="8">
        <f>IFERROR(Table1[[#This Row],[pledged]]/Table1[[#This Row],[backers_count]],"0")</f>
        <v>116.65217391304348</v>
      </c>
      <c r="Q3336" s="13">
        <f>(((Table1[[#This Row],[deadline]]/60)/60)/24)+DATE(1970,1,1)</f>
        <v>42215.521087962959</v>
      </c>
      <c r="R3336" s="13">
        <f>(((Table1[[#This Row],[launched_at]]/60)/60)/24)+DATE(1970,1,1)</f>
        <v>42185.521087962959</v>
      </c>
      <c r="S3336" t="s">
        <v>8352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ROUND(SUM((Table1[[#This Row],[pledged]]/Table1[[#This Row],[goal]])*100),0)</f>
        <v>100</v>
      </c>
      <c r="P3337" s="8">
        <f>IFERROR(Table1[[#This Row],[pledged]]/Table1[[#This Row],[backers_count]],"0")</f>
        <v>79.61904761904762</v>
      </c>
      <c r="Q3337" s="13">
        <f>(((Table1[[#This Row],[deadline]]/60)/60)/24)+DATE(1970,1,1)</f>
        <v>41854.958333333336</v>
      </c>
      <c r="R3337" s="13">
        <f>(((Table1[[#This Row],[launched_at]]/60)/60)/24)+DATE(1970,1,1)</f>
        <v>41827.674143518518</v>
      </c>
      <c r="S3337" t="s">
        <v>8352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ROUND(SUM((Table1[[#This Row],[pledged]]/Table1[[#This Row],[goal]])*100),0)</f>
        <v>100</v>
      </c>
      <c r="P3338" s="8">
        <f>IFERROR(Table1[[#This Row],[pledged]]/Table1[[#This Row],[backers_count]],"0")</f>
        <v>27.777777777777779</v>
      </c>
      <c r="Q3338" s="13">
        <f>(((Table1[[#This Row],[deadline]]/60)/60)/24)+DATE(1970,1,1)</f>
        <v>42465.35701388889</v>
      </c>
      <c r="R3338" s="13">
        <f>(((Table1[[#This Row],[launched_at]]/60)/60)/24)+DATE(1970,1,1)</f>
        <v>42437.398680555561</v>
      </c>
      <c r="S3338" t="s">
        <v>8352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ROUND(SUM((Table1[[#This Row],[pledged]]/Table1[[#This Row],[goal]])*100),0)</f>
        <v>110</v>
      </c>
      <c r="P3339" s="8">
        <f>IFERROR(Table1[[#This Row],[pledged]]/Table1[[#This Row],[backers_count]],"0")</f>
        <v>81.029411764705884</v>
      </c>
      <c r="Q3339" s="13">
        <f>(((Table1[[#This Row],[deadline]]/60)/60)/24)+DATE(1970,1,1)</f>
        <v>41922.875</v>
      </c>
      <c r="R3339" s="13">
        <f>(((Table1[[#This Row],[launched_at]]/60)/60)/24)+DATE(1970,1,1)</f>
        <v>41901.282025462962</v>
      </c>
      <c r="S3339" t="s">
        <v>8352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ROUND(SUM((Table1[[#This Row],[pledged]]/Table1[[#This Row],[goal]])*100),0)</f>
        <v>102</v>
      </c>
      <c r="P3340" s="8">
        <f>IFERROR(Table1[[#This Row],[pledged]]/Table1[[#This Row],[backers_count]],"0")</f>
        <v>136.84821428571428</v>
      </c>
      <c r="Q3340" s="13">
        <f>(((Table1[[#This Row],[deadline]]/60)/60)/24)+DATE(1970,1,1)</f>
        <v>42790.574999999997</v>
      </c>
      <c r="R3340" s="13">
        <f>(((Table1[[#This Row],[launched_at]]/60)/60)/24)+DATE(1970,1,1)</f>
        <v>42769.574999999997</v>
      </c>
      <c r="S3340" t="s">
        <v>8352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ROUND(SUM((Table1[[#This Row],[pledged]]/Table1[[#This Row],[goal]])*100),0)</f>
        <v>104</v>
      </c>
      <c r="P3341" s="8">
        <f>IFERROR(Table1[[#This Row],[pledged]]/Table1[[#This Row],[backers_count]],"0")</f>
        <v>177.61702127659575</v>
      </c>
      <c r="Q3341" s="13">
        <f>(((Table1[[#This Row],[deadline]]/60)/60)/24)+DATE(1970,1,1)</f>
        <v>42579.665717592594</v>
      </c>
      <c r="R3341" s="13">
        <f>(((Table1[[#This Row],[launched_at]]/60)/60)/24)+DATE(1970,1,1)</f>
        <v>42549.665717592594</v>
      </c>
      <c r="S3341" t="s">
        <v>8352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ROUND(SUM((Table1[[#This Row],[pledged]]/Table1[[#This Row],[goal]])*100),0)</f>
        <v>138</v>
      </c>
      <c r="P3342" s="8">
        <f>IFERROR(Table1[[#This Row],[pledged]]/Table1[[#This Row],[backers_count]],"0")</f>
        <v>109.07894736842105</v>
      </c>
      <c r="Q3342" s="13">
        <f>(((Table1[[#This Row],[deadline]]/60)/60)/24)+DATE(1970,1,1)</f>
        <v>42710.974004629628</v>
      </c>
      <c r="R3342" s="13">
        <f>(((Table1[[#This Row],[launched_at]]/60)/60)/24)+DATE(1970,1,1)</f>
        <v>42685.974004629628</v>
      </c>
      <c r="S3342" t="s">
        <v>8352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ROUND(SUM((Table1[[#This Row],[pledged]]/Table1[[#This Row],[goal]])*100),0)</f>
        <v>100</v>
      </c>
      <c r="P3343" s="8">
        <f>IFERROR(Table1[[#This Row],[pledged]]/Table1[[#This Row],[backers_count]],"0")</f>
        <v>119.64285714285714</v>
      </c>
      <c r="Q3343" s="13">
        <f>(((Table1[[#This Row],[deadline]]/60)/60)/24)+DATE(1970,1,1)</f>
        <v>42533.708333333328</v>
      </c>
      <c r="R3343" s="13">
        <f>(((Table1[[#This Row],[launched_at]]/60)/60)/24)+DATE(1970,1,1)</f>
        <v>42510.798854166671</v>
      </c>
      <c r="S3343" t="s">
        <v>8352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ROUND(SUM((Table1[[#This Row],[pledged]]/Table1[[#This Row],[goal]])*100),0)</f>
        <v>102</v>
      </c>
      <c r="P3344" s="8">
        <f>IFERROR(Table1[[#This Row],[pledged]]/Table1[[#This Row],[backers_count]],"0")</f>
        <v>78.205128205128204</v>
      </c>
      <c r="Q3344" s="13">
        <f>(((Table1[[#This Row],[deadline]]/60)/60)/24)+DATE(1970,1,1)</f>
        <v>42095.207638888889</v>
      </c>
      <c r="R3344" s="13">
        <f>(((Table1[[#This Row],[launched_at]]/60)/60)/24)+DATE(1970,1,1)</f>
        <v>42062.296412037031</v>
      </c>
      <c r="S3344" t="s">
        <v>8352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ROUND(SUM((Table1[[#This Row],[pledged]]/Table1[[#This Row],[goal]])*100),0)</f>
        <v>171</v>
      </c>
      <c r="P3345" s="8">
        <f>IFERROR(Table1[[#This Row],[pledged]]/Table1[[#This Row],[backers_count]],"0")</f>
        <v>52.173913043478258</v>
      </c>
      <c r="Q3345" s="13">
        <f>(((Table1[[#This Row],[deadline]]/60)/60)/24)+DATE(1970,1,1)</f>
        <v>42473.554166666669</v>
      </c>
      <c r="R3345" s="13">
        <f>(((Table1[[#This Row],[launched_at]]/60)/60)/24)+DATE(1970,1,1)</f>
        <v>42452.916481481487</v>
      </c>
      <c r="S3345" t="s">
        <v>8352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ROUND(SUM((Table1[[#This Row],[pledged]]/Table1[[#This Row],[goal]])*100),0)</f>
        <v>101</v>
      </c>
      <c r="P3346" s="8">
        <f>IFERROR(Table1[[#This Row],[pledged]]/Table1[[#This Row],[backers_count]],"0")</f>
        <v>114.125</v>
      </c>
      <c r="Q3346" s="13">
        <f>(((Table1[[#This Row],[deadline]]/60)/60)/24)+DATE(1970,1,1)</f>
        <v>41881.200150462959</v>
      </c>
      <c r="R3346" s="13">
        <f>(((Table1[[#This Row],[launched_at]]/60)/60)/24)+DATE(1970,1,1)</f>
        <v>41851.200150462959</v>
      </c>
      <c r="S3346" t="s">
        <v>8352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ROUND(SUM((Table1[[#This Row],[pledged]]/Table1[[#This Row],[goal]])*100),0)</f>
        <v>130</v>
      </c>
      <c r="P3347" s="8">
        <f>IFERROR(Table1[[#This Row],[pledged]]/Table1[[#This Row],[backers_count]],"0")</f>
        <v>50</v>
      </c>
      <c r="Q3347" s="13">
        <f>(((Table1[[#This Row],[deadline]]/60)/60)/24)+DATE(1970,1,1)</f>
        <v>42112.025694444441</v>
      </c>
      <c r="R3347" s="13">
        <f>(((Table1[[#This Row],[launched_at]]/60)/60)/24)+DATE(1970,1,1)</f>
        <v>42053.106111111112</v>
      </c>
      <c r="S3347" t="s">
        <v>8352</v>
      </c>
      <c r="T3347" t="s">
        <v>8316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ROUND(SUM((Table1[[#This Row],[pledged]]/Table1[[#This Row],[goal]])*100),0)</f>
        <v>110</v>
      </c>
      <c r="P3348" s="8">
        <f>IFERROR(Table1[[#This Row],[pledged]]/Table1[[#This Row],[backers_count]],"0")</f>
        <v>91.666666666666671</v>
      </c>
      <c r="Q3348" s="13">
        <f>(((Table1[[#This Row],[deadline]]/60)/60)/24)+DATE(1970,1,1)</f>
        <v>42061.024421296301</v>
      </c>
      <c r="R3348" s="13">
        <f>(((Table1[[#This Row],[launched_at]]/60)/60)/24)+DATE(1970,1,1)</f>
        <v>42054.024421296301</v>
      </c>
      <c r="S3348" t="s">
        <v>8352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ROUND(SUM((Table1[[#This Row],[pledged]]/Table1[[#This Row],[goal]])*100),0)</f>
        <v>119</v>
      </c>
      <c r="P3349" s="8">
        <f>IFERROR(Table1[[#This Row],[pledged]]/Table1[[#This Row],[backers_count]],"0")</f>
        <v>108.59090909090909</v>
      </c>
      <c r="Q3349" s="13">
        <f>(((Table1[[#This Row],[deadline]]/60)/60)/24)+DATE(1970,1,1)</f>
        <v>42498.875</v>
      </c>
      <c r="R3349" s="13">
        <f>(((Table1[[#This Row],[launched_at]]/60)/60)/24)+DATE(1970,1,1)</f>
        <v>42484.551550925928</v>
      </c>
      <c r="S3349" t="s">
        <v>8352</v>
      </c>
      <c r="T3349" t="s">
        <v>8316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ROUND(SUM((Table1[[#This Row],[pledged]]/Table1[[#This Row],[goal]])*100),0)</f>
        <v>100</v>
      </c>
      <c r="P3350" s="8">
        <f>IFERROR(Table1[[#This Row],[pledged]]/Table1[[#This Row],[backers_count]],"0")</f>
        <v>69.822784810126578</v>
      </c>
      <c r="Q3350" s="13">
        <f>(((Table1[[#This Row],[deadline]]/60)/60)/24)+DATE(1970,1,1)</f>
        <v>42490.165972222225</v>
      </c>
      <c r="R3350" s="13">
        <f>(((Table1[[#This Row],[launched_at]]/60)/60)/24)+DATE(1970,1,1)</f>
        <v>42466.558796296296</v>
      </c>
      <c r="S3350" t="s">
        <v>8352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ROUND(SUM((Table1[[#This Row],[pledged]]/Table1[[#This Row],[goal]])*100),0)</f>
        <v>153</v>
      </c>
      <c r="P3351" s="8">
        <f>IFERROR(Table1[[#This Row],[pledged]]/Table1[[#This Row],[backers_count]],"0")</f>
        <v>109.57142857142857</v>
      </c>
      <c r="Q3351" s="13">
        <f>(((Table1[[#This Row],[deadline]]/60)/60)/24)+DATE(1970,1,1)</f>
        <v>42534.708333333328</v>
      </c>
      <c r="R3351" s="13">
        <f>(((Table1[[#This Row],[launched_at]]/60)/60)/24)+DATE(1970,1,1)</f>
        <v>42513.110787037032</v>
      </c>
      <c r="S3351" t="s">
        <v>8352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ROUND(SUM((Table1[[#This Row],[pledged]]/Table1[[#This Row],[goal]])*100),0)</f>
        <v>104</v>
      </c>
      <c r="P3352" s="8">
        <f>IFERROR(Table1[[#This Row],[pledged]]/Table1[[#This Row],[backers_count]],"0")</f>
        <v>71.666666666666671</v>
      </c>
      <c r="Q3352" s="13">
        <f>(((Table1[[#This Row],[deadline]]/60)/60)/24)+DATE(1970,1,1)</f>
        <v>42337.958333333328</v>
      </c>
      <c r="R3352" s="13">
        <f>(((Table1[[#This Row],[launched_at]]/60)/60)/24)+DATE(1970,1,1)</f>
        <v>42302.701516203699</v>
      </c>
      <c r="S3352" t="s">
        <v>8352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ROUND(SUM((Table1[[#This Row],[pledged]]/Table1[[#This Row],[goal]])*100),0)</f>
        <v>101</v>
      </c>
      <c r="P3353" s="8">
        <f>IFERROR(Table1[[#This Row],[pledged]]/Table1[[#This Row],[backers_count]],"0")</f>
        <v>93.611111111111114</v>
      </c>
      <c r="Q3353" s="13">
        <f>(((Table1[[#This Row],[deadline]]/60)/60)/24)+DATE(1970,1,1)</f>
        <v>41843.458333333336</v>
      </c>
      <c r="R3353" s="13">
        <f>(((Table1[[#This Row],[launched_at]]/60)/60)/24)+DATE(1970,1,1)</f>
        <v>41806.395428240743</v>
      </c>
      <c r="S3353" t="s">
        <v>8352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ROUND(SUM((Table1[[#This Row],[pledged]]/Table1[[#This Row],[goal]])*100),0)</f>
        <v>108</v>
      </c>
      <c r="P3354" s="8">
        <f>IFERROR(Table1[[#This Row],[pledged]]/Table1[[#This Row],[backers_count]],"0")</f>
        <v>76.8</v>
      </c>
      <c r="Q3354" s="13">
        <f>(((Table1[[#This Row],[deadline]]/60)/60)/24)+DATE(1970,1,1)</f>
        <v>42552.958333333328</v>
      </c>
      <c r="R3354" s="13">
        <f>(((Table1[[#This Row],[launched_at]]/60)/60)/24)+DATE(1970,1,1)</f>
        <v>42495.992800925931</v>
      </c>
      <c r="S3354" t="s">
        <v>8352</v>
      </c>
      <c r="T3354" t="s">
        <v>8316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ROUND(SUM((Table1[[#This Row],[pledged]]/Table1[[#This Row],[goal]])*100),0)</f>
        <v>315</v>
      </c>
      <c r="P3355" s="8">
        <f>IFERROR(Table1[[#This Row],[pledged]]/Table1[[#This Row],[backers_count]],"0")</f>
        <v>35.795454545454547</v>
      </c>
      <c r="Q3355" s="13">
        <f>(((Table1[[#This Row],[deadline]]/60)/60)/24)+DATE(1970,1,1)</f>
        <v>42492.958333333328</v>
      </c>
      <c r="R3355" s="13">
        <f>(((Table1[[#This Row],[launched_at]]/60)/60)/24)+DATE(1970,1,1)</f>
        <v>42479.432291666672</v>
      </c>
      <c r="S3355" t="s">
        <v>8352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ROUND(SUM((Table1[[#This Row],[pledged]]/Table1[[#This Row],[goal]])*100),0)</f>
        <v>102</v>
      </c>
      <c r="P3356" s="8">
        <f>IFERROR(Table1[[#This Row],[pledged]]/Table1[[#This Row],[backers_count]],"0")</f>
        <v>55.6</v>
      </c>
      <c r="Q3356" s="13">
        <f>(((Table1[[#This Row],[deadline]]/60)/60)/24)+DATE(1970,1,1)</f>
        <v>42306.167361111111</v>
      </c>
      <c r="R3356" s="13">
        <f>(((Table1[[#This Row],[launched_at]]/60)/60)/24)+DATE(1970,1,1)</f>
        <v>42270.7269212963</v>
      </c>
      <c r="S3356" t="s">
        <v>8352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ROUND(SUM((Table1[[#This Row],[pledged]]/Table1[[#This Row],[goal]])*100),0)</f>
        <v>126</v>
      </c>
      <c r="P3357" s="8">
        <f>IFERROR(Table1[[#This Row],[pledged]]/Table1[[#This Row],[backers_count]],"0")</f>
        <v>147.33333333333334</v>
      </c>
      <c r="Q3357" s="13">
        <f>(((Table1[[#This Row],[deadline]]/60)/60)/24)+DATE(1970,1,1)</f>
        <v>42500.470138888893</v>
      </c>
      <c r="R3357" s="13">
        <f>(((Table1[[#This Row],[launched_at]]/60)/60)/24)+DATE(1970,1,1)</f>
        <v>42489.619525462964</v>
      </c>
      <c r="S3357" t="s">
        <v>8352</v>
      </c>
      <c r="T3357" t="s">
        <v>8316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ROUND(SUM((Table1[[#This Row],[pledged]]/Table1[[#This Row],[goal]])*100),0)</f>
        <v>101</v>
      </c>
      <c r="P3358" s="8">
        <f>IFERROR(Table1[[#This Row],[pledged]]/Table1[[#This Row],[backers_count]],"0")</f>
        <v>56.333333333333336</v>
      </c>
      <c r="Q3358" s="13">
        <f>(((Table1[[#This Row],[deadline]]/60)/60)/24)+DATE(1970,1,1)</f>
        <v>42566.815648148149</v>
      </c>
      <c r="R3358" s="13">
        <f>(((Table1[[#This Row],[launched_at]]/60)/60)/24)+DATE(1970,1,1)</f>
        <v>42536.815648148149</v>
      </c>
      <c r="S3358" t="s">
        <v>8352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ROUND(SUM((Table1[[#This Row],[pledged]]/Table1[[#This Row],[goal]])*100),0)</f>
        <v>101</v>
      </c>
      <c r="P3359" s="8">
        <f>IFERROR(Table1[[#This Row],[pledged]]/Table1[[#This Row],[backers_count]],"0")</f>
        <v>96.19047619047619</v>
      </c>
      <c r="Q3359" s="13">
        <f>(((Table1[[#This Row],[deadline]]/60)/60)/24)+DATE(1970,1,1)</f>
        <v>41852.417939814812</v>
      </c>
      <c r="R3359" s="13">
        <f>(((Table1[[#This Row],[launched_at]]/60)/60)/24)+DATE(1970,1,1)</f>
        <v>41822.417939814812</v>
      </c>
      <c r="S3359" t="s">
        <v>8352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ROUND(SUM((Table1[[#This Row],[pledged]]/Table1[[#This Row],[goal]])*100),0)</f>
        <v>103</v>
      </c>
      <c r="P3360" s="8">
        <f>IFERROR(Table1[[#This Row],[pledged]]/Table1[[#This Row],[backers_count]],"0")</f>
        <v>63.574074074074076</v>
      </c>
      <c r="Q3360" s="13">
        <f>(((Table1[[#This Row],[deadline]]/60)/60)/24)+DATE(1970,1,1)</f>
        <v>41962.352766203709</v>
      </c>
      <c r="R3360" s="13">
        <f>(((Table1[[#This Row],[launched_at]]/60)/60)/24)+DATE(1970,1,1)</f>
        <v>41932.311099537037</v>
      </c>
      <c r="S3360" t="s">
        <v>8352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ROUND(SUM((Table1[[#This Row],[pledged]]/Table1[[#This Row],[goal]])*100),0)</f>
        <v>106</v>
      </c>
      <c r="P3361" s="8">
        <f>IFERROR(Table1[[#This Row],[pledged]]/Table1[[#This Row],[backers_count]],"0")</f>
        <v>184.78260869565219</v>
      </c>
      <c r="Q3361" s="13">
        <f>(((Table1[[#This Row],[deadline]]/60)/60)/24)+DATE(1970,1,1)</f>
        <v>42791.057106481487</v>
      </c>
      <c r="R3361" s="13">
        <f>(((Table1[[#This Row],[launched_at]]/60)/60)/24)+DATE(1970,1,1)</f>
        <v>42746.057106481487</v>
      </c>
      <c r="S3361" t="s">
        <v>8352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ROUND(SUM((Table1[[#This Row],[pledged]]/Table1[[#This Row],[goal]])*100),0)</f>
        <v>101</v>
      </c>
      <c r="P3362" s="8">
        <f>IFERROR(Table1[[#This Row],[pledged]]/Table1[[#This Row],[backers_count]],"0")</f>
        <v>126.72222222222223</v>
      </c>
      <c r="Q3362" s="13">
        <f>(((Table1[[#This Row],[deadline]]/60)/60)/24)+DATE(1970,1,1)</f>
        <v>42718.665972222225</v>
      </c>
      <c r="R3362" s="13">
        <f>(((Table1[[#This Row],[launched_at]]/60)/60)/24)+DATE(1970,1,1)</f>
        <v>42697.082673611112</v>
      </c>
      <c r="S3362" t="s">
        <v>8352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ROUND(SUM((Table1[[#This Row],[pledged]]/Table1[[#This Row],[goal]])*100),0)</f>
        <v>113</v>
      </c>
      <c r="P3363" s="8">
        <f>IFERROR(Table1[[#This Row],[pledged]]/Table1[[#This Row],[backers_count]],"0")</f>
        <v>83.42647058823529</v>
      </c>
      <c r="Q3363" s="13">
        <f>(((Table1[[#This Row],[deadline]]/60)/60)/24)+DATE(1970,1,1)</f>
        <v>41883.665972222225</v>
      </c>
      <c r="R3363" s="13">
        <f>(((Table1[[#This Row],[launched_at]]/60)/60)/24)+DATE(1970,1,1)</f>
        <v>41866.025347222225</v>
      </c>
      <c r="S3363" t="s">
        <v>8352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ROUND(SUM((Table1[[#This Row],[pledged]]/Table1[[#This Row],[goal]])*100),0)</f>
        <v>218</v>
      </c>
      <c r="P3364" s="8">
        <f>IFERROR(Table1[[#This Row],[pledged]]/Table1[[#This Row],[backers_count]],"0")</f>
        <v>54.5</v>
      </c>
      <c r="Q3364" s="13">
        <f>(((Table1[[#This Row],[deadline]]/60)/60)/24)+DATE(1970,1,1)</f>
        <v>42070.204861111109</v>
      </c>
      <c r="R3364" s="13">
        <f>(((Table1[[#This Row],[launched_at]]/60)/60)/24)+DATE(1970,1,1)</f>
        <v>42056.091631944444</v>
      </c>
      <c r="S3364" t="s">
        <v>8352</v>
      </c>
      <c r="T3364" t="s">
        <v>8316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ROUND(SUM((Table1[[#This Row],[pledged]]/Table1[[#This Row],[goal]])*100),0)</f>
        <v>101</v>
      </c>
      <c r="P3365" s="8">
        <f>IFERROR(Table1[[#This Row],[pledged]]/Table1[[#This Row],[backers_count]],"0")</f>
        <v>302.30769230769232</v>
      </c>
      <c r="Q3365" s="13">
        <f>(((Table1[[#This Row],[deadline]]/60)/60)/24)+DATE(1970,1,1)</f>
        <v>41870.666666666664</v>
      </c>
      <c r="R3365" s="13">
        <f>(((Table1[[#This Row],[launched_at]]/60)/60)/24)+DATE(1970,1,1)</f>
        <v>41851.771354166667</v>
      </c>
      <c r="S3365" t="s">
        <v>8352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ROUND(SUM((Table1[[#This Row],[pledged]]/Table1[[#This Row],[goal]])*100),0)</f>
        <v>106</v>
      </c>
      <c r="P3366" s="8">
        <f>IFERROR(Table1[[#This Row],[pledged]]/Table1[[#This Row],[backers_count]],"0")</f>
        <v>44.138888888888886</v>
      </c>
      <c r="Q3366" s="13">
        <f>(((Table1[[#This Row],[deadline]]/60)/60)/24)+DATE(1970,1,1)</f>
        <v>42444.875</v>
      </c>
      <c r="R3366" s="13">
        <f>(((Table1[[#This Row],[launched_at]]/60)/60)/24)+DATE(1970,1,1)</f>
        <v>42422.977418981478</v>
      </c>
      <c r="S3366" t="s">
        <v>8352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ROUND(SUM((Table1[[#This Row],[pledged]]/Table1[[#This Row],[goal]])*100),0)</f>
        <v>104</v>
      </c>
      <c r="P3367" s="8">
        <f>IFERROR(Table1[[#This Row],[pledged]]/Table1[[#This Row],[backers_count]],"0")</f>
        <v>866.66666666666663</v>
      </c>
      <c r="Q3367" s="13">
        <f>(((Table1[[#This Row],[deadline]]/60)/60)/24)+DATE(1970,1,1)</f>
        <v>42351.101759259262</v>
      </c>
      <c r="R3367" s="13">
        <f>(((Table1[[#This Row],[launched_at]]/60)/60)/24)+DATE(1970,1,1)</f>
        <v>42321.101759259262</v>
      </c>
      <c r="S3367" t="s">
        <v>8352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ROUND(SUM((Table1[[#This Row],[pledged]]/Table1[[#This Row],[goal]])*100),0)</f>
        <v>221</v>
      </c>
      <c r="P3368" s="8">
        <f>IFERROR(Table1[[#This Row],[pledged]]/Table1[[#This Row],[backers_count]],"0")</f>
        <v>61.388888888888886</v>
      </c>
      <c r="Q3368" s="13">
        <f>(((Table1[[#This Row],[deadline]]/60)/60)/24)+DATE(1970,1,1)</f>
        <v>42137.067557870367</v>
      </c>
      <c r="R3368" s="13">
        <f>(((Table1[[#This Row],[launched_at]]/60)/60)/24)+DATE(1970,1,1)</f>
        <v>42107.067557870367</v>
      </c>
      <c r="S3368" t="s">
        <v>8352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ROUND(SUM((Table1[[#This Row],[pledged]]/Table1[[#This Row],[goal]])*100),0)</f>
        <v>119</v>
      </c>
      <c r="P3369" s="8">
        <f>IFERROR(Table1[[#This Row],[pledged]]/Table1[[#This Row],[backers_count]],"0")</f>
        <v>29.666666666666668</v>
      </c>
      <c r="Q3369" s="13">
        <f>(((Table1[[#This Row],[deadline]]/60)/60)/24)+DATE(1970,1,1)</f>
        <v>42217.933958333335</v>
      </c>
      <c r="R3369" s="13">
        <f>(((Table1[[#This Row],[launched_at]]/60)/60)/24)+DATE(1970,1,1)</f>
        <v>42192.933958333335</v>
      </c>
      <c r="S3369" t="s">
        <v>8352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ROUND(SUM((Table1[[#This Row],[pledged]]/Table1[[#This Row],[goal]])*100),0)</f>
        <v>105</v>
      </c>
      <c r="P3370" s="8">
        <f>IFERROR(Table1[[#This Row],[pledged]]/Table1[[#This Row],[backers_count]],"0")</f>
        <v>45.478260869565219</v>
      </c>
      <c r="Q3370" s="13">
        <f>(((Table1[[#This Row],[deadline]]/60)/60)/24)+DATE(1970,1,1)</f>
        <v>42005.208333333328</v>
      </c>
      <c r="R3370" s="13">
        <f>(((Table1[[#This Row],[launched_at]]/60)/60)/24)+DATE(1970,1,1)</f>
        <v>41969.199756944443</v>
      </c>
      <c r="S3370" t="s">
        <v>8352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ROUND(SUM((Table1[[#This Row],[pledged]]/Table1[[#This Row],[goal]])*100),0)</f>
        <v>104</v>
      </c>
      <c r="P3371" s="8">
        <f>IFERROR(Table1[[#This Row],[pledged]]/Table1[[#This Row],[backers_count]],"0")</f>
        <v>96.203703703703709</v>
      </c>
      <c r="Q3371" s="13">
        <f>(((Table1[[#This Row],[deadline]]/60)/60)/24)+DATE(1970,1,1)</f>
        <v>42750.041435185187</v>
      </c>
      <c r="R3371" s="13">
        <f>(((Table1[[#This Row],[launched_at]]/60)/60)/24)+DATE(1970,1,1)</f>
        <v>42690.041435185187</v>
      </c>
      <c r="S3371" t="s">
        <v>8352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ROUND(SUM((Table1[[#This Row],[pledged]]/Table1[[#This Row],[goal]])*100),0)</f>
        <v>118</v>
      </c>
      <c r="P3372" s="8">
        <f>IFERROR(Table1[[#This Row],[pledged]]/Table1[[#This Row],[backers_count]],"0")</f>
        <v>67.92307692307692</v>
      </c>
      <c r="Q3372" s="13">
        <f>(((Table1[[#This Row],[deadline]]/60)/60)/24)+DATE(1970,1,1)</f>
        <v>42721.333333333328</v>
      </c>
      <c r="R3372" s="13">
        <f>(((Table1[[#This Row],[launched_at]]/60)/60)/24)+DATE(1970,1,1)</f>
        <v>42690.334317129629</v>
      </c>
      <c r="S3372" t="s">
        <v>8352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ROUND(SUM((Table1[[#This Row],[pledged]]/Table1[[#This Row],[goal]])*100),0)</f>
        <v>139</v>
      </c>
      <c r="P3373" s="8">
        <f>IFERROR(Table1[[#This Row],[pledged]]/Table1[[#This Row],[backers_count]],"0")</f>
        <v>30.777777777777779</v>
      </c>
      <c r="Q3373" s="13">
        <f>(((Table1[[#This Row],[deadline]]/60)/60)/24)+DATE(1970,1,1)</f>
        <v>42340.874594907407</v>
      </c>
      <c r="R3373" s="13">
        <f>(((Table1[[#This Row],[launched_at]]/60)/60)/24)+DATE(1970,1,1)</f>
        <v>42312.874594907407</v>
      </c>
      <c r="S3373" t="s">
        <v>8352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ROUND(SUM((Table1[[#This Row],[pledged]]/Table1[[#This Row],[goal]])*100),0)</f>
        <v>104</v>
      </c>
      <c r="P3374" s="8">
        <f>IFERROR(Table1[[#This Row],[pledged]]/Table1[[#This Row],[backers_count]],"0")</f>
        <v>38.333333333333336</v>
      </c>
      <c r="Q3374" s="13">
        <f>(((Table1[[#This Row],[deadline]]/60)/60)/24)+DATE(1970,1,1)</f>
        <v>41876.207638888889</v>
      </c>
      <c r="R3374" s="13">
        <f>(((Table1[[#This Row],[launched_at]]/60)/60)/24)+DATE(1970,1,1)</f>
        <v>41855.548101851848</v>
      </c>
      <c r="S3374" t="s">
        <v>8352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ROUND(SUM((Table1[[#This Row],[pledged]]/Table1[[#This Row],[goal]])*100),0)</f>
        <v>100</v>
      </c>
      <c r="P3375" s="8">
        <f>IFERROR(Table1[[#This Row],[pledged]]/Table1[[#This Row],[backers_count]],"0")</f>
        <v>66.833333333333329</v>
      </c>
      <c r="Q3375" s="13">
        <f>(((Table1[[#This Row],[deadline]]/60)/60)/24)+DATE(1970,1,1)</f>
        <v>42203.666666666672</v>
      </c>
      <c r="R3375" s="13">
        <f>(((Table1[[#This Row],[launched_at]]/60)/60)/24)+DATE(1970,1,1)</f>
        <v>42179.854629629626</v>
      </c>
      <c r="S3375" t="s">
        <v>8352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ROUND(SUM((Table1[[#This Row],[pledged]]/Table1[[#This Row],[goal]])*100),0)</f>
        <v>107</v>
      </c>
      <c r="P3376" s="8">
        <f>IFERROR(Table1[[#This Row],[pledged]]/Table1[[#This Row],[backers_count]],"0")</f>
        <v>71.730769230769226</v>
      </c>
      <c r="Q3376" s="13">
        <f>(((Table1[[#This Row],[deadline]]/60)/60)/24)+DATE(1970,1,1)</f>
        <v>42305.731666666667</v>
      </c>
      <c r="R3376" s="13">
        <f>(((Table1[[#This Row],[launched_at]]/60)/60)/24)+DATE(1970,1,1)</f>
        <v>42275.731666666667</v>
      </c>
      <c r="S3376" t="s">
        <v>8352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ROUND(SUM((Table1[[#This Row],[pledged]]/Table1[[#This Row],[goal]])*100),0)</f>
        <v>100</v>
      </c>
      <c r="P3377" s="8">
        <f>IFERROR(Table1[[#This Row],[pledged]]/Table1[[#This Row],[backers_count]],"0")</f>
        <v>176.47058823529412</v>
      </c>
      <c r="Q3377" s="13">
        <f>(((Table1[[#This Row],[deadline]]/60)/60)/24)+DATE(1970,1,1)</f>
        <v>41777.610798611109</v>
      </c>
      <c r="R3377" s="13">
        <f>(((Table1[[#This Row],[launched_at]]/60)/60)/24)+DATE(1970,1,1)</f>
        <v>41765.610798611109</v>
      </c>
      <c r="S3377" t="s">
        <v>8352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ROUND(SUM((Table1[[#This Row],[pledged]]/Table1[[#This Row],[goal]])*100),0)</f>
        <v>100</v>
      </c>
      <c r="P3378" s="8">
        <f>IFERROR(Table1[[#This Row],[pledged]]/Table1[[#This Row],[backers_count]],"0")</f>
        <v>421.10526315789474</v>
      </c>
      <c r="Q3378" s="13">
        <f>(((Table1[[#This Row],[deadline]]/60)/60)/24)+DATE(1970,1,1)</f>
        <v>42119.659652777773</v>
      </c>
      <c r="R3378" s="13">
        <f>(((Table1[[#This Row],[launched_at]]/60)/60)/24)+DATE(1970,1,1)</f>
        <v>42059.701319444444</v>
      </c>
      <c r="S3378" t="s">
        <v>8352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ROUND(SUM((Table1[[#This Row],[pledged]]/Table1[[#This Row],[goal]])*100),0)</f>
        <v>101</v>
      </c>
      <c r="P3379" s="8">
        <f>IFERROR(Table1[[#This Row],[pledged]]/Table1[[#This Row],[backers_count]],"0")</f>
        <v>104.98701298701299</v>
      </c>
      <c r="Q3379" s="13">
        <f>(((Table1[[#This Row],[deadline]]/60)/60)/24)+DATE(1970,1,1)</f>
        <v>42083.705555555556</v>
      </c>
      <c r="R3379" s="13">
        <f>(((Table1[[#This Row],[launched_at]]/60)/60)/24)+DATE(1970,1,1)</f>
        <v>42053.732627314821</v>
      </c>
      <c r="S3379" t="s">
        <v>8352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ROUND(SUM((Table1[[#This Row],[pledged]]/Table1[[#This Row],[goal]])*100),0)</f>
        <v>108</v>
      </c>
      <c r="P3380" s="8">
        <f>IFERROR(Table1[[#This Row],[pledged]]/Table1[[#This Row],[backers_count]],"0")</f>
        <v>28.19047619047619</v>
      </c>
      <c r="Q3380" s="13">
        <f>(((Table1[[#This Row],[deadline]]/60)/60)/24)+DATE(1970,1,1)</f>
        <v>41882.547222222223</v>
      </c>
      <c r="R3380" s="13">
        <f>(((Table1[[#This Row],[launched_at]]/60)/60)/24)+DATE(1970,1,1)</f>
        <v>41858.355393518519</v>
      </c>
      <c r="S3380" t="s">
        <v>8352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ROUND(SUM((Table1[[#This Row],[pledged]]/Table1[[#This Row],[goal]])*100),0)</f>
        <v>104</v>
      </c>
      <c r="P3381" s="8">
        <f>IFERROR(Table1[[#This Row],[pledged]]/Table1[[#This Row],[backers_count]],"0")</f>
        <v>54.55263157894737</v>
      </c>
      <c r="Q3381" s="13">
        <f>(((Table1[[#This Row],[deadline]]/60)/60)/24)+DATE(1970,1,1)</f>
        <v>42242.958333333328</v>
      </c>
      <c r="R3381" s="13">
        <f>(((Table1[[#This Row],[launched_at]]/60)/60)/24)+DATE(1970,1,1)</f>
        <v>42225.513888888891</v>
      </c>
      <c r="S3381" t="s">
        <v>8352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ROUND(SUM((Table1[[#This Row],[pledged]]/Table1[[#This Row],[goal]])*100),0)</f>
        <v>104</v>
      </c>
      <c r="P3382" s="8">
        <f>IFERROR(Table1[[#This Row],[pledged]]/Table1[[#This Row],[backers_count]],"0")</f>
        <v>111.89285714285714</v>
      </c>
      <c r="Q3382" s="13">
        <f>(((Table1[[#This Row],[deadline]]/60)/60)/24)+DATE(1970,1,1)</f>
        <v>41972.995115740734</v>
      </c>
      <c r="R3382" s="13">
        <f>(((Table1[[#This Row],[launched_at]]/60)/60)/24)+DATE(1970,1,1)</f>
        <v>41937.95344907407</v>
      </c>
      <c r="S3382" t="s">
        <v>8352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ROUND(SUM((Table1[[#This Row],[pledged]]/Table1[[#This Row],[goal]])*100),0)</f>
        <v>102</v>
      </c>
      <c r="P3383" s="8">
        <f>IFERROR(Table1[[#This Row],[pledged]]/Table1[[#This Row],[backers_count]],"0")</f>
        <v>85.208333333333329</v>
      </c>
      <c r="Q3383" s="13">
        <f>(((Table1[[#This Row],[deadline]]/60)/60)/24)+DATE(1970,1,1)</f>
        <v>42074.143321759257</v>
      </c>
      <c r="R3383" s="13">
        <f>(((Table1[[#This Row],[launched_at]]/60)/60)/24)+DATE(1970,1,1)</f>
        <v>42044.184988425928</v>
      </c>
      <c r="S3383" t="s">
        <v>8352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ROUND(SUM((Table1[[#This Row],[pledged]]/Table1[[#This Row],[goal]])*100),0)</f>
        <v>101</v>
      </c>
      <c r="P3384" s="8">
        <f>IFERROR(Table1[[#This Row],[pledged]]/Table1[[#This Row],[backers_count]],"0")</f>
        <v>76.652173913043484</v>
      </c>
      <c r="Q3384" s="13">
        <f>(((Table1[[#This Row],[deadline]]/60)/60)/24)+DATE(1970,1,1)</f>
        <v>42583.957638888889</v>
      </c>
      <c r="R3384" s="13">
        <f>(((Table1[[#This Row],[launched_at]]/60)/60)/24)+DATE(1970,1,1)</f>
        <v>42559.431203703702</v>
      </c>
      <c r="S3384" t="s">
        <v>8352</v>
      </c>
      <c r="T3384" t="s">
        <v>8316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ROUND(SUM((Table1[[#This Row],[pledged]]/Table1[[#This Row],[goal]])*100),0)</f>
        <v>112</v>
      </c>
      <c r="P3385" s="8">
        <f>IFERROR(Table1[[#This Row],[pledged]]/Table1[[#This Row],[backers_count]],"0")</f>
        <v>65.166666666666671</v>
      </c>
      <c r="Q3385" s="13">
        <f>(((Table1[[#This Row],[deadline]]/60)/60)/24)+DATE(1970,1,1)</f>
        <v>42544.782638888893</v>
      </c>
      <c r="R3385" s="13">
        <f>(((Table1[[#This Row],[launched_at]]/60)/60)/24)+DATE(1970,1,1)</f>
        <v>42524.782638888893</v>
      </c>
      <c r="S3385" t="s">
        <v>8352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ROUND(SUM((Table1[[#This Row],[pledged]]/Table1[[#This Row],[goal]])*100),0)</f>
        <v>100</v>
      </c>
      <c r="P3386" s="8">
        <f>IFERROR(Table1[[#This Row],[pledged]]/Table1[[#This Row],[backers_count]],"0")</f>
        <v>93.760312499999998</v>
      </c>
      <c r="Q3386" s="13">
        <f>(((Table1[[#This Row],[deadline]]/60)/60)/24)+DATE(1970,1,1)</f>
        <v>42329.125</v>
      </c>
      <c r="R3386" s="13">
        <f>(((Table1[[#This Row],[launched_at]]/60)/60)/24)+DATE(1970,1,1)</f>
        <v>42292.087592592594</v>
      </c>
      <c r="S3386" t="s">
        <v>8352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ROUND(SUM((Table1[[#This Row],[pledged]]/Table1[[#This Row],[goal]])*100),0)</f>
        <v>100</v>
      </c>
      <c r="P3387" s="8">
        <f>IFERROR(Table1[[#This Row],[pledged]]/Table1[[#This Row],[backers_count]],"0")</f>
        <v>133.33333333333334</v>
      </c>
      <c r="Q3387" s="13">
        <f>(((Table1[[#This Row],[deadline]]/60)/60)/24)+DATE(1970,1,1)</f>
        <v>41983.8675</v>
      </c>
      <c r="R3387" s="13">
        <f>(((Table1[[#This Row],[launched_at]]/60)/60)/24)+DATE(1970,1,1)</f>
        <v>41953.8675</v>
      </c>
      <c r="S3387" t="s">
        <v>8352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ROUND(SUM((Table1[[#This Row],[pledged]]/Table1[[#This Row],[goal]])*100),0)</f>
        <v>105</v>
      </c>
      <c r="P3388" s="8">
        <f>IFERROR(Table1[[#This Row],[pledged]]/Table1[[#This Row],[backers_count]],"0")</f>
        <v>51.219512195121951</v>
      </c>
      <c r="Q3388" s="13">
        <f>(((Table1[[#This Row],[deadline]]/60)/60)/24)+DATE(1970,1,1)</f>
        <v>41976.644745370373</v>
      </c>
      <c r="R3388" s="13">
        <f>(((Table1[[#This Row],[launched_at]]/60)/60)/24)+DATE(1970,1,1)</f>
        <v>41946.644745370373</v>
      </c>
      <c r="S3388" t="s">
        <v>8352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ROUND(SUM((Table1[[#This Row],[pledged]]/Table1[[#This Row],[goal]])*100),0)</f>
        <v>117</v>
      </c>
      <c r="P3389" s="8">
        <f>IFERROR(Table1[[#This Row],[pledged]]/Table1[[#This Row],[backers_count]],"0")</f>
        <v>100.17142857142858</v>
      </c>
      <c r="Q3389" s="13">
        <f>(((Table1[[#This Row],[deadline]]/60)/60)/24)+DATE(1970,1,1)</f>
        <v>41987.762592592597</v>
      </c>
      <c r="R3389" s="13">
        <f>(((Table1[[#This Row],[launched_at]]/60)/60)/24)+DATE(1970,1,1)</f>
        <v>41947.762592592589</v>
      </c>
      <c r="S3389" t="s">
        <v>8352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ROUND(SUM((Table1[[#This Row],[pledged]]/Table1[[#This Row],[goal]])*100),0)</f>
        <v>104</v>
      </c>
      <c r="P3390" s="8">
        <f>IFERROR(Table1[[#This Row],[pledged]]/Table1[[#This Row],[backers_count]],"0")</f>
        <v>34.6</v>
      </c>
      <c r="Q3390" s="13">
        <f>(((Table1[[#This Row],[deadline]]/60)/60)/24)+DATE(1970,1,1)</f>
        <v>42173.461122685185</v>
      </c>
      <c r="R3390" s="13">
        <f>(((Table1[[#This Row],[launched_at]]/60)/60)/24)+DATE(1970,1,1)</f>
        <v>42143.461122685185</v>
      </c>
      <c r="S3390" t="s">
        <v>8352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ROUND(SUM((Table1[[#This Row],[pledged]]/Table1[[#This Row],[goal]])*100),0)</f>
        <v>115</v>
      </c>
      <c r="P3391" s="8">
        <f>IFERROR(Table1[[#This Row],[pledged]]/Table1[[#This Row],[backers_count]],"0")</f>
        <v>184.67741935483872</v>
      </c>
      <c r="Q3391" s="13">
        <f>(((Table1[[#This Row],[deadline]]/60)/60)/24)+DATE(1970,1,1)</f>
        <v>42524.563449074078</v>
      </c>
      <c r="R3391" s="13">
        <f>(((Table1[[#This Row],[launched_at]]/60)/60)/24)+DATE(1970,1,1)</f>
        <v>42494.563449074078</v>
      </c>
      <c r="S3391" t="s">
        <v>8352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ROUND(SUM((Table1[[#This Row],[pledged]]/Table1[[#This Row],[goal]])*100),0)</f>
        <v>102</v>
      </c>
      <c r="P3392" s="8">
        <f>IFERROR(Table1[[#This Row],[pledged]]/Table1[[#This Row],[backers_count]],"0")</f>
        <v>69.818181818181813</v>
      </c>
      <c r="Q3392" s="13">
        <f>(((Table1[[#This Row],[deadline]]/60)/60)/24)+DATE(1970,1,1)</f>
        <v>41830.774826388886</v>
      </c>
      <c r="R3392" s="13">
        <f>(((Table1[[#This Row],[launched_at]]/60)/60)/24)+DATE(1970,1,1)</f>
        <v>41815.774826388886</v>
      </c>
      <c r="S3392" t="s">
        <v>8352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ROUND(SUM((Table1[[#This Row],[pledged]]/Table1[[#This Row],[goal]])*100),0)</f>
        <v>223</v>
      </c>
      <c r="P3393" s="8">
        <f>IFERROR(Table1[[#This Row],[pledged]]/Table1[[#This Row],[backers_count]],"0")</f>
        <v>61.944444444444443</v>
      </c>
      <c r="Q3393" s="13">
        <f>(((Table1[[#This Row],[deadline]]/60)/60)/24)+DATE(1970,1,1)</f>
        <v>41859.936111111114</v>
      </c>
      <c r="R3393" s="13">
        <f>(((Table1[[#This Row],[launched_at]]/60)/60)/24)+DATE(1970,1,1)</f>
        <v>41830.545694444445</v>
      </c>
      <c r="S3393" t="s">
        <v>8352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ROUND(SUM((Table1[[#This Row],[pledged]]/Table1[[#This Row],[goal]])*100),0)</f>
        <v>100</v>
      </c>
      <c r="P3394" s="8">
        <f>IFERROR(Table1[[#This Row],[pledged]]/Table1[[#This Row],[backers_count]],"0")</f>
        <v>41.666666666666664</v>
      </c>
      <c r="Q3394" s="13">
        <f>(((Table1[[#This Row],[deadline]]/60)/60)/24)+DATE(1970,1,1)</f>
        <v>42496.845543981486</v>
      </c>
      <c r="R3394" s="13">
        <f>(((Table1[[#This Row],[launched_at]]/60)/60)/24)+DATE(1970,1,1)</f>
        <v>42446.845543981486</v>
      </c>
      <c r="S3394" t="s">
        <v>8352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ROUND(SUM((Table1[[#This Row],[pledged]]/Table1[[#This Row],[goal]])*100),0)</f>
        <v>106</v>
      </c>
      <c r="P3395" s="8">
        <f>IFERROR(Table1[[#This Row],[pledged]]/Table1[[#This Row],[backers_count]],"0")</f>
        <v>36.06818181818182</v>
      </c>
      <c r="Q3395" s="13">
        <f>(((Table1[[#This Row],[deadline]]/60)/60)/24)+DATE(1970,1,1)</f>
        <v>41949.031944444447</v>
      </c>
      <c r="R3395" s="13">
        <f>(((Table1[[#This Row],[launched_at]]/60)/60)/24)+DATE(1970,1,1)</f>
        <v>41923.921643518523</v>
      </c>
      <c r="S3395" t="s">
        <v>8352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ROUND(SUM((Table1[[#This Row],[pledged]]/Table1[[#This Row],[goal]])*100),0)</f>
        <v>142</v>
      </c>
      <c r="P3396" s="8">
        <f>IFERROR(Table1[[#This Row],[pledged]]/Table1[[#This Row],[backers_count]],"0")</f>
        <v>29</v>
      </c>
      <c r="Q3396" s="13">
        <f>(((Table1[[#This Row],[deadline]]/60)/60)/24)+DATE(1970,1,1)</f>
        <v>41847.59542824074</v>
      </c>
      <c r="R3396" s="13">
        <f>(((Table1[[#This Row],[launched_at]]/60)/60)/24)+DATE(1970,1,1)</f>
        <v>41817.59542824074</v>
      </c>
      <c r="S3396" t="s">
        <v>8352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ROUND(SUM((Table1[[#This Row],[pledged]]/Table1[[#This Row],[goal]])*100),0)</f>
        <v>184</v>
      </c>
      <c r="P3397" s="8">
        <f>IFERROR(Table1[[#This Row],[pledged]]/Table1[[#This Row],[backers_count]],"0")</f>
        <v>24.210526315789473</v>
      </c>
      <c r="Q3397" s="13">
        <f>(((Table1[[#This Row],[deadline]]/60)/60)/24)+DATE(1970,1,1)</f>
        <v>42154.756944444445</v>
      </c>
      <c r="R3397" s="13">
        <f>(((Table1[[#This Row],[launched_at]]/60)/60)/24)+DATE(1970,1,1)</f>
        <v>42140.712314814817</v>
      </c>
      <c r="S3397" t="s">
        <v>8352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ROUND(SUM((Table1[[#This Row],[pledged]]/Table1[[#This Row],[goal]])*100),0)</f>
        <v>104</v>
      </c>
      <c r="P3398" s="8">
        <f>IFERROR(Table1[[#This Row],[pledged]]/Table1[[#This Row],[backers_count]],"0")</f>
        <v>55.892857142857146</v>
      </c>
      <c r="Q3398" s="13">
        <f>(((Table1[[#This Row],[deadline]]/60)/60)/24)+DATE(1970,1,1)</f>
        <v>41791.165972222225</v>
      </c>
      <c r="R3398" s="13">
        <f>(((Table1[[#This Row],[launched_at]]/60)/60)/24)+DATE(1970,1,1)</f>
        <v>41764.44663194444</v>
      </c>
      <c r="S3398" t="s">
        <v>8352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ROUND(SUM((Table1[[#This Row],[pledged]]/Table1[[#This Row],[goal]])*100),0)</f>
        <v>112</v>
      </c>
      <c r="P3399" s="8">
        <f>IFERROR(Table1[[#This Row],[pledged]]/Table1[[#This Row],[backers_count]],"0")</f>
        <v>11.666666666666666</v>
      </c>
      <c r="Q3399" s="13">
        <f>(((Table1[[#This Row],[deadline]]/60)/60)/24)+DATE(1970,1,1)</f>
        <v>42418.916666666672</v>
      </c>
      <c r="R3399" s="13">
        <f>(((Table1[[#This Row],[launched_at]]/60)/60)/24)+DATE(1970,1,1)</f>
        <v>42378.478344907402</v>
      </c>
      <c r="S3399" t="s">
        <v>8352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ROUND(SUM((Table1[[#This Row],[pledged]]/Table1[[#This Row],[goal]])*100),0)</f>
        <v>111</v>
      </c>
      <c r="P3400" s="8">
        <f>IFERROR(Table1[[#This Row],[pledged]]/Table1[[#This Row],[backers_count]],"0")</f>
        <v>68.353846153846149</v>
      </c>
      <c r="Q3400" s="13">
        <f>(((Table1[[#This Row],[deadline]]/60)/60)/24)+DATE(1970,1,1)</f>
        <v>41964.708333333328</v>
      </c>
      <c r="R3400" s="13">
        <f>(((Table1[[#This Row],[launched_at]]/60)/60)/24)+DATE(1970,1,1)</f>
        <v>41941.75203703704</v>
      </c>
      <c r="S3400" t="s">
        <v>8352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ROUND(SUM((Table1[[#This Row],[pledged]]/Table1[[#This Row],[goal]])*100),0)</f>
        <v>104</v>
      </c>
      <c r="P3401" s="8">
        <f>IFERROR(Table1[[#This Row],[pledged]]/Table1[[#This Row],[backers_count]],"0")</f>
        <v>27.065217391304348</v>
      </c>
      <c r="Q3401" s="13">
        <f>(((Table1[[#This Row],[deadline]]/60)/60)/24)+DATE(1970,1,1)</f>
        <v>42056.920428240745</v>
      </c>
      <c r="R3401" s="13">
        <f>(((Table1[[#This Row],[launched_at]]/60)/60)/24)+DATE(1970,1,1)</f>
        <v>42026.920428240745</v>
      </c>
      <c r="S3401" t="s">
        <v>8352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ROUND(SUM((Table1[[#This Row],[pledged]]/Table1[[#This Row],[goal]])*100),0)</f>
        <v>100</v>
      </c>
      <c r="P3402" s="8">
        <f>IFERROR(Table1[[#This Row],[pledged]]/Table1[[#This Row],[backers_count]],"0")</f>
        <v>118.12941176470588</v>
      </c>
      <c r="Q3402" s="13">
        <f>(((Table1[[#This Row],[deadline]]/60)/60)/24)+DATE(1970,1,1)</f>
        <v>41879.953865740739</v>
      </c>
      <c r="R3402" s="13">
        <f>(((Table1[[#This Row],[launched_at]]/60)/60)/24)+DATE(1970,1,1)</f>
        <v>41834.953865740739</v>
      </c>
      <c r="S3402" t="s">
        <v>8352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ROUND(SUM((Table1[[#This Row],[pledged]]/Table1[[#This Row],[goal]])*100),0)</f>
        <v>102</v>
      </c>
      <c r="P3403" s="8">
        <f>IFERROR(Table1[[#This Row],[pledged]]/Table1[[#This Row],[backers_count]],"0")</f>
        <v>44.757575757575758</v>
      </c>
      <c r="Q3403" s="13">
        <f>(((Table1[[#This Row],[deadline]]/60)/60)/24)+DATE(1970,1,1)</f>
        <v>42223.723912037036</v>
      </c>
      <c r="R3403" s="13">
        <f>(((Table1[[#This Row],[launched_at]]/60)/60)/24)+DATE(1970,1,1)</f>
        <v>42193.723912037036</v>
      </c>
      <c r="S3403" t="s">
        <v>8352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ROUND(SUM((Table1[[#This Row],[pledged]]/Table1[[#This Row],[goal]])*100),0)</f>
        <v>110</v>
      </c>
      <c r="P3404" s="8">
        <f>IFERROR(Table1[[#This Row],[pledged]]/Table1[[#This Row],[backers_count]],"0")</f>
        <v>99.787878787878782</v>
      </c>
      <c r="Q3404" s="13">
        <f>(((Table1[[#This Row],[deadline]]/60)/60)/24)+DATE(1970,1,1)</f>
        <v>42320.104861111111</v>
      </c>
      <c r="R3404" s="13">
        <f>(((Table1[[#This Row],[launched_at]]/60)/60)/24)+DATE(1970,1,1)</f>
        <v>42290.61855324074</v>
      </c>
      <c r="S3404" t="s">
        <v>8352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ROUND(SUM((Table1[[#This Row],[pledged]]/Table1[[#This Row],[goal]])*100),0)</f>
        <v>100</v>
      </c>
      <c r="P3405" s="8">
        <f>IFERROR(Table1[[#This Row],[pledged]]/Table1[[#This Row],[backers_count]],"0")</f>
        <v>117.64705882352941</v>
      </c>
      <c r="Q3405" s="13">
        <f>(((Table1[[#This Row],[deadline]]/60)/60)/24)+DATE(1970,1,1)</f>
        <v>42180.462083333332</v>
      </c>
      <c r="R3405" s="13">
        <f>(((Table1[[#This Row],[launched_at]]/60)/60)/24)+DATE(1970,1,1)</f>
        <v>42150.462083333332</v>
      </c>
      <c r="S3405" t="s">
        <v>8352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ROUND(SUM((Table1[[#This Row],[pledged]]/Table1[[#This Row],[goal]])*100),0)</f>
        <v>122</v>
      </c>
      <c r="P3406" s="8">
        <f>IFERROR(Table1[[#This Row],[pledged]]/Table1[[#This Row],[backers_count]],"0")</f>
        <v>203.33333333333334</v>
      </c>
      <c r="Q3406" s="13">
        <f>(((Table1[[#This Row],[deadline]]/60)/60)/24)+DATE(1970,1,1)</f>
        <v>42172.503495370373</v>
      </c>
      <c r="R3406" s="13">
        <f>(((Table1[[#This Row],[launched_at]]/60)/60)/24)+DATE(1970,1,1)</f>
        <v>42152.503495370373</v>
      </c>
      <c r="S3406" t="s">
        <v>8352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ROUND(SUM((Table1[[#This Row],[pledged]]/Table1[[#This Row],[goal]])*100),0)</f>
        <v>138</v>
      </c>
      <c r="P3407" s="8">
        <f>IFERROR(Table1[[#This Row],[pledged]]/Table1[[#This Row],[backers_count]],"0")</f>
        <v>28.323529411764707</v>
      </c>
      <c r="Q3407" s="13">
        <f>(((Table1[[#This Row],[deadline]]/60)/60)/24)+DATE(1970,1,1)</f>
        <v>42430.999305555553</v>
      </c>
      <c r="R3407" s="13">
        <f>(((Table1[[#This Row],[launched_at]]/60)/60)/24)+DATE(1970,1,1)</f>
        <v>42410.017199074078</v>
      </c>
      <c r="S3407" t="s">
        <v>8352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ROUND(SUM((Table1[[#This Row],[pledged]]/Table1[[#This Row],[goal]])*100),0)</f>
        <v>100</v>
      </c>
      <c r="P3408" s="8">
        <f>IFERROR(Table1[[#This Row],[pledged]]/Table1[[#This Row],[backers_count]],"0")</f>
        <v>110.23076923076923</v>
      </c>
      <c r="Q3408" s="13">
        <f>(((Table1[[#This Row],[deadline]]/60)/60)/24)+DATE(1970,1,1)</f>
        <v>41836.492777777778</v>
      </c>
      <c r="R3408" s="13">
        <f>(((Table1[[#This Row],[launched_at]]/60)/60)/24)+DATE(1970,1,1)</f>
        <v>41791.492777777778</v>
      </c>
      <c r="S3408" t="s">
        <v>8352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ROUND(SUM((Table1[[#This Row],[pledged]]/Table1[[#This Row],[goal]])*100),0)</f>
        <v>107</v>
      </c>
      <c r="P3409" s="8">
        <f>IFERROR(Table1[[#This Row],[pledged]]/Table1[[#This Row],[backers_count]],"0")</f>
        <v>31.970149253731343</v>
      </c>
      <c r="Q3409" s="13">
        <f>(((Table1[[#This Row],[deadline]]/60)/60)/24)+DATE(1970,1,1)</f>
        <v>41826.422326388885</v>
      </c>
      <c r="R3409" s="13">
        <f>(((Table1[[#This Row],[launched_at]]/60)/60)/24)+DATE(1970,1,1)</f>
        <v>41796.422326388885</v>
      </c>
      <c r="S3409" t="s">
        <v>8352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ROUND(SUM((Table1[[#This Row],[pledged]]/Table1[[#This Row],[goal]])*100),0)</f>
        <v>211</v>
      </c>
      <c r="P3410" s="8">
        <f>IFERROR(Table1[[#This Row],[pledged]]/Table1[[#This Row],[backers_count]],"0")</f>
        <v>58.611111111111114</v>
      </c>
      <c r="Q3410" s="13">
        <f>(((Table1[[#This Row],[deadline]]/60)/60)/24)+DATE(1970,1,1)</f>
        <v>41838.991944444446</v>
      </c>
      <c r="R3410" s="13">
        <f>(((Table1[[#This Row],[launched_at]]/60)/60)/24)+DATE(1970,1,1)</f>
        <v>41808.991944444446</v>
      </c>
      <c r="S3410" t="s">
        <v>8352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ROUND(SUM((Table1[[#This Row],[pledged]]/Table1[[#This Row],[goal]])*100),0)</f>
        <v>124</v>
      </c>
      <c r="P3411" s="8">
        <f>IFERROR(Table1[[#This Row],[pledged]]/Table1[[#This Row],[backers_count]],"0")</f>
        <v>29.428571428571427</v>
      </c>
      <c r="Q3411" s="13">
        <f>(((Table1[[#This Row],[deadline]]/60)/60)/24)+DATE(1970,1,1)</f>
        <v>42582.873611111107</v>
      </c>
      <c r="R3411" s="13">
        <f>(((Table1[[#This Row],[launched_at]]/60)/60)/24)+DATE(1970,1,1)</f>
        <v>42544.814328703709</v>
      </c>
      <c r="S3411" t="s">
        <v>8352</v>
      </c>
      <c r="T3411" t="s">
        <v>8316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ROUND(SUM((Table1[[#This Row],[pledged]]/Table1[[#This Row],[goal]])*100),0)</f>
        <v>109</v>
      </c>
      <c r="P3412" s="8">
        <f>IFERROR(Table1[[#This Row],[pledged]]/Table1[[#This Row],[backers_count]],"0")</f>
        <v>81.375</v>
      </c>
      <c r="Q3412" s="13">
        <f>(((Table1[[#This Row],[deadline]]/60)/60)/24)+DATE(1970,1,1)</f>
        <v>42527.291666666672</v>
      </c>
      <c r="R3412" s="13">
        <f>(((Table1[[#This Row],[launched_at]]/60)/60)/24)+DATE(1970,1,1)</f>
        <v>42500.041550925926</v>
      </c>
      <c r="S3412" t="s">
        <v>8352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ROUND(SUM((Table1[[#This Row],[pledged]]/Table1[[#This Row],[goal]])*100),0)</f>
        <v>104</v>
      </c>
      <c r="P3413" s="8">
        <f>IFERROR(Table1[[#This Row],[pledged]]/Table1[[#This Row],[backers_count]],"0")</f>
        <v>199.16666666666666</v>
      </c>
      <c r="Q3413" s="13">
        <f>(((Table1[[#This Row],[deadline]]/60)/60)/24)+DATE(1970,1,1)</f>
        <v>42285.022824074069</v>
      </c>
      <c r="R3413" s="13">
        <f>(((Table1[[#This Row],[launched_at]]/60)/60)/24)+DATE(1970,1,1)</f>
        <v>42265.022824074069</v>
      </c>
      <c r="S3413" t="s">
        <v>8352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ROUND(SUM((Table1[[#This Row],[pledged]]/Table1[[#This Row],[goal]])*100),0)</f>
        <v>100</v>
      </c>
      <c r="P3414" s="8">
        <f>IFERROR(Table1[[#This Row],[pledged]]/Table1[[#This Row],[backers_count]],"0")</f>
        <v>115.38461538461539</v>
      </c>
      <c r="Q3414" s="13">
        <f>(((Table1[[#This Row],[deadline]]/60)/60)/24)+DATE(1970,1,1)</f>
        <v>41909.959050925929</v>
      </c>
      <c r="R3414" s="13">
        <f>(((Table1[[#This Row],[launched_at]]/60)/60)/24)+DATE(1970,1,1)</f>
        <v>41879.959050925929</v>
      </c>
      <c r="S3414" t="s">
        <v>8352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ROUND(SUM((Table1[[#This Row],[pledged]]/Table1[[#This Row],[goal]])*100),0)</f>
        <v>130</v>
      </c>
      <c r="P3415" s="8">
        <f>IFERROR(Table1[[#This Row],[pledged]]/Table1[[#This Row],[backers_count]],"0")</f>
        <v>46.428571428571431</v>
      </c>
      <c r="Q3415" s="13">
        <f>(((Table1[[#This Row],[deadline]]/60)/60)/24)+DATE(1970,1,1)</f>
        <v>42063.207638888889</v>
      </c>
      <c r="R3415" s="13">
        <f>(((Table1[[#This Row],[launched_at]]/60)/60)/24)+DATE(1970,1,1)</f>
        <v>42053.733078703706</v>
      </c>
      <c r="S3415" t="s">
        <v>8352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ROUND(SUM((Table1[[#This Row],[pledged]]/Table1[[#This Row],[goal]])*100),0)</f>
        <v>104</v>
      </c>
      <c r="P3416" s="8">
        <f>IFERROR(Table1[[#This Row],[pledged]]/Table1[[#This Row],[backers_count]],"0")</f>
        <v>70.568181818181813</v>
      </c>
      <c r="Q3416" s="13">
        <f>(((Table1[[#This Row],[deadline]]/60)/60)/24)+DATE(1970,1,1)</f>
        <v>42705.332638888889</v>
      </c>
      <c r="R3416" s="13">
        <f>(((Table1[[#This Row],[launched_at]]/60)/60)/24)+DATE(1970,1,1)</f>
        <v>42675.832465277781</v>
      </c>
      <c r="S3416" t="s">
        <v>8352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ROUND(SUM((Table1[[#This Row],[pledged]]/Table1[[#This Row],[goal]])*100),0)</f>
        <v>100</v>
      </c>
      <c r="P3417" s="8">
        <f>IFERROR(Table1[[#This Row],[pledged]]/Table1[[#This Row],[backers_count]],"0")</f>
        <v>22.222222222222221</v>
      </c>
      <c r="Q3417" s="13">
        <f>(((Table1[[#This Row],[deadline]]/60)/60)/24)+DATE(1970,1,1)</f>
        <v>42477.979166666672</v>
      </c>
      <c r="R3417" s="13">
        <f>(((Table1[[#This Row],[launched_at]]/60)/60)/24)+DATE(1970,1,1)</f>
        <v>42467.144166666665</v>
      </c>
      <c r="S3417" t="s">
        <v>8352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ROUND(SUM((Table1[[#This Row],[pledged]]/Table1[[#This Row],[goal]])*100),0)</f>
        <v>120</v>
      </c>
      <c r="P3418" s="8">
        <f>IFERROR(Table1[[#This Row],[pledged]]/Table1[[#This Row],[backers_count]],"0")</f>
        <v>159.46666666666667</v>
      </c>
      <c r="Q3418" s="13">
        <f>(((Table1[[#This Row],[deadline]]/60)/60)/24)+DATE(1970,1,1)</f>
        <v>42117.770833333328</v>
      </c>
      <c r="R3418" s="13">
        <f>(((Table1[[#This Row],[launched_at]]/60)/60)/24)+DATE(1970,1,1)</f>
        <v>42089.412557870368</v>
      </c>
      <c r="S3418" t="s">
        <v>8352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ROUND(SUM((Table1[[#This Row],[pledged]]/Table1[[#This Row],[goal]])*100),0)</f>
        <v>100</v>
      </c>
      <c r="P3419" s="8">
        <f>IFERROR(Table1[[#This Row],[pledged]]/Table1[[#This Row],[backers_count]],"0")</f>
        <v>37.777999999999999</v>
      </c>
      <c r="Q3419" s="13">
        <f>(((Table1[[#This Row],[deadline]]/60)/60)/24)+DATE(1970,1,1)</f>
        <v>41938.029861111114</v>
      </c>
      <c r="R3419" s="13">
        <f>(((Table1[[#This Row],[launched_at]]/60)/60)/24)+DATE(1970,1,1)</f>
        <v>41894.91375</v>
      </c>
      <c r="S3419" t="s">
        <v>8352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ROUND(SUM((Table1[[#This Row],[pledged]]/Table1[[#This Row],[goal]])*100),0)</f>
        <v>101</v>
      </c>
      <c r="P3420" s="8">
        <f>IFERROR(Table1[[#This Row],[pledged]]/Table1[[#This Row],[backers_count]],"0")</f>
        <v>72.053571428571431</v>
      </c>
      <c r="Q3420" s="13">
        <f>(((Table1[[#This Row],[deadline]]/60)/60)/24)+DATE(1970,1,1)</f>
        <v>41782.83457175926</v>
      </c>
      <c r="R3420" s="13">
        <f>(((Table1[[#This Row],[launched_at]]/60)/60)/24)+DATE(1970,1,1)</f>
        <v>41752.83457175926</v>
      </c>
      <c r="S3420" t="s">
        <v>8352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ROUND(SUM((Table1[[#This Row],[pledged]]/Table1[[#This Row],[goal]])*100),0)</f>
        <v>107</v>
      </c>
      <c r="P3421" s="8">
        <f>IFERROR(Table1[[#This Row],[pledged]]/Table1[[#This Row],[backers_count]],"0")</f>
        <v>63.695652173913047</v>
      </c>
      <c r="Q3421" s="13">
        <f>(((Table1[[#This Row],[deadline]]/60)/60)/24)+DATE(1970,1,1)</f>
        <v>42466.895833333328</v>
      </c>
      <c r="R3421" s="13">
        <f>(((Table1[[#This Row],[launched_at]]/60)/60)/24)+DATE(1970,1,1)</f>
        <v>42448.821585648147</v>
      </c>
      <c r="S3421" t="s">
        <v>8352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ROUND(SUM((Table1[[#This Row],[pledged]]/Table1[[#This Row],[goal]])*100),0)</f>
        <v>138</v>
      </c>
      <c r="P3422" s="8">
        <f>IFERROR(Table1[[#This Row],[pledged]]/Table1[[#This Row],[backers_count]],"0")</f>
        <v>28.411764705882351</v>
      </c>
      <c r="Q3422" s="13">
        <f>(((Table1[[#This Row],[deadline]]/60)/60)/24)+DATE(1970,1,1)</f>
        <v>42414</v>
      </c>
      <c r="R3422" s="13">
        <f>(((Table1[[#This Row],[launched_at]]/60)/60)/24)+DATE(1970,1,1)</f>
        <v>42405.090300925927</v>
      </c>
      <c r="S3422" t="s">
        <v>8352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ROUND(SUM((Table1[[#This Row],[pledged]]/Table1[[#This Row],[goal]])*100),0)</f>
        <v>101</v>
      </c>
      <c r="P3423" s="8">
        <f>IFERROR(Table1[[#This Row],[pledged]]/Table1[[#This Row],[backers_count]],"0")</f>
        <v>103.21428571428571</v>
      </c>
      <c r="Q3423" s="13">
        <f>(((Table1[[#This Row],[deadline]]/60)/60)/24)+DATE(1970,1,1)</f>
        <v>42067.791238425925</v>
      </c>
      <c r="R3423" s="13">
        <f>(((Table1[[#This Row],[launched_at]]/60)/60)/24)+DATE(1970,1,1)</f>
        <v>42037.791238425925</v>
      </c>
      <c r="S3423" t="s">
        <v>8352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ROUND(SUM((Table1[[#This Row],[pledged]]/Table1[[#This Row],[goal]])*100),0)</f>
        <v>109</v>
      </c>
      <c r="P3424" s="8">
        <f>IFERROR(Table1[[#This Row],[pledged]]/Table1[[#This Row],[backers_count]],"0")</f>
        <v>71.152173913043484</v>
      </c>
      <c r="Q3424" s="13">
        <f>(((Table1[[#This Row],[deadline]]/60)/60)/24)+DATE(1970,1,1)</f>
        <v>42352</v>
      </c>
      <c r="R3424" s="13">
        <f>(((Table1[[#This Row],[launched_at]]/60)/60)/24)+DATE(1970,1,1)</f>
        <v>42323.562222222223</v>
      </c>
      <c r="S3424" t="s">
        <v>8352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ROUND(SUM((Table1[[#This Row],[pledged]]/Table1[[#This Row],[goal]])*100),0)</f>
        <v>140</v>
      </c>
      <c r="P3425" s="8">
        <f>IFERROR(Table1[[#This Row],[pledged]]/Table1[[#This Row],[backers_count]],"0")</f>
        <v>35</v>
      </c>
      <c r="Q3425" s="13">
        <f>(((Table1[[#This Row],[deadline]]/60)/60)/24)+DATE(1970,1,1)</f>
        <v>42118.911354166667</v>
      </c>
      <c r="R3425" s="13">
        <f>(((Table1[[#This Row],[launched_at]]/60)/60)/24)+DATE(1970,1,1)</f>
        <v>42088.911354166667</v>
      </c>
      <c r="S3425" t="s">
        <v>8352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ROUND(SUM((Table1[[#This Row],[pledged]]/Table1[[#This Row],[goal]])*100),0)</f>
        <v>104</v>
      </c>
      <c r="P3426" s="8">
        <f>IFERROR(Table1[[#This Row],[pledged]]/Table1[[#This Row],[backers_count]],"0")</f>
        <v>81.776315789473685</v>
      </c>
      <c r="Q3426" s="13">
        <f>(((Table1[[#This Row],[deadline]]/60)/60)/24)+DATE(1970,1,1)</f>
        <v>42040.290972222225</v>
      </c>
      <c r="R3426" s="13">
        <f>(((Table1[[#This Row],[launched_at]]/60)/60)/24)+DATE(1970,1,1)</f>
        <v>42018.676898148144</v>
      </c>
      <c r="S3426" t="s">
        <v>8352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ROUND(SUM((Table1[[#This Row],[pledged]]/Table1[[#This Row],[goal]])*100),0)</f>
        <v>103</v>
      </c>
      <c r="P3427" s="8">
        <f>IFERROR(Table1[[#This Row],[pledged]]/Table1[[#This Row],[backers_count]],"0")</f>
        <v>297.02980769230766</v>
      </c>
      <c r="Q3427" s="13">
        <f>(((Table1[[#This Row],[deadline]]/60)/60)/24)+DATE(1970,1,1)</f>
        <v>41916.617314814815</v>
      </c>
      <c r="R3427" s="13">
        <f>(((Table1[[#This Row],[launched_at]]/60)/60)/24)+DATE(1970,1,1)</f>
        <v>41884.617314814815</v>
      </c>
      <c r="S3427" t="s">
        <v>8352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ROUND(SUM((Table1[[#This Row],[pledged]]/Table1[[#This Row],[goal]])*100),0)</f>
        <v>108</v>
      </c>
      <c r="P3428" s="8">
        <f>IFERROR(Table1[[#This Row],[pledged]]/Table1[[#This Row],[backers_count]],"0")</f>
        <v>46.609195402298852</v>
      </c>
      <c r="Q3428" s="13">
        <f>(((Table1[[#This Row],[deadline]]/60)/60)/24)+DATE(1970,1,1)</f>
        <v>41903.083333333336</v>
      </c>
      <c r="R3428" s="13">
        <f>(((Table1[[#This Row],[launched_at]]/60)/60)/24)+DATE(1970,1,1)</f>
        <v>41884.056747685187</v>
      </c>
      <c r="S3428" t="s">
        <v>8352</v>
      </c>
      <c r="T3428" t="s">
        <v>8316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ROUND(SUM((Table1[[#This Row],[pledged]]/Table1[[#This Row],[goal]])*100),0)</f>
        <v>100</v>
      </c>
      <c r="P3429" s="8">
        <f>IFERROR(Table1[[#This Row],[pledged]]/Table1[[#This Row],[backers_count]],"0")</f>
        <v>51.724137931034484</v>
      </c>
      <c r="Q3429" s="13">
        <f>(((Table1[[#This Row],[deadline]]/60)/60)/24)+DATE(1970,1,1)</f>
        <v>41822.645277777774</v>
      </c>
      <c r="R3429" s="13">
        <f>(((Table1[[#This Row],[launched_at]]/60)/60)/24)+DATE(1970,1,1)</f>
        <v>41792.645277777774</v>
      </c>
      <c r="S3429" t="s">
        <v>8352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ROUND(SUM((Table1[[#This Row],[pledged]]/Table1[[#This Row],[goal]])*100),0)</f>
        <v>103</v>
      </c>
      <c r="P3430" s="8">
        <f>IFERROR(Table1[[#This Row],[pledged]]/Table1[[#This Row],[backers_count]],"0")</f>
        <v>40.294117647058826</v>
      </c>
      <c r="Q3430" s="13">
        <f>(((Table1[[#This Row],[deadline]]/60)/60)/24)+DATE(1970,1,1)</f>
        <v>42063.708333333328</v>
      </c>
      <c r="R3430" s="13">
        <f>(((Table1[[#This Row],[launched_at]]/60)/60)/24)+DATE(1970,1,1)</f>
        <v>42038.720451388886</v>
      </c>
      <c r="S3430" t="s">
        <v>8352</v>
      </c>
      <c r="T3430" t="s">
        <v>8316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ROUND(SUM((Table1[[#This Row],[pledged]]/Table1[[#This Row],[goal]])*100),0)</f>
        <v>130</v>
      </c>
      <c r="P3431" s="8">
        <f>IFERROR(Table1[[#This Row],[pledged]]/Table1[[#This Row],[backers_count]],"0")</f>
        <v>16.25</v>
      </c>
      <c r="Q3431" s="13">
        <f>(((Table1[[#This Row],[deadline]]/60)/60)/24)+DATE(1970,1,1)</f>
        <v>42676.021539351852</v>
      </c>
      <c r="R3431" s="13">
        <f>(((Table1[[#This Row],[launched_at]]/60)/60)/24)+DATE(1970,1,1)</f>
        <v>42662.021539351852</v>
      </c>
      <c r="S3431" t="s">
        <v>8352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ROUND(SUM((Table1[[#This Row],[pledged]]/Table1[[#This Row],[goal]])*100),0)</f>
        <v>109</v>
      </c>
      <c r="P3432" s="8">
        <f>IFERROR(Table1[[#This Row],[pledged]]/Table1[[#This Row],[backers_count]],"0")</f>
        <v>30.152638888888887</v>
      </c>
      <c r="Q3432" s="13">
        <f>(((Table1[[#This Row],[deadline]]/60)/60)/24)+DATE(1970,1,1)</f>
        <v>41850.945613425924</v>
      </c>
      <c r="R3432" s="13">
        <f>(((Table1[[#This Row],[launched_at]]/60)/60)/24)+DATE(1970,1,1)</f>
        <v>41820.945613425924</v>
      </c>
      <c r="S3432" t="s">
        <v>8352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ROUND(SUM((Table1[[#This Row],[pledged]]/Table1[[#This Row],[goal]])*100),0)</f>
        <v>100</v>
      </c>
      <c r="P3433" s="8">
        <f>IFERROR(Table1[[#This Row],[pledged]]/Table1[[#This Row],[backers_count]],"0")</f>
        <v>95.238095238095241</v>
      </c>
      <c r="Q3433" s="13">
        <f>(((Table1[[#This Row],[deadline]]/60)/60)/24)+DATE(1970,1,1)</f>
        <v>41869.730937500004</v>
      </c>
      <c r="R3433" s="13">
        <f>(((Table1[[#This Row],[launched_at]]/60)/60)/24)+DATE(1970,1,1)</f>
        <v>41839.730937500004</v>
      </c>
      <c r="S3433" t="s">
        <v>8352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ROUND(SUM((Table1[[#This Row],[pledged]]/Table1[[#This Row],[goal]])*100),0)</f>
        <v>110</v>
      </c>
      <c r="P3434" s="8">
        <f>IFERROR(Table1[[#This Row],[pledged]]/Table1[[#This Row],[backers_count]],"0")</f>
        <v>52.214285714285715</v>
      </c>
      <c r="Q3434" s="13">
        <f>(((Table1[[#This Row],[deadline]]/60)/60)/24)+DATE(1970,1,1)</f>
        <v>42405.916666666672</v>
      </c>
      <c r="R3434" s="13">
        <f>(((Table1[[#This Row],[launched_at]]/60)/60)/24)+DATE(1970,1,1)</f>
        <v>42380.581180555557</v>
      </c>
      <c r="S3434" t="s">
        <v>8352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ROUND(SUM((Table1[[#This Row],[pledged]]/Table1[[#This Row],[goal]])*100),0)</f>
        <v>100</v>
      </c>
      <c r="P3435" s="8">
        <f>IFERROR(Table1[[#This Row],[pledged]]/Table1[[#This Row],[backers_count]],"0")</f>
        <v>134.1549295774648</v>
      </c>
      <c r="Q3435" s="13">
        <f>(((Table1[[#This Row],[deadline]]/60)/60)/24)+DATE(1970,1,1)</f>
        <v>41807.125</v>
      </c>
      <c r="R3435" s="13">
        <f>(((Table1[[#This Row],[launched_at]]/60)/60)/24)+DATE(1970,1,1)</f>
        <v>41776.063136574077</v>
      </c>
      <c r="S3435" t="s">
        <v>8352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ROUND(SUM((Table1[[#This Row],[pledged]]/Table1[[#This Row],[goal]])*100),0)</f>
        <v>106</v>
      </c>
      <c r="P3436" s="8">
        <f>IFERROR(Table1[[#This Row],[pledged]]/Table1[[#This Row],[backers_count]],"0")</f>
        <v>62.827380952380949</v>
      </c>
      <c r="Q3436" s="13">
        <f>(((Table1[[#This Row],[deadline]]/60)/60)/24)+DATE(1970,1,1)</f>
        <v>41830.380428240744</v>
      </c>
      <c r="R3436" s="13">
        <f>(((Table1[[#This Row],[launched_at]]/60)/60)/24)+DATE(1970,1,1)</f>
        <v>41800.380428240744</v>
      </c>
      <c r="S3436" t="s">
        <v>8352</v>
      </c>
      <c r="T3436" t="s">
        <v>8316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ROUND(SUM((Table1[[#This Row],[pledged]]/Table1[[#This Row],[goal]])*100),0)</f>
        <v>112</v>
      </c>
      <c r="P3437" s="8">
        <f>IFERROR(Table1[[#This Row],[pledged]]/Table1[[#This Row],[backers_count]],"0")</f>
        <v>58.94736842105263</v>
      </c>
      <c r="Q3437" s="13">
        <f>(((Table1[[#This Row],[deadline]]/60)/60)/24)+DATE(1970,1,1)</f>
        <v>42589.125</v>
      </c>
      <c r="R3437" s="13">
        <f>(((Table1[[#This Row],[launched_at]]/60)/60)/24)+DATE(1970,1,1)</f>
        <v>42572.61681712963</v>
      </c>
      <c r="S3437" t="s">
        <v>8352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ROUND(SUM((Table1[[#This Row],[pledged]]/Table1[[#This Row],[goal]])*100),0)</f>
        <v>106</v>
      </c>
      <c r="P3438" s="8">
        <f>IFERROR(Table1[[#This Row],[pledged]]/Table1[[#This Row],[backers_count]],"0")</f>
        <v>143.1081081081081</v>
      </c>
      <c r="Q3438" s="13">
        <f>(((Table1[[#This Row],[deadline]]/60)/60)/24)+DATE(1970,1,1)</f>
        <v>41872.686111111114</v>
      </c>
      <c r="R3438" s="13">
        <f>(((Table1[[#This Row],[launched_at]]/60)/60)/24)+DATE(1970,1,1)</f>
        <v>41851.541585648149</v>
      </c>
      <c r="S3438" t="s">
        <v>8352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ROUND(SUM((Table1[[#This Row],[pledged]]/Table1[[#This Row],[goal]])*100),0)</f>
        <v>101</v>
      </c>
      <c r="P3439" s="8">
        <f>IFERROR(Table1[[#This Row],[pledged]]/Table1[[#This Row],[backers_count]],"0")</f>
        <v>84.166666666666671</v>
      </c>
      <c r="Q3439" s="13">
        <f>(((Table1[[#This Row],[deadline]]/60)/60)/24)+DATE(1970,1,1)</f>
        <v>42235.710879629631</v>
      </c>
      <c r="R3439" s="13">
        <f>(((Table1[[#This Row],[launched_at]]/60)/60)/24)+DATE(1970,1,1)</f>
        <v>42205.710879629631</v>
      </c>
      <c r="S3439" t="s">
        <v>8352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ROUND(SUM((Table1[[#This Row],[pledged]]/Table1[[#This Row],[goal]])*100),0)</f>
        <v>104</v>
      </c>
      <c r="P3440" s="8">
        <f>IFERROR(Table1[[#This Row],[pledged]]/Table1[[#This Row],[backers_count]],"0")</f>
        <v>186.07142857142858</v>
      </c>
      <c r="Q3440" s="13">
        <f>(((Table1[[#This Row],[deadline]]/60)/60)/24)+DATE(1970,1,1)</f>
        <v>42126.875</v>
      </c>
      <c r="R3440" s="13">
        <f>(((Table1[[#This Row],[launched_at]]/60)/60)/24)+DATE(1970,1,1)</f>
        <v>42100.927858796291</v>
      </c>
      <c r="S3440" t="s">
        <v>8352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ROUND(SUM((Table1[[#This Row],[pledged]]/Table1[[#This Row],[goal]])*100),0)</f>
        <v>135</v>
      </c>
      <c r="P3441" s="8">
        <f>IFERROR(Table1[[#This Row],[pledged]]/Table1[[#This Row],[backers_count]],"0")</f>
        <v>89.785555555555561</v>
      </c>
      <c r="Q3441" s="13">
        <f>(((Table1[[#This Row],[deadline]]/60)/60)/24)+DATE(1970,1,1)</f>
        <v>42388.207638888889</v>
      </c>
      <c r="R3441" s="13">
        <f>(((Table1[[#This Row],[launched_at]]/60)/60)/24)+DATE(1970,1,1)</f>
        <v>42374.911226851851</v>
      </c>
      <c r="S3441" t="s">
        <v>8352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ROUND(SUM((Table1[[#This Row],[pledged]]/Table1[[#This Row],[goal]])*100),0)</f>
        <v>105</v>
      </c>
      <c r="P3442" s="8">
        <f>IFERROR(Table1[[#This Row],[pledged]]/Table1[[#This Row],[backers_count]],"0")</f>
        <v>64.157560975609755</v>
      </c>
      <c r="Q3442" s="13">
        <f>(((Table1[[#This Row],[deadline]]/60)/60)/24)+DATE(1970,1,1)</f>
        <v>41831.677083333336</v>
      </c>
      <c r="R3442" s="13">
        <f>(((Table1[[#This Row],[launched_at]]/60)/60)/24)+DATE(1970,1,1)</f>
        <v>41809.12300925926</v>
      </c>
      <c r="S3442" t="s">
        <v>8352</v>
      </c>
      <c r="T3442" t="s">
        <v>8316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ROUND(SUM((Table1[[#This Row],[pledged]]/Table1[[#This Row],[goal]])*100),0)</f>
        <v>103</v>
      </c>
      <c r="P3443" s="8">
        <f>IFERROR(Table1[[#This Row],[pledged]]/Table1[[#This Row],[backers_count]],"0")</f>
        <v>59.651162790697676</v>
      </c>
      <c r="Q3443" s="13">
        <f>(((Table1[[#This Row],[deadline]]/60)/60)/24)+DATE(1970,1,1)</f>
        <v>42321.845138888893</v>
      </c>
      <c r="R3443" s="13">
        <f>(((Table1[[#This Row],[launched_at]]/60)/60)/24)+DATE(1970,1,1)</f>
        <v>42294.429641203707</v>
      </c>
      <c r="S3443" t="s">
        <v>8352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ROUND(SUM((Table1[[#This Row],[pledged]]/Table1[[#This Row],[goal]])*100),0)</f>
        <v>100</v>
      </c>
      <c r="P3444" s="8">
        <f>IFERROR(Table1[[#This Row],[pledged]]/Table1[[#This Row],[backers_count]],"0")</f>
        <v>31.25</v>
      </c>
      <c r="Q3444" s="13">
        <f>(((Table1[[#This Row],[deadline]]/60)/60)/24)+DATE(1970,1,1)</f>
        <v>42154.841111111105</v>
      </c>
      <c r="R3444" s="13">
        <f>(((Table1[[#This Row],[launched_at]]/60)/60)/24)+DATE(1970,1,1)</f>
        <v>42124.841111111105</v>
      </c>
      <c r="S3444" t="s">
        <v>8352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ROUND(SUM((Table1[[#This Row],[pledged]]/Table1[[#This Row],[goal]])*100),0)</f>
        <v>186</v>
      </c>
      <c r="P3445" s="8">
        <f>IFERROR(Table1[[#This Row],[pledged]]/Table1[[#This Row],[backers_count]],"0")</f>
        <v>41.222222222222221</v>
      </c>
      <c r="Q3445" s="13">
        <f>(((Table1[[#This Row],[deadline]]/60)/60)/24)+DATE(1970,1,1)</f>
        <v>41891.524837962963</v>
      </c>
      <c r="R3445" s="13">
        <f>(((Table1[[#This Row],[launched_at]]/60)/60)/24)+DATE(1970,1,1)</f>
        <v>41861.524837962963</v>
      </c>
      <c r="S3445" t="s">
        <v>8352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ROUND(SUM((Table1[[#This Row],[pledged]]/Table1[[#This Row],[goal]])*100),0)</f>
        <v>289</v>
      </c>
      <c r="P3446" s="8">
        <f>IFERROR(Table1[[#This Row],[pledged]]/Table1[[#This Row],[backers_count]],"0")</f>
        <v>43.35</v>
      </c>
      <c r="Q3446" s="13">
        <f>(((Table1[[#This Row],[deadline]]/60)/60)/24)+DATE(1970,1,1)</f>
        <v>42529.582638888889</v>
      </c>
      <c r="R3446" s="13">
        <f>(((Table1[[#This Row],[launched_at]]/60)/60)/24)+DATE(1970,1,1)</f>
        <v>42521.291504629626</v>
      </c>
      <c r="S3446" t="s">
        <v>8352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ROUND(SUM((Table1[[#This Row],[pledged]]/Table1[[#This Row],[goal]])*100),0)</f>
        <v>100</v>
      </c>
      <c r="P3447" s="8">
        <f>IFERROR(Table1[[#This Row],[pledged]]/Table1[[#This Row],[backers_count]],"0")</f>
        <v>64.516129032258064</v>
      </c>
      <c r="Q3447" s="13">
        <f>(((Table1[[#This Row],[deadline]]/60)/60)/24)+DATE(1970,1,1)</f>
        <v>42300.530509259261</v>
      </c>
      <c r="R3447" s="13">
        <f>(((Table1[[#This Row],[launched_at]]/60)/60)/24)+DATE(1970,1,1)</f>
        <v>42272.530509259261</v>
      </c>
      <c r="S3447" t="s">
        <v>8352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ROUND(SUM((Table1[[#This Row],[pledged]]/Table1[[#This Row],[goal]])*100),0)</f>
        <v>108</v>
      </c>
      <c r="P3448" s="8">
        <f>IFERROR(Table1[[#This Row],[pledged]]/Table1[[#This Row],[backers_count]],"0")</f>
        <v>43.28</v>
      </c>
      <c r="Q3448" s="13">
        <f>(((Table1[[#This Row],[deadline]]/60)/60)/24)+DATE(1970,1,1)</f>
        <v>42040.513888888891</v>
      </c>
      <c r="R3448" s="13">
        <f>(((Table1[[#This Row],[launched_at]]/60)/60)/24)+DATE(1970,1,1)</f>
        <v>42016.832465277781</v>
      </c>
      <c r="S3448" t="s">
        <v>8352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ROUND(SUM((Table1[[#This Row],[pledged]]/Table1[[#This Row],[goal]])*100),0)</f>
        <v>108</v>
      </c>
      <c r="P3449" s="8">
        <f>IFERROR(Table1[[#This Row],[pledged]]/Table1[[#This Row],[backers_count]],"0")</f>
        <v>77</v>
      </c>
      <c r="Q3449" s="13">
        <f>(((Table1[[#This Row],[deadline]]/60)/60)/24)+DATE(1970,1,1)</f>
        <v>42447.847361111111</v>
      </c>
      <c r="R3449" s="13">
        <f>(((Table1[[#This Row],[launched_at]]/60)/60)/24)+DATE(1970,1,1)</f>
        <v>42402.889027777783</v>
      </c>
      <c r="S3449" t="s">
        <v>8352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ROUND(SUM((Table1[[#This Row],[pledged]]/Table1[[#This Row],[goal]])*100),0)</f>
        <v>110</v>
      </c>
      <c r="P3450" s="8">
        <f>IFERROR(Table1[[#This Row],[pledged]]/Table1[[#This Row],[backers_count]],"0")</f>
        <v>51.222222222222221</v>
      </c>
      <c r="Q3450" s="13">
        <f>(((Table1[[#This Row],[deadline]]/60)/60)/24)+DATE(1970,1,1)</f>
        <v>41990.119085648148</v>
      </c>
      <c r="R3450" s="13">
        <f>(((Table1[[#This Row],[launched_at]]/60)/60)/24)+DATE(1970,1,1)</f>
        <v>41960.119085648148</v>
      </c>
      <c r="S3450" t="s">
        <v>8352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ROUND(SUM((Table1[[#This Row],[pledged]]/Table1[[#This Row],[goal]])*100),0)</f>
        <v>171</v>
      </c>
      <c r="P3451" s="8">
        <f>IFERROR(Table1[[#This Row],[pledged]]/Table1[[#This Row],[backers_count]],"0")</f>
        <v>68.25</v>
      </c>
      <c r="Q3451" s="13">
        <f>(((Table1[[#This Row],[deadline]]/60)/60)/24)+DATE(1970,1,1)</f>
        <v>42560.166666666672</v>
      </c>
      <c r="R3451" s="13">
        <f>(((Table1[[#This Row],[launched_at]]/60)/60)/24)+DATE(1970,1,1)</f>
        <v>42532.052523148144</v>
      </c>
      <c r="S3451" t="s">
        <v>8352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ROUND(SUM((Table1[[#This Row],[pledged]]/Table1[[#This Row],[goal]])*100),0)</f>
        <v>152</v>
      </c>
      <c r="P3452" s="8">
        <f>IFERROR(Table1[[#This Row],[pledged]]/Table1[[#This Row],[backers_count]],"0")</f>
        <v>19.487179487179485</v>
      </c>
      <c r="Q3452" s="13">
        <f>(((Table1[[#This Row],[deadline]]/60)/60)/24)+DATE(1970,1,1)</f>
        <v>42096.662858796291</v>
      </c>
      <c r="R3452" s="13">
        <f>(((Table1[[#This Row],[launched_at]]/60)/60)/24)+DATE(1970,1,1)</f>
        <v>42036.704525462963</v>
      </c>
      <c r="S3452" t="s">
        <v>8352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ROUND(SUM((Table1[[#This Row],[pledged]]/Table1[[#This Row],[goal]])*100),0)</f>
        <v>101</v>
      </c>
      <c r="P3453" s="8">
        <f>IFERROR(Table1[[#This Row],[pledged]]/Table1[[#This Row],[backers_count]],"0")</f>
        <v>41.125</v>
      </c>
      <c r="Q3453" s="13">
        <f>(((Table1[[#This Row],[deadline]]/60)/60)/24)+DATE(1970,1,1)</f>
        <v>42115.723692129628</v>
      </c>
      <c r="R3453" s="13">
        <f>(((Table1[[#This Row],[launched_at]]/60)/60)/24)+DATE(1970,1,1)</f>
        <v>42088.723692129628</v>
      </c>
      <c r="S3453" t="s">
        <v>8352</v>
      </c>
      <c r="T3453" t="s">
        <v>8316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ROUND(SUM((Table1[[#This Row],[pledged]]/Table1[[#This Row],[goal]])*100),0)</f>
        <v>153</v>
      </c>
      <c r="P3454" s="8">
        <f>IFERROR(Table1[[#This Row],[pledged]]/Table1[[#This Row],[backers_count]],"0")</f>
        <v>41.405405405405403</v>
      </c>
      <c r="Q3454" s="13">
        <f>(((Table1[[#This Row],[deadline]]/60)/60)/24)+DATE(1970,1,1)</f>
        <v>41843.165972222225</v>
      </c>
      <c r="R3454" s="13">
        <f>(((Table1[[#This Row],[launched_at]]/60)/60)/24)+DATE(1970,1,1)</f>
        <v>41820.639189814814</v>
      </c>
      <c r="S3454" t="s">
        <v>8352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ROUND(SUM((Table1[[#This Row],[pledged]]/Table1[[#This Row],[goal]])*100),0)</f>
        <v>128</v>
      </c>
      <c r="P3455" s="8">
        <f>IFERROR(Table1[[#This Row],[pledged]]/Table1[[#This Row],[backers_count]],"0")</f>
        <v>27.5</v>
      </c>
      <c r="Q3455" s="13">
        <f>(((Table1[[#This Row],[deadline]]/60)/60)/24)+DATE(1970,1,1)</f>
        <v>42595.97865740741</v>
      </c>
      <c r="R3455" s="13">
        <f>(((Table1[[#This Row],[launched_at]]/60)/60)/24)+DATE(1970,1,1)</f>
        <v>42535.97865740741</v>
      </c>
      <c r="S3455" t="s">
        <v>8352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ROUND(SUM((Table1[[#This Row],[pledged]]/Table1[[#This Row],[goal]])*100),0)</f>
        <v>101</v>
      </c>
      <c r="P3456" s="8">
        <f>IFERROR(Table1[[#This Row],[pledged]]/Table1[[#This Row],[backers_count]],"0")</f>
        <v>33.571428571428569</v>
      </c>
      <c r="Q3456" s="13">
        <f>(((Table1[[#This Row],[deadline]]/60)/60)/24)+DATE(1970,1,1)</f>
        <v>41851.698599537034</v>
      </c>
      <c r="R3456" s="13">
        <f>(((Table1[[#This Row],[launched_at]]/60)/60)/24)+DATE(1970,1,1)</f>
        <v>41821.698599537034</v>
      </c>
      <c r="S3456" t="s">
        <v>8352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ROUND(SUM((Table1[[#This Row],[pledged]]/Table1[[#This Row],[goal]])*100),0)</f>
        <v>101</v>
      </c>
      <c r="P3457" s="8">
        <f>IFERROR(Table1[[#This Row],[pledged]]/Table1[[#This Row],[backers_count]],"0")</f>
        <v>145.86956521739131</v>
      </c>
      <c r="Q3457" s="13">
        <f>(((Table1[[#This Row],[deadline]]/60)/60)/24)+DATE(1970,1,1)</f>
        <v>42656.7503125</v>
      </c>
      <c r="R3457" s="13">
        <f>(((Table1[[#This Row],[launched_at]]/60)/60)/24)+DATE(1970,1,1)</f>
        <v>42626.7503125</v>
      </c>
      <c r="S3457" t="s">
        <v>8352</v>
      </c>
      <c r="T3457" t="s">
        <v>8316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ROUND(SUM((Table1[[#This Row],[pledged]]/Table1[[#This Row],[goal]])*100),0)</f>
        <v>191</v>
      </c>
      <c r="P3458" s="8">
        <f>IFERROR(Table1[[#This Row],[pledged]]/Table1[[#This Row],[backers_count]],"0")</f>
        <v>358.6875</v>
      </c>
      <c r="Q3458" s="13">
        <f>(((Table1[[#This Row],[deadline]]/60)/60)/24)+DATE(1970,1,1)</f>
        <v>41852.290972222225</v>
      </c>
      <c r="R3458" s="13">
        <f>(((Table1[[#This Row],[launched_at]]/60)/60)/24)+DATE(1970,1,1)</f>
        <v>41821.205636574072</v>
      </c>
      <c r="S3458" t="s">
        <v>8352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ROUND(SUM((Table1[[#This Row],[pledged]]/Table1[[#This Row],[goal]])*100),0)</f>
        <v>140</v>
      </c>
      <c r="P3459" s="8">
        <f>IFERROR(Table1[[#This Row],[pledged]]/Table1[[#This Row],[backers_count]],"0")</f>
        <v>50.981818181818184</v>
      </c>
      <c r="Q3459" s="13">
        <f>(((Table1[[#This Row],[deadline]]/60)/60)/24)+DATE(1970,1,1)</f>
        <v>42047.249305555553</v>
      </c>
      <c r="R3459" s="13">
        <f>(((Table1[[#This Row],[launched_at]]/60)/60)/24)+DATE(1970,1,1)</f>
        <v>42016.706678240742</v>
      </c>
      <c r="S3459" t="s">
        <v>8352</v>
      </c>
      <c r="T3459" t="s">
        <v>8316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ROUND(SUM((Table1[[#This Row],[pledged]]/Table1[[#This Row],[goal]])*100),0)</f>
        <v>124</v>
      </c>
      <c r="P3460" s="8">
        <f>IFERROR(Table1[[#This Row],[pledged]]/Table1[[#This Row],[backers_count]],"0")</f>
        <v>45.037037037037038</v>
      </c>
      <c r="Q3460" s="13">
        <f>(((Table1[[#This Row],[deadline]]/60)/60)/24)+DATE(1970,1,1)</f>
        <v>42038.185416666667</v>
      </c>
      <c r="R3460" s="13">
        <f>(((Table1[[#This Row],[launched_at]]/60)/60)/24)+DATE(1970,1,1)</f>
        <v>42011.202581018515</v>
      </c>
      <c r="S3460" t="s">
        <v>8352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ROUND(SUM((Table1[[#This Row],[pledged]]/Table1[[#This Row],[goal]])*100),0)</f>
        <v>126</v>
      </c>
      <c r="P3461" s="8">
        <f>IFERROR(Table1[[#This Row],[pledged]]/Table1[[#This Row],[backers_count]],"0")</f>
        <v>17.527777777777779</v>
      </c>
      <c r="Q3461" s="13">
        <f>(((Table1[[#This Row],[deadline]]/60)/60)/24)+DATE(1970,1,1)</f>
        <v>42510.479861111111</v>
      </c>
      <c r="R3461" s="13">
        <f>(((Table1[[#This Row],[launched_at]]/60)/60)/24)+DATE(1970,1,1)</f>
        <v>42480.479861111111</v>
      </c>
      <c r="S3461" t="s">
        <v>8352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ROUND(SUM((Table1[[#This Row],[pledged]]/Table1[[#This Row],[goal]])*100),0)</f>
        <v>190</v>
      </c>
      <c r="P3462" s="8">
        <f>IFERROR(Table1[[#This Row],[pledged]]/Table1[[#This Row],[backers_count]],"0")</f>
        <v>50</v>
      </c>
      <c r="Q3462" s="13">
        <f>(((Table1[[#This Row],[deadline]]/60)/60)/24)+DATE(1970,1,1)</f>
        <v>41866.527222222219</v>
      </c>
      <c r="R3462" s="13">
        <f>(((Table1[[#This Row],[launched_at]]/60)/60)/24)+DATE(1970,1,1)</f>
        <v>41852.527222222219</v>
      </c>
      <c r="S3462" t="s">
        <v>8352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ROUND(SUM((Table1[[#This Row],[pledged]]/Table1[[#This Row],[goal]])*100),0)</f>
        <v>139</v>
      </c>
      <c r="P3463" s="8">
        <f>IFERROR(Table1[[#This Row],[pledged]]/Table1[[#This Row],[backers_count]],"0")</f>
        <v>57.916666666666664</v>
      </c>
      <c r="Q3463" s="13">
        <f>(((Table1[[#This Row],[deadline]]/60)/60)/24)+DATE(1970,1,1)</f>
        <v>42672.125</v>
      </c>
      <c r="R3463" s="13">
        <f>(((Table1[[#This Row],[launched_at]]/60)/60)/24)+DATE(1970,1,1)</f>
        <v>42643.632858796293</v>
      </c>
      <c r="S3463" t="s">
        <v>8352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ROUND(SUM((Table1[[#This Row],[pledged]]/Table1[[#This Row],[goal]])*100),0)</f>
        <v>202</v>
      </c>
      <c r="P3464" s="8">
        <f>IFERROR(Table1[[#This Row],[pledged]]/Table1[[#This Row],[backers_count]],"0")</f>
        <v>29.705882352941178</v>
      </c>
      <c r="Q3464" s="13">
        <f>(((Table1[[#This Row],[deadline]]/60)/60)/24)+DATE(1970,1,1)</f>
        <v>42195.75</v>
      </c>
      <c r="R3464" s="13">
        <f>(((Table1[[#This Row],[launched_at]]/60)/60)/24)+DATE(1970,1,1)</f>
        <v>42179.898472222223</v>
      </c>
      <c r="S3464" t="s">
        <v>8352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ROUND(SUM((Table1[[#This Row],[pledged]]/Table1[[#This Row],[goal]])*100),0)</f>
        <v>103</v>
      </c>
      <c r="P3465" s="8">
        <f>IFERROR(Table1[[#This Row],[pledged]]/Table1[[#This Row],[backers_count]],"0")</f>
        <v>90.684210526315795</v>
      </c>
      <c r="Q3465" s="13">
        <f>(((Table1[[#This Row],[deadline]]/60)/60)/24)+DATE(1970,1,1)</f>
        <v>42654.165972222225</v>
      </c>
      <c r="R3465" s="13">
        <f>(((Table1[[#This Row],[launched_at]]/60)/60)/24)+DATE(1970,1,1)</f>
        <v>42612.918807870374</v>
      </c>
      <c r="S3465" t="s">
        <v>8352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ROUND(SUM((Table1[[#This Row],[pledged]]/Table1[[#This Row],[goal]])*100),0)</f>
        <v>102</v>
      </c>
      <c r="P3466" s="8">
        <f>IFERROR(Table1[[#This Row],[pledged]]/Table1[[#This Row],[backers_count]],"0")</f>
        <v>55.012688172043013</v>
      </c>
      <c r="Q3466" s="13">
        <f>(((Table1[[#This Row],[deadline]]/60)/60)/24)+DATE(1970,1,1)</f>
        <v>42605.130057870367</v>
      </c>
      <c r="R3466" s="13">
        <f>(((Table1[[#This Row],[launched_at]]/60)/60)/24)+DATE(1970,1,1)</f>
        <v>42575.130057870367</v>
      </c>
      <c r="S3466" t="s">
        <v>8352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ROUND(SUM((Table1[[#This Row],[pledged]]/Table1[[#This Row],[goal]])*100),0)</f>
        <v>103</v>
      </c>
      <c r="P3467" s="8">
        <f>IFERROR(Table1[[#This Row],[pledged]]/Table1[[#This Row],[backers_count]],"0")</f>
        <v>57.222222222222221</v>
      </c>
      <c r="Q3467" s="13">
        <f>(((Table1[[#This Row],[deadline]]/60)/60)/24)+DATE(1970,1,1)</f>
        <v>42225.666666666672</v>
      </c>
      <c r="R3467" s="13">
        <f>(((Table1[[#This Row],[launched_at]]/60)/60)/24)+DATE(1970,1,1)</f>
        <v>42200.625833333332</v>
      </c>
      <c r="S3467" t="s">
        <v>8352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ROUND(SUM((Table1[[#This Row],[pledged]]/Table1[[#This Row],[goal]])*100),0)</f>
        <v>127</v>
      </c>
      <c r="P3468" s="8">
        <f>IFERROR(Table1[[#This Row],[pledged]]/Table1[[#This Row],[backers_count]],"0")</f>
        <v>72.950819672131146</v>
      </c>
      <c r="Q3468" s="13">
        <f>(((Table1[[#This Row],[deadline]]/60)/60)/24)+DATE(1970,1,1)</f>
        <v>42479.977430555555</v>
      </c>
      <c r="R3468" s="13">
        <f>(((Table1[[#This Row],[launched_at]]/60)/60)/24)+DATE(1970,1,1)</f>
        <v>42420.019097222219</v>
      </c>
      <c r="S3468" t="s">
        <v>8352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ROUND(SUM((Table1[[#This Row],[pledged]]/Table1[[#This Row],[goal]])*100),0)</f>
        <v>101</v>
      </c>
      <c r="P3469" s="8">
        <f>IFERROR(Table1[[#This Row],[pledged]]/Table1[[#This Row],[backers_count]],"0")</f>
        <v>64.468085106382972</v>
      </c>
      <c r="Q3469" s="13">
        <f>(((Table1[[#This Row],[deadline]]/60)/60)/24)+DATE(1970,1,1)</f>
        <v>42083.630000000005</v>
      </c>
      <c r="R3469" s="13">
        <f>(((Table1[[#This Row],[launched_at]]/60)/60)/24)+DATE(1970,1,1)</f>
        <v>42053.671666666662</v>
      </c>
      <c r="S3469" t="s">
        <v>8352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ROUND(SUM((Table1[[#This Row],[pledged]]/Table1[[#This Row],[goal]])*100),0)</f>
        <v>122</v>
      </c>
      <c r="P3470" s="8">
        <f>IFERROR(Table1[[#This Row],[pledged]]/Table1[[#This Row],[backers_count]],"0")</f>
        <v>716.35294117647061</v>
      </c>
      <c r="Q3470" s="13">
        <f>(((Table1[[#This Row],[deadline]]/60)/60)/24)+DATE(1970,1,1)</f>
        <v>42634.125</v>
      </c>
      <c r="R3470" s="13">
        <f>(((Table1[[#This Row],[launched_at]]/60)/60)/24)+DATE(1970,1,1)</f>
        <v>42605.765381944439</v>
      </c>
      <c r="S3470" t="s">
        <v>8352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ROUND(SUM((Table1[[#This Row],[pledged]]/Table1[[#This Row],[goal]])*100),0)</f>
        <v>113</v>
      </c>
      <c r="P3471" s="8">
        <f>IFERROR(Table1[[#This Row],[pledged]]/Table1[[#This Row],[backers_count]],"0")</f>
        <v>50.396825396825399</v>
      </c>
      <c r="Q3471" s="13">
        <f>(((Table1[[#This Row],[deadline]]/60)/60)/24)+DATE(1970,1,1)</f>
        <v>42488.641724537039</v>
      </c>
      <c r="R3471" s="13">
        <f>(((Table1[[#This Row],[launched_at]]/60)/60)/24)+DATE(1970,1,1)</f>
        <v>42458.641724537039</v>
      </c>
      <c r="S3471" t="s">
        <v>8352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ROUND(SUM((Table1[[#This Row],[pledged]]/Table1[[#This Row],[goal]])*100),0)</f>
        <v>150</v>
      </c>
      <c r="P3472" s="8">
        <f>IFERROR(Table1[[#This Row],[pledged]]/Table1[[#This Row],[backers_count]],"0")</f>
        <v>41.666666666666664</v>
      </c>
      <c r="Q3472" s="13">
        <f>(((Table1[[#This Row],[deadline]]/60)/60)/24)+DATE(1970,1,1)</f>
        <v>42566.901388888888</v>
      </c>
      <c r="R3472" s="13">
        <f>(((Table1[[#This Row],[launched_at]]/60)/60)/24)+DATE(1970,1,1)</f>
        <v>42529.022013888884</v>
      </c>
      <c r="S3472" t="s">
        <v>8352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ROUND(SUM((Table1[[#This Row],[pledged]]/Table1[[#This Row],[goal]])*100),0)</f>
        <v>215</v>
      </c>
      <c r="P3473" s="8">
        <f>IFERROR(Table1[[#This Row],[pledged]]/Table1[[#This Row],[backers_count]],"0")</f>
        <v>35.766666666666666</v>
      </c>
      <c r="Q3473" s="13">
        <f>(((Table1[[#This Row],[deadline]]/60)/60)/24)+DATE(1970,1,1)</f>
        <v>41882.833333333336</v>
      </c>
      <c r="R3473" s="13">
        <f>(((Table1[[#This Row],[launched_at]]/60)/60)/24)+DATE(1970,1,1)</f>
        <v>41841.820486111108</v>
      </c>
      <c r="S3473" t="s">
        <v>8352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ROUND(SUM((Table1[[#This Row],[pledged]]/Table1[[#This Row],[goal]])*100),0)</f>
        <v>102</v>
      </c>
      <c r="P3474" s="8">
        <f>IFERROR(Table1[[#This Row],[pledged]]/Table1[[#This Row],[backers_count]],"0")</f>
        <v>88.739130434782609</v>
      </c>
      <c r="Q3474" s="13">
        <f>(((Table1[[#This Row],[deadline]]/60)/60)/24)+DATE(1970,1,1)</f>
        <v>41949.249305555553</v>
      </c>
      <c r="R3474" s="13">
        <f>(((Table1[[#This Row],[launched_at]]/60)/60)/24)+DATE(1970,1,1)</f>
        <v>41928.170497685183</v>
      </c>
      <c r="S3474" t="s">
        <v>8352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ROUND(SUM((Table1[[#This Row],[pledged]]/Table1[[#This Row],[goal]])*100),0)</f>
        <v>100</v>
      </c>
      <c r="P3475" s="8">
        <f>IFERROR(Table1[[#This Row],[pledged]]/Table1[[#This Row],[backers_count]],"0")</f>
        <v>148.4848484848485</v>
      </c>
      <c r="Q3475" s="13">
        <f>(((Table1[[#This Row],[deadline]]/60)/60)/24)+DATE(1970,1,1)</f>
        <v>42083.852083333331</v>
      </c>
      <c r="R3475" s="13">
        <f>(((Table1[[#This Row],[launched_at]]/60)/60)/24)+DATE(1970,1,1)</f>
        <v>42062.834444444445</v>
      </c>
      <c r="S3475" t="s">
        <v>8352</v>
      </c>
      <c r="T3475" t="s">
        <v>8316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ROUND(SUM((Table1[[#This Row],[pledged]]/Table1[[#This Row],[goal]])*100),0)</f>
        <v>101</v>
      </c>
      <c r="P3476" s="8">
        <f>IFERROR(Table1[[#This Row],[pledged]]/Table1[[#This Row],[backers_count]],"0")</f>
        <v>51.794871794871796</v>
      </c>
      <c r="Q3476" s="13">
        <f>(((Table1[[#This Row],[deadline]]/60)/60)/24)+DATE(1970,1,1)</f>
        <v>42571.501516203702</v>
      </c>
      <c r="R3476" s="13">
        <f>(((Table1[[#This Row],[launched_at]]/60)/60)/24)+DATE(1970,1,1)</f>
        <v>42541.501516203702</v>
      </c>
      <c r="S3476" t="s">
        <v>8352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ROUND(SUM((Table1[[#This Row],[pledged]]/Table1[[#This Row],[goal]])*100),0)</f>
        <v>113</v>
      </c>
      <c r="P3477" s="8">
        <f>IFERROR(Table1[[#This Row],[pledged]]/Table1[[#This Row],[backers_count]],"0")</f>
        <v>20</v>
      </c>
      <c r="Q3477" s="13">
        <f>(((Table1[[#This Row],[deadline]]/60)/60)/24)+DATE(1970,1,1)</f>
        <v>41946</v>
      </c>
      <c r="R3477" s="13">
        <f>(((Table1[[#This Row],[launched_at]]/60)/60)/24)+DATE(1970,1,1)</f>
        <v>41918.880833333329</v>
      </c>
      <c r="S3477" t="s">
        <v>8352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ROUND(SUM((Table1[[#This Row],[pledged]]/Table1[[#This Row],[goal]])*100),0)</f>
        <v>104</v>
      </c>
      <c r="P3478" s="8">
        <f>IFERROR(Table1[[#This Row],[pledged]]/Table1[[#This Row],[backers_count]],"0")</f>
        <v>52</v>
      </c>
      <c r="Q3478" s="13">
        <f>(((Table1[[#This Row],[deadline]]/60)/60)/24)+DATE(1970,1,1)</f>
        <v>41939.125</v>
      </c>
      <c r="R3478" s="13">
        <f>(((Table1[[#This Row],[launched_at]]/60)/60)/24)+DATE(1970,1,1)</f>
        <v>41921.279976851853</v>
      </c>
      <c r="S3478" t="s">
        <v>8352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ROUND(SUM((Table1[[#This Row],[pledged]]/Table1[[#This Row],[goal]])*100),0)</f>
        <v>115</v>
      </c>
      <c r="P3479" s="8">
        <f>IFERROR(Table1[[#This Row],[pledged]]/Table1[[#This Row],[backers_count]],"0")</f>
        <v>53.230769230769234</v>
      </c>
      <c r="Q3479" s="13">
        <f>(((Table1[[#This Row],[deadline]]/60)/60)/24)+DATE(1970,1,1)</f>
        <v>42141.125</v>
      </c>
      <c r="R3479" s="13">
        <f>(((Table1[[#This Row],[launched_at]]/60)/60)/24)+DATE(1970,1,1)</f>
        <v>42128.736608796295</v>
      </c>
      <c r="S3479" t="s">
        <v>8352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ROUND(SUM((Table1[[#This Row],[pledged]]/Table1[[#This Row],[goal]])*100),0)</f>
        <v>113</v>
      </c>
      <c r="P3480" s="8">
        <f>IFERROR(Table1[[#This Row],[pledged]]/Table1[[#This Row],[backers_count]],"0")</f>
        <v>39.596491228070178</v>
      </c>
      <c r="Q3480" s="13">
        <f>(((Table1[[#This Row],[deadline]]/60)/60)/24)+DATE(1970,1,1)</f>
        <v>42079.875</v>
      </c>
      <c r="R3480" s="13">
        <f>(((Table1[[#This Row],[launched_at]]/60)/60)/24)+DATE(1970,1,1)</f>
        <v>42053.916921296302</v>
      </c>
      <c r="S3480" t="s">
        <v>8352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ROUND(SUM((Table1[[#This Row],[pledged]]/Table1[[#This Row],[goal]])*100),0)</f>
        <v>128</v>
      </c>
      <c r="P3481" s="8">
        <f>IFERROR(Table1[[#This Row],[pledged]]/Table1[[#This Row],[backers_count]],"0")</f>
        <v>34.25</v>
      </c>
      <c r="Q3481" s="13">
        <f>(((Table1[[#This Row],[deadline]]/60)/60)/24)+DATE(1970,1,1)</f>
        <v>41811.855092592588</v>
      </c>
      <c r="R3481" s="13">
        <f>(((Table1[[#This Row],[launched_at]]/60)/60)/24)+DATE(1970,1,1)</f>
        <v>41781.855092592588</v>
      </c>
      <c r="S3481" t="s">
        <v>8352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ROUND(SUM((Table1[[#This Row],[pledged]]/Table1[[#This Row],[goal]])*100),0)</f>
        <v>143</v>
      </c>
      <c r="P3482" s="8">
        <f>IFERROR(Table1[[#This Row],[pledged]]/Table1[[#This Row],[backers_count]],"0")</f>
        <v>164.61538461538461</v>
      </c>
      <c r="Q3482" s="13">
        <f>(((Table1[[#This Row],[deadline]]/60)/60)/24)+DATE(1970,1,1)</f>
        <v>42195.875</v>
      </c>
      <c r="R3482" s="13">
        <f>(((Table1[[#This Row],[launched_at]]/60)/60)/24)+DATE(1970,1,1)</f>
        <v>42171.317442129628</v>
      </c>
      <c r="S3482" t="s">
        <v>8352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ROUND(SUM((Table1[[#This Row],[pledged]]/Table1[[#This Row],[goal]])*100),0)</f>
        <v>119</v>
      </c>
      <c r="P3483" s="8">
        <f>IFERROR(Table1[[#This Row],[pledged]]/Table1[[#This Row],[backers_count]],"0")</f>
        <v>125.05263157894737</v>
      </c>
      <c r="Q3483" s="13">
        <f>(((Table1[[#This Row],[deadline]]/60)/60)/24)+DATE(1970,1,1)</f>
        <v>42006.24754629629</v>
      </c>
      <c r="R3483" s="13">
        <f>(((Table1[[#This Row],[launched_at]]/60)/60)/24)+DATE(1970,1,1)</f>
        <v>41989.24754629629</v>
      </c>
      <c r="S3483" t="s">
        <v>8352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ROUND(SUM((Table1[[#This Row],[pledged]]/Table1[[#This Row],[goal]])*100),0)</f>
        <v>138</v>
      </c>
      <c r="P3484" s="8">
        <f>IFERROR(Table1[[#This Row],[pledged]]/Table1[[#This Row],[backers_count]],"0")</f>
        <v>51.875</v>
      </c>
      <c r="Q3484" s="13">
        <f>(((Table1[[#This Row],[deadline]]/60)/60)/24)+DATE(1970,1,1)</f>
        <v>41826.771597222221</v>
      </c>
      <c r="R3484" s="13">
        <f>(((Table1[[#This Row],[launched_at]]/60)/60)/24)+DATE(1970,1,1)</f>
        <v>41796.771597222221</v>
      </c>
      <c r="S3484" t="s">
        <v>8352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ROUND(SUM((Table1[[#This Row],[pledged]]/Table1[[#This Row],[goal]])*100),0)</f>
        <v>160</v>
      </c>
      <c r="P3485" s="8">
        <f>IFERROR(Table1[[#This Row],[pledged]]/Table1[[#This Row],[backers_count]],"0")</f>
        <v>40.285714285714285</v>
      </c>
      <c r="Q3485" s="13">
        <f>(((Table1[[#This Row],[deadline]]/60)/60)/24)+DATE(1970,1,1)</f>
        <v>41823.668761574074</v>
      </c>
      <c r="R3485" s="13">
        <f>(((Table1[[#This Row],[launched_at]]/60)/60)/24)+DATE(1970,1,1)</f>
        <v>41793.668761574074</v>
      </c>
      <c r="S3485" t="s">
        <v>8352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ROUND(SUM((Table1[[#This Row],[pledged]]/Table1[[#This Row],[goal]])*100),0)</f>
        <v>114</v>
      </c>
      <c r="P3486" s="8">
        <f>IFERROR(Table1[[#This Row],[pledged]]/Table1[[#This Row],[backers_count]],"0")</f>
        <v>64.909090909090907</v>
      </c>
      <c r="Q3486" s="13">
        <f>(((Table1[[#This Row],[deadline]]/60)/60)/24)+DATE(1970,1,1)</f>
        <v>42536.760405092587</v>
      </c>
      <c r="R3486" s="13">
        <f>(((Table1[[#This Row],[launched_at]]/60)/60)/24)+DATE(1970,1,1)</f>
        <v>42506.760405092587</v>
      </c>
      <c r="S3486" t="s">
        <v>8352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ROUND(SUM((Table1[[#This Row],[pledged]]/Table1[[#This Row],[goal]])*100),0)</f>
        <v>101</v>
      </c>
      <c r="P3487" s="8">
        <f>IFERROR(Table1[[#This Row],[pledged]]/Table1[[#This Row],[backers_count]],"0")</f>
        <v>55.333333333333336</v>
      </c>
      <c r="Q3487" s="13">
        <f>(((Table1[[#This Row],[deadline]]/60)/60)/24)+DATE(1970,1,1)</f>
        <v>42402.693055555559</v>
      </c>
      <c r="R3487" s="13">
        <f>(((Table1[[#This Row],[launched_at]]/60)/60)/24)+DATE(1970,1,1)</f>
        <v>42372.693055555559</v>
      </c>
      <c r="S3487" t="s">
        <v>8352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ROUND(SUM((Table1[[#This Row],[pledged]]/Table1[[#This Row],[goal]])*100),0)</f>
        <v>155</v>
      </c>
      <c r="P3488" s="8">
        <f>IFERROR(Table1[[#This Row],[pledged]]/Table1[[#This Row],[backers_count]],"0")</f>
        <v>83.142857142857139</v>
      </c>
      <c r="Q3488" s="13">
        <f>(((Table1[[#This Row],[deadline]]/60)/60)/24)+DATE(1970,1,1)</f>
        <v>42158.290972222225</v>
      </c>
      <c r="R3488" s="13">
        <f>(((Table1[[#This Row],[launched_at]]/60)/60)/24)+DATE(1970,1,1)</f>
        <v>42126.87501157407</v>
      </c>
      <c r="S3488" t="s">
        <v>8352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ROUND(SUM((Table1[[#This Row],[pledged]]/Table1[[#This Row],[goal]])*100),0)</f>
        <v>128</v>
      </c>
      <c r="P3489" s="8">
        <f>IFERROR(Table1[[#This Row],[pledged]]/Table1[[#This Row],[backers_count]],"0")</f>
        <v>38.712121212121211</v>
      </c>
      <c r="Q3489" s="13">
        <f>(((Table1[[#This Row],[deadline]]/60)/60)/24)+DATE(1970,1,1)</f>
        <v>42179.940416666665</v>
      </c>
      <c r="R3489" s="13">
        <f>(((Table1[[#This Row],[launched_at]]/60)/60)/24)+DATE(1970,1,1)</f>
        <v>42149.940416666665</v>
      </c>
      <c r="S3489" t="s">
        <v>8352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ROUND(SUM((Table1[[#This Row],[pledged]]/Table1[[#This Row],[goal]])*100),0)</f>
        <v>121</v>
      </c>
      <c r="P3490" s="8">
        <f>IFERROR(Table1[[#This Row],[pledged]]/Table1[[#This Row],[backers_count]],"0")</f>
        <v>125.37931034482759</v>
      </c>
      <c r="Q3490" s="13">
        <f>(((Table1[[#This Row],[deadline]]/60)/60)/24)+DATE(1970,1,1)</f>
        <v>42111.666666666672</v>
      </c>
      <c r="R3490" s="13">
        <f>(((Table1[[#This Row],[launched_at]]/60)/60)/24)+DATE(1970,1,1)</f>
        <v>42087.768055555556</v>
      </c>
      <c r="S3490" t="s">
        <v>8352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ROUND(SUM((Table1[[#This Row],[pledged]]/Table1[[#This Row],[goal]])*100),0)</f>
        <v>113</v>
      </c>
      <c r="P3491" s="8">
        <f>IFERROR(Table1[[#This Row],[pledged]]/Table1[[#This Row],[backers_count]],"0")</f>
        <v>78.263888888888886</v>
      </c>
      <c r="Q3491" s="13">
        <f>(((Table1[[#This Row],[deadline]]/60)/60)/24)+DATE(1970,1,1)</f>
        <v>41783.875</v>
      </c>
      <c r="R3491" s="13">
        <f>(((Table1[[#This Row],[launched_at]]/60)/60)/24)+DATE(1970,1,1)</f>
        <v>41753.635775462964</v>
      </c>
      <c r="S3491" t="s">
        <v>8352</v>
      </c>
      <c r="T3491" t="s">
        <v>8316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ROUND(SUM((Table1[[#This Row],[pledged]]/Table1[[#This Row],[goal]])*100),0)</f>
        <v>128</v>
      </c>
      <c r="P3492" s="8">
        <f>IFERROR(Table1[[#This Row],[pledged]]/Table1[[#This Row],[backers_count]],"0")</f>
        <v>47.222222222222221</v>
      </c>
      <c r="Q3492" s="13">
        <f>(((Table1[[#This Row],[deadline]]/60)/60)/24)+DATE(1970,1,1)</f>
        <v>42473.802361111113</v>
      </c>
      <c r="R3492" s="13">
        <f>(((Table1[[#This Row],[launched_at]]/60)/60)/24)+DATE(1970,1,1)</f>
        <v>42443.802361111113</v>
      </c>
      <c r="S3492" t="s">
        <v>8352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ROUND(SUM((Table1[[#This Row],[pledged]]/Table1[[#This Row],[goal]])*100),0)</f>
        <v>158</v>
      </c>
      <c r="P3493" s="8">
        <f>IFERROR(Table1[[#This Row],[pledged]]/Table1[[#This Row],[backers_count]],"0")</f>
        <v>79.099999999999994</v>
      </c>
      <c r="Q3493" s="13">
        <f>(((Table1[[#This Row],[deadline]]/60)/60)/24)+DATE(1970,1,1)</f>
        <v>42142.249814814815</v>
      </c>
      <c r="R3493" s="13">
        <f>(((Table1[[#This Row],[launched_at]]/60)/60)/24)+DATE(1970,1,1)</f>
        <v>42121.249814814815</v>
      </c>
      <c r="S3493" t="s">
        <v>8352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ROUND(SUM((Table1[[#This Row],[pledged]]/Table1[[#This Row],[goal]])*100),0)</f>
        <v>105</v>
      </c>
      <c r="P3494" s="8">
        <f>IFERROR(Table1[[#This Row],[pledged]]/Table1[[#This Row],[backers_count]],"0")</f>
        <v>114.29199999999999</v>
      </c>
      <c r="Q3494" s="13">
        <f>(((Table1[[#This Row],[deadline]]/60)/60)/24)+DATE(1970,1,1)</f>
        <v>42303.009224537032</v>
      </c>
      <c r="R3494" s="13">
        <f>(((Table1[[#This Row],[launched_at]]/60)/60)/24)+DATE(1970,1,1)</f>
        <v>42268.009224537032</v>
      </c>
      <c r="S3494" t="s">
        <v>8352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ROUND(SUM((Table1[[#This Row],[pledged]]/Table1[[#This Row],[goal]])*100),0)</f>
        <v>100</v>
      </c>
      <c r="P3495" s="8">
        <f>IFERROR(Table1[[#This Row],[pledged]]/Table1[[#This Row],[backers_count]],"0")</f>
        <v>51.724137931034484</v>
      </c>
      <c r="Q3495" s="13">
        <f>(((Table1[[#This Row],[deadline]]/60)/60)/24)+DATE(1970,1,1)</f>
        <v>41868.21597222222</v>
      </c>
      <c r="R3495" s="13">
        <f>(((Table1[[#This Row],[launched_at]]/60)/60)/24)+DATE(1970,1,1)</f>
        <v>41848.866157407407</v>
      </c>
      <c r="S3495" t="s">
        <v>8352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ROUND(SUM((Table1[[#This Row],[pledged]]/Table1[[#This Row],[goal]])*100),0)</f>
        <v>100</v>
      </c>
      <c r="P3496" s="8">
        <f>IFERROR(Table1[[#This Row],[pledged]]/Table1[[#This Row],[backers_count]],"0")</f>
        <v>30.76923076923077</v>
      </c>
      <c r="Q3496" s="13">
        <f>(((Table1[[#This Row],[deadline]]/60)/60)/24)+DATE(1970,1,1)</f>
        <v>42700.25</v>
      </c>
      <c r="R3496" s="13">
        <f>(((Table1[[#This Row],[launched_at]]/60)/60)/24)+DATE(1970,1,1)</f>
        <v>42689.214988425927</v>
      </c>
      <c r="S3496" t="s">
        <v>8352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ROUND(SUM((Table1[[#This Row],[pledged]]/Table1[[#This Row],[goal]])*100),0)</f>
        <v>107</v>
      </c>
      <c r="P3497" s="8">
        <f>IFERROR(Table1[[#This Row],[pledged]]/Table1[[#This Row],[backers_count]],"0")</f>
        <v>74.208333333333329</v>
      </c>
      <c r="Q3497" s="13">
        <f>(((Table1[[#This Row],[deadline]]/60)/60)/24)+DATE(1970,1,1)</f>
        <v>41944.720833333333</v>
      </c>
      <c r="R3497" s="13">
        <f>(((Table1[[#This Row],[launched_at]]/60)/60)/24)+DATE(1970,1,1)</f>
        <v>41915.762835648151</v>
      </c>
      <c r="S3497" t="s">
        <v>8352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ROUND(SUM((Table1[[#This Row],[pledged]]/Table1[[#This Row],[goal]])*100),0)</f>
        <v>124</v>
      </c>
      <c r="P3498" s="8">
        <f>IFERROR(Table1[[#This Row],[pledged]]/Table1[[#This Row],[backers_count]],"0")</f>
        <v>47.846153846153847</v>
      </c>
      <c r="Q3498" s="13">
        <f>(((Table1[[#This Row],[deadline]]/60)/60)/24)+DATE(1970,1,1)</f>
        <v>42624.846828703703</v>
      </c>
      <c r="R3498" s="13">
        <f>(((Table1[[#This Row],[launched_at]]/60)/60)/24)+DATE(1970,1,1)</f>
        <v>42584.846828703703</v>
      </c>
      <c r="S3498" t="s">
        <v>8352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ROUND(SUM((Table1[[#This Row],[pledged]]/Table1[[#This Row],[goal]])*100),0)</f>
        <v>109</v>
      </c>
      <c r="P3499" s="8">
        <f>IFERROR(Table1[[#This Row],[pledged]]/Table1[[#This Row],[backers_count]],"0")</f>
        <v>34.408163265306122</v>
      </c>
      <c r="Q3499" s="13">
        <f>(((Table1[[#This Row],[deadline]]/60)/60)/24)+DATE(1970,1,1)</f>
        <v>42523.916666666672</v>
      </c>
      <c r="R3499" s="13">
        <f>(((Table1[[#This Row],[launched_at]]/60)/60)/24)+DATE(1970,1,1)</f>
        <v>42511.741944444439</v>
      </c>
      <c r="S3499" t="s">
        <v>8352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ROUND(SUM((Table1[[#This Row],[pledged]]/Table1[[#This Row],[goal]])*100),0)</f>
        <v>102</v>
      </c>
      <c r="P3500" s="8">
        <f>IFERROR(Table1[[#This Row],[pledged]]/Table1[[#This Row],[backers_count]],"0")</f>
        <v>40.238095238095241</v>
      </c>
      <c r="Q3500" s="13">
        <f>(((Table1[[#This Row],[deadline]]/60)/60)/24)+DATE(1970,1,1)</f>
        <v>42518.905555555553</v>
      </c>
      <c r="R3500" s="13">
        <f>(((Table1[[#This Row],[launched_at]]/60)/60)/24)+DATE(1970,1,1)</f>
        <v>42459.15861111111</v>
      </c>
      <c r="S3500" t="s">
        <v>8352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ROUND(SUM((Table1[[#This Row],[pledged]]/Table1[[#This Row],[goal]])*100),0)</f>
        <v>106</v>
      </c>
      <c r="P3501" s="8">
        <f>IFERROR(Table1[[#This Row],[pledged]]/Table1[[#This Row],[backers_count]],"0")</f>
        <v>60.285714285714285</v>
      </c>
      <c r="Q3501" s="13">
        <f>(((Table1[[#This Row],[deadline]]/60)/60)/24)+DATE(1970,1,1)</f>
        <v>42186.290972222225</v>
      </c>
      <c r="R3501" s="13">
        <f>(((Table1[[#This Row],[launched_at]]/60)/60)/24)+DATE(1970,1,1)</f>
        <v>42132.036168981482</v>
      </c>
      <c r="S3501" t="s">
        <v>8352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ROUND(SUM((Table1[[#This Row],[pledged]]/Table1[[#This Row],[goal]])*100),0)</f>
        <v>106</v>
      </c>
      <c r="P3502" s="8">
        <f>IFERROR(Table1[[#This Row],[pledged]]/Table1[[#This Row],[backers_count]],"0")</f>
        <v>25.30952380952381</v>
      </c>
      <c r="Q3502" s="13">
        <f>(((Table1[[#This Row],[deadline]]/60)/60)/24)+DATE(1970,1,1)</f>
        <v>42436.207638888889</v>
      </c>
      <c r="R3502" s="13">
        <f>(((Table1[[#This Row],[launched_at]]/60)/60)/24)+DATE(1970,1,1)</f>
        <v>42419.91942129629</v>
      </c>
      <c r="S3502" t="s">
        <v>8352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ROUND(SUM((Table1[[#This Row],[pledged]]/Table1[[#This Row],[goal]])*100),0)</f>
        <v>101</v>
      </c>
      <c r="P3503" s="8">
        <f>IFERROR(Table1[[#This Row],[pledged]]/Table1[[#This Row],[backers_count]],"0")</f>
        <v>35.952380952380949</v>
      </c>
      <c r="Q3503" s="13">
        <f>(((Table1[[#This Row],[deadline]]/60)/60)/24)+DATE(1970,1,1)</f>
        <v>42258.763831018514</v>
      </c>
      <c r="R3503" s="13">
        <f>(((Table1[[#This Row],[launched_at]]/60)/60)/24)+DATE(1970,1,1)</f>
        <v>42233.763831018514</v>
      </c>
      <c r="S3503" t="s">
        <v>8352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ROUND(SUM((Table1[[#This Row],[pledged]]/Table1[[#This Row],[goal]])*100),0)</f>
        <v>105</v>
      </c>
      <c r="P3504" s="8">
        <f>IFERROR(Table1[[#This Row],[pledged]]/Table1[[#This Row],[backers_count]],"0")</f>
        <v>136</v>
      </c>
      <c r="Q3504" s="13">
        <f>(((Table1[[#This Row],[deadline]]/60)/60)/24)+DATE(1970,1,1)</f>
        <v>42445.165972222225</v>
      </c>
      <c r="R3504" s="13">
        <f>(((Table1[[#This Row],[launched_at]]/60)/60)/24)+DATE(1970,1,1)</f>
        <v>42430.839398148149</v>
      </c>
      <c r="S3504" t="s">
        <v>8352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ROUND(SUM((Table1[[#This Row],[pledged]]/Table1[[#This Row],[goal]])*100),0)</f>
        <v>108</v>
      </c>
      <c r="P3505" s="8">
        <f>IFERROR(Table1[[#This Row],[pledged]]/Table1[[#This Row],[backers_count]],"0")</f>
        <v>70.763157894736835</v>
      </c>
      <c r="Q3505" s="13">
        <f>(((Table1[[#This Row],[deadline]]/60)/60)/24)+DATE(1970,1,1)</f>
        <v>42575.478333333333</v>
      </c>
      <c r="R3505" s="13">
        <f>(((Table1[[#This Row],[launched_at]]/60)/60)/24)+DATE(1970,1,1)</f>
        <v>42545.478333333333</v>
      </c>
      <c r="S3505" t="s">
        <v>8352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ROUND(SUM((Table1[[#This Row],[pledged]]/Table1[[#This Row],[goal]])*100),0)</f>
        <v>100</v>
      </c>
      <c r="P3506" s="8">
        <f>IFERROR(Table1[[#This Row],[pledged]]/Table1[[#This Row],[backers_count]],"0")</f>
        <v>125</v>
      </c>
      <c r="Q3506" s="13">
        <f>(((Table1[[#This Row],[deadline]]/60)/60)/24)+DATE(1970,1,1)</f>
        <v>42327.790405092594</v>
      </c>
      <c r="R3506" s="13">
        <f>(((Table1[[#This Row],[launched_at]]/60)/60)/24)+DATE(1970,1,1)</f>
        <v>42297.748738425929</v>
      </c>
      <c r="S3506" t="s">
        <v>8352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ROUND(SUM((Table1[[#This Row],[pledged]]/Table1[[#This Row],[goal]])*100),0)</f>
        <v>104</v>
      </c>
      <c r="P3507" s="8">
        <f>IFERROR(Table1[[#This Row],[pledged]]/Table1[[#This Row],[backers_count]],"0")</f>
        <v>66.512820512820511</v>
      </c>
      <c r="Q3507" s="13">
        <f>(((Table1[[#This Row],[deadline]]/60)/60)/24)+DATE(1970,1,1)</f>
        <v>41772.166666666664</v>
      </c>
      <c r="R3507" s="13">
        <f>(((Table1[[#This Row],[launched_at]]/60)/60)/24)+DATE(1970,1,1)</f>
        <v>41760.935706018521</v>
      </c>
      <c r="S3507" t="s">
        <v>8352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ROUND(SUM((Table1[[#This Row],[pledged]]/Table1[[#This Row],[goal]])*100),0)</f>
        <v>102</v>
      </c>
      <c r="P3508" s="8">
        <f>IFERROR(Table1[[#This Row],[pledged]]/Table1[[#This Row],[backers_count]],"0")</f>
        <v>105</v>
      </c>
      <c r="Q3508" s="13">
        <f>(((Table1[[#This Row],[deadline]]/60)/60)/24)+DATE(1970,1,1)</f>
        <v>41874.734259259261</v>
      </c>
      <c r="R3508" s="13">
        <f>(((Table1[[#This Row],[launched_at]]/60)/60)/24)+DATE(1970,1,1)</f>
        <v>41829.734259259261</v>
      </c>
      <c r="S3508" t="s">
        <v>8352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ROUND(SUM((Table1[[#This Row],[pledged]]/Table1[[#This Row],[goal]])*100),0)</f>
        <v>104</v>
      </c>
      <c r="P3509" s="8">
        <f>IFERROR(Table1[[#This Row],[pledged]]/Table1[[#This Row],[backers_count]],"0")</f>
        <v>145</v>
      </c>
      <c r="Q3509" s="13">
        <f>(((Table1[[#This Row],[deadline]]/60)/60)/24)+DATE(1970,1,1)</f>
        <v>42521.92288194444</v>
      </c>
      <c r="R3509" s="13">
        <f>(((Table1[[#This Row],[launched_at]]/60)/60)/24)+DATE(1970,1,1)</f>
        <v>42491.92288194444</v>
      </c>
      <c r="S3509" t="s">
        <v>8352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ROUND(SUM((Table1[[#This Row],[pledged]]/Table1[[#This Row],[goal]])*100),0)</f>
        <v>180</v>
      </c>
      <c r="P3510" s="8">
        <f>IFERROR(Table1[[#This Row],[pledged]]/Table1[[#This Row],[backers_count]],"0")</f>
        <v>12</v>
      </c>
      <c r="Q3510" s="13">
        <f>(((Table1[[#This Row],[deadline]]/60)/60)/24)+DATE(1970,1,1)</f>
        <v>42500.875</v>
      </c>
      <c r="R3510" s="13">
        <f>(((Table1[[#This Row],[launched_at]]/60)/60)/24)+DATE(1970,1,1)</f>
        <v>42477.729780092588</v>
      </c>
      <c r="S3510" t="s">
        <v>8352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ROUND(SUM((Table1[[#This Row],[pledged]]/Table1[[#This Row],[goal]])*100),0)</f>
        <v>106</v>
      </c>
      <c r="P3511" s="8">
        <f>IFERROR(Table1[[#This Row],[pledged]]/Table1[[#This Row],[backers_count]],"0")</f>
        <v>96.666666666666671</v>
      </c>
      <c r="Q3511" s="13">
        <f>(((Table1[[#This Row],[deadline]]/60)/60)/24)+DATE(1970,1,1)</f>
        <v>41964.204861111109</v>
      </c>
      <c r="R3511" s="13">
        <f>(((Table1[[#This Row],[launched_at]]/60)/60)/24)+DATE(1970,1,1)</f>
        <v>41950.859560185185</v>
      </c>
      <c r="S3511" t="s">
        <v>8352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ROUND(SUM((Table1[[#This Row],[pledged]]/Table1[[#This Row],[goal]])*100),0)</f>
        <v>101</v>
      </c>
      <c r="P3512" s="8">
        <f>IFERROR(Table1[[#This Row],[pledged]]/Table1[[#This Row],[backers_count]],"0")</f>
        <v>60.333333333333336</v>
      </c>
      <c r="Q3512" s="13">
        <f>(((Table1[[#This Row],[deadline]]/60)/60)/24)+DATE(1970,1,1)</f>
        <v>41822.62090277778</v>
      </c>
      <c r="R3512" s="13">
        <f>(((Table1[[#This Row],[launched_at]]/60)/60)/24)+DATE(1970,1,1)</f>
        <v>41802.62090277778</v>
      </c>
      <c r="S3512" t="s">
        <v>8352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ROUND(SUM((Table1[[#This Row],[pledged]]/Table1[[#This Row],[goal]])*100),0)</f>
        <v>101</v>
      </c>
      <c r="P3513" s="8">
        <f>IFERROR(Table1[[#This Row],[pledged]]/Table1[[#This Row],[backers_count]],"0")</f>
        <v>79.89473684210526</v>
      </c>
      <c r="Q3513" s="13">
        <f>(((Table1[[#This Row],[deadline]]/60)/60)/24)+DATE(1970,1,1)</f>
        <v>41950.770833333336</v>
      </c>
      <c r="R3513" s="13">
        <f>(((Table1[[#This Row],[launched_at]]/60)/60)/24)+DATE(1970,1,1)</f>
        <v>41927.873784722222</v>
      </c>
      <c r="S3513" t="s">
        <v>8352</v>
      </c>
      <c r="T3513" t="s">
        <v>8316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ROUND(SUM((Table1[[#This Row],[pledged]]/Table1[[#This Row],[goal]])*100),0)</f>
        <v>100</v>
      </c>
      <c r="P3514" s="8">
        <f>IFERROR(Table1[[#This Row],[pledged]]/Table1[[#This Row],[backers_count]],"0")</f>
        <v>58.823529411764703</v>
      </c>
      <c r="Q3514" s="13">
        <f>(((Table1[[#This Row],[deadline]]/60)/60)/24)+DATE(1970,1,1)</f>
        <v>42117.49527777778</v>
      </c>
      <c r="R3514" s="13">
        <f>(((Table1[[#This Row],[launched_at]]/60)/60)/24)+DATE(1970,1,1)</f>
        <v>42057.536944444444</v>
      </c>
      <c r="S3514" t="s">
        <v>8352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ROUND(SUM((Table1[[#This Row],[pledged]]/Table1[[#This Row],[goal]])*100),0)</f>
        <v>118</v>
      </c>
      <c r="P3515" s="8">
        <f>IFERROR(Table1[[#This Row],[pledged]]/Table1[[#This Row],[backers_count]],"0")</f>
        <v>75.340909090909093</v>
      </c>
      <c r="Q3515" s="13">
        <f>(((Table1[[#This Row],[deadline]]/60)/60)/24)+DATE(1970,1,1)</f>
        <v>41794.207638888889</v>
      </c>
      <c r="R3515" s="13">
        <f>(((Table1[[#This Row],[launched_at]]/60)/60)/24)+DATE(1970,1,1)</f>
        <v>41781.096203703702</v>
      </c>
      <c r="S3515" t="s">
        <v>8352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ROUND(SUM((Table1[[#This Row],[pledged]]/Table1[[#This Row],[goal]])*100),0)</f>
        <v>110</v>
      </c>
      <c r="P3516" s="8">
        <f>IFERROR(Table1[[#This Row],[pledged]]/Table1[[#This Row],[backers_count]],"0")</f>
        <v>55</v>
      </c>
      <c r="Q3516" s="13">
        <f>(((Table1[[#This Row],[deadline]]/60)/60)/24)+DATE(1970,1,1)</f>
        <v>42037.207638888889</v>
      </c>
      <c r="R3516" s="13">
        <f>(((Table1[[#This Row],[launched_at]]/60)/60)/24)+DATE(1970,1,1)</f>
        <v>42020.846666666665</v>
      </c>
      <c r="S3516" t="s">
        <v>8352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ROUND(SUM((Table1[[#This Row],[pledged]]/Table1[[#This Row],[goal]])*100),0)</f>
        <v>103</v>
      </c>
      <c r="P3517" s="8">
        <f>IFERROR(Table1[[#This Row],[pledged]]/Table1[[#This Row],[backers_count]],"0")</f>
        <v>66.956521739130437</v>
      </c>
      <c r="Q3517" s="13">
        <f>(((Table1[[#This Row],[deadline]]/60)/60)/24)+DATE(1970,1,1)</f>
        <v>42155.772812499999</v>
      </c>
      <c r="R3517" s="13">
        <f>(((Table1[[#This Row],[launched_at]]/60)/60)/24)+DATE(1970,1,1)</f>
        <v>42125.772812499999</v>
      </c>
      <c r="S3517" t="s">
        <v>8352</v>
      </c>
      <c r="T3517" t="s">
        <v>8316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ROUND(SUM((Table1[[#This Row],[pledged]]/Table1[[#This Row],[goal]])*100),0)</f>
        <v>100</v>
      </c>
      <c r="P3518" s="8">
        <f>IFERROR(Table1[[#This Row],[pledged]]/Table1[[#This Row],[backers_count]],"0")</f>
        <v>227.27272727272728</v>
      </c>
      <c r="Q3518" s="13">
        <f>(((Table1[[#This Row],[deadline]]/60)/60)/24)+DATE(1970,1,1)</f>
        <v>41890.125</v>
      </c>
      <c r="R3518" s="13">
        <f>(((Table1[[#This Row],[launched_at]]/60)/60)/24)+DATE(1970,1,1)</f>
        <v>41856.010069444441</v>
      </c>
      <c r="S3518" t="s">
        <v>8352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ROUND(SUM((Table1[[#This Row],[pledged]]/Table1[[#This Row],[goal]])*100),0)</f>
        <v>100</v>
      </c>
      <c r="P3519" s="8">
        <f>IFERROR(Table1[[#This Row],[pledged]]/Table1[[#This Row],[backers_count]],"0")</f>
        <v>307.69230769230768</v>
      </c>
      <c r="Q3519" s="13">
        <f>(((Table1[[#This Row],[deadline]]/60)/60)/24)+DATE(1970,1,1)</f>
        <v>41824.458333333336</v>
      </c>
      <c r="R3519" s="13">
        <f>(((Table1[[#This Row],[launched_at]]/60)/60)/24)+DATE(1970,1,1)</f>
        <v>41794.817523148151</v>
      </c>
      <c r="S3519" t="s">
        <v>8352</v>
      </c>
      <c r="T3519" t="s">
        <v>8316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ROUND(SUM((Table1[[#This Row],[pledged]]/Table1[[#This Row],[goal]])*100),0)</f>
        <v>110</v>
      </c>
      <c r="P3520" s="8">
        <f>IFERROR(Table1[[#This Row],[pledged]]/Table1[[#This Row],[backers_count]],"0")</f>
        <v>50.020909090909093</v>
      </c>
      <c r="Q3520" s="13">
        <f>(((Table1[[#This Row],[deadline]]/60)/60)/24)+DATE(1970,1,1)</f>
        <v>41914.597916666666</v>
      </c>
      <c r="R3520" s="13">
        <f>(((Table1[[#This Row],[launched_at]]/60)/60)/24)+DATE(1970,1,1)</f>
        <v>41893.783553240741</v>
      </c>
      <c r="S3520" t="s">
        <v>8352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ROUND(SUM((Table1[[#This Row],[pledged]]/Table1[[#This Row],[goal]])*100),0)</f>
        <v>101</v>
      </c>
      <c r="P3521" s="8">
        <f>IFERROR(Table1[[#This Row],[pledged]]/Table1[[#This Row],[backers_count]],"0")</f>
        <v>72.392857142857139</v>
      </c>
      <c r="Q3521" s="13">
        <f>(((Table1[[#This Row],[deadline]]/60)/60)/24)+DATE(1970,1,1)</f>
        <v>42067.598958333328</v>
      </c>
      <c r="R3521" s="13">
        <f>(((Table1[[#This Row],[launched_at]]/60)/60)/24)+DATE(1970,1,1)</f>
        <v>42037.598958333328</v>
      </c>
      <c r="S3521" t="s">
        <v>8352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ROUND(SUM((Table1[[#This Row],[pledged]]/Table1[[#This Row],[goal]])*100),0)</f>
        <v>101</v>
      </c>
      <c r="P3522" s="8">
        <f>IFERROR(Table1[[#This Row],[pledged]]/Table1[[#This Row],[backers_count]],"0")</f>
        <v>95.952380952380949</v>
      </c>
      <c r="Q3522" s="13">
        <f>(((Table1[[#This Row],[deadline]]/60)/60)/24)+DATE(1970,1,1)</f>
        <v>42253.57430555555</v>
      </c>
      <c r="R3522" s="13">
        <f>(((Table1[[#This Row],[launched_at]]/60)/60)/24)+DATE(1970,1,1)</f>
        <v>42227.824212962965</v>
      </c>
      <c r="S3522" t="s">
        <v>8352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ROUND(SUM((Table1[[#This Row],[pledged]]/Table1[[#This Row],[goal]])*100),0)</f>
        <v>169</v>
      </c>
      <c r="P3523" s="8">
        <f>IFERROR(Table1[[#This Row],[pledged]]/Table1[[#This Row],[backers_count]],"0")</f>
        <v>45.615384615384613</v>
      </c>
      <c r="Q3523" s="13">
        <f>(((Table1[[#This Row],[deadline]]/60)/60)/24)+DATE(1970,1,1)</f>
        <v>41911.361342592594</v>
      </c>
      <c r="R3523" s="13">
        <f>(((Table1[[#This Row],[launched_at]]/60)/60)/24)+DATE(1970,1,1)</f>
        <v>41881.361342592594</v>
      </c>
      <c r="S3523" t="s">
        <v>8352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ROUND(SUM((Table1[[#This Row],[pledged]]/Table1[[#This Row],[goal]])*100),0)</f>
        <v>100</v>
      </c>
      <c r="P3524" s="8">
        <f>IFERROR(Table1[[#This Row],[pledged]]/Table1[[#This Row],[backers_count]],"0")</f>
        <v>41.029411764705884</v>
      </c>
      <c r="Q3524" s="13">
        <f>(((Table1[[#This Row],[deadline]]/60)/60)/24)+DATE(1970,1,1)</f>
        <v>42262.420833333337</v>
      </c>
      <c r="R3524" s="13">
        <f>(((Table1[[#This Row],[launched_at]]/60)/60)/24)+DATE(1970,1,1)</f>
        <v>42234.789884259255</v>
      </c>
      <c r="S3524" t="s">
        <v>8352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ROUND(SUM((Table1[[#This Row],[pledged]]/Table1[[#This Row],[goal]])*100),0)</f>
        <v>114</v>
      </c>
      <c r="P3525" s="8">
        <f>IFERROR(Table1[[#This Row],[pledged]]/Table1[[#This Row],[backers_count]],"0")</f>
        <v>56.825000000000003</v>
      </c>
      <c r="Q3525" s="13">
        <f>(((Table1[[#This Row],[deadline]]/60)/60)/24)+DATE(1970,1,1)</f>
        <v>42638.958333333328</v>
      </c>
      <c r="R3525" s="13">
        <f>(((Table1[[#This Row],[launched_at]]/60)/60)/24)+DATE(1970,1,1)</f>
        <v>42581.397546296299</v>
      </c>
      <c r="S3525" t="s">
        <v>8352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ROUND(SUM((Table1[[#This Row],[pledged]]/Table1[[#This Row],[goal]])*100),0)</f>
        <v>102</v>
      </c>
      <c r="P3526" s="8">
        <f>IFERROR(Table1[[#This Row],[pledged]]/Table1[[#This Row],[backers_count]],"0")</f>
        <v>137.24324324324326</v>
      </c>
      <c r="Q3526" s="13">
        <f>(((Table1[[#This Row],[deadline]]/60)/60)/24)+DATE(1970,1,1)</f>
        <v>41895.166666666664</v>
      </c>
      <c r="R3526" s="13">
        <f>(((Table1[[#This Row],[launched_at]]/60)/60)/24)+DATE(1970,1,1)</f>
        <v>41880.76357638889</v>
      </c>
      <c r="S3526" t="s">
        <v>8352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ROUND(SUM((Table1[[#This Row],[pledged]]/Table1[[#This Row],[goal]])*100),0)</f>
        <v>106</v>
      </c>
      <c r="P3527" s="8">
        <f>IFERROR(Table1[[#This Row],[pledged]]/Table1[[#This Row],[backers_count]],"0")</f>
        <v>75.714285714285708</v>
      </c>
      <c r="Q3527" s="13">
        <f>(((Table1[[#This Row],[deadline]]/60)/60)/24)+DATE(1970,1,1)</f>
        <v>42225.666666666672</v>
      </c>
      <c r="R3527" s="13">
        <f>(((Table1[[#This Row],[launched_at]]/60)/60)/24)+DATE(1970,1,1)</f>
        <v>42214.6956712963</v>
      </c>
      <c r="S3527" t="s">
        <v>8352</v>
      </c>
      <c r="T3527" t="s">
        <v>8316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ROUND(SUM((Table1[[#This Row],[pledged]]/Table1[[#This Row],[goal]])*100),0)</f>
        <v>102</v>
      </c>
      <c r="P3528" s="8">
        <f>IFERROR(Table1[[#This Row],[pledged]]/Table1[[#This Row],[backers_count]],"0")</f>
        <v>99</v>
      </c>
      <c r="Q3528" s="13">
        <f>(((Table1[[#This Row],[deadline]]/60)/60)/24)+DATE(1970,1,1)</f>
        <v>42488.249305555553</v>
      </c>
      <c r="R3528" s="13">
        <f>(((Table1[[#This Row],[launched_at]]/60)/60)/24)+DATE(1970,1,1)</f>
        <v>42460.335312499999</v>
      </c>
      <c r="S3528" t="s">
        <v>8352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ROUND(SUM((Table1[[#This Row],[pledged]]/Table1[[#This Row],[goal]])*100),0)</f>
        <v>117</v>
      </c>
      <c r="P3529" s="8">
        <f>IFERROR(Table1[[#This Row],[pledged]]/Table1[[#This Row],[backers_count]],"0")</f>
        <v>81.569767441860463</v>
      </c>
      <c r="Q3529" s="13">
        <f>(((Table1[[#This Row],[deadline]]/60)/60)/24)+DATE(1970,1,1)</f>
        <v>42196.165972222225</v>
      </c>
      <c r="R3529" s="13">
        <f>(((Table1[[#This Row],[launched_at]]/60)/60)/24)+DATE(1970,1,1)</f>
        <v>42167.023206018523</v>
      </c>
      <c r="S3529" t="s">
        <v>8352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ROUND(SUM((Table1[[#This Row],[pledged]]/Table1[[#This Row],[goal]])*100),0)</f>
        <v>101</v>
      </c>
      <c r="P3530" s="8">
        <f>IFERROR(Table1[[#This Row],[pledged]]/Table1[[#This Row],[backers_count]],"0")</f>
        <v>45.108108108108105</v>
      </c>
      <c r="Q3530" s="13">
        <f>(((Table1[[#This Row],[deadline]]/60)/60)/24)+DATE(1970,1,1)</f>
        <v>42753.50136574074</v>
      </c>
      <c r="R3530" s="13">
        <f>(((Table1[[#This Row],[launched_at]]/60)/60)/24)+DATE(1970,1,1)</f>
        <v>42733.50136574074</v>
      </c>
      <c r="S3530" t="s">
        <v>8352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ROUND(SUM((Table1[[#This Row],[pledged]]/Table1[[#This Row],[goal]])*100),0)</f>
        <v>132</v>
      </c>
      <c r="P3531" s="8">
        <f>IFERROR(Table1[[#This Row],[pledged]]/Table1[[#This Row],[backers_count]],"0")</f>
        <v>36.666666666666664</v>
      </c>
      <c r="Q3531" s="13">
        <f>(((Table1[[#This Row],[deadline]]/60)/60)/24)+DATE(1970,1,1)</f>
        <v>42198.041666666672</v>
      </c>
      <c r="R3531" s="13">
        <f>(((Table1[[#This Row],[launched_at]]/60)/60)/24)+DATE(1970,1,1)</f>
        <v>42177.761782407411</v>
      </c>
      <c r="S3531" t="s">
        <v>8352</v>
      </c>
      <c r="T3531" t="s">
        <v>8316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ROUND(SUM((Table1[[#This Row],[pledged]]/Table1[[#This Row],[goal]])*100),0)</f>
        <v>100</v>
      </c>
      <c r="P3532" s="8">
        <f>IFERROR(Table1[[#This Row],[pledged]]/Table1[[#This Row],[backers_count]],"0")</f>
        <v>125</v>
      </c>
      <c r="Q3532" s="13">
        <f>(((Table1[[#This Row],[deadline]]/60)/60)/24)+DATE(1970,1,1)</f>
        <v>42470.833333333328</v>
      </c>
      <c r="R3532" s="13">
        <f>(((Table1[[#This Row],[launched_at]]/60)/60)/24)+DATE(1970,1,1)</f>
        <v>42442.623344907406</v>
      </c>
      <c r="S3532" t="s">
        <v>8352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ROUND(SUM((Table1[[#This Row],[pledged]]/Table1[[#This Row],[goal]])*100),0)</f>
        <v>128</v>
      </c>
      <c r="P3533" s="8">
        <f>IFERROR(Table1[[#This Row],[pledged]]/Table1[[#This Row],[backers_count]],"0")</f>
        <v>49.230769230769234</v>
      </c>
      <c r="Q3533" s="13">
        <f>(((Table1[[#This Row],[deadline]]/60)/60)/24)+DATE(1970,1,1)</f>
        <v>42551.654328703706</v>
      </c>
      <c r="R3533" s="13">
        <f>(((Table1[[#This Row],[launched_at]]/60)/60)/24)+DATE(1970,1,1)</f>
        <v>42521.654328703706</v>
      </c>
      <c r="S3533" t="s">
        <v>8352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ROUND(SUM((Table1[[#This Row],[pledged]]/Table1[[#This Row],[goal]])*100),0)</f>
        <v>119</v>
      </c>
      <c r="P3534" s="8">
        <f>IFERROR(Table1[[#This Row],[pledged]]/Table1[[#This Row],[backers_count]],"0")</f>
        <v>42.296296296296298</v>
      </c>
      <c r="Q3534" s="13">
        <f>(((Table1[[#This Row],[deadline]]/60)/60)/24)+DATE(1970,1,1)</f>
        <v>41900.165972222225</v>
      </c>
      <c r="R3534" s="13">
        <f>(((Table1[[#This Row],[launched_at]]/60)/60)/24)+DATE(1970,1,1)</f>
        <v>41884.599849537037</v>
      </c>
      <c r="S3534" t="s">
        <v>8352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ROUND(SUM((Table1[[#This Row],[pledged]]/Table1[[#This Row],[goal]])*100),0)</f>
        <v>126</v>
      </c>
      <c r="P3535" s="8">
        <f>IFERROR(Table1[[#This Row],[pledged]]/Table1[[#This Row],[backers_count]],"0")</f>
        <v>78.875</v>
      </c>
      <c r="Q3535" s="13">
        <f>(((Table1[[#This Row],[deadline]]/60)/60)/24)+DATE(1970,1,1)</f>
        <v>42319.802858796291</v>
      </c>
      <c r="R3535" s="13">
        <f>(((Table1[[#This Row],[launched_at]]/60)/60)/24)+DATE(1970,1,1)</f>
        <v>42289.761192129634</v>
      </c>
      <c r="S3535" t="s">
        <v>8352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ROUND(SUM((Table1[[#This Row],[pledged]]/Table1[[#This Row],[goal]])*100),0)</f>
        <v>156</v>
      </c>
      <c r="P3536" s="8">
        <f>IFERROR(Table1[[#This Row],[pledged]]/Table1[[#This Row],[backers_count]],"0")</f>
        <v>38.284313725490193</v>
      </c>
      <c r="Q3536" s="13">
        <f>(((Table1[[#This Row],[deadline]]/60)/60)/24)+DATE(1970,1,1)</f>
        <v>42278.6252662037</v>
      </c>
      <c r="R3536" s="13">
        <f>(((Table1[[#This Row],[launched_at]]/60)/60)/24)+DATE(1970,1,1)</f>
        <v>42243.6252662037</v>
      </c>
      <c r="S3536" t="s">
        <v>8352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ROUND(SUM((Table1[[#This Row],[pledged]]/Table1[[#This Row],[goal]])*100),0)</f>
        <v>103</v>
      </c>
      <c r="P3537" s="8">
        <f>IFERROR(Table1[[#This Row],[pledged]]/Table1[[#This Row],[backers_count]],"0")</f>
        <v>44.847826086956523</v>
      </c>
      <c r="Q3537" s="13">
        <f>(((Table1[[#This Row],[deadline]]/60)/60)/24)+DATE(1970,1,1)</f>
        <v>42279.75</v>
      </c>
      <c r="R3537" s="13">
        <f>(((Table1[[#This Row],[launched_at]]/60)/60)/24)+DATE(1970,1,1)</f>
        <v>42248.640162037031</v>
      </c>
      <c r="S3537" t="s">
        <v>8352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ROUND(SUM((Table1[[#This Row],[pledged]]/Table1[[#This Row],[goal]])*100),0)</f>
        <v>153</v>
      </c>
      <c r="P3538" s="8">
        <f>IFERROR(Table1[[#This Row],[pledged]]/Table1[[#This Row],[backers_count]],"0")</f>
        <v>13.529411764705882</v>
      </c>
      <c r="Q3538" s="13">
        <f>(((Table1[[#This Row],[deadline]]/60)/60)/24)+DATE(1970,1,1)</f>
        <v>42358.499305555553</v>
      </c>
      <c r="R3538" s="13">
        <f>(((Table1[[#This Row],[launched_at]]/60)/60)/24)+DATE(1970,1,1)</f>
        <v>42328.727141203708</v>
      </c>
      <c r="S3538" t="s">
        <v>8352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ROUND(SUM((Table1[[#This Row],[pledged]]/Table1[[#This Row],[goal]])*100),0)</f>
        <v>180</v>
      </c>
      <c r="P3539" s="8">
        <f>IFERROR(Table1[[#This Row],[pledged]]/Table1[[#This Row],[backers_count]],"0")</f>
        <v>43.5</v>
      </c>
      <c r="Q3539" s="13">
        <f>(((Table1[[#This Row],[deadline]]/60)/60)/24)+DATE(1970,1,1)</f>
        <v>41960.332638888889</v>
      </c>
      <c r="R3539" s="13">
        <f>(((Table1[[#This Row],[launched_at]]/60)/60)/24)+DATE(1970,1,1)</f>
        <v>41923.354351851849</v>
      </c>
      <c r="S3539" t="s">
        <v>8352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ROUND(SUM((Table1[[#This Row],[pledged]]/Table1[[#This Row],[goal]])*100),0)</f>
        <v>128</v>
      </c>
      <c r="P3540" s="8">
        <f>IFERROR(Table1[[#This Row],[pledged]]/Table1[[#This Row],[backers_count]],"0")</f>
        <v>30.951807228915662</v>
      </c>
      <c r="Q3540" s="13">
        <f>(((Table1[[#This Row],[deadline]]/60)/60)/24)+DATE(1970,1,1)</f>
        <v>42599.420601851853</v>
      </c>
      <c r="R3540" s="13">
        <f>(((Table1[[#This Row],[launched_at]]/60)/60)/24)+DATE(1970,1,1)</f>
        <v>42571.420601851853</v>
      </c>
      <c r="S3540" t="s">
        <v>8352</v>
      </c>
      <c r="T3540" t="s">
        <v>8316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ROUND(SUM((Table1[[#This Row],[pledged]]/Table1[[#This Row],[goal]])*100),0)</f>
        <v>120</v>
      </c>
      <c r="P3541" s="8">
        <f>IFERROR(Table1[[#This Row],[pledged]]/Table1[[#This Row],[backers_count]],"0")</f>
        <v>55.230769230769234</v>
      </c>
      <c r="Q3541" s="13">
        <f>(((Table1[[#This Row],[deadline]]/60)/60)/24)+DATE(1970,1,1)</f>
        <v>42621.756041666667</v>
      </c>
      <c r="R3541" s="13">
        <f>(((Table1[[#This Row],[launched_at]]/60)/60)/24)+DATE(1970,1,1)</f>
        <v>42600.756041666667</v>
      </c>
      <c r="S3541" t="s">
        <v>8352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ROUND(SUM((Table1[[#This Row],[pledged]]/Table1[[#This Row],[goal]])*100),0)</f>
        <v>123</v>
      </c>
      <c r="P3542" s="8">
        <f>IFERROR(Table1[[#This Row],[pledged]]/Table1[[#This Row],[backers_count]],"0")</f>
        <v>46.125</v>
      </c>
      <c r="Q3542" s="13">
        <f>(((Table1[[#This Row],[deadline]]/60)/60)/24)+DATE(1970,1,1)</f>
        <v>42547.003368055557</v>
      </c>
      <c r="R3542" s="13">
        <f>(((Table1[[#This Row],[launched_at]]/60)/60)/24)+DATE(1970,1,1)</f>
        <v>42517.003368055557</v>
      </c>
      <c r="S3542" t="s">
        <v>8352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ROUND(SUM((Table1[[#This Row],[pledged]]/Table1[[#This Row],[goal]])*100),0)</f>
        <v>105</v>
      </c>
      <c r="P3543" s="8">
        <f>IFERROR(Table1[[#This Row],[pledged]]/Table1[[#This Row],[backers_count]],"0")</f>
        <v>39.375</v>
      </c>
      <c r="Q3543" s="13">
        <f>(((Table1[[#This Row],[deadline]]/60)/60)/24)+DATE(1970,1,1)</f>
        <v>42247.730034722219</v>
      </c>
      <c r="R3543" s="13">
        <f>(((Table1[[#This Row],[launched_at]]/60)/60)/24)+DATE(1970,1,1)</f>
        <v>42222.730034722219</v>
      </c>
      <c r="S3543" t="s">
        <v>8352</v>
      </c>
      <c r="T3543" t="s">
        <v>8316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ROUND(SUM((Table1[[#This Row],[pledged]]/Table1[[#This Row],[goal]])*100),0)</f>
        <v>102</v>
      </c>
      <c r="P3544" s="8">
        <f>IFERROR(Table1[[#This Row],[pledged]]/Table1[[#This Row],[backers_count]],"0")</f>
        <v>66.152941176470591</v>
      </c>
      <c r="Q3544" s="13">
        <f>(((Table1[[#This Row],[deadline]]/60)/60)/24)+DATE(1970,1,1)</f>
        <v>41889.599791666667</v>
      </c>
      <c r="R3544" s="13">
        <f>(((Table1[[#This Row],[launched_at]]/60)/60)/24)+DATE(1970,1,1)</f>
        <v>41829.599791666667</v>
      </c>
      <c r="S3544" t="s">
        <v>8352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ROUND(SUM((Table1[[#This Row],[pledged]]/Table1[[#This Row],[goal]])*100),0)</f>
        <v>105</v>
      </c>
      <c r="P3545" s="8">
        <f>IFERROR(Table1[[#This Row],[pledged]]/Table1[[#This Row],[backers_count]],"0")</f>
        <v>54.137931034482762</v>
      </c>
      <c r="Q3545" s="13">
        <f>(((Table1[[#This Row],[deadline]]/60)/60)/24)+DATE(1970,1,1)</f>
        <v>42180.755312499998</v>
      </c>
      <c r="R3545" s="13">
        <f>(((Table1[[#This Row],[launched_at]]/60)/60)/24)+DATE(1970,1,1)</f>
        <v>42150.755312499998</v>
      </c>
      <c r="S3545" t="s">
        <v>8352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ROUND(SUM((Table1[[#This Row],[pledged]]/Table1[[#This Row],[goal]])*100),0)</f>
        <v>100</v>
      </c>
      <c r="P3546" s="8">
        <f>IFERROR(Table1[[#This Row],[pledged]]/Table1[[#This Row],[backers_count]],"0")</f>
        <v>104.16666666666667</v>
      </c>
      <c r="Q3546" s="13">
        <f>(((Table1[[#This Row],[deadline]]/60)/60)/24)+DATE(1970,1,1)</f>
        <v>42070.831678240742</v>
      </c>
      <c r="R3546" s="13">
        <f>(((Table1[[#This Row],[launched_at]]/60)/60)/24)+DATE(1970,1,1)</f>
        <v>42040.831678240742</v>
      </c>
      <c r="S3546" t="s">
        <v>8352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ROUND(SUM((Table1[[#This Row],[pledged]]/Table1[[#This Row],[goal]])*100),0)</f>
        <v>100</v>
      </c>
      <c r="P3547" s="8">
        <f>IFERROR(Table1[[#This Row],[pledged]]/Table1[[#This Row],[backers_count]],"0")</f>
        <v>31.375</v>
      </c>
      <c r="Q3547" s="13">
        <f>(((Table1[[#This Row],[deadline]]/60)/60)/24)+DATE(1970,1,1)</f>
        <v>42105.807395833333</v>
      </c>
      <c r="R3547" s="13">
        <f>(((Table1[[#This Row],[launched_at]]/60)/60)/24)+DATE(1970,1,1)</f>
        <v>42075.807395833333</v>
      </c>
      <c r="S3547" t="s">
        <v>8352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ROUND(SUM((Table1[[#This Row],[pledged]]/Table1[[#This Row],[goal]])*100),0)</f>
        <v>102</v>
      </c>
      <c r="P3548" s="8">
        <f>IFERROR(Table1[[#This Row],[pledged]]/Table1[[#This Row],[backers_count]],"0")</f>
        <v>59.210526315789473</v>
      </c>
      <c r="Q3548" s="13">
        <f>(((Table1[[#This Row],[deadline]]/60)/60)/24)+DATE(1970,1,1)</f>
        <v>42095.165972222225</v>
      </c>
      <c r="R3548" s="13">
        <f>(((Table1[[#This Row],[launched_at]]/60)/60)/24)+DATE(1970,1,1)</f>
        <v>42073.660694444443</v>
      </c>
      <c r="S3548" t="s">
        <v>8352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ROUND(SUM((Table1[[#This Row],[pledged]]/Table1[[#This Row],[goal]])*100),0)</f>
        <v>114</v>
      </c>
      <c r="P3549" s="8">
        <f>IFERROR(Table1[[#This Row],[pledged]]/Table1[[#This Row],[backers_count]],"0")</f>
        <v>119.17633928571429</v>
      </c>
      <c r="Q3549" s="13">
        <f>(((Table1[[#This Row],[deadline]]/60)/60)/24)+DATE(1970,1,1)</f>
        <v>42504.165972222225</v>
      </c>
      <c r="R3549" s="13">
        <f>(((Table1[[#This Row],[launched_at]]/60)/60)/24)+DATE(1970,1,1)</f>
        <v>42480.078715277778</v>
      </c>
      <c r="S3549" t="s">
        <v>8352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ROUND(SUM((Table1[[#This Row],[pledged]]/Table1[[#This Row],[goal]])*100),0)</f>
        <v>102</v>
      </c>
      <c r="P3550" s="8">
        <f>IFERROR(Table1[[#This Row],[pledged]]/Table1[[#This Row],[backers_count]],"0")</f>
        <v>164.61538461538461</v>
      </c>
      <c r="Q3550" s="13">
        <f>(((Table1[[#This Row],[deadline]]/60)/60)/24)+DATE(1970,1,1)</f>
        <v>42434.041666666672</v>
      </c>
      <c r="R3550" s="13">
        <f>(((Table1[[#This Row],[launched_at]]/60)/60)/24)+DATE(1970,1,1)</f>
        <v>42411.942291666666</v>
      </c>
      <c r="S3550" t="s">
        <v>8352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ROUND(SUM((Table1[[#This Row],[pledged]]/Table1[[#This Row],[goal]])*100),0)</f>
        <v>102</v>
      </c>
      <c r="P3551" s="8">
        <f>IFERROR(Table1[[#This Row],[pledged]]/Table1[[#This Row],[backers_count]],"0")</f>
        <v>24.285714285714285</v>
      </c>
      <c r="Q3551" s="13">
        <f>(((Table1[[#This Row],[deadline]]/60)/60)/24)+DATE(1970,1,1)</f>
        <v>42251.394363425927</v>
      </c>
      <c r="R3551" s="13">
        <f>(((Table1[[#This Row],[launched_at]]/60)/60)/24)+DATE(1970,1,1)</f>
        <v>42223.394363425927</v>
      </c>
      <c r="S3551" t="s">
        <v>8352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ROUND(SUM((Table1[[#This Row],[pledged]]/Table1[[#This Row],[goal]])*100),0)</f>
        <v>105</v>
      </c>
      <c r="P3552" s="8">
        <f>IFERROR(Table1[[#This Row],[pledged]]/Table1[[#This Row],[backers_count]],"0")</f>
        <v>40.9375</v>
      </c>
      <c r="Q3552" s="13">
        <f>(((Table1[[#This Row],[deadline]]/60)/60)/24)+DATE(1970,1,1)</f>
        <v>42492.893495370372</v>
      </c>
      <c r="R3552" s="13">
        <f>(((Table1[[#This Row],[launched_at]]/60)/60)/24)+DATE(1970,1,1)</f>
        <v>42462.893495370372</v>
      </c>
      <c r="S3552" t="s">
        <v>8352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ROUND(SUM((Table1[[#This Row],[pledged]]/Table1[[#This Row],[goal]])*100),0)</f>
        <v>102</v>
      </c>
      <c r="P3553" s="8">
        <f>IFERROR(Table1[[#This Row],[pledged]]/Table1[[#This Row],[backers_count]],"0")</f>
        <v>61.1</v>
      </c>
      <c r="Q3553" s="13">
        <f>(((Table1[[#This Row],[deadline]]/60)/60)/24)+DATE(1970,1,1)</f>
        <v>41781.921527777777</v>
      </c>
      <c r="R3553" s="13">
        <f>(((Table1[[#This Row],[launched_at]]/60)/60)/24)+DATE(1970,1,1)</f>
        <v>41753.515856481477</v>
      </c>
      <c r="S3553" t="s">
        <v>8352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ROUND(SUM((Table1[[#This Row],[pledged]]/Table1[[#This Row],[goal]])*100),0)</f>
        <v>100</v>
      </c>
      <c r="P3554" s="8">
        <f>IFERROR(Table1[[#This Row],[pledged]]/Table1[[#This Row],[backers_count]],"0")</f>
        <v>38.65</v>
      </c>
      <c r="Q3554" s="13">
        <f>(((Table1[[#This Row],[deadline]]/60)/60)/24)+DATE(1970,1,1)</f>
        <v>41818.587083333332</v>
      </c>
      <c r="R3554" s="13">
        <f>(((Table1[[#This Row],[launched_at]]/60)/60)/24)+DATE(1970,1,1)</f>
        <v>41788.587083333332</v>
      </c>
      <c r="S3554" t="s">
        <v>8352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ROUND(SUM((Table1[[#This Row],[pledged]]/Table1[[#This Row],[goal]])*100),0)</f>
        <v>106</v>
      </c>
      <c r="P3555" s="8">
        <f>IFERROR(Table1[[#This Row],[pledged]]/Table1[[#This Row],[backers_count]],"0")</f>
        <v>56.20192307692308</v>
      </c>
      <c r="Q3555" s="13">
        <f>(((Table1[[#This Row],[deadline]]/60)/60)/24)+DATE(1970,1,1)</f>
        <v>42228</v>
      </c>
      <c r="R3555" s="13">
        <f>(((Table1[[#This Row],[launched_at]]/60)/60)/24)+DATE(1970,1,1)</f>
        <v>42196.028703703705</v>
      </c>
      <c r="S3555" t="s">
        <v>8352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ROUND(SUM((Table1[[#This Row],[pledged]]/Table1[[#This Row],[goal]])*100),0)</f>
        <v>113</v>
      </c>
      <c r="P3556" s="8">
        <f>IFERROR(Table1[[#This Row],[pledged]]/Table1[[#This Row],[backers_count]],"0")</f>
        <v>107.00207547169811</v>
      </c>
      <c r="Q3556" s="13">
        <f>(((Table1[[#This Row],[deadline]]/60)/60)/24)+DATE(1970,1,1)</f>
        <v>42046.708333333328</v>
      </c>
      <c r="R3556" s="13">
        <f>(((Table1[[#This Row],[launched_at]]/60)/60)/24)+DATE(1970,1,1)</f>
        <v>42016.050451388888</v>
      </c>
      <c r="S3556" t="s">
        <v>8352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ROUND(SUM((Table1[[#This Row],[pledged]]/Table1[[#This Row],[goal]])*100),0)</f>
        <v>100</v>
      </c>
      <c r="P3557" s="8">
        <f>IFERROR(Table1[[#This Row],[pledged]]/Table1[[#This Row],[backers_count]],"0")</f>
        <v>171.42857142857142</v>
      </c>
      <c r="Q3557" s="13">
        <f>(((Table1[[#This Row],[deadline]]/60)/60)/24)+DATE(1970,1,1)</f>
        <v>42691.483726851846</v>
      </c>
      <c r="R3557" s="13">
        <f>(((Table1[[#This Row],[launched_at]]/60)/60)/24)+DATE(1970,1,1)</f>
        <v>42661.442060185189</v>
      </c>
      <c r="S3557" t="s">
        <v>8352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ROUND(SUM((Table1[[#This Row],[pledged]]/Table1[[#This Row],[goal]])*100),0)</f>
        <v>100</v>
      </c>
      <c r="P3558" s="8">
        <f>IFERROR(Table1[[#This Row],[pledged]]/Table1[[#This Row],[backers_count]],"0")</f>
        <v>110.5</v>
      </c>
      <c r="Q3558" s="13">
        <f>(((Table1[[#This Row],[deadline]]/60)/60)/24)+DATE(1970,1,1)</f>
        <v>41868.649583333332</v>
      </c>
      <c r="R3558" s="13">
        <f>(((Table1[[#This Row],[launched_at]]/60)/60)/24)+DATE(1970,1,1)</f>
        <v>41808.649583333332</v>
      </c>
      <c r="S3558" t="s">
        <v>8352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ROUND(SUM((Table1[[#This Row],[pledged]]/Table1[[#This Row],[goal]])*100),0)</f>
        <v>100</v>
      </c>
      <c r="P3559" s="8">
        <f>IFERROR(Table1[[#This Row],[pledged]]/Table1[[#This Row],[backers_count]],"0")</f>
        <v>179.27598566308242</v>
      </c>
      <c r="Q3559" s="13">
        <f>(((Table1[[#This Row],[deadline]]/60)/60)/24)+DATE(1970,1,1)</f>
        <v>41764.276747685188</v>
      </c>
      <c r="R3559" s="13">
        <f>(((Table1[[#This Row],[launched_at]]/60)/60)/24)+DATE(1970,1,1)</f>
        <v>41730.276747685188</v>
      </c>
      <c r="S3559" t="s">
        <v>8352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ROUND(SUM((Table1[[#This Row],[pledged]]/Table1[[#This Row],[goal]])*100),0)</f>
        <v>144</v>
      </c>
      <c r="P3560" s="8">
        <f>IFERROR(Table1[[#This Row],[pledged]]/Table1[[#This Row],[backers_count]],"0")</f>
        <v>22.90909090909091</v>
      </c>
      <c r="Q3560" s="13">
        <f>(((Table1[[#This Row],[deadline]]/60)/60)/24)+DATE(1970,1,1)</f>
        <v>42181.875</v>
      </c>
      <c r="R3560" s="13">
        <f>(((Table1[[#This Row],[launched_at]]/60)/60)/24)+DATE(1970,1,1)</f>
        <v>42139.816840277781</v>
      </c>
      <c r="S3560" t="s">
        <v>8352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ROUND(SUM((Table1[[#This Row],[pledged]]/Table1[[#This Row],[goal]])*100),0)</f>
        <v>104</v>
      </c>
      <c r="P3561" s="8">
        <f>IFERROR(Table1[[#This Row],[pledged]]/Table1[[#This Row],[backers_count]],"0")</f>
        <v>43.125</v>
      </c>
      <c r="Q3561" s="13">
        <f>(((Table1[[#This Row],[deadline]]/60)/60)/24)+DATE(1970,1,1)</f>
        <v>42216.373611111107</v>
      </c>
      <c r="R3561" s="13">
        <f>(((Table1[[#This Row],[launched_at]]/60)/60)/24)+DATE(1970,1,1)</f>
        <v>42194.096157407403</v>
      </c>
      <c r="S3561" t="s">
        <v>8352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ROUND(SUM((Table1[[#This Row],[pledged]]/Table1[[#This Row],[goal]])*100),0)</f>
        <v>108</v>
      </c>
      <c r="P3562" s="8">
        <f>IFERROR(Table1[[#This Row],[pledged]]/Table1[[#This Row],[backers_count]],"0")</f>
        <v>46.891891891891895</v>
      </c>
      <c r="Q3562" s="13">
        <f>(((Table1[[#This Row],[deadline]]/60)/60)/24)+DATE(1970,1,1)</f>
        <v>42151.114583333328</v>
      </c>
      <c r="R3562" s="13">
        <f>(((Table1[[#This Row],[launched_at]]/60)/60)/24)+DATE(1970,1,1)</f>
        <v>42115.889652777783</v>
      </c>
      <c r="S3562" t="s">
        <v>8352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ROUND(SUM((Table1[[#This Row],[pledged]]/Table1[[#This Row],[goal]])*100),0)</f>
        <v>102</v>
      </c>
      <c r="P3563" s="8">
        <f>IFERROR(Table1[[#This Row],[pledged]]/Table1[[#This Row],[backers_count]],"0")</f>
        <v>47.407407407407405</v>
      </c>
      <c r="Q3563" s="13">
        <f>(((Table1[[#This Row],[deadline]]/60)/60)/24)+DATE(1970,1,1)</f>
        <v>42221.774999999994</v>
      </c>
      <c r="R3563" s="13">
        <f>(((Table1[[#This Row],[launched_at]]/60)/60)/24)+DATE(1970,1,1)</f>
        <v>42203.680300925931</v>
      </c>
      <c r="S3563" t="s">
        <v>8352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ROUND(SUM((Table1[[#This Row],[pledged]]/Table1[[#This Row],[goal]])*100),0)</f>
        <v>149</v>
      </c>
      <c r="P3564" s="8">
        <f>IFERROR(Table1[[#This Row],[pledged]]/Table1[[#This Row],[backers_count]],"0")</f>
        <v>15.129032258064516</v>
      </c>
      <c r="Q3564" s="13">
        <f>(((Table1[[#This Row],[deadline]]/60)/60)/24)+DATE(1970,1,1)</f>
        <v>42442.916666666672</v>
      </c>
      <c r="R3564" s="13">
        <f>(((Table1[[#This Row],[launched_at]]/60)/60)/24)+DATE(1970,1,1)</f>
        <v>42433.761886574073</v>
      </c>
      <c r="S3564" t="s">
        <v>8352</v>
      </c>
      <c r="T3564" t="s">
        <v>8316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ROUND(SUM((Table1[[#This Row],[pledged]]/Table1[[#This Row],[goal]])*100),0)</f>
        <v>105</v>
      </c>
      <c r="P3565" s="8">
        <f>IFERROR(Table1[[#This Row],[pledged]]/Table1[[#This Row],[backers_count]],"0")</f>
        <v>21.098000000000003</v>
      </c>
      <c r="Q3565" s="13">
        <f>(((Table1[[#This Row],[deadline]]/60)/60)/24)+DATE(1970,1,1)</f>
        <v>42583.791666666672</v>
      </c>
      <c r="R3565" s="13">
        <f>(((Table1[[#This Row],[launched_at]]/60)/60)/24)+DATE(1970,1,1)</f>
        <v>42555.671944444446</v>
      </c>
      <c r="S3565" t="s">
        <v>8352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ROUND(SUM((Table1[[#This Row],[pledged]]/Table1[[#This Row],[goal]])*100),0)</f>
        <v>101</v>
      </c>
      <c r="P3566" s="8">
        <f>IFERROR(Table1[[#This Row],[pledged]]/Table1[[#This Row],[backers_count]],"0")</f>
        <v>59.117647058823529</v>
      </c>
      <c r="Q3566" s="13">
        <f>(((Table1[[#This Row],[deadline]]/60)/60)/24)+DATE(1970,1,1)</f>
        <v>42282.666666666672</v>
      </c>
      <c r="R3566" s="13">
        <f>(((Table1[[#This Row],[launched_at]]/60)/60)/24)+DATE(1970,1,1)</f>
        <v>42236.623252314821</v>
      </c>
      <c r="S3566" t="s">
        <v>8352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ROUND(SUM((Table1[[#This Row],[pledged]]/Table1[[#This Row],[goal]])*100),0)</f>
        <v>131</v>
      </c>
      <c r="P3567" s="8">
        <f>IFERROR(Table1[[#This Row],[pledged]]/Table1[[#This Row],[backers_count]],"0")</f>
        <v>97.916666666666671</v>
      </c>
      <c r="Q3567" s="13">
        <f>(((Table1[[#This Row],[deadline]]/60)/60)/24)+DATE(1970,1,1)</f>
        <v>42004.743148148147</v>
      </c>
      <c r="R3567" s="13">
        <f>(((Table1[[#This Row],[launched_at]]/60)/60)/24)+DATE(1970,1,1)</f>
        <v>41974.743148148147</v>
      </c>
      <c r="S3567" t="s">
        <v>8352</v>
      </c>
      <c r="T3567" t="s">
        <v>8316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ROUND(SUM((Table1[[#This Row],[pledged]]/Table1[[#This Row],[goal]])*100),0)</f>
        <v>105</v>
      </c>
      <c r="P3568" s="8">
        <f>IFERROR(Table1[[#This Row],[pledged]]/Table1[[#This Row],[backers_count]],"0")</f>
        <v>55.131578947368418</v>
      </c>
      <c r="Q3568" s="13">
        <f>(((Table1[[#This Row],[deadline]]/60)/60)/24)+DATE(1970,1,1)</f>
        <v>42027.507905092592</v>
      </c>
      <c r="R3568" s="13">
        <f>(((Table1[[#This Row],[launched_at]]/60)/60)/24)+DATE(1970,1,1)</f>
        <v>41997.507905092592</v>
      </c>
      <c r="S3568" t="s">
        <v>8352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ROUND(SUM((Table1[[#This Row],[pledged]]/Table1[[#This Row],[goal]])*100),0)</f>
        <v>109</v>
      </c>
      <c r="P3569" s="8">
        <f>IFERROR(Table1[[#This Row],[pledged]]/Table1[[#This Row],[backers_count]],"0")</f>
        <v>26.536585365853657</v>
      </c>
      <c r="Q3569" s="13">
        <f>(((Table1[[#This Row],[deadline]]/60)/60)/24)+DATE(1970,1,1)</f>
        <v>42165.810694444444</v>
      </c>
      <c r="R3569" s="13">
        <f>(((Table1[[#This Row],[launched_at]]/60)/60)/24)+DATE(1970,1,1)</f>
        <v>42135.810694444444</v>
      </c>
      <c r="S3569" t="s">
        <v>8352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ROUND(SUM((Table1[[#This Row],[pledged]]/Table1[[#This Row],[goal]])*100),0)</f>
        <v>111</v>
      </c>
      <c r="P3570" s="8">
        <f>IFERROR(Table1[[#This Row],[pledged]]/Table1[[#This Row],[backers_count]],"0")</f>
        <v>58.421052631578945</v>
      </c>
      <c r="Q3570" s="13">
        <f>(((Table1[[#This Row],[deadline]]/60)/60)/24)+DATE(1970,1,1)</f>
        <v>41899.740671296298</v>
      </c>
      <c r="R3570" s="13">
        <f>(((Table1[[#This Row],[launched_at]]/60)/60)/24)+DATE(1970,1,1)</f>
        <v>41869.740671296298</v>
      </c>
      <c r="S3570" t="s">
        <v>8352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ROUND(SUM((Table1[[#This Row],[pledged]]/Table1[[#This Row],[goal]])*100),0)</f>
        <v>100</v>
      </c>
      <c r="P3571" s="8">
        <f>IFERROR(Table1[[#This Row],[pledged]]/Table1[[#This Row],[backers_count]],"0")</f>
        <v>122.53658536585365</v>
      </c>
      <c r="Q3571" s="13">
        <f>(((Table1[[#This Row],[deadline]]/60)/60)/24)+DATE(1970,1,1)</f>
        <v>42012.688611111109</v>
      </c>
      <c r="R3571" s="13">
        <f>(((Table1[[#This Row],[launched_at]]/60)/60)/24)+DATE(1970,1,1)</f>
        <v>41982.688611111109</v>
      </c>
      <c r="S3571" t="s">
        <v>8352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ROUND(SUM((Table1[[#This Row],[pledged]]/Table1[[#This Row],[goal]])*100),0)</f>
        <v>114</v>
      </c>
      <c r="P3572" s="8">
        <f>IFERROR(Table1[[#This Row],[pledged]]/Table1[[#This Row],[backers_count]],"0")</f>
        <v>87.961538461538467</v>
      </c>
      <c r="Q3572" s="13">
        <f>(((Table1[[#This Row],[deadline]]/60)/60)/24)+DATE(1970,1,1)</f>
        <v>42004.291666666672</v>
      </c>
      <c r="R3572" s="13">
        <f>(((Table1[[#This Row],[launched_at]]/60)/60)/24)+DATE(1970,1,1)</f>
        <v>41976.331979166673</v>
      </c>
      <c r="S3572" t="s">
        <v>8352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ROUND(SUM((Table1[[#This Row],[pledged]]/Table1[[#This Row],[goal]])*100),0)</f>
        <v>122</v>
      </c>
      <c r="P3573" s="8">
        <f>IFERROR(Table1[[#This Row],[pledged]]/Table1[[#This Row],[backers_count]],"0")</f>
        <v>73.239999999999995</v>
      </c>
      <c r="Q3573" s="13">
        <f>(((Table1[[#This Row],[deadline]]/60)/60)/24)+DATE(1970,1,1)</f>
        <v>41942.858946759261</v>
      </c>
      <c r="R3573" s="13">
        <f>(((Table1[[#This Row],[launched_at]]/60)/60)/24)+DATE(1970,1,1)</f>
        <v>41912.858946759261</v>
      </c>
      <c r="S3573" t="s">
        <v>8352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ROUND(SUM((Table1[[#This Row],[pledged]]/Table1[[#This Row],[goal]])*100),0)</f>
        <v>100</v>
      </c>
      <c r="P3574" s="8">
        <f>IFERROR(Table1[[#This Row],[pledged]]/Table1[[#This Row],[backers_count]],"0")</f>
        <v>55.555555555555557</v>
      </c>
      <c r="Q3574" s="13">
        <f>(((Table1[[#This Row],[deadline]]/60)/60)/24)+DATE(1970,1,1)</f>
        <v>42176.570393518516</v>
      </c>
      <c r="R3574" s="13">
        <f>(((Table1[[#This Row],[launched_at]]/60)/60)/24)+DATE(1970,1,1)</f>
        <v>42146.570393518516</v>
      </c>
      <c r="S3574" t="s">
        <v>8352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ROUND(SUM((Table1[[#This Row],[pledged]]/Table1[[#This Row],[goal]])*100),0)</f>
        <v>103</v>
      </c>
      <c r="P3575" s="8">
        <f>IFERROR(Table1[[#This Row],[pledged]]/Table1[[#This Row],[backers_count]],"0")</f>
        <v>39.53846153846154</v>
      </c>
      <c r="Q3575" s="13">
        <f>(((Table1[[#This Row],[deadline]]/60)/60)/24)+DATE(1970,1,1)</f>
        <v>41951.417199074072</v>
      </c>
      <c r="R3575" s="13">
        <f>(((Table1[[#This Row],[launched_at]]/60)/60)/24)+DATE(1970,1,1)</f>
        <v>41921.375532407408</v>
      </c>
      <c r="S3575" t="s">
        <v>8352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ROUND(SUM((Table1[[#This Row],[pledged]]/Table1[[#This Row],[goal]])*100),0)</f>
        <v>106</v>
      </c>
      <c r="P3576" s="8">
        <f>IFERROR(Table1[[#This Row],[pledged]]/Table1[[#This Row],[backers_count]],"0")</f>
        <v>136.77777777777777</v>
      </c>
      <c r="Q3576" s="13">
        <f>(((Table1[[#This Row],[deadline]]/60)/60)/24)+DATE(1970,1,1)</f>
        <v>41956.984351851846</v>
      </c>
      <c r="R3576" s="13">
        <f>(((Table1[[#This Row],[launched_at]]/60)/60)/24)+DATE(1970,1,1)</f>
        <v>41926.942685185182</v>
      </c>
      <c r="S3576" t="s">
        <v>8352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ROUND(SUM((Table1[[#This Row],[pledged]]/Table1[[#This Row],[goal]])*100),0)</f>
        <v>101</v>
      </c>
      <c r="P3577" s="8">
        <f>IFERROR(Table1[[#This Row],[pledged]]/Table1[[#This Row],[backers_count]],"0")</f>
        <v>99.343137254901961</v>
      </c>
      <c r="Q3577" s="13">
        <f>(((Table1[[#This Row],[deadline]]/60)/60)/24)+DATE(1970,1,1)</f>
        <v>42593.165972222225</v>
      </c>
      <c r="R3577" s="13">
        <f>(((Table1[[#This Row],[launched_at]]/60)/60)/24)+DATE(1970,1,1)</f>
        <v>42561.783877314811</v>
      </c>
      <c r="S3577" t="s">
        <v>8352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ROUND(SUM((Table1[[#This Row],[pledged]]/Table1[[#This Row],[goal]])*100),0)</f>
        <v>100</v>
      </c>
      <c r="P3578" s="8">
        <f>IFERROR(Table1[[#This Row],[pledged]]/Table1[[#This Row],[backers_count]],"0")</f>
        <v>20</v>
      </c>
      <c r="Q3578" s="13">
        <f>(((Table1[[#This Row],[deadline]]/60)/60)/24)+DATE(1970,1,1)</f>
        <v>42709.590902777782</v>
      </c>
      <c r="R3578" s="13">
        <f>(((Table1[[#This Row],[launched_at]]/60)/60)/24)+DATE(1970,1,1)</f>
        <v>42649.54923611111</v>
      </c>
      <c r="S3578" t="s">
        <v>8352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ROUND(SUM((Table1[[#This Row],[pledged]]/Table1[[#This Row],[goal]])*100),0)</f>
        <v>130</v>
      </c>
      <c r="P3579" s="8">
        <f>IFERROR(Table1[[#This Row],[pledged]]/Table1[[#This Row],[backers_count]],"0")</f>
        <v>28.888888888888889</v>
      </c>
      <c r="Q3579" s="13">
        <f>(((Table1[[#This Row],[deadline]]/60)/60)/24)+DATE(1970,1,1)</f>
        <v>42120.26944444445</v>
      </c>
      <c r="R3579" s="13">
        <f>(((Table1[[#This Row],[launched_at]]/60)/60)/24)+DATE(1970,1,1)</f>
        <v>42093.786840277782</v>
      </c>
      <c r="S3579" t="s">
        <v>8352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ROUND(SUM((Table1[[#This Row],[pledged]]/Table1[[#This Row],[goal]])*100),0)</f>
        <v>100</v>
      </c>
      <c r="P3580" s="8">
        <f>IFERROR(Table1[[#This Row],[pledged]]/Table1[[#This Row],[backers_count]],"0")</f>
        <v>40.545945945945945</v>
      </c>
      <c r="Q3580" s="13">
        <f>(((Table1[[#This Row],[deadline]]/60)/60)/24)+DATE(1970,1,1)</f>
        <v>42490.733530092592</v>
      </c>
      <c r="R3580" s="13">
        <f>(((Table1[[#This Row],[launched_at]]/60)/60)/24)+DATE(1970,1,1)</f>
        <v>42460.733530092592</v>
      </c>
      <c r="S3580" t="s">
        <v>8352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ROUND(SUM((Table1[[#This Row],[pledged]]/Table1[[#This Row],[goal]])*100),0)</f>
        <v>100</v>
      </c>
      <c r="P3581" s="8">
        <f>IFERROR(Table1[[#This Row],[pledged]]/Table1[[#This Row],[backers_count]],"0")</f>
        <v>35.714285714285715</v>
      </c>
      <c r="Q3581" s="13">
        <f>(((Table1[[#This Row],[deadline]]/60)/60)/24)+DATE(1970,1,1)</f>
        <v>42460.720555555556</v>
      </c>
      <c r="R3581" s="13">
        <f>(((Table1[[#This Row],[launched_at]]/60)/60)/24)+DATE(1970,1,1)</f>
        <v>42430.762222222227</v>
      </c>
      <c r="S3581" t="s">
        <v>8352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ROUND(SUM((Table1[[#This Row],[pledged]]/Table1[[#This Row],[goal]])*100),0)</f>
        <v>114</v>
      </c>
      <c r="P3582" s="8">
        <f>IFERROR(Table1[[#This Row],[pledged]]/Table1[[#This Row],[backers_count]],"0")</f>
        <v>37.962962962962962</v>
      </c>
      <c r="Q3582" s="13">
        <f>(((Table1[[#This Row],[deadline]]/60)/60)/24)+DATE(1970,1,1)</f>
        <v>42064.207638888889</v>
      </c>
      <c r="R3582" s="13">
        <f>(((Table1[[#This Row],[launched_at]]/60)/60)/24)+DATE(1970,1,1)</f>
        <v>42026.176180555558</v>
      </c>
      <c r="S3582" t="s">
        <v>8352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ROUND(SUM((Table1[[#This Row],[pledged]]/Table1[[#This Row],[goal]])*100),0)</f>
        <v>100</v>
      </c>
      <c r="P3583" s="8">
        <f>IFERROR(Table1[[#This Row],[pledged]]/Table1[[#This Row],[backers_count]],"0")</f>
        <v>33.333333333333336</v>
      </c>
      <c r="Q3583" s="13">
        <f>(((Table1[[#This Row],[deadline]]/60)/60)/24)+DATE(1970,1,1)</f>
        <v>41850.471180555556</v>
      </c>
      <c r="R3583" s="13">
        <f>(((Table1[[#This Row],[launched_at]]/60)/60)/24)+DATE(1970,1,1)</f>
        <v>41836.471180555556</v>
      </c>
      <c r="S3583" t="s">
        <v>8352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ROUND(SUM((Table1[[#This Row],[pledged]]/Table1[[#This Row],[goal]])*100),0)</f>
        <v>287</v>
      </c>
      <c r="P3584" s="8">
        <f>IFERROR(Table1[[#This Row],[pledged]]/Table1[[#This Row],[backers_count]],"0")</f>
        <v>58.571428571428569</v>
      </c>
      <c r="Q3584" s="13">
        <f>(((Table1[[#This Row],[deadline]]/60)/60)/24)+DATE(1970,1,1)</f>
        <v>42465.095856481479</v>
      </c>
      <c r="R3584" s="13">
        <f>(((Table1[[#This Row],[launched_at]]/60)/60)/24)+DATE(1970,1,1)</f>
        <v>42451.095856481479</v>
      </c>
      <c r="S3584" t="s">
        <v>8352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ROUND(SUM((Table1[[#This Row],[pledged]]/Table1[[#This Row],[goal]])*100),0)</f>
        <v>109</v>
      </c>
      <c r="P3585" s="8">
        <f>IFERROR(Table1[[#This Row],[pledged]]/Table1[[#This Row],[backers_count]],"0")</f>
        <v>135.625</v>
      </c>
      <c r="Q3585" s="13">
        <f>(((Table1[[#This Row],[deadline]]/60)/60)/24)+DATE(1970,1,1)</f>
        <v>42478.384317129632</v>
      </c>
      <c r="R3585" s="13">
        <f>(((Table1[[#This Row],[launched_at]]/60)/60)/24)+DATE(1970,1,1)</f>
        <v>42418.425983796296</v>
      </c>
      <c r="S3585" t="s">
        <v>8352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ROUND(SUM((Table1[[#This Row],[pledged]]/Table1[[#This Row],[goal]])*100),0)</f>
        <v>116</v>
      </c>
      <c r="P3586" s="8">
        <f>IFERROR(Table1[[#This Row],[pledged]]/Table1[[#This Row],[backers_count]],"0")</f>
        <v>30.9375</v>
      </c>
      <c r="Q3586" s="13">
        <f>(((Table1[[#This Row],[deadline]]/60)/60)/24)+DATE(1970,1,1)</f>
        <v>42198.316481481481</v>
      </c>
      <c r="R3586" s="13">
        <f>(((Table1[[#This Row],[launched_at]]/60)/60)/24)+DATE(1970,1,1)</f>
        <v>42168.316481481481</v>
      </c>
      <c r="S3586" t="s">
        <v>8352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ROUND(SUM((Table1[[#This Row],[pledged]]/Table1[[#This Row],[goal]])*100),0)</f>
        <v>119</v>
      </c>
      <c r="P3587" s="8">
        <f>IFERROR(Table1[[#This Row],[pledged]]/Table1[[#This Row],[backers_count]],"0")</f>
        <v>176.08695652173913</v>
      </c>
      <c r="Q3587" s="13">
        <f>(((Table1[[#This Row],[deadline]]/60)/60)/24)+DATE(1970,1,1)</f>
        <v>41994.716319444444</v>
      </c>
      <c r="R3587" s="13">
        <f>(((Table1[[#This Row],[launched_at]]/60)/60)/24)+DATE(1970,1,1)</f>
        <v>41964.716319444444</v>
      </c>
      <c r="S3587" t="s">
        <v>8352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ROUND(SUM((Table1[[#This Row],[pledged]]/Table1[[#This Row],[goal]])*100),0)</f>
        <v>109</v>
      </c>
      <c r="P3588" s="8">
        <f>IFERROR(Table1[[#This Row],[pledged]]/Table1[[#This Row],[backers_count]],"0")</f>
        <v>151.9814814814815</v>
      </c>
      <c r="Q3588" s="13">
        <f>(((Table1[[#This Row],[deadline]]/60)/60)/24)+DATE(1970,1,1)</f>
        <v>42636.697569444441</v>
      </c>
      <c r="R3588" s="13">
        <f>(((Table1[[#This Row],[launched_at]]/60)/60)/24)+DATE(1970,1,1)</f>
        <v>42576.697569444441</v>
      </c>
      <c r="S3588" t="s">
        <v>8352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ROUND(SUM((Table1[[#This Row],[pledged]]/Table1[[#This Row],[goal]])*100),0)</f>
        <v>127</v>
      </c>
      <c r="P3589" s="8">
        <f>IFERROR(Table1[[#This Row],[pledged]]/Table1[[#This Row],[backers_count]],"0")</f>
        <v>22.607142857142858</v>
      </c>
      <c r="Q3589" s="13">
        <f>(((Table1[[#This Row],[deadline]]/60)/60)/24)+DATE(1970,1,1)</f>
        <v>42548.791666666672</v>
      </c>
      <c r="R3589" s="13">
        <f>(((Table1[[#This Row],[launched_at]]/60)/60)/24)+DATE(1970,1,1)</f>
        <v>42503.539976851855</v>
      </c>
      <c r="S3589" t="s">
        <v>8352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ROUND(SUM((Table1[[#This Row],[pledged]]/Table1[[#This Row],[goal]])*100),0)</f>
        <v>101</v>
      </c>
      <c r="P3590" s="8">
        <f>IFERROR(Table1[[#This Row],[pledged]]/Table1[[#This Row],[backers_count]],"0")</f>
        <v>18.272727272727273</v>
      </c>
      <c r="Q3590" s="13">
        <f>(((Table1[[#This Row],[deadline]]/60)/60)/24)+DATE(1970,1,1)</f>
        <v>42123.958333333328</v>
      </c>
      <c r="R3590" s="13">
        <f>(((Table1[[#This Row],[launched_at]]/60)/60)/24)+DATE(1970,1,1)</f>
        <v>42101.828819444447</v>
      </c>
      <c r="S3590" t="s">
        <v>8352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ROUND(SUM((Table1[[#This Row],[pledged]]/Table1[[#This Row],[goal]])*100),0)</f>
        <v>128</v>
      </c>
      <c r="P3591" s="8">
        <f>IFERROR(Table1[[#This Row],[pledged]]/Table1[[#This Row],[backers_count]],"0")</f>
        <v>82.258064516129039</v>
      </c>
      <c r="Q3591" s="13">
        <f>(((Table1[[#This Row],[deadline]]/60)/60)/24)+DATE(1970,1,1)</f>
        <v>42150.647534722222</v>
      </c>
      <c r="R3591" s="13">
        <f>(((Table1[[#This Row],[launched_at]]/60)/60)/24)+DATE(1970,1,1)</f>
        <v>42125.647534722222</v>
      </c>
      <c r="S3591" t="s">
        <v>8352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ROUND(SUM((Table1[[#This Row],[pledged]]/Table1[[#This Row],[goal]])*100),0)</f>
        <v>100</v>
      </c>
      <c r="P3592" s="8">
        <f>IFERROR(Table1[[#This Row],[pledged]]/Table1[[#This Row],[backers_count]],"0")</f>
        <v>68.534246575342465</v>
      </c>
      <c r="Q3592" s="13">
        <f>(((Table1[[#This Row],[deadline]]/60)/60)/24)+DATE(1970,1,1)</f>
        <v>41932.333726851852</v>
      </c>
      <c r="R3592" s="13">
        <f>(((Table1[[#This Row],[launched_at]]/60)/60)/24)+DATE(1970,1,1)</f>
        <v>41902.333726851852</v>
      </c>
      <c r="S3592" t="s">
        <v>8352</v>
      </c>
      <c r="T3592" t="s">
        <v>8316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ROUND(SUM((Table1[[#This Row],[pledged]]/Table1[[#This Row],[goal]])*100),0)</f>
        <v>175</v>
      </c>
      <c r="P3593" s="8">
        <f>IFERROR(Table1[[#This Row],[pledged]]/Table1[[#This Row],[backers_count]],"0")</f>
        <v>68.055555555555557</v>
      </c>
      <c r="Q3593" s="13">
        <f>(((Table1[[#This Row],[deadline]]/60)/60)/24)+DATE(1970,1,1)</f>
        <v>42028.207638888889</v>
      </c>
      <c r="R3593" s="13">
        <f>(((Table1[[#This Row],[launched_at]]/60)/60)/24)+DATE(1970,1,1)</f>
        <v>42003.948425925926</v>
      </c>
      <c r="S3593" t="s">
        <v>8352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ROUND(SUM((Table1[[#This Row],[pledged]]/Table1[[#This Row],[goal]])*100),0)</f>
        <v>127</v>
      </c>
      <c r="P3594" s="8">
        <f>IFERROR(Table1[[#This Row],[pledged]]/Table1[[#This Row],[backers_count]],"0")</f>
        <v>72.714285714285708</v>
      </c>
      <c r="Q3594" s="13">
        <f>(((Table1[[#This Row],[deadline]]/60)/60)/24)+DATE(1970,1,1)</f>
        <v>42046.207638888889</v>
      </c>
      <c r="R3594" s="13">
        <f>(((Table1[[#This Row],[launched_at]]/60)/60)/24)+DATE(1970,1,1)</f>
        <v>41988.829942129625</v>
      </c>
      <c r="S3594" t="s">
        <v>8352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ROUND(SUM((Table1[[#This Row],[pledged]]/Table1[[#This Row],[goal]])*100),0)</f>
        <v>111</v>
      </c>
      <c r="P3595" s="8">
        <f>IFERROR(Table1[[#This Row],[pledged]]/Table1[[#This Row],[backers_count]],"0")</f>
        <v>77.186046511627907</v>
      </c>
      <c r="Q3595" s="13">
        <f>(((Table1[[#This Row],[deadline]]/60)/60)/24)+DATE(1970,1,1)</f>
        <v>42009.851388888885</v>
      </c>
      <c r="R3595" s="13">
        <f>(((Table1[[#This Row],[launched_at]]/60)/60)/24)+DATE(1970,1,1)</f>
        <v>41974.898599537039</v>
      </c>
      <c r="S3595" t="s">
        <v>8352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ROUND(SUM((Table1[[#This Row],[pledged]]/Table1[[#This Row],[goal]])*100),0)</f>
        <v>126</v>
      </c>
      <c r="P3596" s="8">
        <f>IFERROR(Table1[[#This Row],[pledged]]/Table1[[#This Row],[backers_count]],"0")</f>
        <v>55.972222222222221</v>
      </c>
      <c r="Q3596" s="13">
        <f>(((Table1[[#This Row],[deadline]]/60)/60)/24)+DATE(1970,1,1)</f>
        <v>42617.066921296297</v>
      </c>
      <c r="R3596" s="13">
        <f>(((Table1[[#This Row],[launched_at]]/60)/60)/24)+DATE(1970,1,1)</f>
        <v>42592.066921296297</v>
      </c>
      <c r="S3596" t="s">
        <v>8352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ROUND(SUM((Table1[[#This Row],[pledged]]/Table1[[#This Row],[goal]])*100),0)</f>
        <v>119</v>
      </c>
      <c r="P3597" s="8">
        <f>IFERROR(Table1[[#This Row],[pledged]]/Table1[[#This Row],[backers_count]],"0")</f>
        <v>49.693548387096776</v>
      </c>
      <c r="Q3597" s="13">
        <f>(((Table1[[#This Row],[deadline]]/60)/60)/24)+DATE(1970,1,1)</f>
        <v>42076.290972222225</v>
      </c>
      <c r="R3597" s="13">
        <f>(((Table1[[#This Row],[launched_at]]/60)/60)/24)+DATE(1970,1,1)</f>
        <v>42050.008368055554</v>
      </c>
      <c r="S3597" t="s">
        <v>8352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ROUND(SUM((Table1[[#This Row],[pledged]]/Table1[[#This Row],[goal]])*100),0)</f>
        <v>108</v>
      </c>
      <c r="P3598" s="8">
        <f>IFERROR(Table1[[#This Row],[pledged]]/Table1[[#This Row],[backers_count]],"0")</f>
        <v>79</v>
      </c>
      <c r="Q3598" s="13">
        <f>(((Table1[[#This Row],[deadline]]/60)/60)/24)+DATE(1970,1,1)</f>
        <v>41877.715069444443</v>
      </c>
      <c r="R3598" s="13">
        <f>(((Table1[[#This Row],[launched_at]]/60)/60)/24)+DATE(1970,1,1)</f>
        <v>41856.715069444443</v>
      </c>
      <c r="S3598" t="s">
        <v>8352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ROUND(SUM((Table1[[#This Row],[pledged]]/Table1[[#This Row],[goal]])*100),0)</f>
        <v>103</v>
      </c>
      <c r="P3599" s="8">
        <f>IFERROR(Table1[[#This Row],[pledged]]/Table1[[#This Row],[backers_count]],"0")</f>
        <v>77.727272727272734</v>
      </c>
      <c r="Q3599" s="13">
        <f>(((Table1[[#This Row],[deadline]]/60)/60)/24)+DATE(1970,1,1)</f>
        <v>42432.249305555553</v>
      </c>
      <c r="R3599" s="13">
        <f>(((Table1[[#This Row],[launched_at]]/60)/60)/24)+DATE(1970,1,1)</f>
        <v>42417.585532407407</v>
      </c>
      <c r="S3599" t="s">
        <v>8352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ROUND(SUM((Table1[[#This Row],[pledged]]/Table1[[#This Row],[goal]])*100),0)</f>
        <v>110</v>
      </c>
      <c r="P3600" s="8">
        <f>IFERROR(Table1[[#This Row],[pledged]]/Table1[[#This Row],[backers_count]],"0")</f>
        <v>40.777777777777779</v>
      </c>
      <c r="Q3600" s="13">
        <f>(((Table1[[#This Row],[deadline]]/60)/60)/24)+DATE(1970,1,1)</f>
        <v>41885.207638888889</v>
      </c>
      <c r="R3600" s="13">
        <f>(((Table1[[#This Row],[launched_at]]/60)/60)/24)+DATE(1970,1,1)</f>
        <v>41866.79886574074</v>
      </c>
      <c r="S3600" t="s">
        <v>8352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ROUND(SUM((Table1[[#This Row],[pledged]]/Table1[[#This Row],[goal]])*100),0)</f>
        <v>202</v>
      </c>
      <c r="P3601" s="8">
        <f>IFERROR(Table1[[#This Row],[pledged]]/Table1[[#This Row],[backers_count]],"0")</f>
        <v>59.411764705882355</v>
      </c>
      <c r="Q3601" s="13">
        <f>(((Table1[[#This Row],[deadline]]/60)/60)/24)+DATE(1970,1,1)</f>
        <v>42246</v>
      </c>
      <c r="R3601" s="13">
        <f>(((Table1[[#This Row],[launched_at]]/60)/60)/24)+DATE(1970,1,1)</f>
        <v>42220.79487268519</v>
      </c>
      <c r="S3601" t="s">
        <v>8352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ROUND(SUM((Table1[[#This Row],[pledged]]/Table1[[#This Row],[goal]])*100),0)</f>
        <v>130</v>
      </c>
      <c r="P3602" s="8">
        <f>IFERROR(Table1[[#This Row],[pledged]]/Table1[[#This Row],[backers_count]],"0")</f>
        <v>3.25</v>
      </c>
      <c r="Q3602" s="13">
        <f>(((Table1[[#This Row],[deadline]]/60)/60)/24)+DATE(1970,1,1)</f>
        <v>42656.849120370374</v>
      </c>
      <c r="R3602" s="13">
        <f>(((Table1[[#This Row],[launched_at]]/60)/60)/24)+DATE(1970,1,1)</f>
        <v>42628.849120370374</v>
      </c>
      <c r="S3602" t="s">
        <v>8352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ROUND(SUM((Table1[[#This Row],[pledged]]/Table1[[#This Row],[goal]])*100),0)</f>
        <v>104</v>
      </c>
      <c r="P3603" s="8">
        <f>IFERROR(Table1[[#This Row],[pledged]]/Table1[[#This Row],[backers_count]],"0")</f>
        <v>39.377358490566039</v>
      </c>
      <c r="Q3603" s="13">
        <f>(((Table1[[#This Row],[deadline]]/60)/60)/24)+DATE(1970,1,1)</f>
        <v>42020.99863425926</v>
      </c>
      <c r="R3603" s="13">
        <f>(((Table1[[#This Row],[launched_at]]/60)/60)/24)+DATE(1970,1,1)</f>
        <v>41990.99863425926</v>
      </c>
      <c r="S3603" t="s">
        <v>8352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ROUND(SUM((Table1[[#This Row],[pledged]]/Table1[[#This Row],[goal]])*100),0)</f>
        <v>100</v>
      </c>
      <c r="P3604" s="8">
        <f>IFERROR(Table1[[#This Row],[pledged]]/Table1[[#This Row],[backers_count]],"0")</f>
        <v>81.673469387755105</v>
      </c>
      <c r="Q3604" s="13">
        <f>(((Table1[[#This Row],[deadline]]/60)/60)/24)+DATE(1970,1,1)</f>
        <v>42507.894432870366</v>
      </c>
      <c r="R3604" s="13">
        <f>(((Table1[[#This Row],[launched_at]]/60)/60)/24)+DATE(1970,1,1)</f>
        <v>42447.894432870366</v>
      </c>
      <c r="S3604" t="s">
        <v>8352</v>
      </c>
      <c r="T3604" t="s">
        <v>8316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ROUND(SUM((Table1[[#This Row],[pledged]]/Table1[[#This Row],[goal]])*100),0)</f>
        <v>171</v>
      </c>
      <c r="P3605" s="8">
        <f>IFERROR(Table1[[#This Row],[pledged]]/Table1[[#This Row],[backers_count]],"0")</f>
        <v>44.912280701754383</v>
      </c>
      <c r="Q3605" s="13">
        <f>(((Table1[[#This Row],[deadline]]/60)/60)/24)+DATE(1970,1,1)</f>
        <v>42313.906018518523</v>
      </c>
      <c r="R3605" s="13">
        <f>(((Table1[[#This Row],[launched_at]]/60)/60)/24)+DATE(1970,1,1)</f>
        <v>42283.864351851851</v>
      </c>
      <c r="S3605" t="s">
        <v>8352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ROUND(SUM((Table1[[#This Row],[pledged]]/Table1[[#This Row],[goal]])*100),0)</f>
        <v>113</v>
      </c>
      <c r="P3606" s="8">
        <f>IFERROR(Table1[[#This Row],[pledged]]/Table1[[#This Row],[backers_count]],"0")</f>
        <v>49.05797101449275</v>
      </c>
      <c r="Q3606" s="13">
        <f>(((Table1[[#This Row],[deadline]]/60)/60)/24)+DATE(1970,1,1)</f>
        <v>42489.290972222225</v>
      </c>
      <c r="R3606" s="13">
        <f>(((Table1[[#This Row],[launched_at]]/60)/60)/24)+DATE(1970,1,1)</f>
        <v>42483.015694444446</v>
      </c>
      <c r="S3606" t="s">
        <v>8352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ROUND(SUM((Table1[[#This Row],[pledged]]/Table1[[#This Row],[goal]])*100),0)</f>
        <v>184</v>
      </c>
      <c r="P3607" s="8">
        <f>IFERROR(Table1[[#This Row],[pledged]]/Table1[[#This Row],[backers_count]],"0")</f>
        <v>30.666666666666668</v>
      </c>
      <c r="Q3607" s="13">
        <f>(((Table1[[#This Row],[deadline]]/60)/60)/24)+DATE(1970,1,1)</f>
        <v>42413.793124999997</v>
      </c>
      <c r="R3607" s="13">
        <f>(((Table1[[#This Row],[launched_at]]/60)/60)/24)+DATE(1970,1,1)</f>
        <v>42383.793124999997</v>
      </c>
      <c r="S3607" t="s">
        <v>8352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ROUND(SUM((Table1[[#This Row],[pledged]]/Table1[[#This Row],[goal]])*100),0)</f>
        <v>130</v>
      </c>
      <c r="P3608" s="8">
        <f>IFERROR(Table1[[#This Row],[pledged]]/Table1[[#This Row],[backers_count]],"0")</f>
        <v>61.0625</v>
      </c>
      <c r="Q3608" s="13">
        <f>(((Table1[[#This Row],[deadline]]/60)/60)/24)+DATE(1970,1,1)</f>
        <v>42596.604826388888</v>
      </c>
      <c r="R3608" s="13">
        <f>(((Table1[[#This Row],[launched_at]]/60)/60)/24)+DATE(1970,1,1)</f>
        <v>42566.604826388888</v>
      </c>
      <c r="S3608" t="s">
        <v>8352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ROUND(SUM((Table1[[#This Row],[pledged]]/Table1[[#This Row],[goal]])*100),0)</f>
        <v>105</v>
      </c>
      <c r="P3609" s="8">
        <f>IFERROR(Table1[[#This Row],[pledged]]/Table1[[#This Row],[backers_count]],"0")</f>
        <v>29</v>
      </c>
      <c r="Q3609" s="13">
        <f>(((Table1[[#This Row],[deadline]]/60)/60)/24)+DATE(1970,1,1)</f>
        <v>42353</v>
      </c>
      <c r="R3609" s="13">
        <f>(((Table1[[#This Row],[launched_at]]/60)/60)/24)+DATE(1970,1,1)</f>
        <v>42338.963912037041</v>
      </c>
      <c r="S3609" t="s">
        <v>8352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ROUND(SUM((Table1[[#This Row],[pledged]]/Table1[[#This Row],[goal]])*100),0)</f>
        <v>100</v>
      </c>
      <c r="P3610" s="8">
        <f>IFERROR(Table1[[#This Row],[pledged]]/Table1[[#This Row],[backers_count]],"0")</f>
        <v>29.62962962962963</v>
      </c>
      <c r="Q3610" s="13">
        <f>(((Table1[[#This Row],[deadline]]/60)/60)/24)+DATE(1970,1,1)</f>
        <v>42538.583333333328</v>
      </c>
      <c r="R3610" s="13">
        <f>(((Table1[[#This Row],[launched_at]]/60)/60)/24)+DATE(1970,1,1)</f>
        <v>42506.709375000006</v>
      </c>
      <c r="S3610" t="s">
        <v>8352</v>
      </c>
      <c r="T3610" t="s">
        <v>8316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ROUND(SUM((Table1[[#This Row],[pledged]]/Table1[[#This Row],[goal]])*100),0)</f>
        <v>153</v>
      </c>
      <c r="P3611" s="8">
        <f>IFERROR(Table1[[#This Row],[pledged]]/Table1[[#This Row],[backers_count]],"0")</f>
        <v>143.0952380952381</v>
      </c>
      <c r="Q3611" s="13">
        <f>(((Table1[[#This Row],[deadline]]/60)/60)/24)+DATE(1970,1,1)</f>
        <v>42459.950057870374</v>
      </c>
      <c r="R3611" s="13">
        <f>(((Table1[[#This Row],[launched_at]]/60)/60)/24)+DATE(1970,1,1)</f>
        <v>42429.991724537031</v>
      </c>
      <c r="S3611" t="s">
        <v>8352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ROUND(SUM((Table1[[#This Row],[pledged]]/Table1[[#This Row],[goal]])*100),0)</f>
        <v>162</v>
      </c>
      <c r="P3612" s="8">
        <f>IFERROR(Table1[[#This Row],[pledged]]/Table1[[#This Row],[backers_count]],"0")</f>
        <v>52.354838709677416</v>
      </c>
      <c r="Q3612" s="13">
        <f>(((Table1[[#This Row],[deadline]]/60)/60)/24)+DATE(1970,1,1)</f>
        <v>42233.432129629626</v>
      </c>
      <c r="R3612" s="13">
        <f>(((Table1[[#This Row],[launched_at]]/60)/60)/24)+DATE(1970,1,1)</f>
        <v>42203.432129629626</v>
      </c>
      <c r="S3612" t="s">
        <v>8352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ROUND(SUM((Table1[[#This Row],[pledged]]/Table1[[#This Row],[goal]])*100),0)</f>
        <v>136</v>
      </c>
      <c r="P3613" s="8">
        <f>IFERROR(Table1[[#This Row],[pledged]]/Table1[[#This Row],[backers_count]],"0")</f>
        <v>66.666666666666671</v>
      </c>
      <c r="Q3613" s="13">
        <f>(((Table1[[#This Row],[deadline]]/60)/60)/24)+DATE(1970,1,1)</f>
        <v>42102.370381944449</v>
      </c>
      <c r="R3613" s="13">
        <f>(((Table1[[#This Row],[launched_at]]/60)/60)/24)+DATE(1970,1,1)</f>
        <v>42072.370381944449</v>
      </c>
      <c r="S3613" t="s">
        <v>8352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ROUND(SUM((Table1[[#This Row],[pledged]]/Table1[[#This Row],[goal]])*100),0)</f>
        <v>144</v>
      </c>
      <c r="P3614" s="8">
        <f>IFERROR(Table1[[#This Row],[pledged]]/Table1[[#This Row],[backers_count]],"0")</f>
        <v>126.66666666666667</v>
      </c>
      <c r="Q3614" s="13">
        <f>(((Table1[[#This Row],[deadline]]/60)/60)/24)+DATE(1970,1,1)</f>
        <v>41799.726979166669</v>
      </c>
      <c r="R3614" s="13">
        <f>(((Table1[[#This Row],[launched_at]]/60)/60)/24)+DATE(1970,1,1)</f>
        <v>41789.726979166669</v>
      </c>
      <c r="S3614" t="s">
        <v>8352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ROUND(SUM((Table1[[#This Row],[pledged]]/Table1[[#This Row],[goal]])*100),0)</f>
        <v>100</v>
      </c>
      <c r="P3615" s="8">
        <f>IFERROR(Table1[[#This Row],[pledged]]/Table1[[#This Row],[backers_count]],"0")</f>
        <v>62.5</v>
      </c>
      <c r="Q3615" s="13">
        <f>(((Table1[[#This Row],[deadline]]/60)/60)/24)+DATE(1970,1,1)</f>
        <v>41818.58997685185</v>
      </c>
      <c r="R3615" s="13">
        <f>(((Table1[[#This Row],[launched_at]]/60)/60)/24)+DATE(1970,1,1)</f>
        <v>41788.58997685185</v>
      </c>
      <c r="S3615" t="s">
        <v>8352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ROUND(SUM((Table1[[#This Row],[pledged]]/Table1[[#This Row],[goal]])*100),0)</f>
        <v>101</v>
      </c>
      <c r="P3616" s="8">
        <f>IFERROR(Table1[[#This Row],[pledged]]/Table1[[#This Row],[backers_count]],"0")</f>
        <v>35.492957746478872</v>
      </c>
      <c r="Q3616" s="13">
        <f>(((Table1[[#This Row],[deadline]]/60)/60)/24)+DATE(1970,1,1)</f>
        <v>42174.041851851856</v>
      </c>
      <c r="R3616" s="13">
        <f>(((Table1[[#This Row],[launched_at]]/60)/60)/24)+DATE(1970,1,1)</f>
        <v>42144.041851851856</v>
      </c>
      <c r="S3616" t="s">
        <v>8352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ROUND(SUM((Table1[[#This Row],[pledged]]/Table1[[#This Row],[goal]])*100),0)</f>
        <v>107</v>
      </c>
      <c r="P3617" s="8">
        <f>IFERROR(Table1[[#This Row],[pledged]]/Table1[[#This Row],[backers_count]],"0")</f>
        <v>37.083333333333336</v>
      </c>
      <c r="Q3617" s="13">
        <f>(((Table1[[#This Row],[deadline]]/60)/60)/24)+DATE(1970,1,1)</f>
        <v>42348.593703703707</v>
      </c>
      <c r="R3617" s="13">
        <f>(((Table1[[#This Row],[launched_at]]/60)/60)/24)+DATE(1970,1,1)</f>
        <v>42318.593703703707</v>
      </c>
      <c r="S3617" t="s">
        <v>8352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ROUND(SUM((Table1[[#This Row],[pledged]]/Table1[[#This Row],[goal]])*100),0)</f>
        <v>125</v>
      </c>
      <c r="P3618" s="8">
        <f>IFERROR(Table1[[#This Row],[pledged]]/Table1[[#This Row],[backers_count]],"0")</f>
        <v>69.333333333333329</v>
      </c>
      <c r="Q3618" s="13">
        <f>(((Table1[[#This Row],[deadline]]/60)/60)/24)+DATE(1970,1,1)</f>
        <v>42082.908148148148</v>
      </c>
      <c r="R3618" s="13">
        <f>(((Table1[[#This Row],[launched_at]]/60)/60)/24)+DATE(1970,1,1)</f>
        <v>42052.949814814812</v>
      </c>
      <c r="S3618" t="s">
        <v>8352</v>
      </c>
      <c r="T3618" t="s">
        <v>8316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ROUND(SUM((Table1[[#This Row],[pledged]]/Table1[[#This Row],[goal]])*100),0)</f>
        <v>119</v>
      </c>
      <c r="P3619" s="8">
        <f>IFERROR(Table1[[#This Row],[pledged]]/Table1[[#This Row],[backers_count]],"0")</f>
        <v>17.254901960784313</v>
      </c>
      <c r="Q3619" s="13">
        <f>(((Table1[[#This Row],[deadline]]/60)/60)/24)+DATE(1970,1,1)</f>
        <v>42794</v>
      </c>
      <c r="R3619" s="13">
        <f>(((Table1[[#This Row],[launched_at]]/60)/60)/24)+DATE(1970,1,1)</f>
        <v>42779.610289351855</v>
      </c>
      <c r="S3619" t="s">
        <v>8352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ROUND(SUM((Table1[[#This Row],[pledged]]/Table1[[#This Row],[goal]])*100),0)</f>
        <v>101</v>
      </c>
      <c r="P3620" s="8">
        <f>IFERROR(Table1[[#This Row],[pledged]]/Table1[[#This Row],[backers_count]],"0")</f>
        <v>36.071428571428569</v>
      </c>
      <c r="Q3620" s="13">
        <f>(((Table1[[#This Row],[deadline]]/60)/60)/24)+DATE(1970,1,1)</f>
        <v>42158.627893518518</v>
      </c>
      <c r="R3620" s="13">
        <f>(((Table1[[#This Row],[launched_at]]/60)/60)/24)+DATE(1970,1,1)</f>
        <v>42128.627893518518</v>
      </c>
      <c r="S3620" t="s">
        <v>8352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ROUND(SUM((Table1[[#This Row],[pledged]]/Table1[[#This Row],[goal]])*100),0)</f>
        <v>113</v>
      </c>
      <c r="P3621" s="8">
        <f>IFERROR(Table1[[#This Row],[pledged]]/Table1[[#This Row],[backers_count]],"0")</f>
        <v>66.470588235294116</v>
      </c>
      <c r="Q3621" s="13">
        <f>(((Table1[[#This Row],[deadline]]/60)/60)/24)+DATE(1970,1,1)</f>
        <v>42693.916666666672</v>
      </c>
      <c r="R3621" s="13">
        <f>(((Table1[[#This Row],[launched_at]]/60)/60)/24)+DATE(1970,1,1)</f>
        <v>42661.132245370376</v>
      </c>
      <c r="S3621" t="s">
        <v>8352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ROUND(SUM((Table1[[#This Row],[pledged]]/Table1[[#This Row],[goal]])*100),0)</f>
        <v>105</v>
      </c>
      <c r="P3622" s="8">
        <f>IFERROR(Table1[[#This Row],[pledged]]/Table1[[#This Row],[backers_count]],"0")</f>
        <v>56.065989847715734</v>
      </c>
      <c r="Q3622" s="13">
        <f>(((Table1[[#This Row],[deadline]]/60)/60)/24)+DATE(1970,1,1)</f>
        <v>42068.166666666672</v>
      </c>
      <c r="R3622" s="13">
        <f>(((Table1[[#This Row],[launched_at]]/60)/60)/24)+DATE(1970,1,1)</f>
        <v>42037.938206018516</v>
      </c>
      <c r="S3622" t="s">
        <v>8352</v>
      </c>
      <c r="T3622" t="s">
        <v>8316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ROUND(SUM((Table1[[#This Row],[pledged]]/Table1[[#This Row],[goal]])*100),0)</f>
        <v>110</v>
      </c>
      <c r="P3623" s="8">
        <f>IFERROR(Table1[[#This Row],[pledged]]/Table1[[#This Row],[backers_count]],"0")</f>
        <v>47.028571428571432</v>
      </c>
      <c r="Q3623" s="13">
        <f>(((Table1[[#This Row],[deadline]]/60)/60)/24)+DATE(1970,1,1)</f>
        <v>42643.875</v>
      </c>
      <c r="R3623" s="13">
        <f>(((Table1[[#This Row],[launched_at]]/60)/60)/24)+DATE(1970,1,1)</f>
        <v>42619.935694444444</v>
      </c>
      <c r="S3623" t="s">
        <v>8352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ROUND(SUM((Table1[[#This Row],[pledged]]/Table1[[#This Row],[goal]])*100),0)</f>
        <v>100</v>
      </c>
      <c r="P3624" s="8">
        <f>IFERROR(Table1[[#This Row],[pledged]]/Table1[[#This Row],[backers_count]],"0")</f>
        <v>47.666190476190479</v>
      </c>
      <c r="Q3624" s="13">
        <f>(((Table1[[#This Row],[deadline]]/60)/60)/24)+DATE(1970,1,1)</f>
        <v>41910.140972222223</v>
      </c>
      <c r="R3624" s="13">
        <f>(((Table1[[#This Row],[launched_at]]/60)/60)/24)+DATE(1970,1,1)</f>
        <v>41877.221886574072</v>
      </c>
      <c r="S3624" t="s">
        <v>8352</v>
      </c>
      <c r="T3624" t="s">
        <v>8316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ROUND(SUM((Table1[[#This Row],[pledged]]/Table1[[#This Row],[goal]])*100),0)</f>
        <v>120</v>
      </c>
      <c r="P3625" s="8">
        <f>IFERROR(Table1[[#This Row],[pledged]]/Table1[[#This Row],[backers_count]],"0")</f>
        <v>88.235294117647058</v>
      </c>
      <c r="Q3625" s="13">
        <f>(((Table1[[#This Row],[deadline]]/60)/60)/24)+DATE(1970,1,1)</f>
        <v>41846.291666666664</v>
      </c>
      <c r="R3625" s="13">
        <f>(((Table1[[#This Row],[launched_at]]/60)/60)/24)+DATE(1970,1,1)</f>
        <v>41828.736921296295</v>
      </c>
      <c r="S3625" t="s">
        <v>8352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ROUND(SUM((Table1[[#This Row],[pledged]]/Table1[[#This Row],[goal]])*100),0)</f>
        <v>105</v>
      </c>
      <c r="P3626" s="8">
        <f>IFERROR(Table1[[#This Row],[pledged]]/Table1[[#This Row],[backers_count]],"0")</f>
        <v>80.717948717948715</v>
      </c>
      <c r="Q3626" s="13">
        <f>(((Table1[[#This Row],[deadline]]/60)/60)/24)+DATE(1970,1,1)</f>
        <v>42605.774189814809</v>
      </c>
      <c r="R3626" s="13">
        <f>(((Table1[[#This Row],[launched_at]]/60)/60)/24)+DATE(1970,1,1)</f>
        <v>42545.774189814809</v>
      </c>
      <c r="S3626" t="s">
        <v>8352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ROUND(SUM((Table1[[#This Row],[pledged]]/Table1[[#This Row],[goal]])*100),0)</f>
        <v>103</v>
      </c>
      <c r="P3627" s="8">
        <f>IFERROR(Table1[[#This Row],[pledged]]/Table1[[#This Row],[backers_count]],"0")</f>
        <v>39.487179487179489</v>
      </c>
      <c r="Q3627" s="13">
        <f>(((Table1[[#This Row],[deadline]]/60)/60)/24)+DATE(1970,1,1)</f>
        <v>42187.652511574073</v>
      </c>
      <c r="R3627" s="13">
        <f>(((Table1[[#This Row],[launched_at]]/60)/60)/24)+DATE(1970,1,1)</f>
        <v>42157.652511574073</v>
      </c>
      <c r="S3627" t="s">
        <v>8352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ROUND(SUM((Table1[[#This Row],[pledged]]/Table1[[#This Row],[goal]])*100),0)</f>
        <v>102</v>
      </c>
      <c r="P3628" s="8">
        <f>IFERROR(Table1[[#This Row],[pledged]]/Table1[[#This Row],[backers_count]],"0")</f>
        <v>84.854166666666671</v>
      </c>
      <c r="Q3628" s="13">
        <f>(((Table1[[#This Row],[deadline]]/60)/60)/24)+DATE(1970,1,1)</f>
        <v>41867.667326388888</v>
      </c>
      <c r="R3628" s="13">
        <f>(((Table1[[#This Row],[launched_at]]/60)/60)/24)+DATE(1970,1,1)</f>
        <v>41846.667326388888</v>
      </c>
      <c r="S3628" t="s">
        <v>8352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ROUND(SUM((Table1[[#This Row],[pledged]]/Table1[[#This Row],[goal]])*100),0)</f>
        <v>100</v>
      </c>
      <c r="P3629" s="8">
        <f>IFERROR(Table1[[#This Row],[pledged]]/Table1[[#This Row],[backers_count]],"0")</f>
        <v>68.965517241379317</v>
      </c>
      <c r="Q3629" s="13">
        <f>(((Table1[[#This Row],[deadline]]/60)/60)/24)+DATE(1970,1,1)</f>
        <v>42511.165972222225</v>
      </c>
      <c r="R3629" s="13">
        <f>(((Table1[[#This Row],[launched_at]]/60)/60)/24)+DATE(1970,1,1)</f>
        <v>42460.741747685184</v>
      </c>
      <c r="S3629" t="s">
        <v>8352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ROUND(SUM((Table1[[#This Row],[pledged]]/Table1[[#This Row],[goal]])*100),0)</f>
        <v>0</v>
      </c>
      <c r="P3630" s="8" t="str">
        <f>IFERROR(Table1[[#This Row],[pledged]]/Table1[[#This Row],[backers_count]],"0")</f>
        <v>0</v>
      </c>
      <c r="Q3630" s="13">
        <f>(((Table1[[#This Row],[deadline]]/60)/60)/24)+DATE(1970,1,1)</f>
        <v>42351.874953703707</v>
      </c>
      <c r="R3630" s="13">
        <f>(((Table1[[#This Row],[launched_at]]/60)/60)/24)+DATE(1970,1,1)</f>
        <v>42291.833287037036</v>
      </c>
      <c r="S3630" t="s">
        <v>8352</v>
      </c>
      <c r="T3630" t="s">
        <v>8350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ROUND(SUM((Table1[[#This Row],[pledged]]/Table1[[#This Row],[goal]])*100),0)</f>
        <v>0</v>
      </c>
      <c r="P3631" s="8">
        <f>IFERROR(Table1[[#This Row],[pledged]]/Table1[[#This Row],[backers_count]],"0")</f>
        <v>1</v>
      </c>
      <c r="Q3631" s="13">
        <f>(((Table1[[#This Row],[deadline]]/60)/60)/24)+DATE(1970,1,1)</f>
        <v>42495.708333333328</v>
      </c>
      <c r="R3631" s="13">
        <f>(((Table1[[#This Row],[launched_at]]/60)/60)/24)+DATE(1970,1,1)</f>
        <v>42437.094490740739</v>
      </c>
      <c r="S3631" t="s">
        <v>8352</v>
      </c>
      <c r="T3631" t="s">
        <v>8350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ROUND(SUM((Table1[[#This Row],[pledged]]/Table1[[#This Row],[goal]])*100),0)</f>
        <v>0</v>
      </c>
      <c r="P3632" s="8">
        <f>IFERROR(Table1[[#This Row],[pledged]]/Table1[[#This Row],[backers_count]],"0")</f>
        <v>1</v>
      </c>
      <c r="Q3632" s="13">
        <f>(((Table1[[#This Row],[deadline]]/60)/60)/24)+DATE(1970,1,1)</f>
        <v>41972.888773148152</v>
      </c>
      <c r="R3632" s="13">
        <f>(((Table1[[#This Row],[launched_at]]/60)/60)/24)+DATE(1970,1,1)</f>
        <v>41942.84710648148</v>
      </c>
      <c r="S3632" t="s">
        <v>8352</v>
      </c>
      <c r="T3632" t="s">
        <v>8350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ROUND(SUM((Table1[[#This Row],[pledged]]/Table1[[#This Row],[goal]])*100),0)</f>
        <v>51</v>
      </c>
      <c r="P3633" s="8">
        <f>IFERROR(Table1[[#This Row],[pledged]]/Table1[[#This Row],[backers_count]],"0")</f>
        <v>147.88135593220338</v>
      </c>
      <c r="Q3633" s="13">
        <f>(((Table1[[#This Row],[deadline]]/60)/60)/24)+DATE(1970,1,1)</f>
        <v>41905.165972222225</v>
      </c>
      <c r="R3633" s="13">
        <f>(((Table1[[#This Row],[launched_at]]/60)/60)/24)+DATE(1970,1,1)</f>
        <v>41880.753437499996</v>
      </c>
      <c r="S3633" t="s">
        <v>8352</v>
      </c>
      <c r="T3633" t="s">
        <v>8350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ROUND(SUM((Table1[[#This Row],[pledged]]/Table1[[#This Row],[goal]])*100),0)</f>
        <v>20</v>
      </c>
      <c r="P3634" s="8">
        <f>IFERROR(Table1[[#This Row],[pledged]]/Table1[[#This Row],[backers_count]],"0")</f>
        <v>100</v>
      </c>
      <c r="Q3634" s="13">
        <f>(((Table1[[#This Row],[deadline]]/60)/60)/24)+DATE(1970,1,1)</f>
        <v>41966.936909722222</v>
      </c>
      <c r="R3634" s="13">
        <f>(((Table1[[#This Row],[launched_at]]/60)/60)/24)+DATE(1970,1,1)</f>
        <v>41946.936909722222</v>
      </c>
      <c r="S3634" t="s">
        <v>8352</v>
      </c>
      <c r="T3634" t="s">
        <v>8350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ROUND(SUM((Table1[[#This Row],[pledged]]/Table1[[#This Row],[goal]])*100),0)</f>
        <v>35</v>
      </c>
      <c r="P3635" s="8">
        <f>IFERROR(Table1[[#This Row],[pledged]]/Table1[[#This Row],[backers_count]],"0")</f>
        <v>56.838709677419352</v>
      </c>
      <c r="Q3635" s="13">
        <f>(((Table1[[#This Row],[deadline]]/60)/60)/24)+DATE(1970,1,1)</f>
        <v>42693.041666666672</v>
      </c>
      <c r="R3635" s="13">
        <f>(((Table1[[#This Row],[launched_at]]/60)/60)/24)+DATE(1970,1,1)</f>
        <v>42649.623460648145</v>
      </c>
      <c r="S3635" t="s">
        <v>8352</v>
      </c>
      <c r="T3635" t="s">
        <v>8350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ROUND(SUM((Table1[[#This Row],[pledged]]/Table1[[#This Row],[goal]])*100),0)</f>
        <v>4</v>
      </c>
      <c r="P3636" s="8">
        <f>IFERROR(Table1[[#This Row],[pledged]]/Table1[[#This Row],[backers_count]],"0")</f>
        <v>176.94444444444446</v>
      </c>
      <c r="Q3636" s="13">
        <f>(((Table1[[#This Row],[deadline]]/60)/60)/24)+DATE(1970,1,1)</f>
        <v>42749.165972222225</v>
      </c>
      <c r="R3636" s="13">
        <f>(((Table1[[#This Row],[launched_at]]/60)/60)/24)+DATE(1970,1,1)</f>
        <v>42701.166365740741</v>
      </c>
      <c r="S3636" t="s">
        <v>8352</v>
      </c>
      <c r="T3636" t="s">
        <v>8350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ROUND(SUM((Table1[[#This Row],[pledged]]/Table1[[#This Row],[goal]])*100),0)</f>
        <v>36</v>
      </c>
      <c r="P3637" s="8">
        <f>IFERROR(Table1[[#This Row],[pledged]]/Table1[[#This Row],[backers_count]],"0")</f>
        <v>127.6</v>
      </c>
      <c r="Q3637" s="13">
        <f>(((Table1[[#This Row],[deadline]]/60)/60)/24)+DATE(1970,1,1)</f>
        <v>42480.88282407407</v>
      </c>
      <c r="R3637" s="13">
        <f>(((Table1[[#This Row],[launched_at]]/60)/60)/24)+DATE(1970,1,1)</f>
        <v>42450.88282407407</v>
      </c>
      <c r="S3637" t="s">
        <v>8352</v>
      </c>
      <c r="T3637" t="s">
        <v>8350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ROUND(SUM((Table1[[#This Row],[pledged]]/Table1[[#This Row],[goal]])*100),0)</f>
        <v>0</v>
      </c>
      <c r="P3638" s="8" t="str">
        <f>IFERROR(Table1[[#This Row],[pledged]]/Table1[[#This Row],[backers_count]],"0")</f>
        <v>0</v>
      </c>
      <c r="Q3638" s="13">
        <f>(((Table1[[#This Row],[deadline]]/60)/60)/24)+DATE(1970,1,1)</f>
        <v>42261.694780092599</v>
      </c>
      <c r="R3638" s="13">
        <f>(((Table1[[#This Row],[launched_at]]/60)/60)/24)+DATE(1970,1,1)</f>
        <v>42226.694780092599</v>
      </c>
      <c r="S3638" t="s">
        <v>8352</v>
      </c>
      <c r="T3638" t="s">
        <v>8350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ROUND(SUM((Table1[[#This Row],[pledged]]/Table1[[#This Row],[goal]])*100),0)</f>
        <v>31</v>
      </c>
      <c r="P3639" s="8">
        <f>IFERROR(Table1[[#This Row],[pledged]]/Table1[[#This Row],[backers_count]],"0")</f>
        <v>66.142857142857139</v>
      </c>
      <c r="Q3639" s="13">
        <f>(((Table1[[#This Row],[deadline]]/60)/60)/24)+DATE(1970,1,1)</f>
        <v>42005.700636574074</v>
      </c>
      <c r="R3639" s="13">
        <f>(((Table1[[#This Row],[launched_at]]/60)/60)/24)+DATE(1970,1,1)</f>
        <v>41975.700636574074</v>
      </c>
      <c r="S3639" t="s">
        <v>8352</v>
      </c>
      <c r="T3639" t="s">
        <v>8350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ROUND(SUM((Table1[[#This Row],[pledged]]/Table1[[#This Row],[goal]])*100),0)</f>
        <v>7</v>
      </c>
      <c r="P3640" s="8">
        <f>IFERROR(Table1[[#This Row],[pledged]]/Table1[[#This Row],[backers_count]],"0")</f>
        <v>108</v>
      </c>
      <c r="Q3640" s="13">
        <f>(((Table1[[#This Row],[deadline]]/60)/60)/24)+DATE(1970,1,1)</f>
        <v>42113.631157407406</v>
      </c>
      <c r="R3640" s="13">
        <f>(((Table1[[#This Row],[launched_at]]/60)/60)/24)+DATE(1970,1,1)</f>
        <v>42053.672824074078</v>
      </c>
      <c r="S3640" t="s">
        <v>8352</v>
      </c>
      <c r="T3640" t="s">
        <v>8350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ROUND(SUM((Table1[[#This Row],[pledged]]/Table1[[#This Row],[goal]])*100),0)</f>
        <v>0</v>
      </c>
      <c r="P3641" s="8">
        <f>IFERROR(Table1[[#This Row],[pledged]]/Table1[[#This Row],[backers_count]],"0")</f>
        <v>1</v>
      </c>
      <c r="Q3641" s="13">
        <f>(((Table1[[#This Row],[deadline]]/60)/60)/24)+DATE(1970,1,1)</f>
        <v>42650.632638888885</v>
      </c>
      <c r="R3641" s="13">
        <f>(((Table1[[#This Row],[launched_at]]/60)/60)/24)+DATE(1970,1,1)</f>
        <v>42590.677152777775</v>
      </c>
      <c r="S3641" t="s">
        <v>8352</v>
      </c>
      <c r="T3641" t="s">
        <v>8350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ROUND(SUM((Table1[[#This Row],[pledged]]/Table1[[#This Row],[goal]])*100),0)</f>
        <v>6</v>
      </c>
      <c r="P3642" s="8">
        <f>IFERROR(Table1[[#This Row],[pledged]]/Table1[[#This Row],[backers_count]],"0")</f>
        <v>18.333333333333332</v>
      </c>
      <c r="Q3642" s="13">
        <f>(((Table1[[#This Row],[deadline]]/60)/60)/24)+DATE(1970,1,1)</f>
        <v>42134.781597222223</v>
      </c>
      <c r="R3642" s="13">
        <f>(((Table1[[#This Row],[launched_at]]/60)/60)/24)+DATE(1970,1,1)</f>
        <v>42104.781597222223</v>
      </c>
      <c r="S3642" t="s">
        <v>8352</v>
      </c>
      <c r="T3642" t="s">
        <v>8350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ROUND(SUM((Table1[[#This Row],[pledged]]/Table1[[#This Row],[goal]])*100),0)</f>
        <v>0</v>
      </c>
      <c r="P3643" s="8" t="str">
        <f>IFERROR(Table1[[#This Row],[pledged]]/Table1[[#This Row],[backers_count]],"0")</f>
        <v>0</v>
      </c>
      <c r="Q3643" s="13">
        <f>(((Table1[[#This Row],[deadline]]/60)/60)/24)+DATE(1970,1,1)</f>
        <v>41917.208333333336</v>
      </c>
      <c r="R3643" s="13">
        <f>(((Table1[[#This Row],[launched_at]]/60)/60)/24)+DATE(1970,1,1)</f>
        <v>41899.627071759263</v>
      </c>
      <c r="S3643" t="s">
        <v>8352</v>
      </c>
      <c r="T3643" t="s">
        <v>8350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ROUND(SUM((Table1[[#This Row],[pledged]]/Table1[[#This Row],[goal]])*100),0)</f>
        <v>2</v>
      </c>
      <c r="P3644" s="8">
        <f>IFERROR(Table1[[#This Row],[pledged]]/Table1[[#This Row],[backers_count]],"0")</f>
        <v>7.5</v>
      </c>
      <c r="Q3644" s="13">
        <f>(((Table1[[#This Row],[deadline]]/60)/60)/24)+DATE(1970,1,1)</f>
        <v>42338.708333333328</v>
      </c>
      <c r="R3644" s="13">
        <f>(((Table1[[#This Row],[launched_at]]/60)/60)/24)+DATE(1970,1,1)</f>
        <v>42297.816284722227</v>
      </c>
      <c r="S3644" t="s">
        <v>8352</v>
      </c>
      <c r="T3644" t="s">
        <v>8350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ROUND(SUM((Table1[[#This Row],[pledged]]/Table1[[#This Row],[goal]])*100),0)</f>
        <v>0</v>
      </c>
      <c r="P3645" s="8" t="str">
        <f>IFERROR(Table1[[#This Row],[pledged]]/Table1[[#This Row],[backers_count]],"0")</f>
        <v>0</v>
      </c>
      <c r="Q3645" s="13">
        <f>(((Table1[[#This Row],[deadline]]/60)/60)/24)+DATE(1970,1,1)</f>
        <v>42325.185636574075</v>
      </c>
      <c r="R3645" s="13">
        <f>(((Table1[[#This Row],[launched_at]]/60)/60)/24)+DATE(1970,1,1)</f>
        <v>42285.143969907411</v>
      </c>
      <c r="S3645" t="s">
        <v>8352</v>
      </c>
      <c r="T3645" t="s">
        <v>8350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ROUND(SUM((Table1[[#This Row],[pledged]]/Table1[[#This Row],[goal]])*100),0)</f>
        <v>16</v>
      </c>
      <c r="P3646" s="8">
        <f>IFERROR(Table1[[#This Row],[pledged]]/Table1[[#This Row],[backers_count]],"0")</f>
        <v>68.416666666666671</v>
      </c>
      <c r="Q3646" s="13">
        <f>(((Table1[[#This Row],[deadline]]/60)/60)/24)+DATE(1970,1,1)</f>
        <v>42437.207638888889</v>
      </c>
      <c r="R3646" s="13">
        <f>(((Table1[[#This Row],[launched_at]]/60)/60)/24)+DATE(1970,1,1)</f>
        <v>42409.241747685184</v>
      </c>
      <c r="S3646" t="s">
        <v>8352</v>
      </c>
      <c r="T3646" t="s">
        <v>8350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ROUND(SUM((Table1[[#This Row],[pledged]]/Table1[[#This Row],[goal]])*100),0)</f>
        <v>0</v>
      </c>
      <c r="P3647" s="8">
        <f>IFERROR(Table1[[#This Row],[pledged]]/Table1[[#This Row],[backers_count]],"0")</f>
        <v>1</v>
      </c>
      <c r="Q3647" s="13">
        <f>(((Table1[[#This Row],[deadline]]/60)/60)/24)+DATE(1970,1,1)</f>
        <v>42696.012013888889</v>
      </c>
      <c r="R3647" s="13">
        <f>(((Table1[[#This Row],[launched_at]]/60)/60)/24)+DATE(1970,1,1)</f>
        <v>42665.970347222217</v>
      </c>
      <c r="S3647" t="s">
        <v>8352</v>
      </c>
      <c r="T3647" t="s">
        <v>8350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ROUND(SUM((Table1[[#This Row],[pledged]]/Table1[[#This Row],[goal]])*100),0)</f>
        <v>5</v>
      </c>
      <c r="P3648" s="8">
        <f>IFERROR(Table1[[#This Row],[pledged]]/Table1[[#This Row],[backers_count]],"0")</f>
        <v>60.125</v>
      </c>
      <c r="Q3648" s="13">
        <f>(((Table1[[#This Row],[deadline]]/60)/60)/24)+DATE(1970,1,1)</f>
        <v>42171.979166666672</v>
      </c>
      <c r="R3648" s="13">
        <f>(((Table1[[#This Row],[launched_at]]/60)/60)/24)+DATE(1970,1,1)</f>
        <v>42140.421319444446</v>
      </c>
      <c r="S3648" t="s">
        <v>8352</v>
      </c>
      <c r="T3648" t="s">
        <v>8350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ROUND(SUM((Table1[[#This Row],[pledged]]/Table1[[#This Row],[goal]])*100),0)</f>
        <v>6</v>
      </c>
      <c r="P3649" s="8">
        <f>IFERROR(Table1[[#This Row],[pledged]]/Table1[[#This Row],[backers_count]],"0")</f>
        <v>15</v>
      </c>
      <c r="Q3649" s="13">
        <f>(((Table1[[#This Row],[deadline]]/60)/60)/24)+DATE(1970,1,1)</f>
        <v>42643.749155092592</v>
      </c>
      <c r="R3649" s="13">
        <f>(((Table1[[#This Row],[launched_at]]/60)/60)/24)+DATE(1970,1,1)</f>
        <v>42598.749155092592</v>
      </c>
      <c r="S3649" t="s">
        <v>8352</v>
      </c>
      <c r="T3649" t="s">
        <v>8350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ROUND(SUM((Table1[[#This Row],[pledged]]/Table1[[#This Row],[goal]])*100),0)</f>
        <v>100</v>
      </c>
      <c r="P3650" s="8">
        <f>IFERROR(Table1[[#This Row],[pledged]]/Table1[[#This Row],[backers_count]],"0")</f>
        <v>550.04109589041093</v>
      </c>
      <c r="Q3650" s="13">
        <f>(((Table1[[#This Row],[deadline]]/60)/60)/24)+DATE(1970,1,1)</f>
        <v>41917.292187500003</v>
      </c>
      <c r="R3650" s="13">
        <f>(((Table1[[#This Row],[launched_at]]/60)/60)/24)+DATE(1970,1,1)</f>
        <v>41887.292187500003</v>
      </c>
      <c r="S3650" t="s">
        <v>8352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ROUND(SUM((Table1[[#This Row],[pledged]]/Table1[[#This Row],[goal]])*100),0)</f>
        <v>104</v>
      </c>
      <c r="P3651" s="8">
        <f>IFERROR(Table1[[#This Row],[pledged]]/Table1[[#This Row],[backers_count]],"0")</f>
        <v>97.5</v>
      </c>
      <c r="Q3651" s="13">
        <f>(((Table1[[#This Row],[deadline]]/60)/60)/24)+DATE(1970,1,1)</f>
        <v>41806.712893518517</v>
      </c>
      <c r="R3651" s="13">
        <f>(((Table1[[#This Row],[launched_at]]/60)/60)/24)+DATE(1970,1,1)</f>
        <v>41780.712893518517</v>
      </c>
      <c r="S3651" t="s">
        <v>8352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ROUND(SUM((Table1[[#This Row],[pledged]]/Table1[[#This Row],[goal]])*100),0)</f>
        <v>100</v>
      </c>
      <c r="P3652" s="8">
        <f>IFERROR(Table1[[#This Row],[pledged]]/Table1[[#This Row],[backers_count]],"0")</f>
        <v>29.411764705882351</v>
      </c>
      <c r="Q3652" s="13">
        <f>(((Table1[[#This Row],[deadline]]/60)/60)/24)+DATE(1970,1,1)</f>
        <v>42402.478981481487</v>
      </c>
      <c r="R3652" s="13">
        <f>(((Table1[[#This Row],[launched_at]]/60)/60)/24)+DATE(1970,1,1)</f>
        <v>42381.478981481487</v>
      </c>
      <c r="S3652" t="s">
        <v>8352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ROUND(SUM((Table1[[#This Row],[pledged]]/Table1[[#This Row],[goal]])*100),0)</f>
        <v>104</v>
      </c>
      <c r="P3653" s="8">
        <f>IFERROR(Table1[[#This Row],[pledged]]/Table1[[#This Row],[backers_count]],"0")</f>
        <v>57.777777777777779</v>
      </c>
      <c r="Q3653" s="13">
        <f>(((Table1[[#This Row],[deadline]]/60)/60)/24)+DATE(1970,1,1)</f>
        <v>41861.665972222225</v>
      </c>
      <c r="R3653" s="13">
        <f>(((Table1[[#This Row],[launched_at]]/60)/60)/24)+DATE(1970,1,1)</f>
        <v>41828.646319444444</v>
      </c>
      <c r="S3653" t="s">
        <v>8352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ROUND(SUM((Table1[[#This Row],[pledged]]/Table1[[#This Row],[goal]])*100),0)</f>
        <v>251</v>
      </c>
      <c r="P3654" s="8">
        <f>IFERROR(Table1[[#This Row],[pledged]]/Table1[[#This Row],[backers_count]],"0")</f>
        <v>44.235294117647058</v>
      </c>
      <c r="Q3654" s="13">
        <f>(((Table1[[#This Row],[deadline]]/60)/60)/24)+DATE(1970,1,1)</f>
        <v>42607.165972222225</v>
      </c>
      <c r="R3654" s="13">
        <f>(((Table1[[#This Row],[launched_at]]/60)/60)/24)+DATE(1970,1,1)</f>
        <v>42596.644699074073</v>
      </c>
      <c r="S3654" t="s">
        <v>8352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ROUND(SUM((Table1[[#This Row],[pledged]]/Table1[[#This Row],[goal]])*100),0)</f>
        <v>101</v>
      </c>
      <c r="P3655" s="8">
        <f>IFERROR(Table1[[#This Row],[pledged]]/Table1[[#This Row],[backers_count]],"0")</f>
        <v>60.909090909090907</v>
      </c>
      <c r="Q3655" s="13">
        <f>(((Table1[[#This Row],[deadline]]/60)/60)/24)+DATE(1970,1,1)</f>
        <v>42221.363506944443</v>
      </c>
      <c r="R3655" s="13">
        <f>(((Table1[[#This Row],[launched_at]]/60)/60)/24)+DATE(1970,1,1)</f>
        <v>42191.363506944443</v>
      </c>
      <c r="S3655" t="s">
        <v>8352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ROUND(SUM((Table1[[#This Row],[pledged]]/Table1[[#This Row],[goal]])*100),0)</f>
        <v>174</v>
      </c>
      <c r="P3656" s="8">
        <f>IFERROR(Table1[[#This Row],[pledged]]/Table1[[#This Row],[backers_count]],"0")</f>
        <v>68.84210526315789</v>
      </c>
      <c r="Q3656" s="13">
        <f>(((Table1[[#This Row],[deadline]]/60)/60)/24)+DATE(1970,1,1)</f>
        <v>42463.708333333328</v>
      </c>
      <c r="R3656" s="13">
        <f>(((Table1[[#This Row],[launched_at]]/60)/60)/24)+DATE(1970,1,1)</f>
        <v>42440.416504629626</v>
      </c>
      <c r="S3656" t="s">
        <v>8352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ROUND(SUM((Table1[[#This Row],[pledged]]/Table1[[#This Row],[goal]])*100),0)</f>
        <v>116</v>
      </c>
      <c r="P3657" s="8">
        <f>IFERROR(Table1[[#This Row],[pledged]]/Table1[[#This Row],[backers_count]],"0")</f>
        <v>73.582278481012665</v>
      </c>
      <c r="Q3657" s="13">
        <f>(((Table1[[#This Row],[deadline]]/60)/60)/24)+DATE(1970,1,1)</f>
        <v>42203.290972222225</v>
      </c>
      <c r="R3657" s="13">
        <f>(((Table1[[#This Row],[launched_at]]/60)/60)/24)+DATE(1970,1,1)</f>
        <v>42173.803217592591</v>
      </c>
      <c r="S3657" t="s">
        <v>8352</v>
      </c>
      <c r="T3657" t="s">
        <v>8316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ROUND(SUM((Table1[[#This Row],[pledged]]/Table1[[#This Row],[goal]])*100),0)</f>
        <v>106</v>
      </c>
      <c r="P3658" s="8">
        <f>IFERROR(Table1[[#This Row],[pledged]]/Table1[[#This Row],[backers_count]],"0")</f>
        <v>115.02173913043478</v>
      </c>
      <c r="Q3658" s="13">
        <f>(((Table1[[#This Row],[deadline]]/60)/60)/24)+DATE(1970,1,1)</f>
        <v>42767.957638888889</v>
      </c>
      <c r="R3658" s="13">
        <f>(((Table1[[#This Row],[launched_at]]/60)/60)/24)+DATE(1970,1,1)</f>
        <v>42737.910138888896</v>
      </c>
      <c r="S3658" t="s">
        <v>8352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ROUND(SUM((Table1[[#This Row],[pledged]]/Table1[[#This Row],[goal]])*100),0)</f>
        <v>111</v>
      </c>
      <c r="P3659" s="8">
        <f>IFERROR(Table1[[#This Row],[pledged]]/Table1[[#This Row],[backers_count]],"0")</f>
        <v>110.75</v>
      </c>
      <c r="Q3659" s="13">
        <f>(((Table1[[#This Row],[deadline]]/60)/60)/24)+DATE(1970,1,1)</f>
        <v>42522.904166666667</v>
      </c>
      <c r="R3659" s="13">
        <f>(((Table1[[#This Row],[launched_at]]/60)/60)/24)+DATE(1970,1,1)</f>
        <v>42499.629849537043</v>
      </c>
      <c r="S3659" t="s">
        <v>8352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ROUND(SUM((Table1[[#This Row],[pledged]]/Table1[[#This Row],[goal]])*100),0)</f>
        <v>101</v>
      </c>
      <c r="P3660" s="8">
        <f>IFERROR(Table1[[#This Row],[pledged]]/Table1[[#This Row],[backers_count]],"0")</f>
        <v>75.5</v>
      </c>
      <c r="Q3660" s="13">
        <f>(((Table1[[#This Row],[deadline]]/60)/60)/24)+DATE(1970,1,1)</f>
        <v>41822.165972222225</v>
      </c>
      <c r="R3660" s="13">
        <f>(((Table1[[#This Row],[launched_at]]/60)/60)/24)+DATE(1970,1,1)</f>
        <v>41775.858564814815</v>
      </c>
      <c r="S3660" t="s">
        <v>8352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ROUND(SUM((Table1[[#This Row],[pledged]]/Table1[[#This Row],[goal]])*100),0)</f>
        <v>102</v>
      </c>
      <c r="P3661" s="8">
        <f>IFERROR(Table1[[#This Row],[pledged]]/Table1[[#This Row],[backers_count]],"0")</f>
        <v>235.46153846153845</v>
      </c>
      <c r="Q3661" s="13">
        <f>(((Table1[[#This Row],[deadline]]/60)/60)/24)+DATE(1970,1,1)</f>
        <v>42082.610416666663</v>
      </c>
      <c r="R3661" s="13">
        <f>(((Table1[[#This Row],[launched_at]]/60)/60)/24)+DATE(1970,1,1)</f>
        <v>42055.277199074073</v>
      </c>
      <c r="S3661" t="s">
        <v>8352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ROUND(SUM((Table1[[#This Row],[pledged]]/Table1[[#This Row],[goal]])*100),0)</f>
        <v>100</v>
      </c>
      <c r="P3662" s="8">
        <f>IFERROR(Table1[[#This Row],[pledged]]/Table1[[#This Row],[backers_count]],"0")</f>
        <v>11.363636363636363</v>
      </c>
      <c r="Q3662" s="13">
        <f>(((Table1[[#This Row],[deadline]]/60)/60)/24)+DATE(1970,1,1)</f>
        <v>41996.881076388891</v>
      </c>
      <c r="R3662" s="13">
        <f>(((Table1[[#This Row],[launched_at]]/60)/60)/24)+DATE(1970,1,1)</f>
        <v>41971.881076388891</v>
      </c>
      <c r="S3662" t="s">
        <v>8352</v>
      </c>
      <c r="T3662" t="s">
        <v>8316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ROUND(SUM((Table1[[#This Row],[pledged]]/Table1[[#This Row],[goal]])*100),0)</f>
        <v>111</v>
      </c>
      <c r="P3663" s="8">
        <f>IFERROR(Table1[[#This Row],[pledged]]/Table1[[#This Row],[backers_count]],"0")</f>
        <v>92.5</v>
      </c>
      <c r="Q3663" s="13">
        <f>(((Table1[[#This Row],[deadline]]/60)/60)/24)+DATE(1970,1,1)</f>
        <v>42470.166666666672</v>
      </c>
      <c r="R3663" s="13">
        <f>(((Table1[[#This Row],[launched_at]]/60)/60)/24)+DATE(1970,1,1)</f>
        <v>42447.896666666667</v>
      </c>
      <c r="S3663" t="s">
        <v>8352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ROUND(SUM((Table1[[#This Row],[pledged]]/Table1[[#This Row],[goal]])*100),0)</f>
        <v>101</v>
      </c>
      <c r="P3664" s="8">
        <f>IFERROR(Table1[[#This Row],[pledged]]/Table1[[#This Row],[backers_count]],"0")</f>
        <v>202.85</v>
      </c>
      <c r="Q3664" s="13">
        <f>(((Table1[[#This Row],[deadline]]/60)/60)/24)+DATE(1970,1,1)</f>
        <v>42094.178402777776</v>
      </c>
      <c r="R3664" s="13">
        <f>(((Table1[[#This Row],[launched_at]]/60)/60)/24)+DATE(1970,1,1)</f>
        <v>42064.220069444447</v>
      </c>
      <c r="S3664" t="s">
        <v>8352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ROUND(SUM((Table1[[#This Row],[pledged]]/Table1[[#This Row],[goal]])*100),0)</f>
        <v>104</v>
      </c>
      <c r="P3665" s="8">
        <f>IFERROR(Table1[[#This Row],[pledged]]/Table1[[#This Row],[backers_count]],"0")</f>
        <v>26</v>
      </c>
      <c r="Q3665" s="13">
        <f>(((Table1[[#This Row],[deadline]]/60)/60)/24)+DATE(1970,1,1)</f>
        <v>42725.493402777778</v>
      </c>
      <c r="R3665" s="13">
        <f>(((Table1[[#This Row],[launched_at]]/60)/60)/24)+DATE(1970,1,1)</f>
        <v>42665.451736111107</v>
      </c>
      <c r="S3665" t="s">
        <v>8352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ROUND(SUM((Table1[[#This Row],[pledged]]/Table1[[#This Row],[goal]])*100),0)</f>
        <v>109</v>
      </c>
      <c r="P3666" s="8">
        <f>IFERROR(Table1[[#This Row],[pledged]]/Table1[[#This Row],[backers_count]],"0")</f>
        <v>46.05263157894737</v>
      </c>
      <c r="Q3666" s="13">
        <f>(((Table1[[#This Row],[deadline]]/60)/60)/24)+DATE(1970,1,1)</f>
        <v>42537.248715277776</v>
      </c>
      <c r="R3666" s="13">
        <f>(((Table1[[#This Row],[launched_at]]/60)/60)/24)+DATE(1970,1,1)</f>
        <v>42523.248715277776</v>
      </c>
      <c r="S3666" t="s">
        <v>8352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ROUND(SUM((Table1[[#This Row],[pledged]]/Table1[[#This Row],[goal]])*100),0)</f>
        <v>115</v>
      </c>
      <c r="P3667" s="8">
        <f>IFERROR(Table1[[#This Row],[pledged]]/Table1[[#This Row],[backers_count]],"0")</f>
        <v>51</v>
      </c>
      <c r="Q3667" s="13">
        <f>(((Table1[[#This Row],[deadline]]/60)/60)/24)+DATE(1970,1,1)</f>
        <v>42305.829166666663</v>
      </c>
      <c r="R3667" s="13">
        <f>(((Table1[[#This Row],[launched_at]]/60)/60)/24)+DATE(1970,1,1)</f>
        <v>42294.808124999996</v>
      </c>
      <c r="S3667" t="s">
        <v>8352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ROUND(SUM((Table1[[#This Row],[pledged]]/Table1[[#This Row],[goal]])*100),0)</f>
        <v>100</v>
      </c>
      <c r="P3668" s="8">
        <f>IFERROR(Table1[[#This Row],[pledged]]/Table1[[#This Row],[backers_count]],"0")</f>
        <v>31.578947368421051</v>
      </c>
      <c r="Q3668" s="13">
        <f>(((Table1[[#This Row],[deadline]]/60)/60)/24)+DATE(1970,1,1)</f>
        <v>41844.291666666664</v>
      </c>
      <c r="R3668" s="13">
        <f>(((Table1[[#This Row],[launched_at]]/60)/60)/24)+DATE(1970,1,1)</f>
        <v>41822.90488425926</v>
      </c>
      <c r="S3668" t="s">
        <v>8352</v>
      </c>
      <c r="T3668" t="s">
        <v>8316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ROUND(SUM((Table1[[#This Row],[pledged]]/Table1[[#This Row],[goal]])*100),0)</f>
        <v>103</v>
      </c>
      <c r="P3669" s="8">
        <f>IFERROR(Table1[[#This Row],[pledged]]/Table1[[#This Row],[backers_count]],"0")</f>
        <v>53.363965517241382</v>
      </c>
      <c r="Q3669" s="13">
        <f>(((Table1[[#This Row],[deadline]]/60)/60)/24)+DATE(1970,1,1)</f>
        <v>42203.970127314817</v>
      </c>
      <c r="R3669" s="13">
        <f>(((Table1[[#This Row],[launched_at]]/60)/60)/24)+DATE(1970,1,1)</f>
        <v>42173.970127314817</v>
      </c>
      <c r="S3669" t="s">
        <v>8352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ROUND(SUM((Table1[[#This Row],[pledged]]/Table1[[#This Row],[goal]])*100),0)</f>
        <v>104</v>
      </c>
      <c r="P3670" s="8">
        <f>IFERROR(Table1[[#This Row],[pledged]]/Table1[[#This Row],[backers_count]],"0")</f>
        <v>36.964285714285715</v>
      </c>
      <c r="Q3670" s="13">
        <f>(((Table1[[#This Row],[deadline]]/60)/60)/24)+DATE(1970,1,1)</f>
        <v>42208.772916666669</v>
      </c>
      <c r="R3670" s="13">
        <f>(((Table1[[#This Row],[launched_at]]/60)/60)/24)+DATE(1970,1,1)</f>
        <v>42185.556157407409</v>
      </c>
      <c r="S3670" t="s">
        <v>8352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ROUND(SUM((Table1[[#This Row],[pledged]]/Table1[[#This Row],[goal]])*100),0)</f>
        <v>138</v>
      </c>
      <c r="P3671" s="8">
        <f>IFERROR(Table1[[#This Row],[pledged]]/Table1[[#This Row],[backers_count]],"0")</f>
        <v>81.294117647058826</v>
      </c>
      <c r="Q3671" s="13">
        <f>(((Table1[[#This Row],[deadline]]/60)/60)/24)+DATE(1970,1,1)</f>
        <v>42166.675196759257</v>
      </c>
      <c r="R3671" s="13">
        <f>(((Table1[[#This Row],[launched_at]]/60)/60)/24)+DATE(1970,1,1)</f>
        <v>42136.675196759257</v>
      </c>
      <c r="S3671" t="s">
        <v>8352</v>
      </c>
      <c r="T3671" t="s">
        <v>8316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ROUND(SUM((Table1[[#This Row],[pledged]]/Table1[[#This Row],[goal]])*100),0)</f>
        <v>110</v>
      </c>
      <c r="P3672" s="8">
        <f>IFERROR(Table1[[#This Row],[pledged]]/Table1[[#This Row],[backers_count]],"0")</f>
        <v>20.083333333333332</v>
      </c>
      <c r="Q3672" s="13">
        <f>(((Table1[[#This Row],[deadline]]/60)/60)/24)+DATE(1970,1,1)</f>
        <v>42155.958333333328</v>
      </c>
      <c r="R3672" s="13">
        <f>(((Table1[[#This Row],[launched_at]]/60)/60)/24)+DATE(1970,1,1)</f>
        <v>42142.514016203699</v>
      </c>
      <c r="S3672" t="s">
        <v>8352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ROUND(SUM((Table1[[#This Row],[pledged]]/Table1[[#This Row],[goal]])*100),0)</f>
        <v>101</v>
      </c>
      <c r="P3673" s="8">
        <f>IFERROR(Table1[[#This Row],[pledged]]/Table1[[#This Row],[backers_count]],"0")</f>
        <v>88.25</v>
      </c>
      <c r="Q3673" s="13">
        <f>(((Table1[[#This Row],[deadline]]/60)/60)/24)+DATE(1970,1,1)</f>
        <v>41841.165972222225</v>
      </c>
      <c r="R3673" s="13">
        <f>(((Table1[[#This Row],[launched_at]]/60)/60)/24)+DATE(1970,1,1)</f>
        <v>41820.62809027778</v>
      </c>
      <c r="S3673" t="s">
        <v>8352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ROUND(SUM((Table1[[#This Row],[pledged]]/Table1[[#This Row],[goal]])*100),0)</f>
        <v>102</v>
      </c>
      <c r="P3674" s="8">
        <f>IFERROR(Table1[[#This Row],[pledged]]/Table1[[#This Row],[backers_count]],"0")</f>
        <v>53.438596491228068</v>
      </c>
      <c r="Q3674" s="13">
        <f>(((Table1[[#This Row],[deadline]]/60)/60)/24)+DATE(1970,1,1)</f>
        <v>41908.946574074071</v>
      </c>
      <c r="R3674" s="13">
        <f>(((Table1[[#This Row],[launched_at]]/60)/60)/24)+DATE(1970,1,1)</f>
        <v>41878.946574074071</v>
      </c>
      <c r="S3674" t="s">
        <v>8352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ROUND(SUM((Table1[[#This Row],[pledged]]/Table1[[#This Row],[goal]])*100),0)</f>
        <v>114</v>
      </c>
      <c r="P3675" s="8">
        <f>IFERROR(Table1[[#This Row],[pledged]]/Table1[[#This Row],[backers_count]],"0")</f>
        <v>39.868421052631582</v>
      </c>
      <c r="Q3675" s="13">
        <f>(((Table1[[#This Row],[deadline]]/60)/60)/24)+DATE(1970,1,1)</f>
        <v>41948.536111111112</v>
      </c>
      <c r="R3675" s="13">
        <f>(((Table1[[#This Row],[launched_at]]/60)/60)/24)+DATE(1970,1,1)</f>
        <v>41914.295104166667</v>
      </c>
      <c r="S3675" t="s">
        <v>8352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ROUND(SUM((Table1[[#This Row],[pledged]]/Table1[[#This Row],[goal]])*100),0)</f>
        <v>100</v>
      </c>
      <c r="P3676" s="8">
        <f>IFERROR(Table1[[#This Row],[pledged]]/Table1[[#This Row],[backers_count]],"0")</f>
        <v>145.16129032258064</v>
      </c>
      <c r="Q3676" s="13">
        <f>(((Table1[[#This Row],[deadline]]/60)/60)/24)+DATE(1970,1,1)</f>
        <v>42616.873020833329</v>
      </c>
      <c r="R3676" s="13">
        <f>(((Table1[[#This Row],[launched_at]]/60)/60)/24)+DATE(1970,1,1)</f>
        <v>42556.873020833329</v>
      </c>
      <c r="S3676" t="s">
        <v>8352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ROUND(SUM((Table1[[#This Row],[pledged]]/Table1[[#This Row],[goal]])*100),0)</f>
        <v>140</v>
      </c>
      <c r="P3677" s="8">
        <f>IFERROR(Table1[[#This Row],[pledged]]/Table1[[#This Row],[backers_count]],"0")</f>
        <v>23.333333333333332</v>
      </c>
      <c r="Q3677" s="13">
        <f>(((Table1[[#This Row],[deadline]]/60)/60)/24)+DATE(1970,1,1)</f>
        <v>42505.958333333328</v>
      </c>
      <c r="R3677" s="13">
        <f>(((Table1[[#This Row],[launched_at]]/60)/60)/24)+DATE(1970,1,1)</f>
        <v>42493.597013888888</v>
      </c>
      <c r="S3677" t="s">
        <v>8352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ROUND(SUM((Table1[[#This Row],[pledged]]/Table1[[#This Row],[goal]])*100),0)</f>
        <v>129</v>
      </c>
      <c r="P3678" s="8">
        <f>IFERROR(Table1[[#This Row],[pledged]]/Table1[[#This Row],[backers_count]],"0")</f>
        <v>64.375</v>
      </c>
      <c r="Q3678" s="13">
        <f>(((Table1[[#This Row],[deadline]]/60)/60)/24)+DATE(1970,1,1)</f>
        <v>41894.815787037034</v>
      </c>
      <c r="R3678" s="13">
        <f>(((Table1[[#This Row],[launched_at]]/60)/60)/24)+DATE(1970,1,1)</f>
        <v>41876.815787037034</v>
      </c>
      <c r="S3678" t="s">
        <v>8352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ROUND(SUM((Table1[[#This Row],[pledged]]/Table1[[#This Row],[goal]])*100),0)</f>
        <v>103</v>
      </c>
      <c r="P3679" s="8">
        <f>IFERROR(Table1[[#This Row],[pledged]]/Table1[[#This Row],[backers_count]],"0")</f>
        <v>62.052763819095475</v>
      </c>
      <c r="Q3679" s="13">
        <f>(((Table1[[#This Row],[deadline]]/60)/60)/24)+DATE(1970,1,1)</f>
        <v>41823.165972222225</v>
      </c>
      <c r="R3679" s="13">
        <f>(((Table1[[#This Row],[launched_at]]/60)/60)/24)+DATE(1970,1,1)</f>
        <v>41802.574282407404</v>
      </c>
      <c r="S3679" t="s">
        <v>8352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ROUND(SUM((Table1[[#This Row],[pledged]]/Table1[[#This Row],[goal]])*100),0)</f>
        <v>103</v>
      </c>
      <c r="P3680" s="8">
        <f>IFERROR(Table1[[#This Row],[pledged]]/Table1[[#This Row],[backers_count]],"0")</f>
        <v>66.129032258064512</v>
      </c>
      <c r="Q3680" s="13">
        <f>(((Table1[[#This Row],[deadline]]/60)/60)/24)+DATE(1970,1,1)</f>
        <v>42155.531226851846</v>
      </c>
      <c r="R3680" s="13">
        <f>(((Table1[[#This Row],[launched_at]]/60)/60)/24)+DATE(1970,1,1)</f>
        <v>42120.531226851846</v>
      </c>
      <c r="S3680" t="s">
        <v>8352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ROUND(SUM((Table1[[#This Row],[pledged]]/Table1[[#This Row],[goal]])*100),0)</f>
        <v>110</v>
      </c>
      <c r="P3681" s="8">
        <f>IFERROR(Table1[[#This Row],[pledged]]/Table1[[#This Row],[backers_count]],"0")</f>
        <v>73.400000000000006</v>
      </c>
      <c r="Q3681" s="13">
        <f>(((Table1[[#This Row],[deadline]]/60)/60)/24)+DATE(1970,1,1)</f>
        <v>41821.207638888889</v>
      </c>
      <c r="R3681" s="13">
        <f>(((Table1[[#This Row],[launched_at]]/60)/60)/24)+DATE(1970,1,1)</f>
        <v>41786.761354166665</v>
      </c>
      <c r="S3681" t="s">
        <v>8352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ROUND(SUM((Table1[[#This Row],[pledged]]/Table1[[#This Row],[goal]])*100),0)</f>
        <v>113</v>
      </c>
      <c r="P3682" s="8">
        <f>IFERROR(Table1[[#This Row],[pledged]]/Table1[[#This Row],[backers_count]],"0")</f>
        <v>99.5</v>
      </c>
      <c r="Q3682" s="13">
        <f>(((Table1[[#This Row],[deadline]]/60)/60)/24)+DATE(1970,1,1)</f>
        <v>42648.454097222217</v>
      </c>
      <c r="R3682" s="13">
        <f>(((Table1[[#This Row],[launched_at]]/60)/60)/24)+DATE(1970,1,1)</f>
        <v>42627.454097222217</v>
      </c>
      <c r="S3682" t="s">
        <v>8352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ROUND(SUM((Table1[[#This Row],[pledged]]/Table1[[#This Row],[goal]])*100),0)</f>
        <v>112</v>
      </c>
      <c r="P3683" s="8">
        <f>IFERROR(Table1[[#This Row],[pledged]]/Table1[[#This Row],[backers_count]],"0")</f>
        <v>62.166666666666664</v>
      </c>
      <c r="Q3683" s="13">
        <f>(((Table1[[#This Row],[deadline]]/60)/60)/24)+DATE(1970,1,1)</f>
        <v>42384.651504629626</v>
      </c>
      <c r="R3683" s="13">
        <f>(((Table1[[#This Row],[launched_at]]/60)/60)/24)+DATE(1970,1,1)</f>
        <v>42374.651504629626</v>
      </c>
      <c r="S3683" t="s">
        <v>8352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ROUND(SUM((Table1[[#This Row],[pledged]]/Table1[[#This Row],[goal]])*100),0)</f>
        <v>139</v>
      </c>
      <c r="P3684" s="8">
        <f>IFERROR(Table1[[#This Row],[pledged]]/Table1[[#This Row],[backers_count]],"0")</f>
        <v>62.328358208955223</v>
      </c>
      <c r="Q3684" s="13">
        <f>(((Table1[[#This Row],[deadline]]/60)/60)/24)+DATE(1970,1,1)</f>
        <v>41806.290972222225</v>
      </c>
      <c r="R3684" s="13">
        <f>(((Table1[[#This Row],[launched_at]]/60)/60)/24)+DATE(1970,1,1)</f>
        <v>41772.685393518521</v>
      </c>
      <c r="S3684" t="s">
        <v>8352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ROUND(SUM((Table1[[#This Row],[pledged]]/Table1[[#This Row],[goal]])*100),0)</f>
        <v>111</v>
      </c>
      <c r="P3685" s="8">
        <f>IFERROR(Table1[[#This Row],[pledged]]/Table1[[#This Row],[backers_count]],"0")</f>
        <v>58.787878787878789</v>
      </c>
      <c r="Q3685" s="13">
        <f>(((Table1[[#This Row],[deadline]]/60)/60)/24)+DATE(1970,1,1)</f>
        <v>42663.116851851853</v>
      </c>
      <c r="R3685" s="13">
        <f>(((Table1[[#This Row],[launched_at]]/60)/60)/24)+DATE(1970,1,1)</f>
        <v>42633.116851851853</v>
      </c>
      <c r="S3685" t="s">
        <v>8352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ROUND(SUM((Table1[[#This Row],[pledged]]/Table1[[#This Row],[goal]])*100),0)</f>
        <v>139</v>
      </c>
      <c r="P3686" s="8">
        <f>IFERROR(Table1[[#This Row],[pledged]]/Table1[[#This Row],[backers_count]],"0")</f>
        <v>45.347826086956523</v>
      </c>
      <c r="Q3686" s="13">
        <f>(((Table1[[#This Row],[deadline]]/60)/60)/24)+DATE(1970,1,1)</f>
        <v>42249.180393518516</v>
      </c>
      <c r="R3686" s="13">
        <f>(((Table1[[#This Row],[launched_at]]/60)/60)/24)+DATE(1970,1,1)</f>
        <v>42219.180393518516</v>
      </c>
      <c r="S3686" t="s">
        <v>8352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ROUND(SUM((Table1[[#This Row],[pledged]]/Table1[[#This Row],[goal]])*100),0)</f>
        <v>106</v>
      </c>
      <c r="P3687" s="8">
        <f>IFERROR(Table1[[#This Row],[pledged]]/Table1[[#This Row],[backers_count]],"0")</f>
        <v>41.944444444444443</v>
      </c>
      <c r="Q3687" s="13">
        <f>(((Table1[[#This Row],[deadline]]/60)/60)/24)+DATE(1970,1,1)</f>
        <v>41778.875</v>
      </c>
      <c r="R3687" s="13">
        <f>(((Table1[[#This Row],[launched_at]]/60)/60)/24)+DATE(1970,1,1)</f>
        <v>41753.593275462961</v>
      </c>
      <c r="S3687" t="s">
        <v>8352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ROUND(SUM((Table1[[#This Row],[pledged]]/Table1[[#This Row],[goal]])*100),0)</f>
        <v>101</v>
      </c>
      <c r="P3688" s="8">
        <f>IFERROR(Table1[[#This Row],[pledged]]/Table1[[#This Row],[backers_count]],"0")</f>
        <v>59.166666666666664</v>
      </c>
      <c r="Q3688" s="13">
        <f>(((Table1[[#This Row],[deadline]]/60)/60)/24)+DATE(1970,1,1)</f>
        <v>42245.165972222225</v>
      </c>
      <c r="R3688" s="13">
        <f>(((Table1[[#This Row],[launched_at]]/60)/60)/24)+DATE(1970,1,1)</f>
        <v>42230.662731481483</v>
      </c>
      <c r="S3688" t="s">
        <v>8352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ROUND(SUM((Table1[[#This Row],[pledged]]/Table1[[#This Row],[goal]])*100),0)</f>
        <v>100</v>
      </c>
      <c r="P3689" s="8">
        <f>IFERROR(Table1[[#This Row],[pledged]]/Table1[[#This Row],[backers_count]],"0")</f>
        <v>200.49</v>
      </c>
      <c r="Q3689" s="13">
        <f>(((Table1[[#This Row],[deadline]]/60)/60)/24)+DATE(1970,1,1)</f>
        <v>41817.218229166669</v>
      </c>
      <c r="R3689" s="13">
        <f>(((Table1[[#This Row],[launched_at]]/60)/60)/24)+DATE(1970,1,1)</f>
        <v>41787.218229166669</v>
      </c>
      <c r="S3689" t="s">
        <v>8352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ROUND(SUM((Table1[[#This Row],[pledged]]/Table1[[#This Row],[goal]])*100),0)</f>
        <v>109</v>
      </c>
      <c r="P3690" s="8">
        <f>IFERROR(Table1[[#This Row],[pledged]]/Table1[[#This Row],[backers_count]],"0")</f>
        <v>83.974358974358978</v>
      </c>
      <c r="Q3690" s="13">
        <f>(((Table1[[#This Row],[deadline]]/60)/60)/24)+DATE(1970,1,1)</f>
        <v>41859.787083333329</v>
      </c>
      <c r="R3690" s="13">
        <f>(((Table1[[#This Row],[launched_at]]/60)/60)/24)+DATE(1970,1,1)</f>
        <v>41829.787083333329</v>
      </c>
      <c r="S3690" t="s">
        <v>8352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ROUND(SUM((Table1[[#This Row],[pledged]]/Table1[[#This Row],[goal]])*100),0)</f>
        <v>118</v>
      </c>
      <c r="P3691" s="8">
        <f>IFERROR(Table1[[#This Row],[pledged]]/Table1[[#This Row],[backers_count]],"0")</f>
        <v>57.258064516129032</v>
      </c>
      <c r="Q3691" s="13">
        <f>(((Table1[[#This Row],[deadline]]/60)/60)/24)+DATE(1970,1,1)</f>
        <v>42176.934027777781</v>
      </c>
      <c r="R3691" s="13">
        <f>(((Table1[[#This Row],[launched_at]]/60)/60)/24)+DATE(1970,1,1)</f>
        <v>42147.826840277776</v>
      </c>
      <c r="S3691" t="s">
        <v>8352</v>
      </c>
      <c r="T3691" t="s">
        <v>8316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ROUND(SUM((Table1[[#This Row],[pledged]]/Table1[[#This Row],[goal]])*100),0)</f>
        <v>120</v>
      </c>
      <c r="P3692" s="8">
        <f>IFERROR(Table1[[#This Row],[pledged]]/Table1[[#This Row],[backers_count]],"0")</f>
        <v>58.064516129032256</v>
      </c>
      <c r="Q3692" s="13">
        <f>(((Table1[[#This Row],[deadline]]/60)/60)/24)+DATE(1970,1,1)</f>
        <v>41970.639849537038</v>
      </c>
      <c r="R3692" s="13">
        <f>(((Table1[[#This Row],[launched_at]]/60)/60)/24)+DATE(1970,1,1)</f>
        <v>41940.598182870373</v>
      </c>
      <c r="S3692" t="s">
        <v>8352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ROUND(SUM((Table1[[#This Row],[pledged]]/Table1[[#This Row],[goal]])*100),0)</f>
        <v>128</v>
      </c>
      <c r="P3693" s="8">
        <f>IFERROR(Table1[[#This Row],[pledged]]/Table1[[#This Row],[backers_count]],"0")</f>
        <v>186.80291970802921</v>
      </c>
      <c r="Q3693" s="13">
        <f>(((Table1[[#This Row],[deadline]]/60)/60)/24)+DATE(1970,1,1)</f>
        <v>42065.207638888889</v>
      </c>
      <c r="R3693" s="13">
        <f>(((Table1[[#This Row],[launched_at]]/60)/60)/24)+DATE(1970,1,1)</f>
        <v>42020.700567129628</v>
      </c>
      <c r="S3693" t="s">
        <v>8352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ROUND(SUM((Table1[[#This Row],[pledged]]/Table1[[#This Row],[goal]])*100),0)</f>
        <v>126</v>
      </c>
      <c r="P3694" s="8">
        <f>IFERROR(Table1[[#This Row],[pledged]]/Table1[[#This Row],[backers_count]],"0")</f>
        <v>74.117647058823536</v>
      </c>
      <c r="Q3694" s="13">
        <f>(((Table1[[#This Row],[deadline]]/60)/60)/24)+DATE(1970,1,1)</f>
        <v>41901</v>
      </c>
      <c r="R3694" s="13">
        <f>(((Table1[[#This Row],[launched_at]]/60)/60)/24)+DATE(1970,1,1)</f>
        <v>41891.96503472222</v>
      </c>
      <c r="S3694" t="s">
        <v>8352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ROUND(SUM((Table1[[#This Row],[pledged]]/Table1[[#This Row],[goal]])*100),0)</f>
        <v>129</v>
      </c>
      <c r="P3695" s="8">
        <f>IFERROR(Table1[[#This Row],[pledged]]/Table1[[#This Row],[backers_count]],"0")</f>
        <v>30.714285714285715</v>
      </c>
      <c r="Q3695" s="13">
        <f>(((Table1[[#This Row],[deadline]]/60)/60)/24)+DATE(1970,1,1)</f>
        <v>42338.9375</v>
      </c>
      <c r="R3695" s="13">
        <f>(((Table1[[#This Row],[launched_at]]/60)/60)/24)+DATE(1970,1,1)</f>
        <v>42309.191307870366</v>
      </c>
      <c r="S3695" t="s">
        <v>8352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ROUND(SUM((Table1[[#This Row],[pledged]]/Table1[[#This Row],[goal]])*100),0)</f>
        <v>107</v>
      </c>
      <c r="P3696" s="8">
        <f>IFERROR(Table1[[#This Row],[pledged]]/Table1[[#This Row],[backers_count]],"0")</f>
        <v>62.666666666666664</v>
      </c>
      <c r="Q3696" s="13">
        <f>(((Table1[[#This Row],[deadline]]/60)/60)/24)+DATE(1970,1,1)</f>
        <v>42527.083333333328</v>
      </c>
      <c r="R3696" s="13">
        <f>(((Table1[[#This Row],[launched_at]]/60)/60)/24)+DATE(1970,1,1)</f>
        <v>42490.133877314816</v>
      </c>
      <c r="S3696" t="s">
        <v>8352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ROUND(SUM((Table1[[#This Row],[pledged]]/Table1[[#This Row],[goal]])*100),0)</f>
        <v>100</v>
      </c>
      <c r="P3697" s="8">
        <f>IFERROR(Table1[[#This Row],[pledged]]/Table1[[#This Row],[backers_count]],"0")</f>
        <v>121.36363636363636</v>
      </c>
      <c r="Q3697" s="13">
        <f>(((Table1[[#This Row],[deadline]]/60)/60)/24)+DATE(1970,1,1)</f>
        <v>42015.870486111111</v>
      </c>
      <c r="R3697" s="13">
        <f>(((Table1[[#This Row],[launched_at]]/60)/60)/24)+DATE(1970,1,1)</f>
        <v>41995.870486111111</v>
      </c>
      <c r="S3697" t="s">
        <v>8352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ROUND(SUM((Table1[[#This Row],[pledged]]/Table1[[#This Row],[goal]])*100),0)</f>
        <v>155</v>
      </c>
      <c r="P3698" s="8">
        <f>IFERROR(Table1[[#This Row],[pledged]]/Table1[[#This Row],[backers_count]],"0")</f>
        <v>39.743589743589745</v>
      </c>
      <c r="Q3698" s="13">
        <f>(((Table1[[#This Row],[deadline]]/60)/60)/24)+DATE(1970,1,1)</f>
        <v>42048.617083333331</v>
      </c>
      <c r="R3698" s="13">
        <f>(((Table1[[#This Row],[launched_at]]/60)/60)/24)+DATE(1970,1,1)</f>
        <v>41988.617083333331</v>
      </c>
      <c r="S3698" t="s">
        <v>8352</v>
      </c>
      <c r="T3698" t="s">
        <v>8316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ROUND(SUM((Table1[[#This Row],[pledged]]/Table1[[#This Row],[goal]])*100),0)</f>
        <v>108</v>
      </c>
      <c r="P3699" s="8">
        <f>IFERROR(Table1[[#This Row],[pledged]]/Table1[[#This Row],[backers_count]],"0")</f>
        <v>72</v>
      </c>
      <c r="Q3699" s="13">
        <f>(((Table1[[#This Row],[deadline]]/60)/60)/24)+DATE(1970,1,1)</f>
        <v>42500.465833333335</v>
      </c>
      <c r="R3699" s="13">
        <f>(((Table1[[#This Row],[launched_at]]/60)/60)/24)+DATE(1970,1,1)</f>
        <v>42479.465833333335</v>
      </c>
      <c r="S3699" t="s">
        <v>8352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ROUND(SUM((Table1[[#This Row],[pledged]]/Table1[[#This Row],[goal]])*100),0)</f>
        <v>111</v>
      </c>
      <c r="P3700" s="8">
        <f>IFERROR(Table1[[#This Row],[pledged]]/Table1[[#This Row],[backers_count]],"0")</f>
        <v>40.632352941176471</v>
      </c>
      <c r="Q3700" s="13">
        <f>(((Table1[[#This Row],[deadline]]/60)/60)/24)+DATE(1970,1,1)</f>
        <v>42431.806562500002</v>
      </c>
      <c r="R3700" s="13">
        <f>(((Table1[[#This Row],[launched_at]]/60)/60)/24)+DATE(1970,1,1)</f>
        <v>42401.806562500002</v>
      </c>
      <c r="S3700" t="s">
        <v>8352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ROUND(SUM((Table1[[#This Row],[pledged]]/Table1[[#This Row],[goal]])*100),0)</f>
        <v>101</v>
      </c>
      <c r="P3701" s="8">
        <f>IFERROR(Table1[[#This Row],[pledged]]/Table1[[#This Row],[backers_count]],"0")</f>
        <v>63</v>
      </c>
      <c r="Q3701" s="13">
        <f>(((Table1[[#This Row],[deadline]]/60)/60)/24)+DATE(1970,1,1)</f>
        <v>41927.602037037039</v>
      </c>
      <c r="R3701" s="13">
        <f>(((Table1[[#This Row],[launched_at]]/60)/60)/24)+DATE(1970,1,1)</f>
        <v>41897.602037037039</v>
      </c>
      <c r="S3701" t="s">
        <v>8352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ROUND(SUM((Table1[[#This Row],[pledged]]/Table1[[#This Row],[goal]])*100),0)</f>
        <v>121</v>
      </c>
      <c r="P3702" s="8">
        <f>IFERROR(Table1[[#This Row],[pledged]]/Table1[[#This Row],[backers_count]],"0")</f>
        <v>33.666666666666664</v>
      </c>
      <c r="Q3702" s="13">
        <f>(((Table1[[#This Row],[deadline]]/60)/60)/24)+DATE(1970,1,1)</f>
        <v>41912.666666666664</v>
      </c>
      <c r="R3702" s="13">
        <f>(((Table1[[#This Row],[launched_at]]/60)/60)/24)+DATE(1970,1,1)</f>
        <v>41882.585648148146</v>
      </c>
      <c r="S3702" t="s">
        <v>8352</v>
      </c>
      <c r="T3702" t="s">
        <v>8316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ROUND(SUM((Table1[[#This Row],[pledged]]/Table1[[#This Row],[goal]])*100),0)</f>
        <v>100</v>
      </c>
      <c r="P3703" s="8">
        <f>IFERROR(Table1[[#This Row],[pledged]]/Table1[[#This Row],[backers_count]],"0")</f>
        <v>38.589743589743591</v>
      </c>
      <c r="Q3703" s="13">
        <f>(((Table1[[#This Row],[deadline]]/60)/60)/24)+DATE(1970,1,1)</f>
        <v>42159.541585648149</v>
      </c>
      <c r="R3703" s="13">
        <f>(((Table1[[#This Row],[launched_at]]/60)/60)/24)+DATE(1970,1,1)</f>
        <v>42129.541585648149</v>
      </c>
      <c r="S3703" t="s">
        <v>8352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ROUND(SUM((Table1[[#This Row],[pledged]]/Table1[[#This Row],[goal]])*100),0)</f>
        <v>109</v>
      </c>
      <c r="P3704" s="8">
        <f>IFERROR(Table1[[#This Row],[pledged]]/Table1[[#This Row],[backers_count]],"0")</f>
        <v>155.95238095238096</v>
      </c>
      <c r="Q3704" s="13">
        <f>(((Table1[[#This Row],[deadline]]/60)/60)/24)+DATE(1970,1,1)</f>
        <v>42561.957638888889</v>
      </c>
      <c r="R3704" s="13">
        <f>(((Table1[[#This Row],[launched_at]]/60)/60)/24)+DATE(1970,1,1)</f>
        <v>42524.53800925926</v>
      </c>
      <c r="S3704" t="s">
        <v>8352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ROUND(SUM((Table1[[#This Row],[pledged]]/Table1[[#This Row],[goal]])*100),0)</f>
        <v>123</v>
      </c>
      <c r="P3705" s="8">
        <f>IFERROR(Table1[[#This Row],[pledged]]/Table1[[#This Row],[backers_count]],"0")</f>
        <v>43.2</v>
      </c>
      <c r="Q3705" s="13">
        <f>(((Table1[[#This Row],[deadline]]/60)/60)/24)+DATE(1970,1,1)</f>
        <v>42595.290972222225</v>
      </c>
      <c r="R3705" s="13">
        <f>(((Table1[[#This Row],[launched_at]]/60)/60)/24)+DATE(1970,1,1)</f>
        <v>42556.504490740743</v>
      </c>
      <c r="S3705" t="s">
        <v>8352</v>
      </c>
      <c r="T3705" t="s">
        <v>8316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ROUND(SUM((Table1[[#This Row],[pledged]]/Table1[[#This Row],[goal]])*100),0)</f>
        <v>136</v>
      </c>
      <c r="P3706" s="8">
        <f>IFERROR(Table1[[#This Row],[pledged]]/Table1[[#This Row],[backers_count]],"0")</f>
        <v>15.148518518518518</v>
      </c>
      <c r="Q3706" s="13">
        <f>(((Table1[[#This Row],[deadline]]/60)/60)/24)+DATE(1970,1,1)</f>
        <v>42521.689745370371</v>
      </c>
      <c r="R3706" s="13">
        <f>(((Table1[[#This Row],[launched_at]]/60)/60)/24)+DATE(1970,1,1)</f>
        <v>42461.689745370371</v>
      </c>
      <c r="S3706" t="s">
        <v>8352</v>
      </c>
      <c r="T3706" t="s">
        <v>8316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ROUND(SUM((Table1[[#This Row],[pledged]]/Table1[[#This Row],[goal]])*100),0)</f>
        <v>103</v>
      </c>
      <c r="P3707" s="8">
        <f>IFERROR(Table1[[#This Row],[pledged]]/Table1[[#This Row],[backers_count]],"0")</f>
        <v>83.571428571428569</v>
      </c>
      <c r="Q3707" s="13">
        <f>(((Table1[[#This Row],[deadline]]/60)/60)/24)+DATE(1970,1,1)</f>
        <v>41813.75</v>
      </c>
      <c r="R3707" s="13">
        <f>(((Table1[[#This Row],[launched_at]]/60)/60)/24)+DATE(1970,1,1)</f>
        <v>41792.542986111112</v>
      </c>
      <c r="S3707" t="s">
        <v>8352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ROUND(SUM((Table1[[#This Row],[pledged]]/Table1[[#This Row],[goal]])*100),0)</f>
        <v>121</v>
      </c>
      <c r="P3708" s="8">
        <f>IFERROR(Table1[[#This Row],[pledged]]/Table1[[#This Row],[backers_count]],"0")</f>
        <v>140</v>
      </c>
      <c r="Q3708" s="13">
        <f>(((Table1[[#This Row],[deadline]]/60)/60)/24)+DATE(1970,1,1)</f>
        <v>41894.913761574076</v>
      </c>
      <c r="R3708" s="13">
        <f>(((Table1[[#This Row],[launched_at]]/60)/60)/24)+DATE(1970,1,1)</f>
        <v>41879.913761574076</v>
      </c>
      <c r="S3708" t="s">
        <v>8352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ROUND(SUM((Table1[[#This Row],[pledged]]/Table1[[#This Row],[goal]])*100),0)</f>
        <v>186</v>
      </c>
      <c r="P3709" s="8">
        <f>IFERROR(Table1[[#This Row],[pledged]]/Table1[[#This Row],[backers_count]],"0")</f>
        <v>80.869565217391298</v>
      </c>
      <c r="Q3709" s="13">
        <f>(((Table1[[#This Row],[deadline]]/60)/60)/24)+DATE(1970,1,1)</f>
        <v>42573.226388888885</v>
      </c>
      <c r="R3709" s="13">
        <f>(((Table1[[#This Row],[launched_at]]/60)/60)/24)+DATE(1970,1,1)</f>
        <v>42552.048356481479</v>
      </c>
      <c r="S3709" t="s">
        <v>8352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ROUND(SUM((Table1[[#This Row],[pledged]]/Table1[[#This Row],[goal]])*100),0)</f>
        <v>300</v>
      </c>
      <c r="P3710" s="8">
        <f>IFERROR(Table1[[#This Row],[pledged]]/Table1[[#This Row],[backers_count]],"0")</f>
        <v>53.846153846153847</v>
      </c>
      <c r="Q3710" s="13">
        <f>(((Table1[[#This Row],[deadline]]/60)/60)/24)+DATE(1970,1,1)</f>
        <v>41824.142199074071</v>
      </c>
      <c r="R3710" s="13">
        <f>(((Table1[[#This Row],[launched_at]]/60)/60)/24)+DATE(1970,1,1)</f>
        <v>41810.142199074071</v>
      </c>
      <c r="S3710" t="s">
        <v>8352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ROUND(SUM((Table1[[#This Row],[pledged]]/Table1[[#This Row],[goal]])*100),0)</f>
        <v>108</v>
      </c>
      <c r="P3711" s="8">
        <f>IFERROR(Table1[[#This Row],[pledged]]/Table1[[#This Row],[backers_count]],"0")</f>
        <v>30.928571428571427</v>
      </c>
      <c r="Q3711" s="13">
        <f>(((Table1[[#This Row],[deadline]]/60)/60)/24)+DATE(1970,1,1)</f>
        <v>41815.707708333335</v>
      </c>
      <c r="R3711" s="13">
        <f>(((Table1[[#This Row],[launched_at]]/60)/60)/24)+DATE(1970,1,1)</f>
        <v>41785.707708333335</v>
      </c>
      <c r="S3711" t="s">
        <v>8352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ROUND(SUM((Table1[[#This Row],[pledged]]/Table1[[#This Row],[goal]])*100),0)</f>
        <v>141</v>
      </c>
      <c r="P3712" s="8">
        <f>IFERROR(Table1[[#This Row],[pledged]]/Table1[[#This Row],[backers_count]],"0")</f>
        <v>67.962962962962962</v>
      </c>
      <c r="Q3712" s="13">
        <f>(((Table1[[#This Row],[deadline]]/60)/60)/24)+DATE(1970,1,1)</f>
        <v>42097.576249999998</v>
      </c>
      <c r="R3712" s="13">
        <f>(((Table1[[#This Row],[launched_at]]/60)/60)/24)+DATE(1970,1,1)</f>
        <v>42072.576249999998</v>
      </c>
      <c r="S3712" t="s">
        <v>8352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ROUND(SUM((Table1[[#This Row],[pledged]]/Table1[[#This Row],[goal]])*100),0)</f>
        <v>114</v>
      </c>
      <c r="P3713" s="8">
        <f>IFERROR(Table1[[#This Row],[pledged]]/Table1[[#This Row],[backers_count]],"0")</f>
        <v>27.142857142857142</v>
      </c>
      <c r="Q3713" s="13">
        <f>(((Table1[[#This Row],[deadline]]/60)/60)/24)+DATE(1970,1,1)</f>
        <v>41805.666666666664</v>
      </c>
      <c r="R3713" s="13">
        <f>(((Table1[[#This Row],[launched_at]]/60)/60)/24)+DATE(1970,1,1)</f>
        <v>41779.724224537036</v>
      </c>
      <c r="S3713" t="s">
        <v>8352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ROUND(SUM((Table1[[#This Row],[pledged]]/Table1[[#This Row],[goal]])*100),0)</f>
        <v>154</v>
      </c>
      <c r="P3714" s="8">
        <f>IFERROR(Table1[[#This Row],[pledged]]/Table1[[#This Row],[backers_count]],"0")</f>
        <v>110.86538461538461</v>
      </c>
      <c r="Q3714" s="13">
        <f>(((Table1[[#This Row],[deadline]]/60)/60)/24)+DATE(1970,1,1)</f>
        <v>42155.290972222225</v>
      </c>
      <c r="R3714" s="13">
        <f>(((Table1[[#This Row],[launched_at]]/60)/60)/24)+DATE(1970,1,1)</f>
        <v>42134.172071759262</v>
      </c>
      <c r="S3714" t="s">
        <v>8352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ROUND(SUM((Table1[[#This Row],[pledged]]/Table1[[#This Row],[goal]])*100),0)</f>
        <v>102</v>
      </c>
      <c r="P3715" s="8">
        <f>IFERROR(Table1[[#This Row],[pledged]]/Table1[[#This Row],[backers_count]],"0")</f>
        <v>106.84210526315789</v>
      </c>
      <c r="Q3715" s="13">
        <f>(((Table1[[#This Row],[deadline]]/60)/60)/24)+DATE(1970,1,1)</f>
        <v>42525.738032407404</v>
      </c>
      <c r="R3715" s="13">
        <f>(((Table1[[#This Row],[launched_at]]/60)/60)/24)+DATE(1970,1,1)</f>
        <v>42505.738032407404</v>
      </c>
      <c r="S3715" t="s">
        <v>8352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ROUND(SUM((Table1[[#This Row],[pledged]]/Table1[[#This Row],[goal]])*100),0)</f>
        <v>102</v>
      </c>
      <c r="P3716" s="8">
        <f>IFERROR(Table1[[#This Row],[pledged]]/Table1[[#This Row],[backers_count]],"0")</f>
        <v>105.51546391752578</v>
      </c>
      <c r="Q3716" s="13">
        <f>(((Table1[[#This Row],[deadline]]/60)/60)/24)+DATE(1970,1,1)</f>
        <v>42150.165972222225</v>
      </c>
      <c r="R3716" s="13">
        <f>(((Table1[[#This Row],[launched_at]]/60)/60)/24)+DATE(1970,1,1)</f>
        <v>42118.556331018524</v>
      </c>
      <c r="S3716" t="s">
        <v>8352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ROUND(SUM((Table1[[#This Row],[pledged]]/Table1[[#This Row],[goal]])*100),0)</f>
        <v>103</v>
      </c>
      <c r="P3717" s="8">
        <f>IFERROR(Table1[[#This Row],[pledged]]/Table1[[#This Row],[backers_count]],"0")</f>
        <v>132.96296296296296</v>
      </c>
      <c r="Q3717" s="13">
        <f>(((Table1[[#This Row],[deadline]]/60)/60)/24)+DATE(1970,1,1)</f>
        <v>42094.536111111112</v>
      </c>
      <c r="R3717" s="13">
        <f>(((Table1[[#This Row],[launched_at]]/60)/60)/24)+DATE(1970,1,1)</f>
        <v>42036.995590277773</v>
      </c>
      <c r="S3717" t="s">
        <v>8352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ROUND(SUM((Table1[[#This Row],[pledged]]/Table1[[#This Row],[goal]])*100),0)</f>
        <v>156</v>
      </c>
      <c r="P3718" s="8">
        <f>IFERROR(Table1[[#This Row],[pledged]]/Table1[[#This Row],[backers_count]],"0")</f>
        <v>51.916666666666664</v>
      </c>
      <c r="Q3718" s="13">
        <f>(((Table1[[#This Row],[deadline]]/60)/60)/24)+DATE(1970,1,1)</f>
        <v>42390.887835648144</v>
      </c>
      <c r="R3718" s="13">
        <f>(((Table1[[#This Row],[launched_at]]/60)/60)/24)+DATE(1970,1,1)</f>
        <v>42360.887835648144</v>
      </c>
      <c r="S3718" t="s">
        <v>8352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ROUND(SUM((Table1[[#This Row],[pledged]]/Table1[[#This Row],[goal]])*100),0)</f>
        <v>101</v>
      </c>
      <c r="P3719" s="8">
        <f>IFERROR(Table1[[#This Row],[pledged]]/Table1[[#This Row],[backers_count]],"0")</f>
        <v>310</v>
      </c>
      <c r="Q3719" s="13">
        <f>(((Table1[[#This Row],[deadline]]/60)/60)/24)+DATE(1970,1,1)</f>
        <v>42133.866307870368</v>
      </c>
      <c r="R3719" s="13">
        <f>(((Table1[[#This Row],[launched_at]]/60)/60)/24)+DATE(1970,1,1)</f>
        <v>42102.866307870368</v>
      </c>
      <c r="S3719" t="s">
        <v>8352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ROUND(SUM((Table1[[#This Row],[pledged]]/Table1[[#This Row],[goal]])*100),0)</f>
        <v>239</v>
      </c>
      <c r="P3720" s="8">
        <f>IFERROR(Table1[[#This Row],[pledged]]/Table1[[#This Row],[backers_count]],"0")</f>
        <v>26.021739130434781</v>
      </c>
      <c r="Q3720" s="13">
        <f>(((Table1[[#This Row],[deadline]]/60)/60)/24)+DATE(1970,1,1)</f>
        <v>42062.716145833328</v>
      </c>
      <c r="R3720" s="13">
        <f>(((Table1[[#This Row],[launched_at]]/60)/60)/24)+DATE(1970,1,1)</f>
        <v>42032.716145833328</v>
      </c>
      <c r="S3720" t="s">
        <v>8352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ROUND(SUM((Table1[[#This Row],[pledged]]/Table1[[#This Row],[goal]])*100),0)</f>
        <v>210</v>
      </c>
      <c r="P3721" s="8">
        <f>IFERROR(Table1[[#This Row],[pledged]]/Table1[[#This Row],[backers_count]],"0")</f>
        <v>105</v>
      </c>
      <c r="Q3721" s="13">
        <f>(((Table1[[#This Row],[deadline]]/60)/60)/24)+DATE(1970,1,1)</f>
        <v>42177.729930555557</v>
      </c>
      <c r="R3721" s="13">
        <f>(((Table1[[#This Row],[launched_at]]/60)/60)/24)+DATE(1970,1,1)</f>
        <v>42147.729930555557</v>
      </c>
      <c r="S3721" t="s">
        <v>8352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ROUND(SUM((Table1[[#This Row],[pledged]]/Table1[[#This Row],[goal]])*100),0)</f>
        <v>105</v>
      </c>
      <c r="P3722" s="8">
        <f>IFERROR(Table1[[#This Row],[pledged]]/Table1[[#This Row],[backers_count]],"0")</f>
        <v>86.224999999999994</v>
      </c>
      <c r="Q3722" s="13">
        <f>(((Table1[[#This Row],[deadline]]/60)/60)/24)+DATE(1970,1,1)</f>
        <v>42187.993125000001</v>
      </c>
      <c r="R3722" s="13">
        <f>(((Table1[[#This Row],[launched_at]]/60)/60)/24)+DATE(1970,1,1)</f>
        <v>42165.993125000001</v>
      </c>
      <c r="S3722" t="s">
        <v>8352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ROUND(SUM((Table1[[#This Row],[pledged]]/Table1[[#This Row],[goal]])*100),0)</f>
        <v>101</v>
      </c>
      <c r="P3723" s="8">
        <f>IFERROR(Table1[[#This Row],[pledged]]/Table1[[#This Row],[backers_count]],"0")</f>
        <v>114.54545454545455</v>
      </c>
      <c r="Q3723" s="13">
        <f>(((Table1[[#This Row],[deadline]]/60)/60)/24)+DATE(1970,1,1)</f>
        <v>41948.977824074071</v>
      </c>
      <c r="R3723" s="13">
        <f>(((Table1[[#This Row],[launched_at]]/60)/60)/24)+DATE(1970,1,1)</f>
        <v>41927.936157407406</v>
      </c>
      <c r="S3723" t="s">
        <v>8352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ROUND(SUM((Table1[[#This Row],[pledged]]/Table1[[#This Row],[goal]])*100),0)</f>
        <v>111</v>
      </c>
      <c r="P3724" s="8">
        <f>IFERROR(Table1[[#This Row],[pledged]]/Table1[[#This Row],[backers_count]],"0")</f>
        <v>47.657142857142858</v>
      </c>
      <c r="Q3724" s="13">
        <f>(((Table1[[#This Row],[deadline]]/60)/60)/24)+DATE(1970,1,1)</f>
        <v>42411.957638888889</v>
      </c>
      <c r="R3724" s="13">
        <f>(((Table1[[#This Row],[launched_at]]/60)/60)/24)+DATE(1970,1,1)</f>
        <v>42381.671840277777</v>
      </c>
      <c r="S3724" t="s">
        <v>8352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ROUND(SUM((Table1[[#This Row],[pledged]]/Table1[[#This Row],[goal]])*100),0)</f>
        <v>102</v>
      </c>
      <c r="P3725" s="8">
        <f>IFERROR(Table1[[#This Row],[pledged]]/Table1[[#This Row],[backers_count]],"0")</f>
        <v>72.888888888888886</v>
      </c>
      <c r="Q3725" s="13">
        <f>(((Table1[[#This Row],[deadline]]/60)/60)/24)+DATE(1970,1,1)</f>
        <v>41973.794699074075</v>
      </c>
      <c r="R3725" s="13">
        <f>(((Table1[[#This Row],[launched_at]]/60)/60)/24)+DATE(1970,1,1)</f>
        <v>41943.753032407411</v>
      </c>
      <c r="S3725" t="s">
        <v>8352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ROUND(SUM((Table1[[#This Row],[pledged]]/Table1[[#This Row],[goal]])*100),0)</f>
        <v>103</v>
      </c>
      <c r="P3726" s="8">
        <f>IFERROR(Table1[[#This Row],[pledged]]/Table1[[#This Row],[backers_count]],"0")</f>
        <v>49.545505617977533</v>
      </c>
      <c r="Q3726" s="13">
        <f>(((Table1[[#This Row],[deadline]]/60)/60)/24)+DATE(1970,1,1)</f>
        <v>42494.958333333328</v>
      </c>
      <c r="R3726" s="13">
        <f>(((Table1[[#This Row],[launched_at]]/60)/60)/24)+DATE(1970,1,1)</f>
        <v>42465.491435185191</v>
      </c>
      <c r="S3726" t="s">
        <v>8352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ROUND(SUM((Table1[[#This Row],[pledged]]/Table1[[#This Row],[goal]])*100),0)</f>
        <v>127</v>
      </c>
      <c r="P3727" s="8">
        <f>IFERROR(Table1[[#This Row],[pledged]]/Table1[[#This Row],[backers_count]],"0")</f>
        <v>25.4</v>
      </c>
      <c r="Q3727" s="13">
        <f>(((Table1[[#This Row],[deadline]]/60)/60)/24)+DATE(1970,1,1)</f>
        <v>42418.895833333328</v>
      </c>
      <c r="R3727" s="13">
        <f>(((Table1[[#This Row],[launched_at]]/60)/60)/24)+DATE(1970,1,1)</f>
        <v>42401.945219907408</v>
      </c>
      <c r="S3727" t="s">
        <v>8352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ROUND(SUM((Table1[[#This Row],[pledged]]/Table1[[#This Row],[goal]])*100),0)</f>
        <v>339</v>
      </c>
      <c r="P3728" s="8">
        <f>IFERROR(Table1[[#This Row],[pledged]]/Table1[[#This Row],[backers_count]],"0")</f>
        <v>62.586956521739133</v>
      </c>
      <c r="Q3728" s="13">
        <f>(((Table1[[#This Row],[deadline]]/60)/60)/24)+DATE(1970,1,1)</f>
        <v>42489.875</v>
      </c>
      <c r="R3728" s="13">
        <f>(((Table1[[#This Row],[launched_at]]/60)/60)/24)+DATE(1970,1,1)</f>
        <v>42462.140868055561</v>
      </c>
      <c r="S3728" t="s">
        <v>8352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ROUND(SUM((Table1[[#This Row],[pledged]]/Table1[[#This Row],[goal]])*100),0)</f>
        <v>101</v>
      </c>
      <c r="P3729" s="8">
        <f>IFERROR(Table1[[#This Row],[pledged]]/Table1[[#This Row],[backers_count]],"0")</f>
        <v>61.060606060606062</v>
      </c>
      <c r="Q3729" s="13">
        <f>(((Table1[[#This Row],[deadline]]/60)/60)/24)+DATE(1970,1,1)</f>
        <v>42663.204861111109</v>
      </c>
      <c r="R3729" s="13">
        <f>(((Table1[[#This Row],[launched_at]]/60)/60)/24)+DATE(1970,1,1)</f>
        <v>42632.348310185189</v>
      </c>
      <c r="S3729" t="s">
        <v>8352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ROUND(SUM((Table1[[#This Row],[pledged]]/Table1[[#This Row],[goal]])*100),0)</f>
        <v>9</v>
      </c>
      <c r="P3730" s="8">
        <f>IFERROR(Table1[[#This Row],[pledged]]/Table1[[#This Row],[backers_count]],"0")</f>
        <v>60.064516129032256</v>
      </c>
      <c r="Q3730" s="13">
        <f>(((Table1[[#This Row],[deadline]]/60)/60)/24)+DATE(1970,1,1)</f>
        <v>42235.171018518522</v>
      </c>
      <c r="R3730" s="13">
        <f>(((Table1[[#This Row],[launched_at]]/60)/60)/24)+DATE(1970,1,1)</f>
        <v>42205.171018518522</v>
      </c>
      <c r="S3730" t="s">
        <v>8352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ROUND(SUM((Table1[[#This Row],[pledged]]/Table1[[#This Row],[goal]])*100),0)</f>
        <v>7</v>
      </c>
      <c r="P3731" s="8">
        <f>IFERROR(Table1[[#This Row],[pledged]]/Table1[[#This Row],[backers_count]],"0")</f>
        <v>72.400000000000006</v>
      </c>
      <c r="Q3731" s="13">
        <f>(((Table1[[#This Row],[deadline]]/60)/60)/24)+DATE(1970,1,1)</f>
        <v>42086.16333333333</v>
      </c>
      <c r="R3731" s="13">
        <f>(((Table1[[#This Row],[launched_at]]/60)/60)/24)+DATE(1970,1,1)</f>
        <v>42041.205000000002</v>
      </c>
      <c r="S3731" t="s">
        <v>8352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ROUND(SUM((Table1[[#This Row],[pledged]]/Table1[[#This Row],[goal]])*100),0)</f>
        <v>10</v>
      </c>
      <c r="P3732" s="8">
        <f>IFERROR(Table1[[#This Row],[pledged]]/Table1[[#This Row],[backers_count]],"0")</f>
        <v>100</v>
      </c>
      <c r="Q3732" s="13">
        <f>(((Table1[[#This Row],[deadline]]/60)/60)/24)+DATE(1970,1,1)</f>
        <v>42233.677766203706</v>
      </c>
      <c r="R3732" s="13">
        <f>(((Table1[[#This Row],[launched_at]]/60)/60)/24)+DATE(1970,1,1)</f>
        <v>42203.677766203706</v>
      </c>
      <c r="S3732" t="s">
        <v>8352</v>
      </c>
      <c r="T3732" t="s">
        <v>8316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ROUND(SUM((Table1[[#This Row],[pledged]]/Table1[[#This Row],[goal]])*100),0)</f>
        <v>11</v>
      </c>
      <c r="P3733" s="8">
        <f>IFERROR(Table1[[#This Row],[pledged]]/Table1[[#This Row],[backers_count]],"0")</f>
        <v>51.666666666666664</v>
      </c>
      <c r="Q3733" s="13">
        <f>(((Table1[[#This Row],[deadline]]/60)/60)/24)+DATE(1970,1,1)</f>
        <v>42014.140972222223</v>
      </c>
      <c r="R3733" s="13">
        <f>(((Table1[[#This Row],[launched_at]]/60)/60)/24)+DATE(1970,1,1)</f>
        <v>41983.752847222218</v>
      </c>
      <c r="S3733" t="s">
        <v>8352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ROUND(SUM((Table1[[#This Row],[pledged]]/Table1[[#This Row],[goal]])*100),0)</f>
        <v>15</v>
      </c>
      <c r="P3734" s="8">
        <f>IFERROR(Table1[[#This Row],[pledged]]/Table1[[#This Row],[backers_count]],"0")</f>
        <v>32.75</v>
      </c>
      <c r="Q3734" s="13">
        <f>(((Table1[[#This Row],[deadline]]/60)/60)/24)+DATE(1970,1,1)</f>
        <v>42028.5</v>
      </c>
      <c r="R3734" s="13">
        <f>(((Table1[[#This Row],[launched_at]]/60)/60)/24)+DATE(1970,1,1)</f>
        <v>41968.677465277782</v>
      </c>
      <c r="S3734" t="s">
        <v>8352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ROUND(SUM((Table1[[#This Row],[pledged]]/Table1[[#This Row],[goal]])*100),0)</f>
        <v>0</v>
      </c>
      <c r="P3735" s="8" t="str">
        <f>IFERROR(Table1[[#This Row],[pledged]]/Table1[[#This Row],[backers_count]],"0")</f>
        <v>0</v>
      </c>
      <c r="Q3735" s="13">
        <f>(((Table1[[#This Row],[deadline]]/60)/60)/24)+DATE(1970,1,1)</f>
        <v>42112.9375</v>
      </c>
      <c r="R3735" s="13">
        <f>(((Table1[[#This Row],[launched_at]]/60)/60)/24)+DATE(1970,1,1)</f>
        <v>42103.024398148147</v>
      </c>
      <c r="S3735" t="s">
        <v>8352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ROUND(SUM((Table1[[#This Row],[pledged]]/Table1[[#This Row],[goal]])*100),0)</f>
        <v>28</v>
      </c>
      <c r="P3736" s="8">
        <f>IFERROR(Table1[[#This Row],[pledged]]/Table1[[#This Row],[backers_count]],"0")</f>
        <v>61</v>
      </c>
      <c r="Q3736" s="13">
        <f>(((Table1[[#This Row],[deadline]]/60)/60)/24)+DATE(1970,1,1)</f>
        <v>42149.901574074072</v>
      </c>
      <c r="R3736" s="13">
        <f>(((Table1[[#This Row],[launched_at]]/60)/60)/24)+DATE(1970,1,1)</f>
        <v>42089.901574074072</v>
      </c>
      <c r="S3736" t="s">
        <v>8352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ROUND(SUM((Table1[[#This Row],[pledged]]/Table1[[#This Row],[goal]])*100),0)</f>
        <v>13</v>
      </c>
      <c r="P3737" s="8">
        <f>IFERROR(Table1[[#This Row],[pledged]]/Table1[[#This Row],[backers_count]],"0")</f>
        <v>10</v>
      </c>
      <c r="Q3737" s="13">
        <f>(((Table1[[#This Row],[deadline]]/60)/60)/24)+DATE(1970,1,1)</f>
        <v>42152.693159722221</v>
      </c>
      <c r="R3737" s="13">
        <f>(((Table1[[#This Row],[launched_at]]/60)/60)/24)+DATE(1970,1,1)</f>
        <v>42122.693159722221</v>
      </c>
      <c r="S3737" t="s">
        <v>8352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ROUND(SUM((Table1[[#This Row],[pledged]]/Table1[[#This Row],[goal]])*100),0)</f>
        <v>1</v>
      </c>
      <c r="P3738" s="8">
        <f>IFERROR(Table1[[#This Row],[pledged]]/Table1[[#This Row],[backers_count]],"0")</f>
        <v>10</v>
      </c>
      <c r="Q3738" s="13">
        <f>(((Table1[[#This Row],[deadline]]/60)/60)/24)+DATE(1970,1,1)</f>
        <v>42086.75</v>
      </c>
      <c r="R3738" s="13">
        <f>(((Table1[[#This Row],[launched_at]]/60)/60)/24)+DATE(1970,1,1)</f>
        <v>42048.711724537032</v>
      </c>
      <c r="S3738" t="s">
        <v>8352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ROUND(SUM((Table1[[#This Row],[pledged]]/Table1[[#This Row],[goal]])*100),0)</f>
        <v>21</v>
      </c>
      <c r="P3739" s="8">
        <f>IFERROR(Table1[[#This Row],[pledged]]/Table1[[#This Row],[backers_count]],"0")</f>
        <v>37.5</v>
      </c>
      <c r="Q3739" s="13">
        <f>(((Table1[[#This Row],[deadline]]/60)/60)/24)+DATE(1970,1,1)</f>
        <v>42320.290972222225</v>
      </c>
      <c r="R3739" s="13">
        <f>(((Table1[[#This Row],[launched_at]]/60)/60)/24)+DATE(1970,1,1)</f>
        <v>42297.691006944442</v>
      </c>
      <c r="S3739" t="s">
        <v>8352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ROUND(SUM((Table1[[#This Row],[pledged]]/Table1[[#This Row],[goal]])*100),0)</f>
        <v>18</v>
      </c>
      <c r="P3740" s="8">
        <f>IFERROR(Table1[[#This Row],[pledged]]/Table1[[#This Row],[backers_count]],"0")</f>
        <v>45</v>
      </c>
      <c r="Q3740" s="13">
        <f>(((Table1[[#This Row],[deadline]]/60)/60)/24)+DATE(1970,1,1)</f>
        <v>41835.916666666664</v>
      </c>
      <c r="R3740" s="13">
        <f>(((Table1[[#This Row],[launched_at]]/60)/60)/24)+DATE(1970,1,1)</f>
        <v>41813.938715277778</v>
      </c>
      <c r="S3740" t="s">
        <v>8352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ROUND(SUM((Table1[[#This Row],[pledged]]/Table1[[#This Row],[goal]])*100),0)</f>
        <v>20</v>
      </c>
      <c r="P3741" s="8">
        <f>IFERROR(Table1[[#This Row],[pledged]]/Table1[[#This Row],[backers_count]],"0")</f>
        <v>100.625</v>
      </c>
      <c r="Q3741" s="13">
        <f>(((Table1[[#This Row],[deadline]]/60)/60)/24)+DATE(1970,1,1)</f>
        <v>42568.449861111112</v>
      </c>
      <c r="R3741" s="13">
        <f>(((Table1[[#This Row],[launched_at]]/60)/60)/24)+DATE(1970,1,1)</f>
        <v>42548.449861111112</v>
      </c>
      <c r="S3741" t="s">
        <v>8352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ROUND(SUM((Table1[[#This Row],[pledged]]/Table1[[#This Row],[goal]])*100),0)</f>
        <v>18</v>
      </c>
      <c r="P3742" s="8">
        <f>IFERROR(Table1[[#This Row],[pledged]]/Table1[[#This Row],[backers_count]],"0")</f>
        <v>25.571428571428573</v>
      </c>
      <c r="Q3742" s="13">
        <f>(((Table1[[#This Row],[deadline]]/60)/60)/24)+DATE(1970,1,1)</f>
        <v>41863.079143518517</v>
      </c>
      <c r="R3742" s="13">
        <f>(((Table1[[#This Row],[launched_at]]/60)/60)/24)+DATE(1970,1,1)</f>
        <v>41833.089756944442</v>
      </c>
      <c r="S3742" t="s">
        <v>8352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ROUND(SUM((Table1[[#This Row],[pledged]]/Table1[[#This Row],[goal]])*100),0)</f>
        <v>0</v>
      </c>
      <c r="P3743" s="8" t="str">
        <f>IFERROR(Table1[[#This Row],[pledged]]/Table1[[#This Row],[backers_count]],"0")</f>
        <v>0</v>
      </c>
      <c r="Q3743" s="13">
        <f>(((Table1[[#This Row],[deadline]]/60)/60)/24)+DATE(1970,1,1)</f>
        <v>42355.920717592591</v>
      </c>
      <c r="R3743" s="13">
        <f>(((Table1[[#This Row],[launched_at]]/60)/60)/24)+DATE(1970,1,1)</f>
        <v>42325.920717592591</v>
      </c>
      <c r="S3743" t="s">
        <v>8352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ROUND(SUM((Table1[[#This Row],[pledged]]/Table1[[#This Row],[goal]])*100),0)</f>
        <v>2</v>
      </c>
      <c r="P3744" s="8">
        <f>IFERROR(Table1[[#This Row],[pledged]]/Table1[[#This Row],[backers_count]],"0")</f>
        <v>25</v>
      </c>
      <c r="Q3744" s="13">
        <f>(((Table1[[#This Row],[deadline]]/60)/60)/24)+DATE(1970,1,1)</f>
        <v>41888.214629629627</v>
      </c>
      <c r="R3744" s="13">
        <f>(((Table1[[#This Row],[launched_at]]/60)/60)/24)+DATE(1970,1,1)</f>
        <v>41858.214629629627</v>
      </c>
      <c r="S3744" t="s">
        <v>8352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ROUND(SUM((Table1[[#This Row],[pledged]]/Table1[[#This Row],[goal]])*100),0)</f>
        <v>0</v>
      </c>
      <c r="P3745" s="8" t="str">
        <f>IFERROR(Table1[[#This Row],[pledged]]/Table1[[#This Row],[backers_count]],"0")</f>
        <v>0</v>
      </c>
      <c r="Q3745" s="13">
        <f>(((Table1[[#This Row],[deadline]]/60)/60)/24)+DATE(1970,1,1)</f>
        <v>41823.710231481484</v>
      </c>
      <c r="R3745" s="13">
        <f>(((Table1[[#This Row],[launched_at]]/60)/60)/24)+DATE(1970,1,1)</f>
        <v>41793.710231481484</v>
      </c>
      <c r="S3745" t="s">
        <v>8352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ROUND(SUM((Table1[[#This Row],[pledged]]/Table1[[#This Row],[goal]])*100),0)</f>
        <v>0</v>
      </c>
      <c r="P3746" s="8" t="str">
        <f>IFERROR(Table1[[#This Row],[pledged]]/Table1[[#This Row],[backers_count]],"0")</f>
        <v>0</v>
      </c>
      <c r="Q3746" s="13">
        <f>(((Table1[[#This Row],[deadline]]/60)/60)/24)+DATE(1970,1,1)</f>
        <v>41825.165972222225</v>
      </c>
      <c r="R3746" s="13">
        <f>(((Table1[[#This Row],[launched_at]]/60)/60)/24)+DATE(1970,1,1)</f>
        <v>41793.814259259263</v>
      </c>
      <c r="S3746" t="s">
        <v>8352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ROUND(SUM((Table1[[#This Row],[pledged]]/Table1[[#This Row],[goal]])*100),0)</f>
        <v>10</v>
      </c>
      <c r="P3747" s="8">
        <f>IFERROR(Table1[[#This Row],[pledged]]/Table1[[#This Row],[backers_count]],"0")</f>
        <v>10</v>
      </c>
      <c r="Q3747" s="13">
        <f>(((Table1[[#This Row],[deadline]]/60)/60)/24)+DATE(1970,1,1)</f>
        <v>41861.697939814818</v>
      </c>
      <c r="R3747" s="13">
        <f>(((Table1[[#This Row],[launched_at]]/60)/60)/24)+DATE(1970,1,1)</f>
        <v>41831.697939814818</v>
      </c>
      <c r="S3747" t="s">
        <v>8352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ROUND(SUM((Table1[[#This Row],[pledged]]/Table1[[#This Row],[goal]])*100),0)</f>
        <v>2</v>
      </c>
      <c r="P3748" s="8">
        <f>IFERROR(Table1[[#This Row],[pledged]]/Table1[[#This Row],[backers_count]],"0")</f>
        <v>202</v>
      </c>
      <c r="Q3748" s="13">
        <f>(((Table1[[#This Row],[deadline]]/60)/60)/24)+DATE(1970,1,1)</f>
        <v>42651.389340277776</v>
      </c>
      <c r="R3748" s="13">
        <f>(((Table1[[#This Row],[launched_at]]/60)/60)/24)+DATE(1970,1,1)</f>
        <v>42621.389340277776</v>
      </c>
      <c r="S3748" t="s">
        <v>8352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ROUND(SUM((Table1[[#This Row],[pledged]]/Table1[[#This Row],[goal]])*100),0)</f>
        <v>1</v>
      </c>
      <c r="P3749" s="8">
        <f>IFERROR(Table1[[#This Row],[pledged]]/Table1[[#This Row],[backers_count]],"0")</f>
        <v>25</v>
      </c>
      <c r="Q3749" s="13">
        <f>(((Table1[[#This Row],[deadline]]/60)/60)/24)+DATE(1970,1,1)</f>
        <v>42190.957638888889</v>
      </c>
      <c r="R3749" s="13">
        <f>(((Table1[[#This Row],[launched_at]]/60)/60)/24)+DATE(1970,1,1)</f>
        <v>42164.299722222218</v>
      </c>
      <c r="S3749" t="s">
        <v>8352</v>
      </c>
      <c r="T3749" t="s">
        <v>8316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ROUND(SUM((Table1[[#This Row],[pledged]]/Table1[[#This Row],[goal]])*100),0)</f>
        <v>104</v>
      </c>
      <c r="P3750" s="8">
        <f>IFERROR(Table1[[#This Row],[pledged]]/Table1[[#This Row],[backers_count]],"0")</f>
        <v>99.538461538461533</v>
      </c>
      <c r="Q3750" s="13">
        <f>(((Table1[[#This Row],[deadline]]/60)/60)/24)+DATE(1970,1,1)</f>
        <v>42416.249305555553</v>
      </c>
      <c r="R3750" s="13">
        <f>(((Table1[[#This Row],[launched_at]]/60)/60)/24)+DATE(1970,1,1)</f>
        <v>42395.706435185188</v>
      </c>
      <c r="S3750" t="s">
        <v>8352</v>
      </c>
      <c r="T3750" t="s">
        <v>8350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ROUND(SUM((Table1[[#This Row],[pledged]]/Table1[[#This Row],[goal]])*100),0)</f>
        <v>105</v>
      </c>
      <c r="P3751" s="8">
        <f>IFERROR(Table1[[#This Row],[pledged]]/Table1[[#This Row],[backers_count]],"0")</f>
        <v>75</v>
      </c>
      <c r="Q3751" s="13">
        <f>(((Table1[[#This Row],[deadline]]/60)/60)/24)+DATE(1970,1,1)</f>
        <v>42489.165972222225</v>
      </c>
      <c r="R3751" s="13">
        <f>(((Table1[[#This Row],[launched_at]]/60)/60)/24)+DATE(1970,1,1)</f>
        <v>42458.127175925925</v>
      </c>
      <c r="S3751" t="s">
        <v>8352</v>
      </c>
      <c r="T3751" t="s">
        <v>8350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ROUND(SUM((Table1[[#This Row],[pledged]]/Table1[[#This Row],[goal]])*100),0)</f>
        <v>100</v>
      </c>
      <c r="P3752" s="8">
        <f>IFERROR(Table1[[#This Row],[pledged]]/Table1[[#This Row],[backers_count]],"0")</f>
        <v>215.25</v>
      </c>
      <c r="Q3752" s="13">
        <f>(((Table1[[#This Row],[deadline]]/60)/60)/24)+DATE(1970,1,1)</f>
        <v>42045.332638888889</v>
      </c>
      <c r="R3752" s="13">
        <f>(((Table1[[#This Row],[launched_at]]/60)/60)/24)+DATE(1970,1,1)</f>
        <v>42016.981574074074</v>
      </c>
      <c r="S3752" t="s">
        <v>8352</v>
      </c>
      <c r="T3752" t="s">
        <v>8350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ROUND(SUM((Table1[[#This Row],[pledged]]/Table1[[#This Row],[goal]])*100),0)</f>
        <v>133</v>
      </c>
      <c r="P3753" s="8">
        <f>IFERROR(Table1[[#This Row],[pledged]]/Table1[[#This Row],[backers_count]],"0")</f>
        <v>120.54545454545455</v>
      </c>
      <c r="Q3753" s="13">
        <f>(((Table1[[#This Row],[deadline]]/60)/60)/24)+DATE(1970,1,1)</f>
        <v>42462.993900462956</v>
      </c>
      <c r="R3753" s="13">
        <f>(((Table1[[#This Row],[launched_at]]/60)/60)/24)+DATE(1970,1,1)</f>
        <v>42403.035567129627</v>
      </c>
      <c r="S3753" t="s">
        <v>8352</v>
      </c>
      <c r="T3753" t="s">
        <v>8350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ROUND(SUM((Table1[[#This Row],[pledged]]/Table1[[#This Row],[goal]])*100),0)</f>
        <v>113</v>
      </c>
      <c r="P3754" s="8">
        <f>IFERROR(Table1[[#This Row],[pledged]]/Table1[[#This Row],[backers_count]],"0")</f>
        <v>37.666666666666664</v>
      </c>
      <c r="Q3754" s="13">
        <f>(((Table1[[#This Row],[deadline]]/60)/60)/24)+DATE(1970,1,1)</f>
        <v>42659.875</v>
      </c>
      <c r="R3754" s="13">
        <f>(((Table1[[#This Row],[launched_at]]/60)/60)/24)+DATE(1970,1,1)</f>
        <v>42619.802488425921</v>
      </c>
      <c r="S3754" t="s">
        <v>8352</v>
      </c>
      <c r="T3754" t="s">
        <v>8350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ROUND(SUM((Table1[[#This Row],[pledged]]/Table1[[#This Row],[goal]])*100),0)</f>
        <v>103</v>
      </c>
      <c r="P3755" s="8">
        <f>IFERROR(Table1[[#This Row],[pledged]]/Table1[[#This Row],[backers_count]],"0")</f>
        <v>172.23333333333332</v>
      </c>
      <c r="Q3755" s="13">
        <f>(((Table1[[#This Row],[deadline]]/60)/60)/24)+DATE(1970,1,1)</f>
        <v>42158</v>
      </c>
      <c r="R3755" s="13">
        <f>(((Table1[[#This Row],[launched_at]]/60)/60)/24)+DATE(1970,1,1)</f>
        <v>42128.824074074073</v>
      </c>
      <c r="S3755" t="s">
        <v>8352</v>
      </c>
      <c r="T3755" t="s">
        <v>8350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ROUND(SUM((Table1[[#This Row],[pledged]]/Table1[[#This Row],[goal]])*100),0)</f>
        <v>120</v>
      </c>
      <c r="P3756" s="8">
        <f>IFERROR(Table1[[#This Row],[pledged]]/Table1[[#This Row],[backers_count]],"0")</f>
        <v>111.11111111111111</v>
      </c>
      <c r="Q3756" s="13">
        <f>(((Table1[[#This Row],[deadline]]/60)/60)/24)+DATE(1970,1,1)</f>
        <v>41846.207638888889</v>
      </c>
      <c r="R3756" s="13">
        <f>(((Table1[[#This Row],[launched_at]]/60)/60)/24)+DATE(1970,1,1)</f>
        <v>41808.881215277775</v>
      </c>
      <c r="S3756" t="s">
        <v>8352</v>
      </c>
      <c r="T3756" t="s">
        <v>8350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ROUND(SUM((Table1[[#This Row],[pledged]]/Table1[[#This Row],[goal]])*100),0)</f>
        <v>130</v>
      </c>
      <c r="P3757" s="8">
        <f>IFERROR(Table1[[#This Row],[pledged]]/Table1[[#This Row],[backers_count]],"0")</f>
        <v>25.464285714285715</v>
      </c>
      <c r="Q3757" s="13">
        <f>(((Table1[[#This Row],[deadline]]/60)/60)/24)+DATE(1970,1,1)</f>
        <v>42475.866979166662</v>
      </c>
      <c r="R3757" s="13">
        <f>(((Table1[[#This Row],[launched_at]]/60)/60)/24)+DATE(1970,1,1)</f>
        <v>42445.866979166662</v>
      </c>
      <c r="S3757" t="s">
        <v>8352</v>
      </c>
      <c r="T3757" t="s">
        <v>8350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ROUND(SUM((Table1[[#This Row],[pledged]]/Table1[[#This Row],[goal]])*100),0)</f>
        <v>101</v>
      </c>
      <c r="P3758" s="8">
        <f>IFERROR(Table1[[#This Row],[pledged]]/Table1[[#This Row],[backers_count]],"0")</f>
        <v>267.64705882352939</v>
      </c>
      <c r="Q3758" s="13">
        <f>(((Table1[[#This Row],[deadline]]/60)/60)/24)+DATE(1970,1,1)</f>
        <v>41801.814791666664</v>
      </c>
      <c r="R3758" s="13">
        <f>(((Table1[[#This Row],[launched_at]]/60)/60)/24)+DATE(1970,1,1)</f>
        <v>41771.814791666664</v>
      </c>
      <c r="S3758" t="s">
        <v>8352</v>
      </c>
      <c r="T3758" t="s">
        <v>8350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ROUND(SUM((Table1[[#This Row],[pledged]]/Table1[[#This Row],[goal]])*100),0)</f>
        <v>109</v>
      </c>
      <c r="P3759" s="8">
        <f>IFERROR(Table1[[#This Row],[pledged]]/Table1[[#This Row],[backers_count]],"0")</f>
        <v>75.959999999999994</v>
      </c>
      <c r="Q3759" s="13">
        <f>(((Table1[[#This Row],[deadline]]/60)/60)/24)+DATE(1970,1,1)</f>
        <v>41974.850868055553</v>
      </c>
      <c r="R3759" s="13">
        <f>(((Table1[[#This Row],[launched_at]]/60)/60)/24)+DATE(1970,1,1)</f>
        <v>41954.850868055553</v>
      </c>
      <c r="S3759" t="s">
        <v>8352</v>
      </c>
      <c r="T3759" t="s">
        <v>8350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ROUND(SUM((Table1[[#This Row],[pledged]]/Table1[[#This Row],[goal]])*100),0)</f>
        <v>102</v>
      </c>
      <c r="P3760" s="8">
        <f>IFERROR(Table1[[#This Row],[pledged]]/Table1[[#This Row],[backers_count]],"0")</f>
        <v>59.03846153846154</v>
      </c>
      <c r="Q3760" s="13">
        <f>(((Table1[[#This Row],[deadline]]/60)/60)/24)+DATE(1970,1,1)</f>
        <v>41778.208333333336</v>
      </c>
      <c r="R3760" s="13">
        <f>(((Table1[[#This Row],[launched_at]]/60)/60)/24)+DATE(1970,1,1)</f>
        <v>41747.471504629626</v>
      </c>
      <c r="S3760" t="s">
        <v>8352</v>
      </c>
      <c r="T3760" t="s">
        <v>8350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ROUND(SUM((Table1[[#This Row],[pledged]]/Table1[[#This Row],[goal]])*100),0)</f>
        <v>110</v>
      </c>
      <c r="P3761" s="8">
        <f>IFERROR(Table1[[#This Row],[pledged]]/Table1[[#This Row],[backers_count]],"0")</f>
        <v>50.111022727272733</v>
      </c>
      <c r="Q3761" s="13">
        <f>(((Table1[[#This Row],[deadline]]/60)/60)/24)+DATE(1970,1,1)</f>
        <v>42242.108252314814</v>
      </c>
      <c r="R3761" s="13">
        <f>(((Table1[[#This Row],[launched_at]]/60)/60)/24)+DATE(1970,1,1)</f>
        <v>42182.108252314814</v>
      </c>
      <c r="S3761" t="s">
        <v>8352</v>
      </c>
      <c r="T3761" t="s">
        <v>8350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ROUND(SUM((Table1[[#This Row],[pledged]]/Table1[[#This Row],[goal]])*100),0)</f>
        <v>101</v>
      </c>
      <c r="P3762" s="8">
        <f>IFERROR(Table1[[#This Row],[pledged]]/Table1[[#This Row],[backers_count]],"0")</f>
        <v>55.502967032967035</v>
      </c>
      <c r="Q3762" s="13">
        <f>(((Table1[[#This Row],[deadline]]/60)/60)/24)+DATE(1970,1,1)</f>
        <v>41764.525300925925</v>
      </c>
      <c r="R3762" s="13">
        <f>(((Table1[[#This Row],[launched_at]]/60)/60)/24)+DATE(1970,1,1)</f>
        <v>41739.525300925925</v>
      </c>
      <c r="S3762" t="s">
        <v>8352</v>
      </c>
      <c r="T3762" t="s">
        <v>8350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ROUND(SUM((Table1[[#This Row],[pledged]]/Table1[[#This Row],[goal]])*100),0)</f>
        <v>100</v>
      </c>
      <c r="P3763" s="8">
        <f>IFERROR(Table1[[#This Row],[pledged]]/Table1[[#This Row],[backers_count]],"0")</f>
        <v>166.66666666666666</v>
      </c>
      <c r="Q3763" s="13">
        <f>(((Table1[[#This Row],[deadline]]/60)/60)/24)+DATE(1970,1,1)</f>
        <v>42226.958333333328</v>
      </c>
      <c r="R3763" s="13">
        <f>(((Table1[[#This Row],[launched_at]]/60)/60)/24)+DATE(1970,1,1)</f>
        <v>42173.466863425929</v>
      </c>
      <c r="S3763" t="s">
        <v>8352</v>
      </c>
      <c r="T3763" t="s">
        <v>8350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ROUND(SUM((Table1[[#This Row],[pledged]]/Table1[[#This Row],[goal]])*100),0)</f>
        <v>106</v>
      </c>
      <c r="P3764" s="8">
        <f>IFERROR(Table1[[#This Row],[pledged]]/Table1[[#This Row],[backers_count]],"0")</f>
        <v>47.428571428571431</v>
      </c>
      <c r="Q3764" s="13">
        <f>(((Table1[[#This Row],[deadline]]/60)/60)/24)+DATE(1970,1,1)</f>
        <v>42218.813530092593</v>
      </c>
      <c r="R3764" s="13">
        <f>(((Table1[[#This Row],[launched_at]]/60)/60)/24)+DATE(1970,1,1)</f>
        <v>42193.813530092593</v>
      </c>
      <c r="S3764" t="s">
        <v>8352</v>
      </c>
      <c r="T3764" t="s">
        <v>8350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ROUND(SUM((Table1[[#This Row],[pledged]]/Table1[[#This Row],[goal]])*100),0)</f>
        <v>100</v>
      </c>
      <c r="P3765" s="8">
        <f>IFERROR(Table1[[#This Row],[pledged]]/Table1[[#This Row],[backers_count]],"0")</f>
        <v>64.935064935064929</v>
      </c>
      <c r="Q3765" s="13">
        <f>(((Table1[[#This Row],[deadline]]/60)/60)/24)+DATE(1970,1,1)</f>
        <v>42095.708634259259</v>
      </c>
      <c r="R3765" s="13">
        <f>(((Table1[[#This Row],[launched_at]]/60)/60)/24)+DATE(1970,1,1)</f>
        <v>42065.750300925924</v>
      </c>
      <c r="S3765" t="s">
        <v>8352</v>
      </c>
      <c r="T3765" t="s">
        <v>8350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ROUND(SUM((Table1[[#This Row],[pledged]]/Table1[[#This Row],[goal]])*100),0)</f>
        <v>100</v>
      </c>
      <c r="P3766" s="8">
        <f>IFERROR(Table1[[#This Row],[pledged]]/Table1[[#This Row],[backers_count]],"0")</f>
        <v>55.555555555555557</v>
      </c>
      <c r="Q3766" s="13">
        <f>(((Table1[[#This Row],[deadline]]/60)/60)/24)+DATE(1970,1,1)</f>
        <v>42519.024999999994</v>
      </c>
      <c r="R3766" s="13">
        <f>(((Table1[[#This Row],[launched_at]]/60)/60)/24)+DATE(1970,1,1)</f>
        <v>42499.842962962968</v>
      </c>
      <c r="S3766" t="s">
        <v>8352</v>
      </c>
      <c r="T3766" t="s">
        <v>8350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ROUND(SUM((Table1[[#This Row],[pledged]]/Table1[[#This Row],[goal]])*100),0)</f>
        <v>113</v>
      </c>
      <c r="P3767" s="8">
        <f>IFERROR(Table1[[#This Row],[pledged]]/Table1[[#This Row],[backers_count]],"0")</f>
        <v>74.224299065420567</v>
      </c>
      <c r="Q3767" s="13">
        <f>(((Table1[[#This Row],[deadline]]/60)/60)/24)+DATE(1970,1,1)</f>
        <v>41850.776412037041</v>
      </c>
      <c r="R3767" s="13">
        <f>(((Table1[[#This Row],[launched_at]]/60)/60)/24)+DATE(1970,1,1)</f>
        <v>41820.776412037041</v>
      </c>
      <c r="S3767" t="s">
        <v>8352</v>
      </c>
      <c r="T3767" t="s">
        <v>8350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ROUND(SUM((Table1[[#This Row],[pledged]]/Table1[[#This Row],[goal]])*100),0)</f>
        <v>103</v>
      </c>
      <c r="P3768" s="8">
        <f>IFERROR(Table1[[#This Row],[pledged]]/Table1[[#This Row],[backers_count]],"0")</f>
        <v>106.9271875</v>
      </c>
      <c r="Q3768" s="13">
        <f>(((Table1[[#This Row],[deadline]]/60)/60)/24)+DATE(1970,1,1)</f>
        <v>41823.167187500003</v>
      </c>
      <c r="R3768" s="13">
        <f>(((Table1[[#This Row],[launched_at]]/60)/60)/24)+DATE(1970,1,1)</f>
        <v>41788.167187500003</v>
      </c>
      <c r="S3768" t="s">
        <v>8352</v>
      </c>
      <c r="T3768" t="s">
        <v>8350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ROUND(SUM((Table1[[#This Row],[pledged]]/Table1[[#This Row],[goal]])*100),0)</f>
        <v>117</v>
      </c>
      <c r="P3769" s="8">
        <f>IFERROR(Table1[[#This Row],[pledged]]/Table1[[#This Row],[backers_count]],"0")</f>
        <v>41.696428571428569</v>
      </c>
      <c r="Q3769" s="13">
        <f>(((Table1[[#This Row],[deadline]]/60)/60)/24)+DATE(1970,1,1)</f>
        <v>42064.207638888889</v>
      </c>
      <c r="R3769" s="13">
        <f>(((Table1[[#This Row],[launched_at]]/60)/60)/24)+DATE(1970,1,1)</f>
        <v>42050.019641203704</v>
      </c>
      <c r="S3769" t="s">
        <v>8352</v>
      </c>
      <c r="T3769" t="s">
        <v>8350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ROUND(SUM((Table1[[#This Row],[pledged]]/Table1[[#This Row],[goal]])*100),0)</f>
        <v>108</v>
      </c>
      <c r="P3770" s="8">
        <f>IFERROR(Table1[[#This Row],[pledged]]/Table1[[#This Row],[backers_count]],"0")</f>
        <v>74.243275862068955</v>
      </c>
      <c r="Q3770" s="13">
        <f>(((Table1[[#This Row],[deadline]]/60)/60)/24)+DATE(1970,1,1)</f>
        <v>41802.727893518517</v>
      </c>
      <c r="R3770" s="13">
        <f>(((Table1[[#This Row],[launched_at]]/60)/60)/24)+DATE(1970,1,1)</f>
        <v>41772.727893518517</v>
      </c>
      <c r="S3770" t="s">
        <v>8352</v>
      </c>
      <c r="T3770" t="s">
        <v>8350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ROUND(SUM((Table1[[#This Row],[pledged]]/Table1[[#This Row],[goal]])*100),0)</f>
        <v>100</v>
      </c>
      <c r="P3771" s="8">
        <f>IFERROR(Table1[[#This Row],[pledged]]/Table1[[#This Row],[backers_count]],"0")</f>
        <v>73.333333333333329</v>
      </c>
      <c r="Q3771" s="13">
        <f>(((Table1[[#This Row],[deadline]]/60)/60)/24)+DATE(1970,1,1)</f>
        <v>42475.598136574074</v>
      </c>
      <c r="R3771" s="13">
        <f>(((Table1[[#This Row],[launched_at]]/60)/60)/24)+DATE(1970,1,1)</f>
        <v>42445.598136574074</v>
      </c>
      <c r="S3771" t="s">
        <v>8352</v>
      </c>
      <c r="T3771" t="s">
        <v>8350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ROUND(SUM((Table1[[#This Row],[pledged]]/Table1[[#This Row],[goal]])*100),0)</f>
        <v>100</v>
      </c>
      <c r="P3772" s="8">
        <f>IFERROR(Table1[[#This Row],[pledged]]/Table1[[#This Row],[backers_count]],"0")</f>
        <v>100</v>
      </c>
      <c r="Q3772" s="13">
        <f>(((Table1[[#This Row],[deadline]]/60)/60)/24)+DATE(1970,1,1)</f>
        <v>42168.930671296301</v>
      </c>
      <c r="R3772" s="13">
        <f>(((Table1[[#This Row],[launched_at]]/60)/60)/24)+DATE(1970,1,1)</f>
        <v>42138.930671296301</v>
      </c>
      <c r="S3772" t="s">
        <v>8352</v>
      </c>
      <c r="T3772" t="s">
        <v>8350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ROUND(SUM((Table1[[#This Row],[pledged]]/Table1[[#This Row],[goal]])*100),0)</f>
        <v>146</v>
      </c>
      <c r="P3773" s="8">
        <f>IFERROR(Table1[[#This Row],[pledged]]/Table1[[#This Row],[backers_count]],"0")</f>
        <v>38.421052631578945</v>
      </c>
      <c r="Q3773" s="13">
        <f>(((Table1[[#This Row],[deadline]]/60)/60)/24)+DATE(1970,1,1)</f>
        <v>42508</v>
      </c>
      <c r="R3773" s="13">
        <f>(((Table1[[#This Row],[launched_at]]/60)/60)/24)+DATE(1970,1,1)</f>
        <v>42493.857083333336</v>
      </c>
      <c r="S3773" t="s">
        <v>8352</v>
      </c>
      <c r="T3773" t="s">
        <v>8350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ROUND(SUM((Table1[[#This Row],[pledged]]/Table1[[#This Row],[goal]])*100),0)</f>
        <v>110</v>
      </c>
      <c r="P3774" s="8">
        <f>IFERROR(Table1[[#This Row],[pledged]]/Table1[[#This Row],[backers_count]],"0")</f>
        <v>166.96969696969697</v>
      </c>
      <c r="Q3774" s="13">
        <f>(((Table1[[#This Row],[deadline]]/60)/60)/24)+DATE(1970,1,1)</f>
        <v>42703.25</v>
      </c>
      <c r="R3774" s="13">
        <f>(((Table1[[#This Row],[launched_at]]/60)/60)/24)+DATE(1970,1,1)</f>
        <v>42682.616967592592</v>
      </c>
      <c r="S3774" t="s">
        <v>8352</v>
      </c>
      <c r="T3774" t="s">
        <v>8350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ROUND(SUM((Table1[[#This Row],[pledged]]/Table1[[#This Row],[goal]])*100),0)</f>
        <v>108</v>
      </c>
      <c r="P3775" s="8">
        <f>IFERROR(Table1[[#This Row],[pledged]]/Table1[[#This Row],[backers_count]],"0")</f>
        <v>94.912280701754383</v>
      </c>
      <c r="Q3775" s="13">
        <f>(((Table1[[#This Row],[deadline]]/60)/60)/24)+DATE(1970,1,1)</f>
        <v>42689.088888888888</v>
      </c>
      <c r="R3775" s="13">
        <f>(((Table1[[#This Row],[launched_at]]/60)/60)/24)+DATE(1970,1,1)</f>
        <v>42656.005173611105</v>
      </c>
      <c r="S3775" t="s">
        <v>8352</v>
      </c>
      <c r="T3775" t="s">
        <v>8350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ROUND(SUM((Table1[[#This Row],[pledged]]/Table1[[#This Row],[goal]])*100),0)</f>
        <v>100</v>
      </c>
      <c r="P3776" s="8">
        <f>IFERROR(Table1[[#This Row],[pledged]]/Table1[[#This Row],[backers_count]],"0")</f>
        <v>100</v>
      </c>
      <c r="Q3776" s="13">
        <f>(((Table1[[#This Row],[deadline]]/60)/60)/24)+DATE(1970,1,1)</f>
        <v>42103.792303240742</v>
      </c>
      <c r="R3776" s="13">
        <f>(((Table1[[#This Row],[launched_at]]/60)/60)/24)+DATE(1970,1,1)</f>
        <v>42087.792303240742</v>
      </c>
      <c r="S3776" t="s">
        <v>8352</v>
      </c>
      <c r="T3776" t="s">
        <v>8350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ROUND(SUM((Table1[[#This Row],[pledged]]/Table1[[#This Row],[goal]])*100),0)</f>
        <v>100</v>
      </c>
      <c r="P3777" s="8">
        <f>IFERROR(Table1[[#This Row],[pledged]]/Table1[[#This Row],[backers_count]],"0")</f>
        <v>143.21428571428572</v>
      </c>
      <c r="Q3777" s="13">
        <f>(((Table1[[#This Row],[deadline]]/60)/60)/24)+DATE(1970,1,1)</f>
        <v>42103.166666666672</v>
      </c>
      <c r="R3777" s="13">
        <f>(((Table1[[#This Row],[launched_at]]/60)/60)/24)+DATE(1970,1,1)</f>
        <v>42075.942627314813</v>
      </c>
      <c r="S3777" t="s">
        <v>8352</v>
      </c>
      <c r="T3777" t="s">
        <v>8350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ROUND(SUM((Table1[[#This Row],[pledged]]/Table1[[#This Row],[goal]])*100),0)</f>
        <v>107</v>
      </c>
      <c r="P3778" s="8">
        <f>IFERROR(Table1[[#This Row],[pledged]]/Table1[[#This Row],[backers_count]],"0")</f>
        <v>90.819148936170208</v>
      </c>
      <c r="Q3778" s="13">
        <f>(((Table1[[#This Row],[deadline]]/60)/60)/24)+DATE(1970,1,1)</f>
        <v>41852.041666666664</v>
      </c>
      <c r="R3778" s="13">
        <f>(((Table1[[#This Row],[launched_at]]/60)/60)/24)+DATE(1970,1,1)</f>
        <v>41814.367800925924</v>
      </c>
      <c r="S3778" t="s">
        <v>8352</v>
      </c>
      <c r="T3778" t="s">
        <v>8350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ROUND(SUM((Table1[[#This Row],[pledged]]/Table1[[#This Row],[goal]])*100),0)</f>
        <v>143</v>
      </c>
      <c r="P3779" s="8">
        <f>IFERROR(Table1[[#This Row],[pledged]]/Table1[[#This Row],[backers_count]],"0")</f>
        <v>48.542372881355931</v>
      </c>
      <c r="Q3779" s="13">
        <f>(((Table1[[#This Row],[deadline]]/60)/60)/24)+DATE(1970,1,1)</f>
        <v>41909.166666666664</v>
      </c>
      <c r="R3779" s="13">
        <f>(((Table1[[#This Row],[launched_at]]/60)/60)/24)+DATE(1970,1,1)</f>
        <v>41887.111354166671</v>
      </c>
      <c r="S3779" t="s">
        <v>8352</v>
      </c>
      <c r="T3779" t="s">
        <v>8350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ROUND(SUM((Table1[[#This Row],[pledged]]/Table1[[#This Row],[goal]])*100),0)</f>
        <v>105</v>
      </c>
      <c r="P3780" s="8">
        <f>IFERROR(Table1[[#This Row],[pledged]]/Table1[[#This Row],[backers_count]],"0")</f>
        <v>70.027777777777771</v>
      </c>
      <c r="Q3780" s="13">
        <f>(((Table1[[#This Row],[deadline]]/60)/60)/24)+DATE(1970,1,1)</f>
        <v>42049.819212962961</v>
      </c>
      <c r="R3780" s="13">
        <f>(((Table1[[#This Row],[launched_at]]/60)/60)/24)+DATE(1970,1,1)</f>
        <v>41989.819212962961</v>
      </c>
      <c r="S3780" t="s">
        <v>8352</v>
      </c>
      <c r="T3780" t="s">
        <v>8350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ROUND(SUM((Table1[[#This Row],[pledged]]/Table1[[#This Row],[goal]])*100),0)</f>
        <v>104</v>
      </c>
      <c r="P3781" s="8">
        <f>IFERROR(Table1[[#This Row],[pledged]]/Table1[[#This Row],[backers_count]],"0")</f>
        <v>135.62608695652173</v>
      </c>
      <c r="Q3781" s="13">
        <f>(((Table1[[#This Row],[deadline]]/60)/60)/24)+DATE(1970,1,1)</f>
        <v>42455.693750000006</v>
      </c>
      <c r="R3781" s="13">
        <f>(((Table1[[#This Row],[launched_at]]/60)/60)/24)+DATE(1970,1,1)</f>
        <v>42425.735416666663</v>
      </c>
      <c r="S3781" t="s">
        <v>8352</v>
      </c>
      <c r="T3781" t="s">
        <v>8350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ROUND(SUM((Table1[[#This Row],[pledged]]/Table1[[#This Row],[goal]])*100),0)</f>
        <v>120</v>
      </c>
      <c r="P3782" s="8">
        <f>IFERROR(Table1[[#This Row],[pledged]]/Table1[[#This Row],[backers_count]],"0")</f>
        <v>100</v>
      </c>
      <c r="Q3782" s="13">
        <f>(((Table1[[#This Row],[deadline]]/60)/60)/24)+DATE(1970,1,1)</f>
        <v>42198.837499999994</v>
      </c>
      <c r="R3782" s="13">
        <f>(((Table1[[#This Row],[launched_at]]/60)/60)/24)+DATE(1970,1,1)</f>
        <v>42166.219733796301</v>
      </c>
      <c r="S3782" t="s">
        <v>8352</v>
      </c>
      <c r="T3782" t="s">
        <v>8350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ROUND(SUM((Table1[[#This Row],[pledged]]/Table1[[#This Row],[goal]])*100),0)</f>
        <v>110</v>
      </c>
      <c r="P3783" s="8">
        <f>IFERROR(Table1[[#This Row],[pledged]]/Table1[[#This Row],[backers_count]],"0")</f>
        <v>94.90384615384616</v>
      </c>
      <c r="Q3783" s="13">
        <f>(((Table1[[#This Row],[deadline]]/60)/60)/24)+DATE(1970,1,1)</f>
        <v>41890.882928240739</v>
      </c>
      <c r="R3783" s="13">
        <f>(((Table1[[#This Row],[launched_at]]/60)/60)/24)+DATE(1970,1,1)</f>
        <v>41865.882928240739</v>
      </c>
      <c r="S3783" t="s">
        <v>8352</v>
      </c>
      <c r="T3783" t="s">
        <v>8350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ROUND(SUM((Table1[[#This Row],[pledged]]/Table1[[#This Row],[goal]])*100),0)</f>
        <v>102</v>
      </c>
      <c r="P3784" s="8">
        <f>IFERROR(Table1[[#This Row],[pledged]]/Table1[[#This Row],[backers_count]],"0")</f>
        <v>75.370370370370367</v>
      </c>
      <c r="Q3784" s="13">
        <f>(((Table1[[#This Row],[deadline]]/60)/60)/24)+DATE(1970,1,1)</f>
        <v>42575.958333333328</v>
      </c>
      <c r="R3784" s="13">
        <f>(((Table1[[#This Row],[launched_at]]/60)/60)/24)+DATE(1970,1,1)</f>
        <v>42546.862233796302</v>
      </c>
      <c r="S3784" t="s">
        <v>8352</v>
      </c>
      <c r="T3784" t="s">
        <v>8350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ROUND(SUM((Table1[[#This Row],[pledged]]/Table1[[#This Row],[goal]])*100),0)</f>
        <v>129</v>
      </c>
      <c r="P3785" s="8">
        <f>IFERROR(Table1[[#This Row],[pledged]]/Table1[[#This Row],[backers_count]],"0")</f>
        <v>64.458333333333329</v>
      </c>
      <c r="Q3785" s="13">
        <f>(((Table1[[#This Row],[deadline]]/60)/60)/24)+DATE(1970,1,1)</f>
        <v>42444.666666666672</v>
      </c>
      <c r="R3785" s="13">
        <f>(((Table1[[#This Row],[launched_at]]/60)/60)/24)+DATE(1970,1,1)</f>
        <v>42420.140277777777</v>
      </c>
      <c r="S3785" t="s">
        <v>8352</v>
      </c>
      <c r="T3785" t="s">
        <v>8350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ROUND(SUM((Table1[[#This Row],[pledged]]/Table1[[#This Row],[goal]])*100),0)</f>
        <v>115</v>
      </c>
      <c r="P3786" s="8">
        <f>IFERROR(Table1[[#This Row],[pledged]]/Table1[[#This Row],[backers_count]],"0")</f>
        <v>115</v>
      </c>
      <c r="Q3786" s="13">
        <f>(((Table1[[#This Row],[deadline]]/60)/60)/24)+DATE(1970,1,1)</f>
        <v>42561.980694444443</v>
      </c>
      <c r="R3786" s="13">
        <f>(((Table1[[#This Row],[launched_at]]/60)/60)/24)+DATE(1970,1,1)</f>
        <v>42531.980694444443</v>
      </c>
      <c r="S3786" t="s">
        <v>8352</v>
      </c>
      <c r="T3786" t="s">
        <v>8350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ROUND(SUM((Table1[[#This Row],[pledged]]/Table1[[#This Row],[goal]])*100),0)</f>
        <v>151</v>
      </c>
      <c r="P3787" s="8">
        <f>IFERROR(Table1[[#This Row],[pledged]]/Table1[[#This Row],[backers_count]],"0")</f>
        <v>100.5</v>
      </c>
      <c r="Q3787" s="13">
        <f>(((Table1[[#This Row],[deadline]]/60)/60)/24)+DATE(1970,1,1)</f>
        <v>42584.418749999997</v>
      </c>
      <c r="R3787" s="13">
        <f>(((Table1[[#This Row],[launched_at]]/60)/60)/24)+DATE(1970,1,1)</f>
        <v>42548.63853009259</v>
      </c>
      <c r="S3787" t="s">
        <v>8352</v>
      </c>
      <c r="T3787" t="s">
        <v>8350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ROUND(SUM((Table1[[#This Row],[pledged]]/Table1[[#This Row],[goal]])*100),0)</f>
        <v>111</v>
      </c>
      <c r="P3788" s="8">
        <f>IFERROR(Table1[[#This Row],[pledged]]/Table1[[#This Row],[backers_count]],"0")</f>
        <v>93.774647887323937</v>
      </c>
      <c r="Q3788" s="13">
        <f>(((Table1[[#This Row],[deadline]]/60)/60)/24)+DATE(1970,1,1)</f>
        <v>42517.037905092591</v>
      </c>
      <c r="R3788" s="13">
        <f>(((Table1[[#This Row],[launched_at]]/60)/60)/24)+DATE(1970,1,1)</f>
        <v>42487.037905092591</v>
      </c>
      <c r="S3788" t="s">
        <v>8352</v>
      </c>
      <c r="T3788" t="s">
        <v>8350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ROUND(SUM((Table1[[#This Row],[pledged]]/Table1[[#This Row],[goal]])*100),0)</f>
        <v>100</v>
      </c>
      <c r="P3789" s="8">
        <f>IFERROR(Table1[[#This Row],[pledged]]/Table1[[#This Row],[backers_count]],"0")</f>
        <v>35.1</v>
      </c>
      <c r="Q3789" s="13">
        <f>(((Table1[[#This Row],[deadline]]/60)/60)/24)+DATE(1970,1,1)</f>
        <v>42196.165972222225</v>
      </c>
      <c r="R3789" s="13">
        <f>(((Table1[[#This Row],[launched_at]]/60)/60)/24)+DATE(1970,1,1)</f>
        <v>42167.534791666665</v>
      </c>
      <c r="S3789" t="s">
        <v>8352</v>
      </c>
      <c r="T3789" t="s">
        <v>8350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ROUND(SUM((Table1[[#This Row],[pledged]]/Table1[[#This Row],[goal]])*100),0)</f>
        <v>1</v>
      </c>
      <c r="P3790" s="8">
        <f>IFERROR(Table1[[#This Row],[pledged]]/Table1[[#This Row],[backers_count]],"0")</f>
        <v>500</v>
      </c>
      <c r="Q3790" s="13">
        <f>(((Table1[[#This Row],[deadline]]/60)/60)/24)+DATE(1970,1,1)</f>
        <v>42361.679166666669</v>
      </c>
      <c r="R3790" s="13">
        <f>(((Table1[[#This Row],[launched_at]]/60)/60)/24)+DATE(1970,1,1)</f>
        <v>42333.695821759262</v>
      </c>
      <c r="S3790" t="s">
        <v>8352</v>
      </c>
      <c r="T3790" t="s">
        <v>8350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ROUND(SUM((Table1[[#This Row],[pledged]]/Table1[[#This Row],[goal]])*100),0)</f>
        <v>3</v>
      </c>
      <c r="P3791" s="8">
        <f>IFERROR(Table1[[#This Row],[pledged]]/Table1[[#This Row],[backers_count]],"0")</f>
        <v>29</v>
      </c>
      <c r="Q3791" s="13">
        <f>(((Table1[[#This Row],[deadline]]/60)/60)/24)+DATE(1970,1,1)</f>
        <v>42170.798819444448</v>
      </c>
      <c r="R3791" s="13">
        <f>(((Table1[[#This Row],[launched_at]]/60)/60)/24)+DATE(1970,1,1)</f>
        <v>42138.798819444448</v>
      </c>
      <c r="S3791" t="s">
        <v>8352</v>
      </c>
      <c r="T3791" t="s">
        <v>8350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ROUND(SUM((Table1[[#This Row],[pledged]]/Table1[[#This Row],[goal]])*100),0)</f>
        <v>0</v>
      </c>
      <c r="P3792" s="8" t="str">
        <f>IFERROR(Table1[[#This Row],[pledged]]/Table1[[#This Row],[backers_count]],"0")</f>
        <v>0</v>
      </c>
      <c r="Q3792" s="13">
        <f>(((Table1[[#This Row],[deadline]]/60)/60)/24)+DATE(1970,1,1)</f>
        <v>42696.708599537036</v>
      </c>
      <c r="R3792" s="13">
        <f>(((Table1[[#This Row],[launched_at]]/60)/60)/24)+DATE(1970,1,1)</f>
        <v>42666.666932870372</v>
      </c>
      <c r="S3792" t="s">
        <v>8352</v>
      </c>
      <c r="T3792" t="s">
        <v>8350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ROUND(SUM((Table1[[#This Row],[pledged]]/Table1[[#This Row],[goal]])*100),0)</f>
        <v>0</v>
      </c>
      <c r="P3793" s="8" t="str">
        <f>IFERROR(Table1[[#This Row],[pledged]]/Table1[[#This Row],[backers_count]],"0")</f>
        <v>0</v>
      </c>
      <c r="Q3793" s="13">
        <f>(((Table1[[#This Row],[deadline]]/60)/60)/24)+DATE(1970,1,1)</f>
        <v>41826.692037037035</v>
      </c>
      <c r="R3793" s="13">
        <f>(((Table1[[#This Row],[launched_at]]/60)/60)/24)+DATE(1970,1,1)</f>
        <v>41766.692037037035</v>
      </c>
      <c r="S3793" t="s">
        <v>8352</v>
      </c>
      <c r="T3793" t="s">
        <v>8350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ROUND(SUM((Table1[[#This Row],[pledged]]/Table1[[#This Row],[goal]])*100),0)</f>
        <v>0</v>
      </c>
      <c r="P3794" s="8">
        <f>IFERROR(Table1[[#This Row],[pledged]]/Table1[[#This Row],[backers_count]],"0")</f>
        <v>17.5</v>
      </c>
      <c r="Q3794" s="13">
        <f>(((Table1[[#This Row],[deadline]]/60)/60)/24)+DATE(1970,1,1)</f>
        <v>42200.447013888886</v>
      </c>
      <c r="R3794" s="13">
        <f>(((Table1[[#This Row],[launched_at]]/60)/60)/24)+DATE(1970,1,1)</f>
        <v>42170.447013888886</v>
      </c>
      <c r="S3794" t="s">
        <v>8352</v>
      </c>
      <c r="T3794" t="s">
        <v>8350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ROUND(SUM((Table1[[#This Row],[pledged]]/Table1[[#This Row],[goal]])*100),0)</f>
        <v>60</v>
      </c>
      <c r="P3795" s="8">
        <f>IFERROR(Table1[[#This Row],[pledged]]/Table1[[#This Row],[backers_count]],"0")</f>
        <v>174</v>
      </c>
      <c r="Q3795" s="13">
        <f>(((Table1[[#This Row],[deadline]]/60)/60)/24)+DATE(1970,1,1)</f>
        <v>41989.938993055555</v>
      </c>
      <c r="R3795" s="13">
        <f>(((Table1[[#This Row],[launched_at]]/60)/60)/24)+DATE(1970,1,1)</f>
        <v>41968.938993055555</v>
      </c>
      <c r="S3795" t="s">
        <v>8352</v>
      </c>
      <c r="T3795" t="s">
        <v>8350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ROUND(SUM((Table1[[#This Row],[pledged]]/Table1[[#This Row],[goal]])*100),0)</f>
        <v>1</v>
      </c>
      <c r="P3796" s="8">
        <f>IFERROR(Table1[[#This Row],[pledged]]/Table1[[#This Row],[backers_count]],"0")</f>
        <v>50</v>
      </c>
      <c r="Q3796" s="13">
        <f>(((Table1[[#This Row],[deadline]]/60)/60)/24)+DATE(1970,1,1)</f>
        <v>42162.58048611111</v>
      </c>
      <c r="R3796" s="13">
        <f>(((Table1[[#This Row],[launched_at]]/60)/60)/24)+DATE(1970,1,1)</f>
        <v>42132.58048611111</v>
      </c>
      <c r="S3796" t="s">
        <v>8352</v>
      </c>
      <c r="T3796" t="s">
        <v>8350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ROUND(SUM((Table1[[#This Row],[pledged]]/Table1[[#This Row],[goal]])*100),0)</f>
        <v>2</v>
      </c>
      <c r="P3797" s="8">
        <f>IFERROR(Table1[[#This Row],[pledged]]/Table1[[#This Row],[backers_count]],"0")</f>
        <v>5</v>
      </c>
      <c r="Q3797" s="13">
        <f>(((Table1[[#This Row],[deadline]]/60)/60)/24)+DATE(1970,1,1)</f>
        <v>42244.9375</v>
      </c>
      <c r="R3797" s="13">
        <f>(((Table1[[#This Row],[launched_at]]/60)/60)/24)+DATE(1970,1,1)</f>
        <v>42201.436226851853</v>
      </c>
      <c r="S3797" t="s">
        <v>8352</v>
      </c>
      <c r="T3797" t="s">
        <v>8350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ROUND(SUM((Table1[[#This Row],[pledged]]/Table1[[#This Row],[goal]])*100),0)</f>
        <v>0</v>
      </c>
      <c r="P3798" s="8">
        <f>IFERROR(Table1[[#This Row],[pledged]]/Table1[[#This Row],[backers_count]],"0")</f>
        <v>1</v>
      </c>
      <c r="Q3798" s="13">
        <f>(((Table1[[#This Row],[deadline]]/60)/60)/24)+DATE(1970,1,1)</f>
        <v>42749.029583333337</v>
      </c>
      <c r="R3798" s="13">
        <f>(((Table1[[#This Row],[launched_at]]/60)/60)/24)+DATE(1970,1,1)</f>
        <v>42689.029583333337</v>
      </c>
      <c r="S3798" t="s">
        <v>8352</v>
      </c>
      <c r="T3798" t="s">
        <v>8350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ROUND(SUM((Table1[[#This Row],[pledged]]/Table1[[#This Row],[goal]])*100),0)</f>
        <v>90</v>
      </c>
      <c r="P3799" s="8">
        <f>IFERROR(Table1[[#This Row],[pledged]]/Table1[[#This Row],[backers_count]],"0")</f>
        <v>145.40540540540542</v>
      </c>
      <c r="Q3799" s="13">
        <f>(((Table1[[#This Row],[deadline]]/60)/60)/24)+DATE(1970,1,1)</f>
        <v>42114.881539351853</v>
      </c>
      <c r="R3799" s="13">
        <f>(((Table1[[#This Row],[launched_at]]/60)/60)/24)+DATE(1970,1,1)</f>
        <v>42084.881539351853</v>
      </c>
      <c r="S3799" t="s">
        <v>8352</v>
      </c>
      <c r="T3799" t="s">
        <v>8350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ROUND(SUM((Table1[[#This Row],[pledged]]/Table1[[#This Row],[goal]])*100),0)</f>
        <v>1</v>
      </c>
      <c r="P3800" s="8">
        <f>IFERROR(Table1[[#This Row],[pledged]]/Table1[[#This Row],[backers_count]],"0")</f>
        <v>205</v>
      </c>
      <c r="Q3800" s="13">
        <f>(((Table1[[#This Row],[deadline]]/60)/60)/24)+DATE(1970,1,1)</f>
        <v>41861.722777777781</v>
      </c>
      <c r="R3800" s="13">
        <f>(((Table1[[#This Row],[launched_at]]/60)/60)/24)+DATE(1970,1,1)</f>
        <v>41831.722777777781</v>
      </c>
      <c r="S3800" t="s">
        <v>8352</v>
      </c>
      <c r="T3800" t="s">
        <v>8350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ROUND(SUM((Table1[[#This Row],[pledged]]/Table1[[#This Row],[goal]])*100),0)</f>
        <v>4</v>
      </c>
      <c r="P3801" s="8">
        <f>IFERROR(Table1[[#This Row],[pledged]]/Table1[[#This Row],[backers_count]],"0")</f>
        <v>100.5</v>
      </c>
      <c r="Q3801" s="13">
        <f>(((Table1[[#This Row],[deadline]]/60)/60)/24)+DATE(1970,1,1)</f>
        <v>42440.93105324074</v>
      </c>
      <c r="R3801" s="13">
        <f>(((Table1[[#This Row],[launched_at]]/60)/60)/24)+DATE(1970,1,1)</f>
        <v>42410.93105324074</v>
      </c>
      <c r="S3801" t="s">
        <v>8352</v>
      </c>
      <c r="T3801" t="s">
        <v>8350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ROUND(SUM((Table1[[#This Row],[pledged]]/Table1[[#This Row],[goal]])*100),0)</f>
        <v>4</v>
      </c>
      <c r="P3802" s="8">
        <f>IFERROR(Table1[[#This Row],[pledged]]/Table1[[#This Row],[backers_count]],"0")</f>
        <v>55.0625</v>
      </c>
      <c r="Q3802" s="13">
        <f>(((Table1[[#This Row],[deadline]]/60)/60)/24)+DATE(1970,1,1)</f>
        <v>42015.207638888889</v>
      </c>
      <c r="R3802" s="13">
        <f>(((Table1[[#This Row],[launched_at]]/60)/60)/24)+DATE(1970,1,1)</f>
        <v>41982.737071759257</v>
      </c>
      <c r="S3802" t="s">
        <v>8352</v>
      </c>
      <c r="T3802" t="s">
        <v>8350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ROUND(SUM((Table1[[#This Row],[pledged]]/Table1[[#This Row],[goal]])*100),0)</f>
        <v>9</v>
      </c>
      <c r="P3803" s="8">
        <f>IFERROR(Table1[[#This Row],[pledged]]/Table1[[#This Row],[backers_count]],"0")</f>
        <v>47.333333333333336</v>
      </c>
      <c r="Q3803" s="13">
        <f>(((Table1[[#This Row],[deadline]]/60)/60)/24)+DATE(1970,1,1)</f>
        <v>42006.676111111112</v>
      </c>
      <c r="R3803" s="13">
        <f>(((Table1[[#This Row],[launched_at]]/60)/60)/24)+DATE(1970,1,1)</f>
        <v>41975.676111111112</v>
      </c>
      <c r="S3803" t="s">
        <v>8352</v>
      </c>
      <c r="T3803" t="s">
        <v>8350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ROUND(SUM((Table1[[#This Row],[pledged]]/Table1[[#This Row],[goal]])*100),0)</f>
        <v>0</v>
      </c>
      <c r="P3804" s="8" t="str">
        <f>IFERROR(Table1[[#This Row],[pledged]]/Table1[[#This Row],[backers_count]],"0")</f>
        <v>0</v>
      </c>
      <c r="Q3804" s="13">
        <f>(((Table1[[#This Row],[deadline]]/60)/60)/24)+DATE(1970,1,1)</f>
        <v>42299.126226851848</v>
      </c>
      <c r="R3804" s="13">
        <f>(((Table1[[#This Row],[launched_at]]/60)/60)/24)+DATE(1970,1,1)</f>
        <v>42269.126226851848</v>
      </c>
      <c r="S3804" t="s">
        <v>8352</v>
      </c>
      <c r="T3804" t="s">
        <v>8350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ROUND(SUM((Table1[[#This Row],[pledged]]/Table1[[#This Row],[goal]])*100),0)</f>
        <v>20</v>
      </c>
      <c r="P3805" s="8">
        <f>IFERROR(Table1[[#This Row],[pledged]]/Table1[[#This Row],[backers_count]],"0")</f>
        <v>58.95</v>
      </c>
      <c r="Q3805" s="13">
        <f>(((Table1[[#This Row],[deadline]]/60)/60)/24)+DATE(1970,1,1)</f>
        <v>42433.971851851849</v>
      </c>
      <c r="R3805" s="13">
        <f>(((Table1[[#This Row],[launched_at]]/60)/60)/24)+DATE(1970,1,1)</f>
        <v>42403.971851851849</v>
      </c>
      <c r="S3805" t="s">
        <v>8352</v>
      </c>
      <c r="T3805" t="s">
        <v>8350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ROUND(SUM((Table1[[#This Row],[pledged]]/Table1[[#This Row],[goal]])*100),0)</f>
        <v>0</v>
      </c>
      <c r="P3806" s="8" t="str">
        <f>IFERROR(Table1[[#This Row],[pledged]]/Table1[[#This Row],[backers_count]],"0")</f>
        <v>0</v>
      </c>
      <c r="Q3806" s="13">
        <f>(((Table1[[#This Row],[deadline]]/60)/60)/24)+DATE(1970,1,1)</f>
        <v>42582.291666666672</v>
      </c>
      <c r="R3806" s="13">
        <f>(((Table1[[#This Row],[launched_at]]/60)/60)/24)+DATE(1970,1,1)</f>
        <v>42527.00953703704</v>
      </c>
      <c r="S3806" t="s">
        <v>8352</v>
      </c>
      <c r="T3806" t="s">
        <v>8350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ROUND(SUM((Table1[[#This Row],[pledged]]/Table1[[#This Row],[goal]])*100),0)</f>
        <v>0</v>
      </c>
      <c r="P3807" s="8">
        <f>IFERROR(Table1[[#This Row],[pledged]]/Table1[[#This Row],[backers_count]],"0")</f>
        <v>1.5</v>
      </c>
      <c r="Q3807" s="13">
        <f>(((Table1[[#This Row],[deadline]]/60)/60)/24)+DATE(1970,1,1)</f>
        <v>41909.887037037035</v>
      </c>
      <c r="R3807" s="13">
        <f>(((Table1[[#This Row],[launched_at]]/60)/60)/24)+DATE(1970,1,1)</f>
        <v>41849.887037037035</v>
      </c>
      <c r="S3807" t="s">
        <v>8352</v>
      </c>
      <c r="T3807" t="s">
        <v>8350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ROUND(SUM((Table1[[#This Row],[pledged]]/Table1[[#This Row],[goal]])*100),0)</f>
        <v>0</v>
      </c>
      <c r="P3808" s="8">
        <f>IFERROR(Table1[[#This Row],[pledged]]/Table1[[#This Row],[backers_count]],"0")</f>
        <v>5</v>
      </c>
      <c r="Q3808" s="13">
        <f>(((Table1[[#This Row],[deadline]]/60)/60)/24)+DATE(1970,1,1)</f>
        <v>41819.259039351848</v>
      </c>
      <c r="R3808" s="13">
        <f>(((Table1[[#This Row],[launched_at]]/60)/60)/24)+DATE(1970,1,1)</f>
        <v>41799.259039351848</v>
      </c>
      <c r="S3808" t="s">
        <v>8352</v>
      </c>
      <c r="T3808" t="s">
        <v>8350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ROUND(SUM((Table1[[#This Row],[pledged]]/Table1[[#This Row],[goal]])*100),0)</f>
        <v>30</v>
      </c>
      <c r="P3809" s="8">
        <f>IFERROR(Table1[[#This Row],[pledged]]/Table1[[#This Row],[backers_count]],"0")</f>
        <v>50.555555555555557</v>
      </c>
      <c r="Q3809" s="13">
        <f>(((Table1[[#This Row],[deadline]]/60)/60)/24)+DATE(1970,1,1)</f>
        <v>42097.909016203703</v>
      </c>
      <c r="R3809" s="13">
        <f>(((Table1[[#This Row],[launched_at]]/60)/60)/24)+DATE(1970,1,1)</f>
        <v>42090.909016203703</v>
      </c>
      <c r="S3809" t="s">
        <v>8352</v>
      </c>
      <c r="T3809" t="s">
        <v>8350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ROUND(SUM((Table1[[#This Row],[pledged]]/Table1[[#This Row],[goal]])*100),0)</f>
        <v>100</v>
      </c>
      <c r="P3810" s="8">
        <f>IFERROR(Table1[[#This Row],[pledged]]/Table1[[#This Row],[backers_count]],"0")</f>
        <v>41.666666666666664</v>
      </c>
      <c r="Q3810" s="13">
        <f>(((Table1[[#This Row],[deadline]]/60)/60)/24)+DATE(1970,1,1)</f>
        <v>42119.412256944444</v>
      </c>
      <c r="R3810" s="13">
        <f>(((Table1[[#This Row],[launched_at]]/60)/60)/24)+DATE(1970,1,1)</f>
        <v>42059.453923611116</v>
      </c>
      <c r="S3810" t="s">
        <v>8352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ROUND(SUM((Table1[[#This Row],[pledged]]/Table1[[#This Row],[goal]])*100),0)</f>
        <v>101</v>
      </c>
      <c r="P3811" s="8">
        <f>IFERROR(Table1[[#This Row],[pledged]]/Table1[[#This Row],[backers_count]],"0")</f>
        <v>53.289473684210527</v>
      </c>
      <c r="Q3811" s="13">
        <f>(((Table1[[#This Row],[deadline]]/60)/60)/24)+DATE(1970,1,1)</f>
        <v>41850.958333333336</v>
      </c>
      <c r="R3811" s="13">
        <f>(((Table1[[#This Row],[launched_at]]/60)/60)/24)+DATE(1970,1,1)</f>
        <v>41800.526701388888</v>
      </c>
      <c r="S3811" t="s">
        <v>8352</v>
      </c>
      <c r="T3811" t="s">
        <v>8316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ROUND(SUM((Table1[[#This Row],[pledged]]/Table1[[#This Row],[goal]])*100),0)</f>
        <v>122</v>
      </c>
      <c r="P3812" s="8">
        <f>IFERROR(Table1[[#This Row],[pledged]]/Table1[[#This Row],[backers_count]],"0")</f>
        <v>70.230769230769226</v>
      </c>
      <c r="Q3812" s="13">
        <f>(((Table1[[#This Row],[deadline]]/60)/60)/24)+DATE(1970,1,1)</f>
        <v>42084.807384259257</v>
      </c>
      <c r="R3812" s="13">
        <f>(((Table1[[#This Row],[launched_at]]/60)/60)/24)+DATE(1970,1,1)</f>
        <v>42054.849050925928</v>
      </c>
      <c r="S3812" t="s">
        <v>8352</v>
      </c>
      <c r="T3812" t="s">
        <v>8316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ROUND(SUM((Table1[[#This Row],[pledged]]/Table1[[#This Row],[goal]])*100),0)</f>
        <v>330</v>
      </c>
      <c r="P3813" s="8">
        <f>IFERROR(Table1[[#This Row],[pledged]]/Table1[[#This Row],[backers_count]],"0")</f>
        <v>43.421052631578945</v>
      </c>
      <c r="Q3813" s="13">
        <f>(((Table1[[#This Row],[deadline]]/60)/60)/24)+DATE(1970,1,1)</f>
        <v>42521.458333333328</v>
      </c>
      <c r="R3813" s="13">
        <f>(((Table1[[#This Row],[launched_at]]/60)/60)/24)+DATE(1970,1,1)</f>
        <v>42487.62700231481</v>
      </c>
      <c r="S3813" t="s">
        <v>8352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ROUND(SUM((Table1[[#This Row],[pledged]]/Table1[[#This Row],[goal]])*100),0)</f>
        <v>110</v>
      </c>
      <c r="P3814" s="8">
        <f>IFERROR(Table1[[#This Row],[pledged]]/Table1[[#This Row],[backers_count]],"0")</f>
        <v>199.18181818181819</v>
      </c>
      <c r="Q3814" s="13">
        <f>(((Table1[[#This Row],[deadline]]/60)/60)/24)+DATE(1970,1,1)</f>
        <v>42156.165972222225</v>
      </c>
      <c r="R3814" s="13">
        <f>(((Table1[[#This Row],[launched_at]]/60)/60)/24)+DATE(1970,1,1)</f>
        <v>42109.751250000001</v>
      </c>
      <c r="S3814" t="s">
        <v>8352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ROUND(SUM((Table1[[#This Row],[pledged]]/Table1[[#This Row],[goal]])*100),0)</f>
        <v>101</v>
      </c>
      <c r="P3815" s="8">
        <f>IFERROR(Table1[[#This Row],[pledged]]/Table1[[#This Row],[backers_count]],"0")</f>
        <v>78.518148148148143</v>
      </c>
      <c r="Q3815" s="13">
        <f>(((Table1[[#This Row],[deadline]]/60)/60)/24)+DATE(1970,1,1)</f>
        <v>42535.904861111107</v>
      </c>
      <c r="R3815" s="13">
        <f>(((Table1[[#This Row],[launched_at]]/60)/60)/24)+DATE(1970,1,1)</f>
        <v>42497.275706018518</v>
      </c>
      <c r="S3815" t="s">
        <v>8352</v>
      </c>
      <c r="T3815" t="s">
        <v>8316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ROUND(SUM((Table1[[#This Row],[pledged]]/Table1[[#This Row],[goal]])*100),0)</f>
        <v>140</v>
      </c>
      <c r="P3816" s="8">
        <f>IFERROR(Table1[[#This Row],[pledged]]/Table1[[#This Row],[backers_count]],"0")</f>
        <v>61.823529411764703</v>
      </c>
      <c r="Q3816" s="13">
        <f>(((Table1[[#This Row],[deadline]]/60)/60)/24)+DATE(1970,1,1)</f>
        <v>42095.165972222225</v>
      </c>
      <c r="R3816" s="13">
        <f>(((Table1[[#This Row],[launched_at]]/60)/60)/24)+DATE(1970,1,1)</f>
        <v>42058.904074074075</v>
      </c>
      <c r="S3816" t="s">
        <v>8352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ROUND(SUM((Table1[[#This Row],[pledged]]/Table1[[#This Row],[goal]])*100),0)</f>
        <v>100</v>
      </c>
      <c r="P3817" s="8">
        <f>IFERROR(Table1[[#This Row],[pledged]]/Table1[[#This Row],[backers_count]],"0")</f>
        <v>50.000500000000002</v>
      </c>
      <c r="Q3817" s="13">
        <f>(((Table1[[#This Row],[deadline]]/60)/60)/24)+DATE(1970,1,1)</f>
        <v>42236.958333333328</v>
      </c>
      <c r="R3817" s="13">
        <f>(((Table1[[#This Row],[launched_at]]/60)/60)/24)+DATE(1970,1,1)</f>
        <v>42207.259918981479</v>
      </c>
      <c r="S3817" t="s">
        <v>8352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ROUND(SUM((Table1[[#This Row],[pledged]]/Table1[[#This Row],[goal]])*100),0)</f>
        <v>119</v>
      </c>
      <c r="P3818" s="8">
        <f>IFERROR(Table1[[#This Row],[pledged]]/Table1[[#This Row],[backers_count]],"0")</f>
        <v>48.339729729729726</v>
      </c>
      <c r="Q3818" s="13">
        <f>(((Table1[[#This Row],[deadline]]/60)/60)/24)+DATE(1970,1,1)</f>
        <v>41837.690081018518</v>
      </c>
      <c r="R3818" s="13">
        <f>(((Table1[[#This Row],[launched_at]]/60)/60)/24)+DATE(1970,1,1)</f>
        <v>41807.690081018518</v>
      </c>
      <c r="S3818" t="s">
        <v>8352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ROUND(SUM((Table1[[#This Row],[pledged]]/Table1[[#This Row],[goal]])*100),0)</f>
        <v>107</v>
      </c>
      <c r="P3819" s="8">
        <f>IFERROR(Table1[[#This Row],[pledged]]/Table1[[#This Row],[backers_count]],"0")</f>
        <v>107.25</v>
      </c>
      <c r="Q3819" s="13">
        <f>(((Table1[[#This Row],[deadline]]/60)/60)/24)+DATE(1970,1,1)</f>
        <v>42301.165972222225</v>
      </c>
      <c r="R3819" s="13">
        <f>(((Table1[[#This Row],[launched_at]]/60)/60)/24)+DATE(1970,1,1)</f>
        <v>42284.69694444444</v>
      </c>
      <c r="S3819" t="s">
        <v>8352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ROUND(SUM((Table1[[#This Row],[pledged]]/Table1[[#This Row],[goal]])*100),0)</f>
        <v>228</v>
      </c>
      <c r="P3820" s="8">
        <f>IFERROR(Table1[[#This Row],[pledged]]/Table1[[#This Row],[backers_count]],"0")</f>
        <v>57</v>
      </c>
      <c r="Q3820" s="13">
        <f>(((Table1[[#This Row],[deadline]]/60)/60)/24)+DATE(1970,1,1)</f>
        <v>42075.800717592589</v>
      </c>
      <c r="R3820" s="13">
        <f>(((Table1[[#This Row],[launched_at]]/60)/60)/24)+DATE(1970,1,1)</f>
        <v>42045.84238425926</v>
      </c>
      <c r="S3820" t="s">
        <v>8352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ROUND(SUM((Table1[[#This Row],[pledged]]/Table1[[#This Row],[goal]])*100),0)</f>
        <v>106</v>
      </c>
      <c r="P3821" s="8">
        <f>IFERROR(Table1[[#This Row],[pledged]]/Table1[[#This Row],[backers_count]],"0")</f>
        <v>40.92307692307692</v>
      </c>
      <c r="Q3821" s="13">
        <f>(((Table1[[#This Row],[deadline]]/60)/60)/24)+DATE(1970,1,1)</f>
        <v>42202.876388888893</v>
      </c>
      <c r="R3821" s="13">
        <f>(((Table1[[#This Row],[launched_at]]/60)/60)/24)+DATE(1970,1,1)</f>
        <v>42184.209537037037</v>
      </c>
      <c r="S3821" t="s">
        <v>8352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ROUND(SUM((Table1[[#This Row],[pledged]]/Table1[[#This Row],[goal]])*100),0)</f>
        <v>143</v>
      </c>
      <c r="P3822" s="8">
        <f>IFERROR(Table1[[#This Row],[pledged]]/Table1[[#This Row],[backers_count]],"0")</f>
        <v>21.5</v>
      </c>
      <c r="Q3822" s="13">
        <f>(((Table1[[#This Row],[deadline]]/60)/60)/24)+DATE(1970,1,1)</f>
        <v>42190.651817129634</v>
      </c>
      <c r="R3822" s="13">
        <f>(((Table1[[#This Row],[launched_at]]/60)/60)/24)+DATE(1970,1,1)</f>
        <v>42160.651817129634</v>
      </c>
      <c r="S3822" t="s">
        <v>8352</v>
      </c>
      <c r="T3822" t="s">
        <v>8316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ROUND(SUM((Table1[[#This Row],[pledged]]/Table1[[#This Row],[goal]])*100),0)</f>
        <v>105</v>
      </c>
      <c r="P3823" s="8">
        <f>IFERROR(Table1[[#This Row],[pledged]]/Table1[[#This Row],[backers_count]],"0")</f>
        <v>79.543478260869563</v>
      </c>
      <c r="Q3823" s="13">
        <f>(((Table1[[#This Row],[deadline]]/60)/60)/24)+DATE(1970,1,1)</f>
        <v>42373.180636574078</v>
      </c>
      <c r="R3823" s="13">
        <f>(((Table1[[#This Row],[launched_at]]/60)/60)/24)+DATE(1970,1,1)</f>
        <v>42341.180636574078</v>
      </c>
      <c r="S3823" t="s">
        <v>8352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ROUND(SUM((Table1[[#This Row],[pledged]]/Table1[[#This Row],[goal]])*100),0)</f>
        <v>110</v>
      </c>
      <c r="P3824" s="8">
        <f>IFERROR(Table1[[#This Row],[pledged]]/Table1[[#This Row],[backers_count]],"0")</f>
        <v>72.381578947368425</v>
      </c>
      <c r="Q3824" s="13">
        <f>(((Table1[[#This Row],[deadline]]/60)/60)/24)+DATE(1970,1,1)</f>
        <v>42388.957638888889</v>
      </c>
      <c r="R3824" s="13">
        <f>(((Table1[[#This Row],[launched_at]]/60)/60)/24)+DATE(1970,1,1)</f>
        <v>42329.838159722218</v>
      </c>
      <c r="S3824" t="s">
        <v>8352</v>
      </c>
      <c r="T3824" t="s">
        <v>8316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ROUND(SUM((Table1[[#This Row],[pledged]]/Table1[[#This Row],[goal]])*100),0)</f>
        <v>106</v>
      </c>
      <c r="P3825" s="8">
        <f>IFERROR(Table1[[#This Row],[pledged]]/Table1[[#This Row],[backers_count]],"0")</f>
        <v>64.634146341463421</v>
      </c>
      <c r="Q3825" s="13">
        <f>(((Table1[[#This Row],[deadline]]/60)/60)/24)+DATE(1970,1,1)</f>
        <v>42205.165972222225</v>
      </c>
      <c r="R3825" s="13">
        <f>(((Table1[[#This Row],[launched_at]]/60)/60)/24)+DATE(1970,1,1)</f>
        <v>42170.910231481481</v>
      </c>
      <c r="S3825" t="s">
        <v>8352</v>
      </c>
      <c r="T3825" t="s">
        <v>8316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ROUND(SUM((Table1[[#This Row],[pledged]]/Table1[[#This Row],[goal]])*100),0)</f>
        <v>108</v>
      </c>
      <c r="P3826" s="8">
        <f>IFERROR(Table1[[#This Row],[pledged]]/Table1[[#This Row],[backers_count]],"0")</f>
        <v>38.571428571428569</v>
      </c>
      <c r="Q3826" s="13">
        <f>(((Table1[[#This Row],[deadline]]/60)/60)/24)+DATE(1970,1,1)</f>
        <v>42583.570138888885</v>
      </c>
      <c r="R3826" s="13">
        <f>(((Table1[[#This Row],[launched_at]]/60)/60)/24)+DATE(1970,1,1)</f>
        <v>42571.626192129625</v>
      </c>
      <c r="S3826" t="s">
        <v>8352</v>
      </c>
      <c r="T3826" t="s">
        <v>8316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ROUND(SUM((Table1[[#This Row],[pledged]]/Table1[[#This Row],[goal]])*100),0)</f>
        <v>105</v>
      </c>
      <c r="P3827" s="8">
        <f>IFERROR(Table1[[#This Row],[pledged]]/Table1[[#This Row],[backers_count]],"0")</f>
        <v>107.57142857142857</v>
      </c>
      <c r="Q3827" s="13">
        <f>(((Table1[[#This Row],[deadline]]/60)/60)/24)+DATE(1970,1,1)</f>
        <v>42172.069606481484</v>
      </c>
      <c r="R3827" s="13">
        <f>(((Table1[[#This Row],[launched_at]]/60)/60)/24)+DATE(1970,1,1)</f>
        <v>42151.069606481484</v>
      </c>
      <c r="S3827" t="s">
        <v>8352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ROUND(SUM((Table1[[#This Row],[pledged]]/Table1[[#This Row],[goal]])*100),0)</f>
        <v>119</v>
      </c>
      <c r="P3828" s="8">
        <f>IFERROR(Table1[[#This Row],[pledged]]/Table1[[#This Row],[backers_count]],"0")</f>
        <v>27.5</v>
      </c>
      <c r="Q3828" s="13">
        <f>(((Table1[[#This Row],[deadline]]/60)/60)/24)+DATE(1970,1,1)</f>
        <v>42131.423541666663</v>
      </c>
      <c r="R3828" s="13">
        <f>(((Table1[[#This Row],[launched_at]]/60)/60)/24)+DATE(1970,1,1)</f>
        <v>42101.423541666663</v>
      </c>
      <c r="S3828" t="s">
        <v>8352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ROUND(SUM((Table1[[#This Row],[pledged]]/Table1[[#This Row],[goal]])*100),0)</f>
        <v>153</v>
      </c>
      <c r="P3829" s="8">
        <f>IFERROR(Table1[[#This Row],[pledged]]/Table1[[#This Row],[backers_count]],"0")</f>
        <v>70.461538461538467</v>
      </c>
      <c r="Q3829" s="13">
        <f>(((Table1[[#This Row],[deadline]]/60)/60)/24)+DATE(1970,1,1)</f>
        <v>42090</v>
      </c>
      <c r="R3829" s="13">
        <f>(((Table1[[#This Row],[launched_at]]/60)/60)/24)+DATE(1970,1,1)</f>
        <v>42034.928252314814</v>
      </c>
      <c r="S3829" t="s">
        <v>8352</v>
      </c>
      <c r="T3829" t="s">
        <v>8316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ROUND(SUM((Table1[[#This Row],[pledged]]/Table1[[#This Row],[goal]])*100),0)</f>
        <v>100</v>
      </c>
      <c r="P3830" s="8">
        <f>IFERROR(Table1[[#This Row],[pledged]]/Table1[[#This Row],[backers_count]],"0")</f>
        <v>178.57142857142858</v>
      </c>
      <c r="Q3830" s="13">
        <f>(((Table1[[#This Row],[deadline]]/60)/60)/24)+DATE(1970,1,1)</f>
        <v>42004.569293981483</v>
      </c>
      <c r="R3830" s="13">
        <f>(((Table1[[#This Row],[launched_at]]/60)/60)/24)+DATE(1970,1,1)</f>
        <v>41944.527627314819</v>
      </c>
      <c r="S3830" t="s">
        <v>8352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ROUND(SUM((Table1[[#This Row],[pledged]]/Table1[[#This Row],[goal]])*100),0)</f>
        <v>100</v>
      </c>
      <c r="P3831" s="8">
        <f>IFERROR(Table1[[#This Row],[pledged]]/Table1[[#This Row],[backers_count]],"0")</f>
        <v>62.625</v>
      </c>
      <c r="Q3831" s="13">
        <f>(((Table1[[#This Row],[deadline]]/60)/60)/24)+DATE(1970,1,1)</f>
        <v>42613.865405092598</v>
      </c>
      <c r="R3831" s="13">
        <f>(((Table1[[#This Row],[launched_at]]/60)/60)/24)+DATE(1970,1,1)</f>
        <v>42593.865405092598</v>
      </c>
      <c r="S3831" t="s">
        <v>8352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ROUND(SUM((Table1[[#This Row],[pledged]]/Table1[[#This Row],[goal]])*100),0)</f>
        <v>225</v>
      </c>
      <c r="P3832" s="8">
        <f>IFERROR(Table1[[#This Row],[pledged]]/Table1[[#This Row],[backers_count]],"0")</f>
        <v>75</v>
      </c>
      <c r="Q3832" s="13">
        <f>(((Table1[[#This Row],[deadline]]/60)/60)/24)+DATE(1970,1,1)</f>
        <v>42517.740868055553</v>
      </c>
      <c r="R3832" s="13">
        <f>(((Table1[[#This Row],[launched_at]]/60)/60)/24)+DATE(1970,1,1)</f>
        <v>42503.740868055553</v>
      </c>
      <c r="S3832" t="s">
        <v>8352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ROUND(SUM((Table1[[#This Row],[pledged]]/Table1[[#This Row],[goal]])*100),0)</f>
        <v>106</v>
      </c>
      <c r="P3833" s="8">
        <f>IFERROR(Table1[[#This Row],[pledged]]/Table1[[#This Row],[backers_count]],"0")</f>
        <v>58.901111111111113</v>
      </c>
      <c r="Q3833" s="13">
        <f>(((Table1[[#This Row],[deadline]]/60)/60)/24)+DATE(1970,1,1)</f>
        <v>41948.890567129631</v>
      </c>
      <c r="R3833" s="13">
        <f>(((Table1[[#This Row],[launched_at]]/60)/60)/24)+DATE(1970,1,1)</f>
        <v>41927.848900462966</v>
      </c>
      <c r="S3833" t="s">
        <v>8352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ROUND(SUM((Table1[[#This Row],[pledged]]/Table1[[#This Row],[goal]])*100),0)</f>
        <v>105</v>
      </c>
      <c r="P3834" s="8">
        <f>IFERROR(Table1[[#This Row],[pledged]]/Table1[[#This Row],[backers_count]],"0")</f>
        <v>139.55555555555554</v>
      </c>
      <c r="Q3834" s="13">
        <f>(((Table1[[#This Row],[deadline]]/60)/60)/24)+DATE(1970,1,1)</f>
        <v>42420.114988425921</v>
      </c>
      <c r="R3834" s="13">
        <f>(((Table1[[#This Row],[launched_at]]/60)/60)/24)+DATE(1970,1,1)</f>
        <v>42375.114988425921</v>
      </c>
      <c r="S3834" t="s">
        <v>8352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ROUND(SUM((Table1[[#This Row],[pledged]]/Table1[[#This Row],[goal]])*100),0)</f>
        <v>117</v>
      </c>
      <c r="P3835" s="8">
        <f>IFERROR(Table1[[#This Row],[pledged]]/Table1[[#This Row],[backers_count]],"0")</f>
        <v>70</v>
      </c>
      <c r="Q3835" s="13">
        <f>(((Table1[[#This Row],[deadline]]/60)/60)/24)+DATE(1970,1,1)</f>
        <v>41974.797916666663</v>
      </c>
      <c r="R3835" s="13">
        <f>(((Table1[[#This Row],[launched_at]]/60)/60)/24)+DATE(1970,1,1)</f>
        <v>41963.872361111105</v>
      </c>
      <c r="S3835" t="s">
        <v>8352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ROUND(SUM((Table1[[#This Row],[pledged]]/Table1[[#This Row],[goal]])*100),0)</f>
        <v>109</v>
      </c>
      <c r="P3836" s="8">
        <f>IFERROR(Table1[[#This Row],[pledged]]/Table1[[#This Row],[backers_count]],"0")</f>
        <v>57.385964912280699</v>
      </c>
      <c r="Q3836" s="13">
        <f>(((Table1[[#This Row],[deadline]]/60)/60)/24)+DATE(1970,1,1)</f>
        <v>42173.445219907408</v>
      </c>
      <c r="R3836" s="13">
        <f>(((Table1[[#This Row],[launched_at]]/60)/60)/24)+DATE(1970,1,1)</f>
        <v>42143.445219907408</v>
      </c>
      <c r="S3836" t="s">
        <v>8352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ROUND(SUM((Table1[[#This Row],[pledged]]/Table1[[#This Row],[goal]])*100),0)</f>
        <v>160</v>
      </c>
      <c r="P3837" s="8">
        <f>IFERROR(Table1[[#This Row],[pledged]]/Table1[[#This Row],[backers_count]],"0")</f>
        <v>40</v>
      </c>
      <c r="Q3837" s="13">
        <f>(((Table1[[#This Row],[deadline]]/60)/60)/24)+DATE(1970,1,1)</f>
        <v>42481.94222222222</v>
      </c>
      <c r="R3837" s="13">
        <f>(((Table1[[#This Row],[launched_at]]/60)/60)/24)+DATE(1970,1,1)</f>
        <v>42460.94222222222</v>
      </c>
      <c r="S3837" t="s">
        <v>8352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ROUND(SUM((Table1[[#This Row],[pledged]]/Table1[[#This Row],[goal]])*100),0)</f>
        <v>113</v>
      </c>
      <c r="P3838" s="8">
        <f>IFERROR(Table1[[#This Row],[pledged]]/Table1[[#This Row],[backers_count]],"0")</f>
        <v>64.285714285714292</v>
      </c>
      <c r="Q3838" s="13">
        <f>(((Table1[[#This Row],[deadline]]/60)/60)/24)+DATE(1970,1,1)</f>
        <v>42585.172916666663</v>
      </c>
      <c r="R3838" s="13">
        <f>(((Table1[[#This Row],[launched_at]]/60)/60)/24)+DATE(1970,1,1)</f>
        <v>42553.926527777774</v>
      </c>
      <c r="S3838" t="s">
        <v>8352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ROUND(SUM((Table1[[#This Row],[pledged]]/Table1[[#This Row],[goal]])*100),0)</f>
        <v>102</v>
      </c>
      <c r="P3839" s="8">
        <f>IFERROR(Table1[[#This Row],[pledged]]/Table1[[#This Row],[backers_count]],"0")</f>
        <v>120.11764705882354</v>
      </c>
      <c r="Q3839" s="13">
        <f>(((Table1[[#This Row],[deadline]]/60)/60)/24)+DATE(1970,1,1)</f>
        <v>42188.765717592592</v>
      </c>
      <c r="R3839" s="13">
        <f>(((Table1[[#This Row],[launched_at]]/60)/60)/24)+DATE(1970,1,1)</f>
        <v>42152.765717592592</v>
      </c>
      <c r="S3839" t="s">
        <v>8352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ROUND(SUM((Table1[[#This Row],[pledged]]/Table1[[#This Row],[goal]])*100),0)</f>
        <v>101</v>
      </c>
      <c r="P3840" s="8">
        <f>IFERROR(Table1[[#This Row],[pledged]]/Table1[[#This Row],[backers_count]],"0")</f>
        <v>1008.24</v>
      </c>
      <c r="Q3840" s="13">
        <f>(((Table1[[#This Row],[deadline]]/60)/60)/24)+DATE(1970,1,1)</f>
        <v>42146.710752314815</v>
      </c>
      <c r="R3840" s="13">
        <f>(((Table1[[#This Row],[launched_at]]/60)/60)/24)+DATE(1970,1,1)</f>
        <v>42116.710752314815</v>
      </c>
      <c r="S3840" t="s">
        <v>8352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ROUND(SUM((Table1[[#This Row],[pledged]]/Table1[[#This Row],[goal]])*100),0)</f>
        <v>101</v>
      </c>
      <c r="P3841" s="8">
        <f>IFERROR(Table1[[#This Row],[pledged]]/Table1[[#This Row],[backers_count]],"0")</f>
        <v>63.28125</v>
      </c>
      <c r="Q3841" s="13">
        <f>(((Table1[[#This Row],[deadline]]/60)/60)/24)+DATE(1970,1,1)</f>
        <v>42215.142638888887</v>
      </c>
      <c r="R3841" s="13">
        <f>(((Table1[[#This Row],[launched_at]]/60)/60)/24)+DATE(1970,1,1)</f>
        <v>42155.142638888887</v>
      </c>
      <c r="S3841" t="s">
        <v>8352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ROUND(SUM((Table1[[#This Row],[pledged]]/Table1[[#This Row],[goal]])*100),0)</f>
        <v>6500</v>
      </c>
      <c r="P3842" s="8">
        <f>IFERROR(Table1[[#This Row],[pledged]]/Table1[[#This Row],[backers_count]],"0")</f>
        <v>21.666666666666668</v>
      </c>
      <c r="Q3842" s="13">
        <f>(((Table1[[#This Row],[deadline]]/60)/60)/24)+DATE(1970,1,1)</f>
        <v>42457.660057870366</v>
      </c>
      <c r="R3842" s="13">
        <f>(((Table1[[#This Row],[launched_at]]/60)/60)/24)+DATE(1970,1,1)</f>
        <v>42432.701724537037</v>
      </c>
      <c r="S3842" t="s">
        <v>8352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ROUND(SUM((Table1[[#This Row],[pledged]]/Table1[[#This Row],[goal]])*100),0)</f>
        <v>9</v>
      </c>
      <c r="P3843" s="8">
        <f>IFERROR(Table1[[#This Row],[pledged]]/Table1[[#This Row],[backers_count]],"0")</f>
        <v>25.647058823529413</v>
      </c>
      <c r="Q3843" s="13">
        <f>(((Table1[[#This Row],[deadline]]/60)/60)/24)+DATE(1970,1,1)</f>
        <v>41840.785729166666</v>
      </c>
      <c r="R3843" s="13">
        <f>(((Table1[[#This Row],[launched_at]]/60)/60)/24)+DATE(1970,1,1)</f>
        <v>41780.785729166666</v>
      </c>
      <c r="S3843" t="s">
        <v>8352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ROUND(SUM((Table1[[#This Row],[pledged]]/Table1[[#This Row],[goal]])*100),0)</f>
        <v>22</v>
      </c>
      <c r="P3844" s="8">
        <f>IFERROR(Table1[[#This Row],[pledged]]/Table1[[#This Row],[backers_count]],"0")</f>
        <v>47.695652173913047</v>
      </c>
      <c r="Q3844" s="13">
        <f>(((Table1[[#This Row],[deadline]]/60)/60)/24)+DATE(1970,1,1)</f>
        <v>41770.493657407409</v>
      </c>
      <c r="R3844" s="13">
        <f>(((Table1[[#This Row],[launched_at]]/60)/60)/24)+DATE(1970,1,1)</f>
        <v>41740.493657407409</v>
      </c>
      <c r="S3844" t="s">
        <v>8352</v>
      </c>
      <c r="T3844" t="s">
        <v>8316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ROUND(SUM((Table1[[#This Row],[pledged]]/Table1[[#This Row],[goal]])*100),0)</f>
        <v>21</v>
      </c>
      <c r="P3845" s="8">
        <f>IFERROR(Table1[[#This Row],[pledged]]/Table1[[#This Row],[backers_count]],"0")</f>
        <v>56.05263157894737</v>
      </c>
      <c r="Q3845" s="13">
        <f>(((Table1[[#This Row],[deadline]]/60)/60)/24)+DATE(1970,1,1)</f>
        <v>41791.072500000002</v>
      </c>
      <c r="R3845" s="13">
        <f>(((Table1[[#This Row],[launched_at]]/60)/60)/24)+DATE(1970,1,1)</f>
        <v>41766.072500000002</v>
      </c>
      <c r="S3845" t="s">
        <v>8352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ROUND(SUM((Table1[[#This Row],[pledged]]/Table1[[#This Row],[goal]])*100),0)</f>
        <v>41</v>
      </c>
      <c r="P3846" s="8">
        <f>IFERROR(Table1[[#This Row],[pledged]]/Table1[[#This Row],[backers_count]],"0")</f>
        <v>81.319999999999993</v>
      </c>
      <c r="Q3846" s="13">
        <f>(((Table1[[#This Row],[deadline]]/60)/60)/24)+DATE(1970,1,1)</f>
        <v>41793.290972222225</v>
      </c>
      <c r="R3846" s="13">
        <f>(((Table1[[#This Row],[launched_at]]/60)/60)/24)+DATE(1970,1,1)</f>
        <v>41766.617291666669</v>
      </c>
      <c r="S3846" t="s">
        <v>8352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ROUND(SUM((Table1[[#This Row],[pledged]]/Table1[[#This Row],[goal]])*100),0)</f>
        <v>2</v>
      </c>
      <c r="P3847" s="8">
        <f>IFERROR(Table1[[#This Row],[pledged]]/Table1[[#This Row],[backers_count]],"0")</f>
        <v>70.166666666666671</v>
      </c>
      <c r="Q3847" s="13">
        <f>(((Table1[[#This Row],[deadline]]/60)/60)/24)+DATE(1970,1,1)</f>
        <v>42278.627013888887</v>
      </c>
      <c r="R3847" s="13">
        <f>(((Table1[[#This Row],[launched_at]]/60)/60)/24)+DATE(1970,1,1)</f>
        <v>42248.627013888887</v>
      </c>
      <c r="S3847" t="s">
        <v>8352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ROUND(SUM((Table1[[#This Row],[pledged]]/Table1[[#This Row],[goal]])*100),0)</f>
        <v>3</v>
      </c>
      <c r="P3848" s="8">
        <f>IFERROR(Table1[[#This Row],[pledged]]/Table1[[#This Row],[backers_count]],"0")</f>
        <v>23.625</v>
      </c>
      <c r="Q3848" s="13">
        <f>(((Table1[[#This Row],[deadline]]/60)/60)/24)+DATE(1970,1,1)</f>
        <v>41916.290972222225</v>
      </c>
      <c r="R3848" s="13">
        <f>(((Table1[[#This Row],[launched_at]]/60)/60)/24)+DATE(1970,1,1)</f>
        <v>41885.221550925926</v>
      </c>
      <c r="S3848" t="s">
        <v>8352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ROUND(SUM((Table1[[#This Row],[pledged]]/Table1[[#This Row],[goal]])*100),0)</f>
        <v>16</v>
      </c>
      <c r="P3849" s="8">
        <f>IFERROR(Table1[[#This Row],[pledged]]/Table1[[#This Row],[backers_count]],"0")</f>
        <v>188.55555555555554</v>
      </c>
      <c r="Q3849" s="13">
        <f>(((Table1[[#This Row],[deadline]]/60)/60)/24)+DATE(1970,1,1)</f>
        <v>42204.224432870367</v>
      </c>
      <c r="R3849" s="13">
        <f>(((Table1[[#This Row],[launched_at]]/60)/60)/24)+DATE(1970,1,1)</f>
        <v>42159.224432870367</v>
      </c>
      <c r="S3849" t="s">
        <v>8352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ROUND(SUM((Table1[[#This Row],[pledged]]/Table1[[#This Row],[goal]])*100),0)</f>
        <v>16</v>
      </c>
      <c r="P3850" s="8">
        <f>IFERROR(Table1[[#This Row],[pledged]]/Table1[[#This Row],[backers_count]],"0")</f>
        <v>49.511627906976742</v>
      </c>
      <c r="Q3850" s="13">
        <f>(((Table1[[#This Row],[deadline]]/60)/60)/24)+DATE(1970,1,1)</f>
        <v>42295.817002314812</v>
      </c>
      <c r="R3850" s="13">
        <f>(((Table1[[#This Row],[launched_at]]/60)/60)/24)+DATE(1970,1,1)</f>
        <v>42265.817002314812</v>
      </c>
      <c r="S3850" t="s">
        <v>8352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ROUND(SUM((Table1[[#This Row],[pledged]]/Table1[[#This Row],[goal]])*100),0)</f>
        <v>7</v>
      </c>
      <c r="P3851" s="8">
        <f>IFERROR(Table1[[#This Row],[pledged]]/Table1[[#This Row],[backers_count]],"0")</f>
        <v>75.464285714285708</v>
      </c>
      <c r="Q3851" s="13">
        <f>(((Table1[[#This Row],[deadline]]/60)/60)/24)+DATE(1970,1,1)</f>
        <v>42166.767175925925</v>
      </c>
      <c r="R3851" s="13">
        <f>(((Table1[[#This Row],[launched_at]]/60)/60)/24)+DATE(1970,1,1)</f>
        <v>42136.767175925925</v>
      </c>
      <c r="S3851" t="s">
        <v>8352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ROUND(SUM((Table1[[#This Row],[pledged]]/Table1[[#This Row],[goal]])*100),0)</f>
        <v>4</v>
      </c>
      <c r="P3852" s="8">
        <f>IFERROR(Table1[[#This Row],[pledged]]/Table1[[#This Row],[backers_count]],"0")</f>
        <v>9.5</v>
      </c>
      <c r="Q3852" s="13">
        <f>(((Table1[[#This Row],[deadline]]/60)/60)/24)+DATE(1970,1,1)</f>
        <v>42005.124340277776</v>
      </c>
      <c r="R3852" s="13">
        <f>(((Table1[[#This Row],[launched_at]]/60)/60)/24)+DATE(1970,1,1)</f>
        <v>41975.124340277776</v>
      </c>
      <c r="S3852" t="s">
        <v>8352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ROUND(SUM((Table1[[#This Row],[pledged]]/Table1[[#This Row],[goal]])*100),0)</f>
        <v>34</v>
      </c>
      <c r="P3853" s="8">
        <f>IFERROR(Table1[[#This Row],[pledged]]/Table1[[#This Row],[backers_count]],"0")</f>
        <v>35.5</v>
      </c>
      <c r="Q3853" s="13">
        <f>(((Table1[[#This Row],[deadline]]/60)/60)/24)+DATE(1970,1,1)</f>
        <v>42202.439571759256</v>
      </c>
      <c r="R3853" s="13">
        <f>(((Table1[[#This Row],[launched_at]]/60)/60)/24)+DATE(1970,1,1)</f>
        <v>42172.439571759256</v>
      </c>
      <c r="S3853" t="s">
        <v>8352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ROUND(SUM((Table1[[#This Row],[pledged]]/Table1[[#This Row],[goal]])*100),0)</f>
        <v>0</v>
      </c>
      <c r="P3854" s="8">
        <f>IFERROR(Table1[[#This Row],[pledged]]/Table1[[#This Row],[backers_count]],"0")</f>
        <v>10</v>
      </c>
      <c r="Q3854" s="13">
        <f>(((Table1[[#This Row],[deadline]]/60)/60)/24)+DATE(1970,1,1)</f>
        <v>42090.149027777778</v>
      </c>
      <c r="R3854" s="13">
        <f>(((Table1[[#This Row],[launched_at]]/60)/60)/24)+DATE(1970,1,1)</f>
        <v>42065.190694444449</v>
      </c>
      <c r="S3854" t="s">
        <v>8352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ROUND(SUM((Table1[[#This Row],[pledged]]/Table1[[#This Row],[goal]])*100),0)</f>
        <v>0</v>
      </c>
      <c r="P3855" s="8">
        <f>IFERROR(Table1[[#This Row],[pledged]]/Table1[[#This Row],[backers_count]],"0")</f>
        <v>13</v>
      </c>
      <c r="Q3855" s="13">
        <f>(((Table1[[#This Row],[deadline]]/60)/60)/24)+DATE(1970,1,1)</f>
        <v>41883.84002314815</v>
      </c>
      <c r="R3855" s="13">
        <f>(((Table1[[#This Row],[launched_at]]/60)/60)/24)+DATE(1970,1,1)</f>
        <v>41848.84002314815</v>
      </c>
      <c r="S3855" t="s">
        <v>8352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ROUND(SUM((Table1[[#This Row],[pledged]]/Table1[[#This Row],[goal]])*100),0)</f>
        <v>16</v>
      </c>
      <c r="P3856" s="8">
        <f>IFERROR(Table1[[#This Row],[pledged]]/Table1[[#This Row],[backers_count]],"0")</f>
        <v>89.4</v>
      </c>
      <c r="Q3856" s="13">
        <f>(((Table1[[#This Row],[deadline]]/60)/60)/24)+DATE(1970,1,1)</f>
        <v>42133.884930555556</v>
      </c>
      <c r="R3856" s="13">
        <f>(((Table1[[#This Row],[launched_at]]/60)/60)/24)+DATE(1970,1,1)</f>
        <v>42103.884930555556</v>
      </c>
      <c r="S3856" t="s">
        <v>8352</v>
      </c>
      <c r="T3856" t="s">
        <v>8316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ROUND(SUM((Table1[[#This Row],[pledged]]/Table1[[#This Row],[goal]])*100),0)</f>
        <v>3</v>
      </c>
      <c r="P3857" s="8">
        <f>IFERROR(Table1[[#This Row],[pledged]]/Table1[[#This Row],[backers_count]],"0")</f>
        <v>25</v>
      </c>
      <c r="Q3857" s="13">
        <f>(((Table1[[#This Row],[deadline]]/60)/60)/24)+DATE(1970,1,1)</f>
        <v>42089.929062499999</v>
      </c>
      <c r="R3857" s="13">
        <f>(((Table1[[#This Row],[launched_at]]/60)/60)/24)+DATE(1970,1,1)</f>
        <v>42059.970729166671</v>
      </c>
      <c r="S3857" t="s">
        <v>8352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ROUND(SUM((Table1[[#This Row],[pledged]]/Table1[[#This Row],[goal]])*100),0)</f>
        <v>0</v>
      </c>
      <c r="P3858" s="8">
        <f>IFERROR(Table1[[#This Row],[pledged]]/Table1[[#This Row],[backers_count]],"0")</f>
        <v>1</v>
      </c>
      <c r="Q3858" s="13">
        <f>(((Table1[[#This Row],[deadline]]/60)/60)/24)+DATE(1970,1,1)</f>
        <v>42071.701423611114</v>
      </c>
      <c r="R3858" s="13">
        <f>(((Table1[[#This Row],[launched_at]]/60)/60)/24)+DATE(1970,1,1)</f>
        <v>42041.743090277778</v>
      </c>
      <c r="S3858" t="s">
        <v>8352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ROUND(SUM((Table1[[#This Row],[pledged]]/Table1[[#This Row],[goal]])*100),0)</f>
        <v>5</v>
      </c>
      <c r="P3859" s="8">
        <f>IFERROR(Table1[[#This Row],[pledged]]/Table1[[#This Row],[backers_count]],"0")</f>
        <v>65</v>
      </c>
      <c r="Q3859" s="13">
        <f>(((Table1[[#This Row],[deadline]]/60)/60)/24)+DATE(1970,1,1)</f>
        <v>41852.716666666667</v>
      </c>
      <c r="R3859" s="13">
        <f>(((Table1[[#This Row],[launched_at]]/60)/60)/24)+DATE(1970,1,1)</f>
        <v>41829.73715277778</v>
      </c>
      <c r="S3859" t="s">
        <v>8352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ROUND(SUM((Table1[[#This Row],[pledged]]/Table1[[#This Row],[goal]])*100),0)</f>
        <v>2</v>
      </c>
      <c r="P3860" s="8">
        <f>IFERROR(Table1[[#This Row],[pledged]]/Table1[[#This Row],[backers_count]],"0")</f>
        <v>10</v>
      </c>
      <c r="Q3860" s="13">
        <f>(((Table1[[#This Row],[deadline]]/60)/60)/24)+DATE(1970,1,1)</f>
        <v>42146.875</v>
      </c>
      <c r="R3860" s="13">
        <f>(((Table1[[#This Row],[launched_at]]/60)/60)/24)+DATE(1970,1,1)</f>
        <v>42128.431064814817</v>
      </c>
      <c r="S3860" t="s">
        <v>8352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ROUND(SUM((Table1[[#This Row],[pledged]]/Table1[[#This Row],[goal]])*100),0)</f>
        <v>0</v>
      </c>
      <c r="P3861" s="8">
        <f>IFERROR(Table1[[#This Row],[pledged]]/Table1[[#This Row],[backers_count]],"0")</f>
        <v>1</v>
      </c>
      <c r="Q3861" s="13">
        <f>(((Table1[[#This Row],[deadline]]/60)/60)/24)+DATE(1970,1,1)</f>
        <v>41815.875</v>
      </c>
      <c r="R3861" s="13">
        <f>(((Table1[[#This Row],[launched_at]]/60)/60)/24)+DATE(1970,1,1)</f>
        <v>41789.893599537041</v>
      </c>
      <c r="S3861" t="s">
        <v>8352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ROUND(SUM((Table1[[#This Row],[pledged]]/Table1[[#This Row],[goal]])*100),0)</f>
        <v>18</v>
      </c>
      <c r="P3862" s="8">
        <f>IFERROR(Table1[[#This Row],[pledged]]/Table1[[#This Row],[backers_count]],"0")</f>
        <v>81.538461538461533</v>
      </c>
      <c r="Q3862" s="13">
        <f>(((Table1[[#This Row],[deadline]]/60)/60)/24)+DATE(1970,1,1)</f>
        <v>41863.660995370366</v>
      </c>
      <c r="R3862" s="13">
        <f>(((Table1[[#This Row],[launched_at]]/60)/60)/24)+DATE(1970,1,1)</f>
        <v>41833.660995370366</v>
      </c>
      <c r="S3862" t="s">
        <v>8352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ROUND(SUM((Table1[[#This Row],[pledged]]/Table1[[#This Row],[goal]])*100),0)</f>
        <v>5</v>
      </c>
      <c r="P3863" s="8">
        <f>IFERROR(Table1[[#This Row],[pledged]]/Table1[[#This Row],[backers_count]],"0")</f>
        <v>100</v>
      </c>
      <c r="Q3863" s="13">
        <f>(((Table1[[#This Row],[deadline]]/60)/60)/24)+DATE(1970,1,1)</f>
        <v>41955.907638888893</v>
      </c>
      <c r="R3863" s="13">
        <f>(((Table1[[#This Row],[launched_at]]/60)/60)/24)+DATE(1970,1,1)</f>
        <v>41914.590011574073</v>
      </c>
      <c r="S3863" t="s">
        <v>8352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ROUND(SUM((Table1[[#This Row],[pledged]]/Table1[[#This Row],[goal]])*100),0)</f>
        <v>0</v>
      </c>
      <c r="P3864" s="8">
        <f>IFERROR(Table1[[#This Row],[pledged]]/Table1[[#This Row],[backers_count]],"0")</f>
        <v>1</v>
      </c>
      <c r="Q3864" s="13">
        <f>(((Table1[[#This Row],[deadline]]/60)/60)/24)+DATE(1970,1,1)</f>
        <v>42625.707638888889</v>
      </c>
      <c r="R3864" s="13">
        <f>(((Table1[[#This Row],[launched_at]]/60)/60)/24)+DATE(1970,1,1)</f>
        <v>42611.261064814811</v>
      </c>
      <c r="S3864" t="s">
        <v>8352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ROUND(SUM((Table1[[#This Row],[pledged]]/Table1[[#This Row],[goal]])*100),0)</f>
        <v>0</v>
      </c>
      <c r="P3865" s="8" t="str">
        <f>IFERROR(Table1[[#This Row],[pledged]]/Table1[[#This Row],[backers_count]],"0")</f>
        <v>0</v>
      </c>
      <c r="Q3865" s="13">
        <f>(((Table1[[#This Row],[deadline]]/60)/60)/24)+DATE(1970,1,1)</f>
        <v>42313.674826388888</v>
      </c>
      <c r="R3865" s="13">
        <f>(((Table1[[#This Row],[launched_at]]/60)/60)/24)+DATE(1970,1,1)</f>
        <v>42253.633159722223</v>
      </c>
      <c r="S3865" t="s">
        <v>8352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ROUND(SUM((Table1[[#This Row],[pledged]]/Table1[[#This Row],[goal]])*100),0)</f>
        <v>1</v>
      </c>
      <c r="P3866" s="8">
        <f>IFERROR(Table1[[#This Row],[pledged]]/Table1[[#This Row],[backers_count]],"0")</f>
        <v>20</v>
      </c>
      <c r="Q3866" s="13">
        <f>(((Table1[[#This Row],[deadline]]/60)/60)/24)+DATE(1970,1,1)</f>
        <v>42325.933495370366</v>
      </c>
      <c r="R3866" s="13">
        <f>(((Table1[[#This Row],[launched_at]]/60)/60)/24)+DATE(1970,1,1)</f>
        <v>42295.891828703709</v>
      </c>
      <c r="S3866" t="s">
        <v>8352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ROUND(SUM((Table1[[#This Row],[pledged]]/Table1[[#This Row],[goal]])*100),0)</f>
        <v>27</v>
      </c>
      <c r="P3867" s="8">
        <f>IFERROR(Table1[[#This Row],[pledged]]/Table1[[#This Row],[backers_count]],"0")</f>
        <v>46.428571428571431</v>
      </c>
      <c r="Q3867" s="13">
        <f>(((Table1[[#This Row],[deadline]]/60)/60)/24)+DATE(1970,1,1)</f>
        <v>41881.229166666664</v>
      </c>
      <c r="R3867" s="13">
        <f>(((Table1[[#This Row],[launched_at]]/60)/60)/24)+DATE(1970,1,1)</f>
        <v>41841.651597222226</v>
      </c>
      <c r="S3867" t="s">
        <v>8352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ROUND(SUM((Table1[[#This Row],[pledged]]/Table1[[#This Row],[goal]])*100),0)</f>
        <v>1</v>
      </c>
      <c r="P3868" s="8">
        <f>IFERROR(Table1[[#This Row],[pledged]]/Table1[[#This Row],[backers_count]],"0")</f>
        <v>5.5</v>
      </c>
      <c r="Q3868" s="13">
        <f>(((Table1[[#This Row],[deadline]]/60)/60)/24)+DATE(1970,1,1)</f>
        <v>42452.145138888889</v>
      </c>
      <c r="R3868" s="13">
        <f>(((Table1[[#This Row],[launched_at]]/60)/60)/24)+DATE(1970,1,1)</f>
        <v>42402.947002314817</v>
      </c>
      <c r="S3868" t="s">
        <v>8352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ROUND(SUM((Table1[[#This Row],[pledged]]/Table1[[#This Row],[goal]])*100),0)</f>
        <v>13</v>
      </c>
      <c r="P3869" s="8">
        <f>IFERROR(Table1[[#This Row],[pledged]]/Table1[[#This Row],[backers_count]],"0")</f>
        <v>50.2</v>
      </c>
      <c r="Q3869" s="13">
        <f>(((Table1[[#This Row],[deadline]]/60)/60)/24)+DATE(1970,1,1)</f>
        <v>42539.814108796301</v>
      </c>
      <c r="R3869" s="13">
        <f>(((Table1[[#This Row],[launched_at]]/60)/60)/24)+DATE(1970,1,1)</f>
        <v>42509.814108796301</v>
      </c>
      <c r="S3869" t="s">
        <v>8352</v>
      </c>
      <c r="T3869" t="s">
        <v>8316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ROUND(SUM((Table1[[#This Row],[pledged]]/Table1[[#This Row],[goal]])*100),0)</f>
        <v>0</v>
      </c>
      <c r="P3870" s="8">
        <f>IFERROR(Table1[[#This Row],[pledged]]/Table1[[#This Row],[backers_count]],"0")</f>
        <v>10</v>
      </c>
      <c r="Q3870" s="13">
        <f>(((Table1[[#This Row],[deadline]]/60)/60)/24)+DATE(1970,1,1)</f>
        <v>41890.659780092588</v>
      </c>
      <c r="R3870" s="13">
        <f>(((Table1[[#This Row],[launched_at]]/60)/60)/24)+DATE(1970,1,1)</f>
        <v>41865.659780092588</v>
      </c>
      <c r="S3870" t="s">
        <v>8352</v>
      </c>
      <c r="T3870" t="s">
        <v>8350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ROUND(SUM((Table1[[#This Row],[pledged]]/Table1[[#This Row],[goal]])*100),0)</f>
        <v>3</v>
      </c>
      <c r="P3871" s="8">
        <f>IFERROR(Table1[[#This Row],[pledged]]/Table1[[#This Row],[backers_count]],"0")</f>
        <v>30.133333333333333</v>
      </c>
      <c r="Q3871" s="13">
        <f>(((Table1[[#This Row],[deadline]]/60)/60)/24)+DATE(1970,1,1)</f>
        <v>42077.132638888885</v>
      </c>
      <c r="R3871" s="13">
        <f>(((Table1[[#This Row],[launched_at]]/60)/60)/24)+DATE(1970,1,1)</f>
        <v>42047.724444444444</v>
      </c>
      <c r="S3871" t="s">
        <v>8352</v>
      </c>
      <c r="T3871" t="s">
        <v>8350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ROUND(SUM((Table1[[#This Row],[pledged]]/Table1[[#This Row],[goal]])*100),0)</f>
        <v>15</v>
      </c>
      <c r="P3872" s="8">
        <f>IFERROR(Table1[[#This Row],[pledged]]/Table1[[#This Row],[backers_count]],"0")</f>
        <v>150</v>
      </c>
      <c r="Q3872" s="13">
        <f>(((Table1[[#This Row],[deadline]]/60)/60)/24)+DATE(1970,1,1)</f>
        <v>41823.17219907407</v>
      </c>
      <c r="R3872" s="13">
        <f>(((Table1[[#This Row],[launched_at]]/60)/60)/24)+DATE(1970,1,1)</f>
        <v>41793.17219907407</v>
      </c>
      <c r="S3872" t="s">
        <v>8352</v>
      </c>
      <c r="T3872" t="s">
        <v>8350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ROUND(SUM((Table1[[#This Row],[pledged]]/Table1[[#This Row],[goal]])*100),0)</f>
        <v>3</v>
      </c>
      <c r="P3873" s="8">
        <f>IFERROR(Table1[[#This Row],[pledged]]/Table1[[#This Row],[backers_count]],"0")</f>
        <v>13.333333333333334</v>
      </c>
      <c r="Q3873" s="13">
        <f>(((Table1[[#This Row],[deadline]]/60)/60)/24)+DATE(1970,1,1)</f>
        <v>42823.739004629635</v>
      </c>
      <c r="R3873" s="13">
        <f>(((Table1[[#This Row],[launched_at]]/60)/60)/24)+DATE(1970,1,1)</f>
        <v>42763.780671296292</v>
      </c>
      <c r="S3873" t="s">
        <v>8352</v>
      </c>
      <c r="T3873" t="s">
        <v>8350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ROUND(SUM((Table1[[#This Row],[pledged]]/Table1[[#This Row],[goal]])*100),0)</f>
        <v>0</v>
      </c>
      <c r="P3874" s="8" t="str">
        <f>IFERROR(Table1[[#This Row],[pledged]]/Table1[[#This Row],[backers_count]],"0")</f>
        <v>0</v>
      </c>
      <c r="Q3874" s="13">
        <f>(((Table1[[#This Row],[deadline]]/60)/60)/24)+DATE(1970,1,1)</f>
        <v>42230.145787037036</v>
      </c>
      <c r="R3874" s="13">
        <f>(((Table1[[#This Row],[launched_at]]/60)/60)/24)+DATE(1970,1,1)</f>
        <v>42180.145787037036</v>
      </c>
      <c r="S3874" t="s">
        <v>8352</v>
      </c>
      <c r="T3874" t="s">
        <v>8350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ROUND(SUM((Table1[[#This Row],[pledged]]/Table1[[#This Row],[goal]])*100),0)</f>
        <v>0</v>
      </c>
      <c r="P3875" s="8" t="str">
        <f>IFERROR(Table1[[#This Row],[pledged]]/Table1[[#This Row],[backers_count]],"0")</f>
        <v>0</v>
      </c>
      <c r="Q3875" s="13">
        <f>(((Table1[[#This Row],[deadline]]/60)/60)/24)+DATE(1970,1,1)</f>
        <v>42285.696006944447</v>
      </c>
      <c r="R3875" s="13">
        <f>(((Table1[[#This Row],[launched_at]]/60)/60)/24)+DATE(1970,1,1)</f>
        <v>42255.696006944447</v>
      </c>
      <c r="S3875" t="s">
        <v>8352</v>
      </c>
      <c r="T3875" t="s">
        <v>8350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ROUND(SUM((Table1[[#This Row],[pledged]]/Table1[[#This Row],[goal]])*100),0)</f>
        <v>0</v>
      </c>
      <c r="P3876" s="8" t="str">
        <f>IFERROR(Table1[[#This Row],[pledged]]/Table1[[#This Row],[backers_count]],"0")</f>
        <v>0</v>
      </c>
      <c r="Q3876" s="13">
        <f>(((Table1[[#This Row],[deadline]]/60)/60)/24)+DATE(1970,1,1)</f>
        <v>42028.041666666672</v>
      </c>
      <c r="R3876" s="13">
        <f>(((Table1[[#This Row],[launched_at]]/60)/60)/24)+DATE(1970,1,1)</f>
        <v>42007.016458333332</v>
      </c>
      <c r="S3876" t="s">
        <v>8352</v>
      </c>
      <c r="T3876" t="s">
        <v>8350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ROUND(SUM((Table1[[#This Row],[pledged]]/Table1[[#This Row],[goal]])*100),0)</f>
        <v>0</v>
      </c>
      <c r="P3877" s="8" t="str">
        <f>IFERROR(Table1[[#This Row],[pledged]]/Table1[[#This Row],[backers_count]],"0")</f>
        <v>0</v>
      </c>
      <c r="Q3877" s="13">
        <f>(((Table1[[#This Row],[deadline]]/60)/60)/24)+DATE(1970,1,1)</f>
        <v>42616.416666666672</v>
      </c>
      <c r="R3877" s="13">
        <f>(((Table1[[#This Row],[launched_at]]/60)/60)/24)+DATE(1970,1,1)</f>
        <v>42615.346817129626</v>
      </c>
      <c r="S3877" t="s">
        <v>8352</v>
      </c>
      <c r="T3877" t="s">
        <v>8350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ROUND(SUM((Table1[[#This Row],[pledged]]/Table1[[#This Row],[goal]])*100),0)</f>
        <v>53</v>
      </c>
      <c r="P3878" s="8">
        <f>IFERROR(Table1[[#This Row],[pledged]]/Table1[[#This Row],[backers_count]],"0")</f>
        <v>44.760869565217391</v>
      </c>
      <c r="Q3878" s="13">
        <f>(((Table1[[#This Row],[deadline]]/60)/60)/24)+DATE(1970,1,1)</f>
        <v>42402.624166666668</v>
      </c>
      <c r="R3878" s="13">
        <f>(((Table1[[#This Row],[launched_at]]/60)/60)/24)+DATE(1970,1,1)</f>
        <v>42372.624166666668</v>
      </c>
      <c r="S3878" t="s">
        <v>8352</v>
      </c>
      <c r="T3878" t="s">
        <v>8350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ROUND(SUM((Table1[[#This Row],[pledged]]/Table1[[#This Row],[goal]])*100),0)</f>
        <v>5</v>
      </c>
      <c r="P3879" s="8">
        <f>IFERROR(Table1[[#This Row],[pledged]]/Table1[[#This Row],[backers_count]],"0")</f>
        <v>88.642857142857139</v>
      </c>
      <c r="Q3879" s="13">
        <f>(((Table1[[#This Row],[deadline]]/60)/60)/24)+DATE(1970,1,1)</f>
        <v>42712.67768518519</v>
      </c>
      <c r="R3879" s="13">
        <f>(((Table1[[#This Row],[launched_at]]/60)/60)/24)+DATE(1970,1,1)</f>
        <v>42682.67768518519</v>
      </c>
      <c r="S3879" t="s">
        <v>8352</v>
      </c>
      <c r="T3879" t="s">
        <v>8350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ROUND(SUM((Table1[[#This Row],[pledged]]/Table1[[#This Row],[goal]])*100),0)</f>
        <v>0</v>
      </c>
      <c r="P3880" s="8">
        <f>IFERROR(Table1[[#This Row],[pledged]]/Table1[[#This Row],[backers_count]],"0")</f>
        <v>10</v>
      </c>
      <c r="Q3880" s="13">
        <f>(((Table1[[#This Row],[deadline]]/60)/60)/24)+DATE(1970,1,1)</f>
        <v>42185.165972222225</v>
      </c>
      <c r="R3880" s="13">
        <f>(((Table1[[#This Row],[launched_at]]/60)/60)/24)+DATE(1970,1,1)</f>
        <v>42154.818819444445</v>
      </c>
      <c r="S3880" t="s">
        <v>8352</v>
      </c>
      <c r="T3880" t="s">
        <v>8350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ROUND(SUM((Table1[[#This Row],[pledged]]/Table1[[#This Row],[goal]])*100),0)</f>
        <v>0</v>
      </c>
      <c r="P3881" s="8" t="str">
        <f>IFERROR(Table1[[#This Row],[pledged]]/Table1[[#This Row],[backers_count]],"0")</f>
        <v>0</v>
      </c>
      <c r="Q3881" s="13">
        <f>(((Table1[[#This Row],[deadline]]/60)/60)/24)+DATE(1970,1,1)</f>
        <v>42029.861064814817</v>
      </c>
      <c r="R3881" s="13">
        <f>(((Table1[[#This Row],[launched_at]]/60)/60)/24)+DATE(1970,1,1)</f>
        <v>41999.861064814817</v>
      </c>
      <c r="S3881" t="s">
        <v>8352</v>
      </c>
      <c r="T3881" t="s">
        <v>8350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ROUND(SUM((Table1[[#This Row],[pledged]]/Table1[[#This Row],[goal]])*100),0)</f>
        <v>13</v>
      </c>
      <c r="P3882" s="8">
        <f>IFERROR(Table1[[#This Row],[pledged]]/Table1[[#This Row],[backers_count]],"0")</f>
        <v>57.647058823529413</v>
      </c>
      <c r="Q3882" s="13">
        <f>(((Table1[[#This Row],[deadline]]/60)/60)/24)+DATE(1970,1,1)</f>
        <v>41850.958333333336</v>
      </c>
      <c r="R3882" s="13">
        <f>(((Table1[[#This Row],[launched_at]]/60)/60)/24)+DATE(1970,1,1)</f>
        <v>41815.815046296295</v>
      </c>
      <c r="S3882" t="s">
        <v>8352</v>
      </c>
      <c r="T3882" t="s">
        <v>8350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ROUND(SUM((Table1[[#This Row],[pledged]]/Table1[[#This Row],[goal]])*100),0)</f>
        <v>5</v>
      </c>
      <c r="P3883" s="8">
        <f>IFERROR(Table1[[#This Row],[pledged]]/Table1[[#This Row],[backers_count]],"0")</f>
        <v>25</v>
      </c>
      <c r="Q3883" s="13">
        <f>(((Table1[[#This Row],[deadline]]/60)/60)/24)+DATE(1970,1,1)</f>
        <v>42786.018506944441</v>
      </c>
      <c r="R3883" s="13">
        <f>(((Table1[[#This Row],[launched_at]]/60)/60)/24)+DATE(1970,1,1)</f>
        <v>42756.018506944441</v>
      </c>
      <c r="S3883" t="s">
        <v>8352</v>
      </c>
      <c r="T3883" t="s">
        <v>8350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ROUND(SUM((Table1[[#This Row],[pledged]]/Table1[[#This Row],[goal]])*100),0)</f>
        <v>0</v>
      </c>
      <c r="P3884" s="8" t="str">
        <f>IFERROR(Table1[[#This Row],[pledged]]/Table1[[#This Row],[backers_count]],"0")</f>
        <v>0</v>
      </c>
      <c r="Q3884" s="13">
        <f>(((Table1[[#This Row],[deadline]]/60)/60)/24)+DATE(1970,1,1)</f>
        <v>42400.960416666669</v>
      </c>
      <c r="R3884" s="13">
        <f>(((Table1[[#This Row],[launched_at]]/60)/60)/24)+DATE(1970,1,1)</f>
        <v>42373.983449074076</v>
      </c>
      <c r="S3884" t="s">
        <v>8352</v>
      </c>
      <c r="T3884" t="s">
        <v>8350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ROUND(SUM((Table1[[#This Row],[pledged]]/Table1[[#This Row],[goal]])*100),0)</f>
        <v>0</v>
      </c>
      <c r="P3885" s="8" t="str">
        <f>IFERROR(Table1[[#This Row],[pledged]]/Table1[[#This Row],[backers_count]],"0")</f>
        <v>0</v>
      </c>
      <c r="Q3885" s="13">
        <f>(((Table1[[#This Row],[deadline]]/60)/60)/24)+DATE(1970,1,1)</f>
        <v>41884.602650462963</v>
      </c>
      <c r="R3885" s="13">
        <f>(((Table1[[#This Row],[launched_at]]/60)/60)/24)+DATE(1970,1,1)</f>
        <v>41854.602650462963</v>
      </c>
      <c r="S3885" t="s">
        <v>8352</v>
      </c>
      <c r="T3885" t="s">
        <v>8350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ROUND(SUM((Table1[[#This Row],[pledged]]/Table1[[#This Row],[goal]])*100),0)</f>
        <v>0</v>
      </c>
      <c r="P3886" s="8" t="str">
        <f>IFERROR(Table1[[#This Row],[pledged]]/Table1[[#This Row],[backers_count]],"0")</f>
        <v>0</v>
      </c>
      <c r="Q3886" s="13">
        <f>(((Table1[[#This Row],[deadline]]/60)/60)/24)+DATE(1970,1,1)</f>
        <v>42090.749907407408</v>
      </c>
      <c r="R3886" s="13">
        <f>(((Table1[[#This Row],[launched_at]]/60)/60)/24)+DATE(1970,1,1)</f>
        <v>42065.791574074072</v>
      </c>
      <c r="S3886" t="s">
        <v>8352</v>
      </c>
      <c r="T3886" t="s">
        <v>8350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ROUND(SUM((Table1[[#This Row],[pledged]]/Table1[[#This Row],[goal]])*100),0)</f>
        <v>0</v>
      </c>
      <c r="P3887" s="8" t="str">
        <f>IFERROR(Table1[[#This Row],[pledged]]/Table1[[#This Row],[backers_count]],"0")</f>
        <v>0</v>
      </c>
      <c r="Q3887" s="13">
        <f>(((Table1[[#This Row],[deadline]]/60)/60)/24)+DATE(1970,1,1)</f>
        <v>42499.951284722221</v>
      </c>
      <c r="R3887" s="13">
        <f>(((Table1[[#This Row],[launched_at]]/60)/60)/24)+DATE(1970,1,1)</f>
        <v>42469.951284722221</v>
      </c>
      <c r="S3887" t="s">
        <v>8352</v>
      </c>
      <c r="T3887" t="s">
        <v>8350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ROUND(SUM((Table1[[#This Row],[pledged]]/Table1[[#This Row],[goal]])*100),0)</f>
        <v>0</v>
      </c>
      <c r="P3888" s="8" t="str">
        <f>IFERROR(Table1[[#This Row],[pledged]]/Table1[[#This Row],[backers_count]],"0")</f>
        <v>0</v>
      </c>
      <c r="Q3888" s="13">
        <f>(((Table1[[#This Row],[deadline]]/60)/60)/24)+DATE(1970,1,1)</f>
        <v>41984.228032407409</v>
      </c>
      <c r="R3888" s="13">
        <f>(((Table1[[#This Row],[launched_at]]/60)/60)/24)+DATE(1970,1,1)</f>
        <v>41954.228032407409</v>
      </c>
      <c r="S3888" t="s">
        <v>8352</v>
      </c>
      <c r="T3888" t="s">
        <v>8350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ROUND(SUM((Table1[[#This Row],[pledged]]/Table1[[#This Row],[goal]])*100),0)</f>
        <v>2</v>
      </c>
      <c r="P3889" s="8">
        <f>IFERROR(Table1[[#This Row],[pledged]]/Table1[[#This Row],[backers_count]],"0")</f>
        <v>17.5</v>
      </c>
      <c r="Q3889" s="13">
        <f>(((Table1[[#This Row],[deadline]]/60)/60)/24)+DATE(1970,1,1)</f>
        <v>42125.916666666672</v>
      </c>
      <c r="R3889" s="13">
        <f>(((Table1[[#This Row],[launched_at]]/60)/60)/24)+DATE(1970,1,1)</f>
        <v>42079.857974537037</v>
      </c>
      <c r="S3889" t="s">
        <v>8352</v>
      </c>
      <c r="T3889" t="s">
        <v>8350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ROUND(SUM((Table1[[#This Row],[pledged]]/Table1[[#This Row],[goal]])*100),0)</f>
        <v>27</v>
      </c>
      <c r="P3890" s="8">
        <f>IFERROR(Table1[[#This Row],[pledged]]/Table1[[#This Row],[backers_count]],"0")</f>
        <v>38.714285714285715</v>
      </c>
      <c r="Q3890" s="13">
        <f>(((Table1[[#This Row],[deadline]]/60)/60)/24)+DATE(1970,1,1)</f>
        <v>42792.545810185184</v>
      </c>
      <c r="R3890" s="13">
        <f>(((Table1[[#This Row],[launched_at]]/60)/60)/24)+DATE(1970,1,1)</f>
        <v>42762.545810185184</v>
      </c>
      <c r="S3890" t="s">
        <v>8352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ROUND(SUM((Table1[[#This Row],[pledged]]/Table1[[#This Row],[goal]])*100),0)</f>
        <v>1</v>
      </c>
      <c r="P3891" s="8">
        <f>IFERROR(Table1[[#This Row],[pledged]]/Table1[[#This Row],[backers_count]],"0")</f>
        <v>13.111111111111111</v>
      </c>
      <c r="Q3891" s="13">
        <f>(((Table1[[#This Row],[deadline]]/60)/60)/24)+DATE(1970,1,1)</f>
        <v>42008.976388888885</v>
      </c>
      <c r="R3891" s="13">
        <f>(((Table1[[#This Row],[launched_at]]/60)/60)/24)+DATE(1970,1,1)</f>
        <v>41977.004976851851</v>
      </c>
      <c r="S3891" t="s">
        <v>8352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ROUND(SUM((Table1[[#This Row],[pledged]]/Table1[[#This Row],[goal]])*100),0)</f>
        <v>17</v>
      </c>
      <c r="P3892" s="8">
        <f>IFERROR(Table1[[#This Row],[pledged]]/Table1[[#This Row],[backers_count]],"0")</f>
        <v>315.5</v>
      </c>
      <c r="Q3892" s="13">
        <f>(((Table1[[#This Row],[deadline]]/60)/60)/24)+DATE(1970,1,1)</f>
        <v>42231.758611111116</v>
      </c>
      <c r="R3892" s="13">
        <f>(((Table1[[#This Row],[launched_at]]/60)/60)/24)+DATE(1970,1,1)</f>
        <v>42171.758611111116</v>
      </c>
      <c r="S3892" t="s">
        <v>8352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ROUND(SUM((Table1[[#This Row],[pledged]]/Table1[[#This Row],[goal]])*100),0)</f>
        <v>33</v>
      </c>
      <c r="P3893" s="8">
        <f>IFERROR(Table1[[#This Row],[pledged]]/Table1[[#This Row],[backers_count]],"0")</f>
        <v>37.142857142857146</v>
      </c>
      <c r="Q3893" s="13">
        <f>(((Table1[[#This Row],[deadline]]/60)/60)/24)+DATE(1970,1,1)</f>
        <v>42086.207638888889</v>
      </c>
      <c r="R3893" s="13">
        <f>(((Table1[[#This Row],[launched_at]]/60)/60)/24)+DATE(1970,1,1)</f>
        <v>42056.1324537037</v>
      </c>
      <c r="S3893" t="s">
        <v>8352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ROUND(SUM((Table1[[#This Row],[pledged]]/Table1[[#This Row],[goal]])*100),0)</f>
        <v>0</v>
      </c>
      <c r="P3894" s="8" t="str">
        <f>IFERROR(Table1[[#This Row],[pledged]]/Table1[[#This Row],[backers_count]],"0")</f>
        <v>0</v>
      </c>
      <c r="Q3894" s="13">
        <f>(((Table1[[#This Row],[deadline]]/60)/60)/24)+DATE(1970,1,1)</f>
        <v>41875.291666666664</v>
      </c>
      <c r="R3894" s="13">
        <f>(((Table1[[#This Row],[launched_at]]/60)/60)/24)+DATE(1970,1,1)</f>
        <v>41867.652280092596</v>
      </c>
      <c r="S3894" t="s">
        <v>8352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ROUND(SUM((Table1[[#This Row],[pledged]]/Table1[[#This Row],[goal]])*100),0)</f>
        <v>22</v>
      </c>
      <c r="P3895" s="8">
        <f>IFERROR(Table1[[#This Row],[pledged]]/Table1[[#This Row],[backers_count]],"0")</f>
        <v>128.27380952380952</v>
      </c>
      <c r="Q3895" s="13">
        <f>(((Table1[[#This Row],[deadline]]/60)/60)/24)+DATE(1970,1,1)</f>
        <v>41821.25</v>
      </c>
      <c r="R3895" s="13">
        <f>(((Table1[[#This Row],[launched_at]]/60)/60)/24)+DATE(1970,1,1)</f>
        <v>41779.657870370371</v>
      </c>
      <c r="S3895" t="s">
        <v>8352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ROUND(SUM((Table1[[#This Row],[pledged]]/Table1[[#This Row],[goal]])*100),0)</f>
        <v>3</v>
      </c>
      <c r="P3896" s="8">
        <f>IFERROR(Table1[[#This Row],[pledged]]/Table1[[#This Row],[backers_count]],"0")</f>
        <v>47.272727272727273</v>
      </c>
      <c r="Q3896" s="13">
        <f>(((Table1[[#This Row],[deadline]]/60)/60)/24)+DATE(1970,1,1)</f>
        <v>42710.207638888889</v>
      </c>
      <c r="R3896" s="13">
        <f>(((Table1[[#This Row],[launched_at]]/60)/60)/24)+DATE(1970,1,1)</f>
        <v>42679.958472222221</v>
      </c>
      <c r="S3896" t="s">
        <v>8352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ROUND(SUM((Table1[[#This Row],[pledged]]/Table1[[#This Row],[goal]])*100),0)</f>
        <v>5</v>
      </c>
      <c r="P3897" s="8">
        <f>IFERROR(Table1[[#This Row],[pledged]]/Table1[[#This Row],[backers_count]],"0")</f>
        <v>50</v>
      </c>
      <c r="Q3897" s="13">
        <f>(((Table1[[#This Row],[deadline]]/60)/60)/24)+DATE(1970,1,1)</f>
        <v>42063.250208333338</v>
      </c>
      <c r="R3897" s="13">
        <f>(((Table1[[#This Row],[launched_at]]/60)/60)/24)+DATE(1970,1,1)</f>
        <v>42032.250208333338</v>
      </c>
      <c r="S3897" t="s">
        <v>8352</v>
      </c>
      <c r="T3897" t="s">
        <v>8316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ROUND(SUM((Table1[[#This Row],[pledged]]/Table1[[#This Row],[goal]])*100),0)</f>
        <v>11</v>
      </c>
      <c r="P3898" s="8">
        <f>IFERROR(Table1[[#This Row],[pledged]]/Table1[[#This Row],[backers_count]],"0")</f>
        <v>42.5</v>
      </c>
      <c r="Q3898" s="13">
        <f>(((Table1[[#This Row],[deadline]]/60)/60)/24)+DATE(1970,1,1)</f>
        <v>41807.191875000004</v>
      </c>
      <c r="R3898" s="13">
        <f>(((Table1[[#This Row],[launched_at]]/60)/60)/24)+DATE(1970,1,1)</f>
        <v>41793.191875000004</v>
      </c>
      <c r="S3898" t="s">
        <v>8352</v>
      </c>
      <c r="T3898" t="s">
        <v>8316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ROUND(SUM((Table1[[#This Row],[pledged]]/Table1[[#This Row],[goal]])*100),0)</f>
        <v>18</v>
      </c>
      <c r="P3899" s="8">
        <f>IFERROR(Table1[[#This Row],[pledged]]/Table1[[#This Row],[backers_count]],"0")</f>
        <v>44</v>
      </c>
      <c r="Q3899" s="13">
        <f>(((Table1[[#This Row],[deadline]]/60)/60)/24)+DATE(1970,1,1)</f>
        <v>42012.87364583333</v>
      </c>
      <c r="R3899" s="13">
        <f>(((Table1[[#This Row],[launched_at]]/60)/60)/24)+DATE(1970,1,1)</f>
        <v>41982.87364583333</v>
      </c>
      <c r="S3899" t="s">
        <v>8352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ROUND(SUM((Table1[[#This Row],[pledged]]/Table1[[#This Row],[goal]])*100),0)</f>
        <v>33</v>
      </c>
      <c r="P3900" s="8">
        <f>IFERROR(Table1[[#This Row],[pledged]]/Table1[[#This Row],[backers_count]],"0")</f>
        <v>50.875</v>
      </c>
      <c r="Q3900" s="13">
        <f>(((Table1[[#This Row],[deadline]]/60)/60)/24)+DATE(1970,1,1)</f>
        <v>42233.666666666672</v>
      </c>
      <c r="R3900" s="13">
        <f>(((Table1[[#This Row],[launched_at]]/60)/60)/24)+DATE(1970,1,1)</f>
        <v>42193.482291666667</v>
      </c>
      <c r="S3900" t="s">
        <v>8352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ROUND(SUM((Table1[[#This Row],[pledged]]/Table1[[#This Row],[goal]])*100),0)</f>
        <v>1</v>
      </c>
      <c r="P3901" s="8">
        <f>IFERROR(Table1[[#This Row],[pledged]]/Table1[[#This Row],[backers_count]],"0")</f>
        <v>62.5</v>
      </c>
      <c r="Q3901" s="13">
        <f>(((Table1[[#This Row],[deadline]]/60)/60)/24)+DATE(1970,1,1)</f>
        <v>41863.775011574071</v>
      </c>
      <c r="R3901" s="13">
        <f>(((Table1[[#This Row],[launched_at]]/60)/60)/24)+DATE(1970,1,1)</f>
        <v>41843.775011574071</v>
      </c>
      <c r="S3901" t="s">
        <v>8352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ROUND(SUM((Table1[[#This Row],[pledged]]/Table1[[#This Row],[goal]])*100),0)</f>
        <v>5</v>
      </c>
      <c r="P3902" s="8">
        <f>IFERROR(Table1[[#This Row],[pledged]]/Table1[[#This Row],[backers_count]],"0")</f>
        <v>27</v>
      </c>
      <c r="Q3902" s="13">
        <f>(((Table1[[#This Row],[deadline]]/60)/60)/24)+DATE(1970,1,1)</f>
        <v>42166.092488425929</v>
      </c>
      <c r="R3902" s="13">
        <f>(((Table1[[#This Row],[launched_at]]/60)/60)/24)+DATE(1970,1,1)</f>
        <v>42136.092488425929</v>
      </c>
      <c r="S3902" t="s">
        <v>8352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ROUND(SUM((Table1[[#This Row],[pledged]]/Table1[[#This Row],[goal]])*100),0)</f>
        <v>1</v>
      </c>
      <c r="P3903" s="8">
        <f>IFERROR(Table1[[#This Row],[pledged]]/Table1[[#This Row],[backers_count]],"0")</f>
        <v>25</v>
      </c>
      <c r="Q3903" s="13">
        <f>(((Table1[[#This Row],[deadline]]/60)/60)/24)+DATE(1970,1,1)</f>
        <v>42357.826377314821</v>
      </c>
      <c r="R3903" s="13">
        <f>(((Table1[[#This Row],[launched_at]]/60)/60)/24)+DATE(1970,1,1)</f>
        <v>42317.826377314821</v>
      </c>
      <c r="S3903" t="s">
        <v>8352</v>
      </c>
      <c r="T3903" t="s">
        <v>8316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ROUND(SUM((Table1[[#This Row],[pledged]]/Table1[[#This Row],[goal]])*100),0)</f>
        <v>49</v>
      </c>
      <c r="P3904" s="8">
        <f>IFERROR(Table1[[#This Row],[pledged]]/Table1[[#This Row],[backers_count]],"0")</f>
        <v>47.258064516129032</v>
      </c>
      <c r="Q3904" s="13">
        <f>(((Table1[[#This Row],[deadline]]/60)/60)/24)+DATE(1970,1,1)</f>
        <v>42688.509745370371</v>
      </c>
      <c r="R3904" s="13">
        <f>(((Table1[[#This Row],[launched_at]]/60)/60)/24)+DATE(1970,1,1)</f>
        <v>42663.468078703707</v>
      </c>
      <c r="S3904" t="s">
        <v>8352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ROUND(SUM((Table1[[#This Row],[pledged]]/Table1[[#This Row],[goal]])*100),0)</f>
        <v>0</v>
      </c>
      <c r="P3905" s="8" t="str">
        <f>IFERROR(Table1[[#This Row],[pledged]]/Table1[[#This Row],[backers_count]],"0")</f>
        <v>0</v>
      </c>
      <c r="Q3905" s="13">
        <f>(((Table1[[#This Row],[deadline]]/60)/60)/24)+DATE(1970,1,1)</f>
        <v>42230.818055555559</v>
      </c>
      <c r="R3905" s="13">
        <f>(((Table1[[#This Row],[launched_at]]/60)/60)/24)+DATE(1970,1,1)</f>
        <v>42186.01116898148</v>
      </c>
      <c r="S3905" t="s">
        <v>8352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ROUND(SUM((Table1[[#This Row],[pledged]]/Table1[[#This Row],[goal]])*100),0)</f>
        <v>0</v>
      </c>
      <c r="P3906" s="8">
        <f>IFERROR(Table1[[#This Row],[pledged]]/Table1[[#This Row],[backers_count]],"0")</f>
        <v>1.5</v>
      </c>
      <c r="Q3906" s="13">
        <f>(((Table1[[#This Row],[deadline]]/60)/60)/24)+DATE(1970,1,1)</f>
        <v>42109.211111111115</v>
      </c>
      <c r="R3906" s="13">
        <f>(((Table1[[#This Row],[launched_at]]/60)/60)/24)+DATE(1970,1,1)</f>
        <v>42095.229166666672</v>
      </c>
      <c r="S3906" t="s">
        <v>8352</v>
      </c>
      <c r="T3906" t="s">
        <v>8316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ROUND(SUM((Table1[[#This Row],[pledged]]/Table1[[#This Row],[goal]])*100),0)</f>
        <v>12</v>
      </c>
      <c r="P3907" s="8">
        <f>IFERROR(Table1[[#This Row],[pledged]]/Table1[[#This Row],[backers_count]],"0")</f>
        <v>24.714285714285715</v>
      </c>
      <c r="Q3907" s="13">
        <f>(((Table1[[#This Row],[deadline]]/60)/60)/24)+DATE(1970,1,1)</f>
        <v>42166.958333333328</v>
      </c>
      <c r="R3907" s="13">
        <f>(((Table1[[#This Row],[launched_at]]/60)/60)/24)+DATE(1970,1,1)</f>
        <v>42124.623877314814</v>
      </c>
      <c r="S3907" t="s">
        <v>8352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ROUND(SUM((Table1[[#This Row],[pledged]]/Table1[[#This Row],[goal]])*100),0)</f>
        <v>67</v>
      </c>
      <c r="P3908" s="8">
        <f>IFERROR(Table1[[#This Row],[pledged]]/Table1[[#This Row],[backers_count]],"0")</f>
        <v>63.125</v>
      </c>
      <c r="Q3908" s="13">
        <f>(((Table1[[#This Row],[deadline]]/60)/60)/24)+DATE(1970,1,1)</f>
        <v>42181.559027777781</v>
      </c>
      <c r="R3908" s="13">
        <f>(((Table1[[#This Row],[launched_at]]/60)/60)/24)+DATE(1970,1,1)</f>
        <v>42143.917743055557</v>
      </c>
      <c r="S3908" t="s">
        <v>8352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ROUND(SUM((Table1[[#This Row],[pledged]]/Table1[[#This Row],[goal]])*100),0)</f>
        <v>15</v>
      </c>
      <c r="P3909" s="8">
        <f>IFERROR(Table1[[#This Row],[pledged]]/Table1[[#This Row],[backers_count]],"0")</f>
        <v>38.25</v>
      </c>
      <c r="Q3909" s="13">
        <f>(((Table1[[#This Row],[deadline]]/60)/60)/24)+DATE(1970,1,1)</f>
        <v>41938.838888888888</v>
      </c>
      <c r="R3909" s="13">
        <f>(((Table1[[#This Row],[launched_at]]/60)/60)/24)+DATE(1970,1,1)</f>
        <v>41906.819513888891</v>
      </c>
      <c r="S3909" t="s">
        <v>8352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ROUND(SUM((Table1[[#This Row],[pledged]]/Table1[[#This Row],[goal]])*100),0)</f>
        <v>9</v>
      </c>
      <c r="P3910" s="8">
        <f>IFERROR(Table1[[#This Row],[pledged]]/Table1[[#This Row],[backers_count]],"0")</f>
        <v>16.25</v>
      </c>
      <c r="Q3910" s="13">
        <f>(((Table1[[#This Row],[deadline]]/60)/60)/24)+DATE(1970,1,1)</f>
        <v>41849.135370370372</v>
      </c>
      <c r="R3910" s="13">
        <f>(((Table1[[#This Row],[launched_at]]/60)/60)/24)+DATE(1970,1,1)</f>
        <v>41834.135370370372</v>
      </c>
      <c r="S3910" t="s">
        <v>8352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ROUND(SUM((Table1[[#This Row],[pledged]]/Table1[[#This Row],[goal]])*100),0)</f>
        <v>0</v>
      </c>
      <c r="P3911" s="8">
        <f>IFERROR(Table1[[#This Row],[pledged]]/Table1[[#This Row],[backers_count]],"0")</f>
        <v>33.75</v>
      </c>
      <c r="Q3911" s="13">
        <f>(((Table1[[#This Row],[deadline]]/60)/60)/24)+DATE(1970,1,1)</f>
        <v>41893.359282407408</v>
      </c>
      <c r="R3911" s="13">
        <f>(((Table1[[#This Row],[launched_at]]/60)/60)/24)+DATE(1970,1,1)</f>
        <v>41863.359282407408</v>
      </c>
      <c r="S3911" t="s">
        <v>8352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ROUND(SUM((Table1[[#This Row],[pledged]]/Table1[[#This Row],[goal]])*100),0)</f>
        <v>3</v>
      </c>
      <c r="P3912" s="8">
        <f>IFERROR(Table1[[#This Row],[pledged]]/Table1[[#This Row],[backers_count]],"0")</f>
        <v>61.666666666666664</v>
      </c>
      <c r="Q3912" s="13">
        <f>(((Table1[[#This Row],[deadline]]/60)/60)/24)+DATE(1970,1,1)</f>
        <v>42254.756909722222</v>
      </c>
      <c r="R3912" s="13">
        <f>(((Table1[[#This Row],[launched_at]]/60)/60)/24)+DATE(1970,1,1)</f>
        <v>42224.756909722222</v>
      </c>
      <c r="S3912" t="s">
        <v>8352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ROUND(SUM((Table1[[#This Row],[pledged]]/Table1[[#This Row],[goal]])*100),0)</f>
        <v>37</v>
      </c>
      <c r="P3913" s="8">
        <f>IFERROR(Table1[[#This Row],[pledged]]/Table1[[#This Row],[backers_count]],"0")</f>
        <v>83.138888888888886</v>
      </c>
      <c r="Q3913" s="13">
        <f>(((Table1[[#This Row],[deadline]]/60)/60)/24)+DATE(1970,1,1)</f>
        <v>41969.853900462964</v>
      </c>
      <c r="R3913" s="13">
        <f>(((Table1[[#This Row],[launched_at]]/60)/60)/24)+DATE(1970,1,1)</f>
        <v>41939.8122337963</v>
      </c>
      <c r="S3913" t="s">
        <v>8352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ROUND(SUM((Table1[[#This Row],[pledged]]/Table1[[#This Row],[goal]])*100),0)</f>
        <v>0</v>
      </c>
      <c r="P3914" s="8">
        <f>IFERROR(Table1[[#This Row],[pledged]]/Table1[[#This Row],[backers_count]],"0")</f>
        <v>1</v>
      </c>
      <c r="Q3914" s="13">
        <f>(((Table1[[#This Row],[deadline]]/60)/60)/24)+DATE(1970,1,1)</f>
        <v>42119.190972222219</v>
      </c>
      <c r="R3914" s="13">
        <f>(((Table1[[#This Row],[launched_at]]/60)/60)/24)+DATE(1970,1,1)</f>
        <v>42059.270023148143</v>
      </c>
      <c r="S3914" t="s">
        <v>8352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ROUND(SUM((Table1[[#This Row],[pledged]]/Table1[[#This Row],[goal]])*100),0)</f>
        <v>10</v>
      </c>
      <c r="P3915" s="8">
        <f>IFERROR(Table1[[#This Row],[pledged]]/Table1[[#This Row],[backers_count]],"0")</f>
        <v>142.85714285714286</v>
      </c>
      <c r="Q3915" s="13">
        <f>(((Table1[[#This Row],[deadline]]/60)/60)/24)+DATE(1970,1,1)</f>
        <v>42338.252881944441</v>
      </c>
      <c r="R3915" s="13">
        <f>(((Table1[[#This Row],[launched_at]]/60)/60)/24)+DATE(1970,1,1)</f>
        <v>42308.211215277777</v>
      </c>
      <c r="S3915" t="s">
        <v>8352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ROUND(SUM((Table1[[#This Row],[pledged]]/Table1[[#This Row],[goal]])*100),0)</f>
        <v>36</v>
      </c>
      <c r="P3916" s="8">
        <f>IFERROR(Table1[[#This Row],[pledged]]/Table1[[#This Row],[backers_count]],"0")</f>
        <v>33.666666666666664</v>
      </c>
      <c r="Q3916" s="13">
        <f>(((Table1[[#This Row],[deadline]]/60)/60)/24)+DATE(1970,1,1)</f>
        <v>42134.957638888889</v>
      </c>
      <c r="R3916" s="13">
        <f>(((Table1[[#This Row],[launched_at]]/60)/60)/24)+DATE(1970,1,1)</f>
        <v>42114.818935185183</v>
      </c>
      <c r="S3916" t="s">
        <v>8352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ROUND(SUM((Table1[[#This Row],[pledged]]/Table1[[#This Row],[goal]])*100),0)</f>
        <v>0</v>
      </c>
      <c r="P3917" s="8">
        <f>IFERROR(Table1[[#This Row],[pledged]]/Table1[[#This Row],[backers_count]],"0")</f>
        <v>5</v>
      </c>
      <c r="Q3917" s="13">
        <f>(((Table1[[#This Row],[deadline]]/60)/60)/24)+DATE(1970,1,1)</f>
        <v>42522.98505787037</v>
      </c>
      <c r="R3917" s="13">
        <f>(((Table1[[#This Row],[launched_at]]/60)/60)/24)+DATE(1970,1,1)</f>
        <v>42492.98505787037</v>
      </c>
      <c r="S3917" t="s">
        <v>8352</v>
      </c>
      <c r="T3917" t="s">
        <v>8316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ROUND(SUM((Table1[[#This Row],[pledged]]/Table1[[#This Row],[goal]])*100),0)</f>
        <v>0</v>
      </c>
      <c r="P3918" s="8" t="str">
        <f>IFERROR(Table1[[#This Row],[pledged]]/Table1[[#This Row],[backers_count]],"0")</f>
        <v>0</v>
      </c>
      <c r="Q3918" s="13">
        <f>(((Table1[[#This Row],[deadline]]/60)/60)/24)+DATE(1970,1,1)</f>
        <v>42524.471666666665</v>
      </c>
      <c r="R3918" s="13">
        <f>(((Table1[[#This Row],[launched_at]]/60)/60)/24)+DATE(1970,1,1)</f>
        <v>42494.471666666665</v>
      </c>
      <c r="S3918" t="s">
        <v>8352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ROUND(SUM((Table1[[#This Row],[pledged]]/Table1[[#This Row],[goal]])*100),0)</f>
        <v>0</v>
      </c>
      <c r="P3919" s="8">
        <f>IFERROR(Table1[[#This Row],[pledged]]/Table1[[#This Row],[backers_count]],"0")</f>
        <v>10</v>
      </c>
      <c r="Q3919" s="13">
        <f>(((Table1[[#This Row],[deadline]]/60)/60)/24)+DATE(1970,1,1)</f>
        <v>41893.527326388888</v>
      </c>
      <c r="R3919" s="13">
        <f>(((Table1[[#This Row],[launched_at]]/60)/60)/24)+DATE(1970,1,1)</f>
        <v>41863.527326388888</v>
      </c>
      <c r="S3919" t="s">
        <v>8352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ROUND(SUM((Table1[[#This Row],[pledged]]/Table1[[#This Row],[goal]])*100),0)</f>
        <v>0</v>
      </c>
      <c r="P3920" s="8">
        <f>IFERROR(Table1[[#This Row],[pledged]]/Table1[[#This Row],[backers_count]],"0")</f>
        <v>40</v>
      </c>
      <c r="Q3920" s="13">
        <f>(((Table1[[#This Row],[deadline]]/60)/60)/24)+DATE(1970,1,1)</f>
        <v>41855.666666666664</v>
      </c>
      <c r="R3920" s="13">
        <f>(((Table1[[#This Row],[launched_at]]/60)/60)/24)+DATE(1970,1,1)</f>
        <v>41843.664618055554</v>
      </c>
      <c r="S3920" t="s">
        <v>8352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ROUND(SUM((Table1[[#This Row],[pledged]]/Table1[[#This Row],[goal]])*100),0)</f>
        <v>2</v>
      </c>
      <c r="P3921" s="8">
        <f>IFERROR(Table1[[#This Row],[pledged]]/Table1[[#This Row],[backers_count]],"0")</f>
        <v>30</v>
      </c>
      <c r="Q3921" s="13">
        <f>(((Table1[[#This Row],[deadline]]/60)/60)/24)+DATE(1970,1,1)</f>
        <v>42387</v>
      </c>
      <c r="R3921" s="13">
        <f>(((Table1[[#This Row],[launched_at]]/60)/60)/24)+DATE(1970,1,1)</f>
        <v>42358.684872685189</v>
      </c>
      <c r="S3921" t="s">
        <v>8352</v>
      </c>
      <c r="T3921" t="s">
        <v>8316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ROUND(SUM((Table1[[#This Row],[pledged]]/Table1[[#This Row],[goal]])*100),0)</f>
        <v>5</v>
      </c>
      <c r="P3922" s="8">
        <f>IFERROR(Table1[[#This Row],[pledged]]/Table1[[#This Row],[backers_count]],"0")</f>
        <v>45</v>
      </c>
      <c r="Q3922" s="13">
        <f>(((Table1[[#This Row],[deadline]]/60)/60)/24)+DATE(1970,1,1)</f>
        <v>42687.428935185191</v>
      </c>
      <c r="R3922" s="13">
        <f>(((Table1[[#This Row],[launched_at]]/60)/60)/24)+DATE(1970,1,1)</f>
        <v>42657.38726851852</v>
      </c>
      <c r="S3922" t="s">
        <v>8352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ROUND(SUM((Table1[[#This Row],[pledged]]/Table1[[#This Row],[goal]])*100),0)</f>
        <v>0</v>
      </c>
      <c r="P3923" s="8" t="str">
        <f>IFERROR(Table1[[#This Row],[pledged]]/Table1[[#This Row],[backers_count]],"0")</f>
        <v>0</v>
      </c>
      <c r="Q3923" s="13">
        <f>(((Table1[[#This Row],[deadline]]/60)/60)/24)+DATE(1970,1,1)</f>
        <v>41938.75</v>
      </c>
      <c r="R3923" s="13">
        <f>(((Table1[[#This Row],[launched_at]]/60)/60)/24)+DATE(1970,1,1)</f>
        <v>41926.542303240742</v>
      </c>
      <c r="S3923" t="s">
        <v>8352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ROUND(SUM((Table1[[#This Row],[pledged]]/Table1[[#This Row],[goal]])*100),0)</f>
        <v>8</v>
      </c>
      <c r="P3924" s="8">
        <f>IFERROR(Table1[[#This Row],[pledged]]/Table1[[#This Row],[backers_count]],"0")</f>
        <v>10.166666666666666</v>
      </c>
      <c r="Q3924" s="13">
        <f>(((Table1[[#This Row],[deadline]]/60)/60)/24)+DATE(1970,1,1)</f>
        <v>42065.958333333328</v>
      </c>
      <c r="R3924" s="13">
        <f>(((Table1[[#This Row],[launched_at]]/60)/60)/24)+DATE(1970,1,1)</f>
        <v>42020.768634259264</v>
      </c>
      <c r="S3924" t="s">
        <v>8352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ROUND(SUM((Table1[[#This Row],[pledged]]/Table1[[#This Row],[goal]])*100),0)</f>
        <v>12</v>
      </c>
      <c r="P3925" s="8">
        <f>IFERROR(Table1[[#This Row],[pledged]]/Table1[[#This Row],[backers_count]],"0")</f>
        <v>81.411764705882348</v>
      </c>
      <c r="Q3925" s="13">
        <f>(((Table1[[#This Row],[deadline]]/60)/60)/24)+DATE(1970,1,1)</f>
        <v>42103.979988425926</v>
      </c>
      <c r="R3925" s="13">
        <f>(((Table1[[#This Row],[launched_at]]/60)/60)/24)+DATE(1970,1,1)</f>
        <v>42075.979988425926</v>
      </c>
      <c r="S3925" t="s">
        <v>8352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ROUND(SUM((Table1[[#This Row],[pledged]]/Table1[[#This Row],[goal]])*100),0)</f>
        <v>15</v>
      </c>
      <c r="P3926" s="8">
        <f>IFERROR(Table1[[#This Row],[pledged]]/Table1[[#This Row],[backers_count]],"0")</f>
        <v>57.25</v>
      </c>
      <c r="Q3926" s="13">
        <f>(((Table1[[#This Row],[deadline]]/60)/60)/24)+DATE(1970,1,1)</f>
        <v>41816.959745370368</v>
      </c>
      <c r="R3926" s="13">
        <f>(((Table1[[#This Row],[launched_at]]/60)/60)/24)+DATE(1970,1,1)</f>
        <v>41786.959745370368</v>
      </c>
      <c r="S3926" t="s">
        <v>8352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ROUND(SUM((Table1[[#This Row],[pledged]]/Table1[[#This Row],[goal]])*100),0)</f>
        <v>10</v>
      </c>
      <c r="P3927" s="8">
        <f>IFERROR(Table1[[#This Row],[pledged]]/Table1[[#This Row],[backers_count]],"0")</f>
        <v>5</v>
      </c>
      <c r="Q3927" s="13">
        <f>(((Table1[[#This Row],[deadline]]/60)/60)/24)+DATE(1970,1,1)</f>
        <v>41850.870821759258</v>
      </c>
      <c r="R3927" s="13">
        <f>(((Table1[[#This Row],[launched_at]]/60)/60)/24)+DATE(1970,1,1)</f>
        <v>41820.870821759258</v>
      </c>
      <c r="S3927" t="s">
        <v>8352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ROUND(SUM((Table1[[#This Row],[pledged]]/Table1[[#This Row],[goal]])*100),0)</f>
        <v>0</v>
      </c>
      <c r="P3928" s="8">
        <f>IFERROR(Table1[[#This Row],[pledged]]/Table1[[#This Row],[backers_count]],"0")</f>
        <v>15</v>
      </c>
      <c r="Q3928" s="13">
        <f>(((Table1[[#This Row],[deadline]]/60)/60)/24)+DATE(1970,1,1)</f>
        <v>42000.085046296299</v>
      </c>
      <c r="R3928" s="13">
        <f>(((Table1[[#This Row],[launched_at]]/60)/60)/24)+DATE(1970,1,1)</f>
        <v>41970.085046296299</v>
      </c>
      <c r="S3928" t="s">
        <v>8352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ROUND(SUM((Table1[[#This Row],[pledged]]/Table1[[#This Row],[goal]])*100),0)</f>
        <v>1</v>
      </c>
      <c r="P3929" s="8">
        <f>IFERROR(Table1[[#This Row],[pledged]]/Table1[[#This Row],[backers_count]],"0")</f>
        <v>12.5</v>
      </c>
      <c r="Q3929" s="13">
        <f>(((Table1[[#This Row],[deadline]]/60)/60)/24)+DATE(1970,1,1)</f>
        <v>41860.267407407409</v>
      </c>
      <c r="R3929" s="13">
        <f>(((Table1[[#This Row],[launched_at]]/60)/60)/24)+DATE(1970,1,1)</f>
        <v>41830.267407407409</v>
      </c>
      <c r="S3929" t="s">
        <v>8352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ROUND(SUM((Table1[[#This Row],[pledged]]/Table1[[#This Row],[goal]])*100),0)</f>
        <v>13</v>
      </c>
      <c r="P3930" s="8">
        <f>IFERROR(Table1[[#This Row],[pledged]]/Table1[[#This Row],[backers_count]],"0")</f>
        <v>93</v>
      </c>
      <c r="Q3930" s="13">
        <f>(((Table1[[#This Row],[deadline]]/60)/60)/24)+DATE(1970,1,1)</f>
        <v>42293.207638888889</v>
      </c>
      <c r="R3930" s="13">
        <f>(((Table1[[#This Row],[launched_at]]/60)/60)/24)+DATE(1970,1,1)</f>
        <v>42265.683182870373</v>
      </c>
      <c r="S3930" t="s">
        <v>8352</v>
      </c>
      <c r="T3930" t="s">
        <v>8316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ROUND(SUM((Table1[[#This Row],[pledged]]/Table1[[#This Row],[goal]])*100),0)</f>
        <v>2</v>
      </c>
      <c r="P3931" s="8">
        <f>IFERROR(Table1[[#This Row],[pledged]]/Table1[[#This Row],[backers_count]],"0")</f>
        <v>32.357142857142854</v>
      </c>
      <c r="Q3931" s="13">
        <f>(((Table1[[#This Row],[deadline]]/60)/60)/24)+DATE(1970,1,1)</f>
        <v>42631.827141203699</v>
      </c>
      <c r="R3931" s="13">
        <f>(((Table1[[#This Row],[launched_at]]/60)/60)/24)+DATE(1970,1,1)</f>
        <v>42601.827141203699</v>
      </c>
      <c r="S3931" t="s">
        <v>8352</v>
      </c>
      <c r="T3931" t="s">
        <v>8316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ROUND(SUM((Table1[[#This Row],[pledged]]/Table1[[#This Row],[goal]])*100),0)</f>
        <v>0</v>
      </c>
      <c r="P3932" s="8" t="str">
        <f>IFERROR(Table1[[#This Row],[pledged]]/Table1[[#This Row],[backers_count]],"0")</f>
        <v>0</v>
      </c>
      <c r="Q3932" s="13">
        <f>(((Table1[[#This Row],[deadline]]/60)/60)/24)+DATE(1970,1,1)</f>
        <v>42461.25</v>
      </c>
      <c r="R3932" s="13">
        <f>(((Table1[[#This Row],[launched_at]]/60)/60)/24)+DATE(1970,1,1)</f>
        <v>42433.338749999995</v>
      </c>
      <c r="S3932" t="s">
        <v>8352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ROUND(SUM((Table1[[#This Row],[pledged]]/Table1[[#This Row],[goal]])*100),0)</f>
        <v>0</v>
      </c>
      <c r="P3933" s="8" t="str">
        <f>IFERROR(Table1[[#This Row],[pledged]]/Table1[[#This Row],[backers_count]],"0")</f>
        <v>0</v>
      </c>
      <c r="Q3933" s="13">
        <f>(((Table1[[#This Row],[deadline]]/60)/60)/24)+DATE(1970,1,1)</f>
        <v>42253.151701388888</v>
      </c>
      <c r="R3933" s="13">
        <f>(((Table1[[#This Row],[launched_at]]/60)/60)/24)+DATE(1970,1,1)</f>
        <v>42228.151701388888</v>
      </c>
      <c r="S3933" t="s">
        <v>8352</v>
      </c>
      <c r="T3933" t="s">
        <v>8316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ROUND(SUM((Table1[[#This Row],[pledged]]/Table1[[#This Row],[goal]])*100),0)</f>
        <v>0</v>
      </c>
      <c r="P3934" s="8">
        <f>IFERROR(Table1[[#This Row],[pledged]]/Table1[[#This Row],[backers_count]],"0")</f>
        <v>1</v>
      </c>
      <c r="Q3934" s="13">
        <f>(((Table1[[#This Row],[deadline]]/60)/60)/24)+DATE(1970,1,1)</f>
        <v>42445.126898148148</v>
      </c>
      <c r="R3934" s="13">
        <f>(((Table1[[#This Row],[launched_at]]/60)/60)/24)+DATE(1970,1,1)</f>
        <v>42415.168564814812</v>
      </c>
      <c r="S3934" t="s">
        <v>8352</v>
      </c>
      <c r="T3934" t="s">
        <v>8316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ROUND(SUM((Table1[[#This Row],[pledged]]/Table1[[#This Row],[goal]])*100),0)</f>
        <v>16</v>
      </c>
      <c r="P3935" s="8">
        <f>IFERROR(Table1[[#This Row],[pledged]]/Table1[[#This Row],[backers_count]],"0")</f>
        <v>91.833333333333329</v>
      </c>
      <c r="Q3935" s="13">
        <f>(((Table1[[#This Row],[deadline]]/60)/60)/24)+DATE(1970,1,1)</f>
        <v>42568.029861111107</v>
      </c>
      <c r="R3935" s="13">
        <f>(((Table1[[#This Row],[launched_at]]/60)/60)/24)+DATE(1970,1,1)</f>
        <v>42538.968310185184</v>
      </c>
      <c r="S3935" t="s">
        <v>8352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ROUND(SUM((Table1[[#This Row],[pledged]]/Table1[[#This Row],[goal]])*100),0)</f>
        <v>11</v>
      </c>
      <c r="P3936" s="8">
        <f>IFERROR(Table1[[#This Row],[pledged]]/Table1[[#This Row],[backers_count]],"0")</f>
        <v>45.833333333333336</v>
      </c>
      <c r="Q3936" s="13">
        <f>(((Table1[[#This Row],[deadline]]/60)/60)/24)+DATE(1970,1,1)</f>
        <v>42278.541666666672</v>
      </c>
      <c r="R3936" s="13">
        <f>(((Table1[[#This Row],[launched_at]]/60)/60)/24)+DATE(1970,1,1)</f>
        <v>42233.671747685185</v>
      </c>
      <c r="S3936" t="s">
        <v>8352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ROUND(SUM((Table1[[#This Row],[pledged]]/Table1[[#This Row],[goal]])*100),0)</f>
        <v>44</v>
      </c>
      <c r="P3937" s="8">
        <f>IFERROR(Table1[[#This Row],[pledged]]/Table1[[#This Row],[backers_count]],"0")</f>
        <v>57.173913043478258</v>
      </c>
      <c r="Q3937" s="13">
        <f>(((Table1[[#This Row],[deadline]]/60)/60)/24)+DATE(1970,1,1)</f>
        <v>42281.656782407401</v>
      </c>
      <c r="R3937" s="13">
        <f>(((Table1[[#This Row],[launched_at]]/60)/60)/24)+DATE(1970,1,1)</f>
        <v>42221.656782407401</v>
      </c>
      <c r="S3937" t="s">
        <v>8352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ROUND(SUM((Table1[[#This Row],[pledged]]/Table1[[#This Row],[goal]])*100),0)</f>
        <v>0</v>
      </c>
      <c r="P3938" s="8" t="str">
        <f>IFERROR(Table1[[#This Row],[pledged]]/Table1[[#This Row],[backers_count]],"0")</f>
        <v>0</v>
      </c>
      <c r="Q3938" s="13">
        <f>(((Table1[[#This Row],[deadline]]/60)/60)/24)+DATE(1970,1,1)</f>
        <v>42705.304629629631</v>
      </c>
      <c r="R3938" s="13">
        <f>(((Table1[[#This Row],[launched_at]]/60)/60)/24)+DATE(1970,1,1)</f>
        <v>42675.262962962966</v>
      </c>
      <c r="S3938" t="s">
        <v>8352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ROUND(SUM((Table1[[#This Row],[pledged]]/Table1[[#This Row],[goal]])*100),0)</f>
        <v>86</v>
      </c>
      <c r="P3939" s="8">
        <f>IFERROR(Table1[[#This Row],[pledged]]/Table1[[#This Row],[backers_count]],"0")</f>
        <v>248.5</v>
      </c>
      <c r="Q3939" s="13">
        <f>(((Table1[[#This Row],[deadline]]/60)/60)/24)+DATE(1970,1,1)</f>
        <v>42562.631481481483</v>
      </c>
      <c r="R3939" s="13">
        <f>(((Table1[[#This Row],[launched_at]]/60)/60)/24)+DATE(1970,1,1)</f>
        <v>42534.631481481483</v>
      </c>
      <c r="S3939" t="s">
        <v>8352</v>
      </c>
      <c r="T3939" t="s">
        <v>8316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ROUND(SUM((Table1[[#This Row],[pledged]]/Table1[[#This Row],[goal]])*100),0)</f>
        <v>12</v>
      </c>
      <c r="P3940" s="8">
        <f>IFERROR(Table1[[#This Row],[pledged]]/Table1[[#This Row],[backers_count]],"0")</f>
        <v>79.400000000000006</v>
      </c>
      <c r="Q3940" s="13">
        <f>(((Table1[[#This Row],[deadline]]/60)/60)/24)+DATE(1970,1,1)</f>
        <v>42182.905717592599</v>
      </c>
      <c r="R3940" s="13">
        <f>(((Table1[[#This Row],[launched_at]]/60)/60)/24)+DATE(1970,1,1)</f>
        <v>42151.905717592599</v>
      </c>
      <c r="S3940" t="s">
        <v>8352</v>
      </c>
      <c r="T3940" t="s">
        <v>8316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ROUND(SUM((Table1[[#This Row],[pledged]]/Table1[[#This Row],[goal]])*100),0)</f>
        <v>0</v>
      </c>
      <c r="P3941" s="8">
        <f>IFERROR(Table1[[#This Row],[pledged]]/Table1[[#This Row],[backers_count]],"0")</f>
        <v>5</v>
      </c>
      <c r="Q3941" s="13">
        <f>(((Table1[[#This Row],[deadline]]/60)/60)/24)+DATE(1970,1,1)</f>
        <v>41919.1875</v>
      </c>
      <c r="R3941" s="13">
        <f>(((Table1[[#This Row],[launched_at]]/60)/60)/24)+DATE(1970,1,1)</f>
        <v>41915.400219907409</v>
      </c>
      <c r="S3941" t="s">
        <v>8352</v>
      </c>
      <c r="T3941" t="s">
        <v>8316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ROUND(SUM((Table1[[#This Row],[pledged]]/Table1[[#This Row],[goal]])*100),0)</f>
        <v>0</v>
      </c>
      <c r="P3942" s="8">
        <f>IFERROR(Table1[[#This Row],[pledged]]/Table1[[#This Row],[backers_count]],"0")</f>
        <v>5.5</v>
      </c>
      <c r="Q3942" s="13">
        <f>(((Table1[[#This Row],[deadline]]/60)/60)/24)+DATE(1970,1,1)</f>
        <v>42006.492488425924</v>
      </c>
      <c r="R3942" s="13">
        <f>(((Table1[[#This Row],[launched_at]]/60)/60)/24)+DATE(1970,1,1)</f>
        <v>41961.492488425924</v>
      </c>
      <c r="S3942" t="s">
        <v>8352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ROUND(SUM((Table1[[#This Row],[pledged]]/Table1[[#This Row],[goal]])*100),0)</f>
        <v>1</v>
      </c>
      <c r="P3943" s="8">
        <f>IFERROR(Table1[[#This Row],[pledged]]/Table1[[#This Row],[backers_count]],"0")</f>
        <v>25</v>
      </c>
      <c r="Q3943" s="13">
        <f>(((Table1[[#This Row],[deadline]]/60)/60)/24)+DATE(1970,1,1)</f>
        <v>41968.041666666672</v>
      </c>
      <c r="R3943" s="13">
        <f>(((Table1[[#This Row],[launched_at]]/60)/60)/24)+DATE(1970,1,1)</f>
        <v>41940.587233796294</v>
      </c>
      <c r="S3943" t="s">
        <v>8352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ROUND(SUM((Table1[[#This Row],[pledged]]/Table1[[#This Row],[goal]])*100),0)</f>
        <v>0</v>
      </c>
      <c r="P3944" s="8" t="str">
        <f>IFERROR(Table1[[#This Row],[pledged]]/Table1[[#This Row],[backers_count]],"0")</f>
        <v>0</v>
      </c>
      <c r="Q3944" s="13">
        <f>(((Table1[[#This Row],[deadline]]/60)/60)/24)+DATE(1970,1,1)</f>
        <v>42171.904097222221</v>
      </c>
      <c r="R3944" s="13">
        <f>(((Table1[[#This Row],[launched_at]]/60)/60)/24)+DATE(1970,1,1)</f>
        <v>42111.904097222221</v>
      </c>
      <c r="S3944" t="s">
        <v>8352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ROUND(SUM((Table1[[#This Row],[pledged]]/Table1[[#This Row],[goal]])*100),0)</f>
        <v>36</v>
      </c>
      <c r="P3945" s="8">
        <f>IFERROR(Table1[[#This Row],[pledged]]/Table1[[#This Row],[backers_count]],"0")</f>
        <v>137.07692307692307</v>
      </c>
      <c r="Q3945" s="13">
        <f>(((Table1[[#This Row],[deadline]]/60)/60)/24)+DATE(1970,1,1)</f>
        <v>42310.701388888891</v>
      </c>
      <c r="R3945" s="13">
        <f>(((Table1[[#This Row],[launched_at]]/60)/60)/24)+DATE(1970,1,1)</f>
        <v>42279.778564814813</v>
      </c>
      <c r="S3945" t="s">
        <v>8352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ROUND(SUM((Table1[[#This Row],[pledged]]/Table1[[#This Row],[goal]])*100),0)</f>
        <v>0</v>
      </c>
      <c r="P3946" s="8" t="str">
        <f>IFERROR(Table1[[#This Row],[pledged]]/Table1[[#This Row],[backers_count]],"0")</f>
        <v>0</v>
      </c>
      <c r="Q3946" s="13">
        <f>(((Table1[[#This Row],[deadline]]/60)/60)/24)+DATE(1970,1,1)</f>
        <v>42243.662905092591</v>
      </c>
      <c r="R3946" s="13">
        <f>(((Table1[[#This Row],[launched_at]]/60)/60)/24)+DATE(1970,1,1)</f>
        <v>42213.662905092591</v>
      </c>
      <c r="S3946" t="s">
        <v>8352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ROUND(SUM((Table1[[#This Row],[pledged]]/Table1[[#This Row],[goal]])*100),0)</f>
        <v>0</v>
      </c>
      <c r="P3947" s="8">
        <f>IFERROR(Table1[[#This Row],[pledged]]/Table1[[#This Row],[backers_count]],"0")</f>
        <v>5</v>
      </c>
      <c r="Q3947" s="13">
        <f>(((Table1[[#This Row],[deadline]]/60)/60)/24)+DATE(1970,1,1)</f>
        <v>42139.801712962959</v>
      </c>
      <c r="R3947" s="13">
        <f>(((Table1[[#This Row],[launched_at]]/60)/60)/24)+DATE(1970,1,1)</f>
        <v>42109.801712962959</v>
      </c>
      <c r="S3947" t="s">
        <v>8352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ROUND(SUM((Table1[[#This Row],[pledged]]/Table1[[#This Row],[goal]])*100),0)</f>
        <v>3</v>
      </c>
      <c r="P3948" s="8">
        <f>IFERROR(Table1[[#This Row],[pledged]]/Table1[[#This Row],[backers_count]],"0")</f>
        <v>39</v>
      </c>
      <c r="Q3948" s="13">
        <f>(((Table1[[#This Row],[deadline]]/60)/60)/24)+DATE(1970,1,1)</f>
        <v>42063.333333333328</v>
      </c>
      <c r="R3948" s="13">
        <f>(((Table1[[#This Row],[launched_at]]/60)/60)/24)+DATE(1970,1,1)</f>
        <v>42031.833587962959</v>
      </c>
      <c r="S3948" t="s">
        <v>8352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ROUND(SUM((Table1[[#This Row],[pledged]]/Table1[[#This Row],[goal]])*100),0)</f>
        <v>3</v>
      </c>
      <c r="P3949" s="8">
        <f>IFERROR(Table1[[#This Row],[pledged]]/Table1[[#This Row],[backers_count]],"0")</f>
        <v>50.5</v>
      </c>
      <c r="Q3949" s="13">
        <f>(((Table1[[#This Row],[deadline]]/60)/60)/24)+DATE(1970,1,1)</f>
        <v>42645.142870370371</v>
      </c>
      <c r="R3949" s="13">
        <f>(((Table1[[#This Row],[launched_at]]/60)/60)/24)+DATE(1970,1,1)</f>
        <v>42615.142870370371</v>
      </c>
      <c r="S3949" t="s">
        <v>8352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ROUND(SUM((Table1[[#This Row],[pledged]]/Table1[[#This Row],[goal]])*100),0)</f>
        <v>0</v>
      </c>
      <c r="P3950" s="8" t="str">
        <f>IFERROR(Table1[[#This Row],[pledged]]/Table1[[#This Row],[backers_count]],"0")</f>
        <v>0</v>
      </c>
      <c r="Q3950" s="13">
        <f>(((Table1[[#This Row],[deadline]]/60)/60)/24)+DATE(1970,1,1)</f>
        <v>41889.325497685182</v>
      </c>
      <c r="R3950" s="13">
        <f>(((Table1[[#This Row],[launched_at]]/60)/60)/24)+DATE(1970,1,1)</f>
        <v>41829.325497685182</v>
      </c>
      <c r="S3950" t="s">
        <v>8352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ROUND(SUM((Table1[[#This Row],[pledged]]/Table1[[#This Row],[goal]])*100),0)</f>
        <v>16</v>
      </c>
      <c r="P3951" s="8">
        <f>IFERROR(Table1[[#This Row],[pledged]]/Table1[[#This Row],[backers_count]],"0")</f>
        <v>49.28125</v>
      </c>
      <c r="Q3951" s="13">
        <f>(((Table1[[#This Row],[deadline]]/60)/60)/24)+DATE(1970,1,1)</f>
        <v>42046.120613425926</v>
      </c>
      <c r="R3951" s="13">
        <f>(((Table1[[#This Row],[launched_at]]/60)/60)/24)+DATE(1970,1,1)</f>
        <v>42016.120613425926</v>
      </c>
      <c r="S3951" t="s">
        <v>8352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ROUND(SUM((Table1[[#This Row],[pledged]]/Table1[[#This Row],[goal]])*100),0)</f>
        <v>1</v>
      </c>
      <c r="P3952" s="8">
        <f>IFERROR(Table1[[#This Row],[pledged]]/Table1[[#This Row],[backers_count]],"0")</f>
        <v>25</v>
      </c>
      <c r="Q3952" s="13">
        <f>(((Table1[[#This Row],[deadline]]/60)/60)/24)+DATE(1970,1,1)</f>
        <v>42468.774305555555</v>
      </c>
      <c r="R3952" s="13">
        <f>(((Table1[[#This Row],[launched_at]]/60)/60)/24)+DATE(1970,1,1)</f>
        <v>42439.702314814815</v>
      </c>
      <c r="S3952" t="s">
        <v>8352</v>
      </c>
      <c r="T3952" t="s">
        <v>8316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ROUND(SUM((Table1[[#This Row],[pledged]]/Table1[[#This Row],[goal]])*100),0)</f>
        <v>0</v>
      </c>
      <c r="P3953" s="8">
        <f>IFERROR(Table1[[#This Row],[pledged]]/Table1[[#This Row],[backers_count]],"0")</f>
        <v>1</v>
      </c>
      <c r="Q3953" s="13">
        <f>(((Table1[[#This Row],[deadline]]/60)/60)/24)+DATE(1970,1,1)</f>
        <v>42493.784050925926</v>
      </c>
      <c r="R3953" s="13">
        <f>(((Table1[[#This Row],[launched_at]]/60)/60)/24)+DATE(1970,1,1)</f>
        <v>42433.825717592597</v>
      </c>
      <c r="S3953" t="s">
        <v>8352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ROUND(SUM((Table1[[#This Row],[pledged]]/Table1[[#This Row],[goal]])*100),0)</f>
        <v>0</v>
      </c>
      <c r="P3954" s="8">
        <f>IFERROR(Table1[[#This Row],[pledged]]/Table1[[#This Row],[backers_count]],"0")</f>
        <v>25</v>
      </c>
      <c r="Q3954" s="13">
        <f>(((Table1[[#This Row],[deadline]]/60)/60)/24)+DATE(1970,1,1)</f>
        <v>42303.790393518517</v>
      </c>
      <c r="R3954" s="13">
        <f>(((Table1[[#This Row],[launched_at]]/60)/60)/24)+DATE(1970,1,1)</f>
        <v>42243.790393518517</v>
      </c>
      <c r="S3954" t="s">
        <v>8352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ROUND(SUM((Table1[[#This Row],[pledged]]/Table1[[#This Row],[goal]])*100),0)</f>
        <v>0</v>
      </c>
      <c r="P3955" s="8" t="str">
        <f>IFERROR(Table1[[#This Row],[pledged]]/Table1[[#This Row],[backers_count]],"0")</f>
        <v>0</v>
      </c>
      <c r="Q3955" s="13">
        <f>(((Table1[[#This Row],[deadline]]/60)/60)/24)+DATE(1970,1,1)</f>
        <v>42580.978472222225</v>
      </c>
      <c r="R3955" s="13">
        <f>(((Table1[[#This Row],[launched_at]]/60)/60)/24)+DATE(1970,1,1)</f>
        <v>42550.048449074078</v>
      </c>
      <c r="S3955" t="s">
        <v>8352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ROUND(SUM((Table1[[#This Row],[pledged]]/Table1[[#This Row],[goal]])*100),0)</f>
        <v>0</v>
      </c>
      <c r="P3956" s="8" t="str">
        <f>IFERROR(Table1[[#This Row],[pledged]]/Table1[[#This Row],[backers_count]],"0")</f>
        <v>0</v>
      </c>
      <c r="Q3956" s="13">
        <f>(((Table1[[#This Row],[deadline]]/60)/60)/24)+DATE(1970,1,1)</f>
        <v>41834.651203703703</v>
      </c>
      <c r="R3956" s="13">
        <f>(((Table1[[#This Row],[launched_at]]/60)/60)/24)+DATE(1970,1,1)</f>
        <v>41774.651203703703</v>
      </c>
      <c r="S3956" t="s">
        <v>8352</v>
      </c>
      <c r="T3956" t="s">
        <v>8316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ROUND(SUM((Table1[[#This Row],[pledged]]/Table1[[#This Row],[goal]])*100),0)</f>
        <v>24</v>
      </c>
      <c r="P3957" s="8">
        <f>IFERROR(Table1[[#This Row],[pledged]]/Table1[[#This Row],[backers_count]],"0")</f>
        <v>53.125</v>
      </c>
      <c r="Q3957" s="13">
        <f>(((Table1[[#This Row],[deadline]]/60)/60)/24)+DATE(1970,1,1)</f>
        <v>42336.890520833331</v>
      </c>
      <c r="R3957" s="13">
        <f>(((Table1[[#This Row],[launched_at]]/60)/60)/24)+DATE(1970,1,1)</f>
        <v>42306.848854166667</v>
      </c>
      <c r="S3957" t="s">
        <v>8352</v>
      </c>
      <c r="T3957" t="s">
        <v>8316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ROUND(SUM((Table1[[#This Row],[pledged]]/Table1[[#This Row],[goal]])*100),0)</f>
        <v>0</v>
      </c>
      <c r="P3958" s="8" t="str">
        <f>IFERROR(Table1[[#This Row],[pledged]]/Table1[[#This Row],[backers_count]],"0")</f>
        <v>0</v>
      </c>
      <c r="Q3958" s="13">
        <f>(((Table1[[#This Row],[deadline]]/60)/60)/24)+DATE(1970,1,1)</f>
        <v>42485.013888888891</v>
      </c>
      <c r="R3958" s="13">
        <f>(((Table1[[#This Row],[launched_at]]/60)/60)/24)+DATE(1970,1,1)</f>
        <v>42457.932025462964</v>
      </c>
      <c r="S3958" t="s">
        <v>8352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ROUND(SUM((Table1[[#This Row],[pledged]]/Table1[[#This Row],[goal]])*100),0)</f>
        <v>0</v>
      </c>
      <c r="P3959" s="8">
        <f>IFERROR(Table1[[#This Row],[pledged]]/Table1[[#This Row],[backers_count]],"0")</f>
        <v>7</v>
      </c>
      <c r="Q3959" s="13">
        <f>(((Table1[[#This Row],[deadline]]/60)/60)/24)+DATE(1970,1,1)</f>
        <v>42559.976319444439</v>
      </c>
      <c r="R3959" s="13">
        <f>(((Table1[[#This Row],[launched_at]]/60)/60)/24)+DATE(1970,1,1)</f>
        <v>42513.976319444439</v>
      </c>
      <c r="S3959" t="s">
        <v>8352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ROUND(SUM((Table1[[#This Row],[pledged]]/Table1[[#This Row],[goal]])*100),0)</f>
        <v>32</v>
      </c>
      <c r="P3960" s="8">
        <f>IFERROR(Table1[[#This Row],[pledged]]/Table1[[#This Row],[backers_count]],"0")</f>
        <v>40.0625</v>
      </c>
      <c r="Q3960" s="13">
        <f>(((Table1[[#This Row],[deadline]]/60)/60)/24)+DATE(1970,1,1)</f>
        <v>41853.583333333336</v>
      </c>
      <c r="R3960" s="13">
        <f>(((Table1[[#This Row],[launched_at]]/60)/60)/24)+DATE(1970,1,1)</f>
        <v>41816.950370370374</v>
      </c>
      <c r="S3960" t="s">
        <v>8352</v>
      </c>
      <c r="T3960" t="s">
        <v>8316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ROUND(SUM((Table1[[#This Row],[pledged]]/Table1[[#This Row],[goal]])*100),0)</f>
        <v>24</v>
      </c>
      <c r="P3961" s="8">
        <f>IFERROR(Table1[[#This Row],[pledged]]/Table1[[#This Row],[backers_count]],"0")</f>
        <v>24.333333333333332</v>
      </c>
      <c r="Q3961" s="13">
        <f>(((Table1[[#This Row],[deadline]]/60)/60)/24)+DATE(1970,1,1)</f>
        <v>41910.788842592592</v>
      </c>
      <c r="R3961" s="13">
        <f>(((Table1[[#This Row],[launched_at]]/60)/60)/24)+DATE(1970,1,1)</f>
        <v>41880.788842592592</v>
      </c>
      <c r="S3961" t="s">
        <v>8352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ROUND(SUM((Table1[[#This Row],[pledged]]/Table1[[#This Row],[goal]])*100),0)</f>
        <v>2</v>
      </c>
      <c r="P3962" s="8">
        <f>IFERROR(Table1[[#This Row],[pledged]]/Table1[[#This Row],[backers_count]],"0")</f>
        <v>11.25</v>
      </c>
      <c r="Q3962" s="13">
        <f>(((Table1[[#This Row],[deadline]]/60)/60)/24)+DATE(1970,1,1)</f>
        <v>42372.845555555556</v>
      </c>
      <c r="R3962" s="13">
        <f>(((Table1[[#This Row],[launched_at]]/60)/60)/24)+DATE(1970,1,1)</f>
        <v>42342.845555555556</v>
      </c>
      <c r="S3962" t="s">
        <v>8352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ROUND(SUM((Table1[[#This Row],[pledged]]/Table1[[#This Row],[goal]])*100),0)</f>
        <v>0</v>
      </c>
      <c r="P3963" s="8">
        <f>IFERROR(Table1[[#This Row],[pledged]]/Table1[[#This Row],[backers_count]],"0")</f>
        <v>10.5</v>
      </c>
      <c r="Q3963" s="13">
        <f>(((Table1[[#This Row],[deadline]]/60)/60)/24)+DATE(1970,1,1)</f>
        <v>41767.891319444447</v>
      </c>
      <c r="R3963" s="13">
        <f>(((Table1[[#This Row],[launched_at]]/60)/60)/24)+DATE(1970,1,1)</f>
        <v>41745.891319444447</v>
      </c>
      <c r="S3963" t="s">
        <v>8352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ROUND(SUM((Table1[[#This Row],[pledged]]/Table1[[#This Row],[goal]])*100),0)</f>
        <v>3</v>
      </c>
      <c r="P3964" s="8">
        <f>IFERROR(Table1[[#This Row],[pledged]]/Table1[[#This Row],[backers_count]],"0")</f>
        <v>15</v>
      </c>
      <c r="Q3964" s="13">
        <f>(((Table1[[#This Row],[deadline]]/60)/60)/24)+DATE(1970,1,1)</f>
        <v>42336.621458333335</v>
      </c>
      <c r="R3964" s="13">
        <f>(((Table1[[#This Row],[launched_at]]/60)/60)/24)+DATE(1970,1,1)</f>
        <v>42311.621458333335</v>
      </c>
      <c r="S3964" t="s">
        <v>8352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ROUND(SUM((Table1[[#This Row],[pledged]]/Table1[[#This Row],[goal]])*100),0)</f>
        <v>0</v>
      </c>
      <c r="P3965" s="8" t="str">
        <f>IFERROR(Table1[[#This Row],[pledged]]/Table1[[#This Row],[backers_count]],"0")</f>
        <v>0</v>
      </c>
      <c r="Q3965" s="13">
        <f>(((Table1[[#This Row],[deadline]]/60)/60)/24)+DATE(1970,1,1)</f>
        <v>42326.195798611108</v>
      </c>
      <c r="R3965" s="13">
        <f>(((Table1[[#This Row],[launched_at]]/60)/60)/24)+DATE(1970,1,1)</f>
        <v>42296.154131944444</v>
      </c>
      <c r="S3965" t="s">
        <v>8352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ROUND(SUM((Table1[[#This Row],[pledged]]/Table1[[#This Row],[goal]])*100),0)</f>
        <v>6</v>
      </c>
      <c r="P3966" s="8">
        <f>IFERROR(Table1[[#This Row],[pledged]]/Table1[[#This Row],[backers_count]],"0")</f>
        <v>42</v>
      </c>
      <c r="Q3966" s="13">
        <f>(((Table1[[#This Row],[deadline]]/60)/60)/24)+DATE(1970,1,1)</f>
        <v>42113.680393518516</v>
      </c>
      <c r="R3966" s="13">
        <f>(((Table1[[#This Row],[launched_at]]/60)/60)/24)+DATE(1970,1,1)</f>
        <v>42053.722060185188</v>
      </c>
      <c r="S3966" t="s">
        <v>8352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ROUND(SUM((Table1[[#This Row],[pledged]]/Table1[[#This Row],[goal]])*100),0)</f>
        <v>14</v>
      </c>
      <c r="P3967" s="8">
        <f>IFERROR(Table1[[#This Row],[pledged]]/Table1[[#This Row],[backers_count]],"0")</f>
        <v>71.25</v>
      </c>
      <c r="Q3967" s="13">
        <f>(((Table1[[#This Row],[deadline]]/60)/60)/24)+DATE(1970,1,1)</f>
        <v>42474.194212962961</v>
      </c>
      <c r="R3967" s="13">
        <f>(((Table1[[#This Row],[launched_at]]/60)/60)/24)+DATE(1970,1,1)</f>
        <v>42414.235879629632</v>
      </c>
      <c r="S3967" t="s">
        <v>8352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ROUND(SUM((Table1[[#This Row],[pledged]]/Table1[[#This Row],[goal]])*100),0)</f>
        <v>1</v>
      </c>
      <c r="P3968" s="8">
        <f>IFERROR(Table1[[#This Row],[pledged]]/Table1[[#This Row],[backers_count]],"0")</f>
        <v>22.5</v>
      </c>
      <c r="Q3968" s="13">
        <f>(((Table1[[#This Row],[deadline]]/60)/60)/24)+DATE(1970,1,1)</f>
        <v>41844.124305555553</v>
      </c>
      <c r="R3968" s="13">
        <f>(((Table1[[#This Row],[launched_at]]/60)/60)/24)+DATE(1970,1,1)</f>
        <v>41801.711550925924</v>
      </c>
      <c r="S3968" t="s">
        <v>8352</v>
      </c>
      <c r="T3968" t="s">
        <v>8316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ROUND(SUM((Table1[[#This Row],[pledged]]/Table1[[#This Row],[goal]])*100),0)</f>
        <v>24</v>
      </c>
      <c r="P3969" s="8">
        <f>IFERROR(Table1[[#This Row],[pledged]]/Table1[[#This Row],[backers_count]],"0")</f>
        <v>41</v>
      </c>
      <c r="Q3969" s="13">
        <f>(((Table1[[#This Row],[deadline]]/60)/60)/24)+DATE(1970,1,1)</f>
        <v>42800.290590277778</v>
      </c>
      <c r="R3969" s="13">
        <f>(((Table1[[#This Row],[launched_at]]/60)/60)/24)+DATE(1970,1,1)</f>
        <v>42770.290590277778</v>
      </c>
      <c r="S3969" t="s">
        <v>8352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ROUND(SUM((Table1[[#This Row],[pledged]]/Table1[[#This Row],[goal]])*100),0)</f>
        <v>11</v>
      </c>
      <c r="P3970" s="8">
        <f>IFERROR(Table1[[#This Row],[pledged]]/Table1[[#This Row],[backers_count]],"0")</f>
        <v>47.909090909090907</v>
      </c>
      <c r="Q3970" s="13">
        <f>(((Table1[[#This Row],[deadline]]/60)/60)/24)+DATE(1970,1,1)</f>
        <v>42512.815659722226</v>
      </c>
      <c r="R3970" s="13">
        <f>(((Table1[[#This Row],[launched_at]]/60)/60)/24)+DATE(1970,1,1)</f>
        <v>42452.815659722226</v>
      </c>
      <c r="S3970" t="s">
        <v>8352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ROUND(SUM((Table1[[#This Row],[pledged]]/Table1[[#This Row],[goal]])*100),0)</f>
        <v>7</v>
      </c>
      <c r="P3971" s="8">
        <f>IFERROR(Table1[[#This Row],[pledged]]/Table1[[#This Row],[backers_count]],"0")</f>
        <v>35.166666666666664</v>
      </c>
      <c r="Q3971" s="13">
        <f>(((Table1[[#This Row],[deadline]]/60)/60)/24)+DATE(1970,1,1)</f>
        <v>42611.163194444445</v>
      </c>
      <c r="R3971" s="13">
        <f>(((Table1[[#This Row],[launched_at]]/60)/60)/24)+DATE(1970,1,1)</f>
        <v>42601.854699074072</v>
      </c>
      <c r="S3971" t="s">
        <v>8352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ROUND(SUM((Table1[[#This Row],[pledged]]/Table1[[#This Row],[goal]])*100),0)</f>
        <v>0</v>
      </c>
      <c r="P3972" s="8">
        <f>IFERROR(Table1[[#This Row],[pledged]]/Table1[[#This Row],[backers_count]],"0")</f>
        <v>5.5</v>
      </c>
      <c r="Q3972" s="13">
        <f>(((Table1[[#This Row],[deadline]]/60)/60)/24)+DATE(1970,1,1)</f>
        <v>42477.863553240735</v>
      </c>
      <c r="R3972" s="13">
        <f>(((Table1[[#This Row],[launched_at]]/60)/60)/24)+DATE(1970,1,1)</f>
        <v>42447.863553240735</v>
      </c>
      <c r="S3972" t="s">
        <v>8352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ROUND(SUM((Table1[[#This Row],[pledged]]/Table1[[#This Row],[goal]])*100),0)</f>
        <v>1</v>
      </c>
      <c r="P3973" s="8">
        <f>IFERROR(Table1[[#This Row],[pledged]]/Table1[[#This Row],[backers_count]],"0")</f>
        <v>22.666666666666668</v>
      </c>
      <c r="Q3973" s="13">
        <f>(((Table1[[#This Row],[deadline]]/60)/60)/24)+DATE(1970,1,1)</f>
        <v>41841.536180555559</v>
      </c>
      <c r="R3973" s="13">
        <f>(((Table1[[#This Row],[launched_at]]/60)/60)/24)+DATE(1970,1,1)</f>
        <v>41811.536180555559</v>
      </c>
      <c r="S3973" t="s">
        <v>8352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ROUND(SUM((Table1[[#This Row],[pledged]]/Table1[[#This Row],[goal]])*100),0)</f>
        <v>21</v>
      </c>
      <c r="P3974" s="8">
        <f>IFERROR(Table1[[#This Row],[pledged]]/Table1[[#This Row],[backers_count]],"0")</f>
        <v>26.375</v>
      </c>
      <c r="Q3974" s="13">
        <f>(((Table1[[#This Row],[deadline]]/60)/60)/24)+DATE(1970,1,1)</f>
        <v>42041.067523148144</v>
      </c>
      <c r="R3974" s="13">
        <f>(((Table1[[#This Row],[launched_at]]/60)/60)/24)+DATE(1970,1,1)</f>
        <v>41981.067523148144</v>
      </c>
      <c r="S3974" t="s">
        <v>8352</v>
      </c>
      <c r="T3974" t="s">
        <v>8316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ROUND(SUM((Table1[[#This Row],[pledged]]/Table1[[#This Row],[goal]])*100),0)</f>
        <v>78</v>
      </c>
      <c r="P3975" s="8">
        <f>IFERROR(Table1[[#This Row],[pledged]]/Table1[[#This Row],[backers_count]],"0")</f>
        <v>105.54054054054055</v>
      </c>
      <c r="Q3975" s="13">
        <f>(((Table1[[#This Row],[deadline]]/60)/60)/24)+DATE(1970,1,1)</f>
        <v>42499.166666666672</v>
      </c>
      <c r="R3975" s="13">
        <f>(((Table1[[#This Row],[launched_at]]/60)/60)/24)+DATE(1970,1,1)</f>
        <v>42469.68414351852</v>
      </c>
      <c r="S3975" t="s">
        <v>8352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ROUND(SUM((Table1[[#This Row],[pledged]]/Table1[[#This Row],[goal]])*100),0)</f>
        <v>32</v>
      </c>
      <c r="P3976" s="8">
        <f>IFERROR(Table1[[#This Row],[pledged]]/Table1[[#This Row],[backers_count]],"0")</f>
        <v>29.09090909090909</v>
      </c>
      <c r="Q3976" s="13">
        <f>(((Table1[[#This Row],[deadline]]/60)/60)/24)+DATE(1970,1,1)</f>
        <v>42523.546851851846</v>
      </c>
      <c r="R3976" s="13">
        <f>(((Table1[[#This Row],[launched_at]]/60)/60)/24)+DATE(1970,1,1)</f>
        <v>42493.546851851846</v>
      </c>
      <c r="S3976" t="s">
        <v>8352</v>
      </c>
      <c r="T3976" t="s">
        <v>8316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ROUND(SUM((Table1[[#This Row],[pledged]]/Table1[[#This Row],[goal]])*100),0)</f>
        <v>0</v>
      </c>
      <c r="P3977" s="8" t="str">
        <f>IFERROR(Table1[[#This Row],[pledged]]/Table1[[#This Row],[backers_count]],"0")</f>
        <v>0</v>
      </c>
      <c r="Q3977" s="13">
        <f>(((Table1[[#This Row],[deadline]]/60)/60)/24)+DATE(1970,1,1)</f>
        <v>42564.866875</v>
      </c>
      <c r="R3977" s="13">
        <f>(((Table1[[#This Row],[launched_at]]/60)/60)/24)+DATE(1970,1,1)</f>
        <v>42534.866875</v>
      </c>
      <c r="S3977" t="s">
        <v>8352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ROUND(SUM((Table1[[#This Row],[pledged]]/Table1[[#This Row],[goal]])*100),0)</f>
        <v>48</v>
      </c>
      <c r="P3978" s="8">
        <f>IFERROR(Table1[[#This Row],[pledged]]/Table1[[#This Row],[backers_count]],"0")</f>
        <v>62</v>
      </c>
      <c r="Q3978" s="13">
        <f>(((Table1[[#This Row],[deadline]]/60)/60)/24)+DATE(1970,1,1)</f>
        <v>41852.291666666664</v>
      </c>
      <c r="R3978" s="13">
        <f>(((Table1[[#This Row],[launched_at]]/60)/60)/24)+DATE(1970,1,1)</f>
        <v>41830.858344907407</v>
      </c>
      <c r="S3978" t="s">
        <v>8352</v>
      </c>
      <c r="T3978" t="s">
        <v>8316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ROUND(SUM((Table1[[#This Row],[pledged]]/Table1[[#This Row],[goal]])*100),0)</f>
        <v>1</v>
      </c>
      <c r="P3979" s="8">
        <f>IFERROR(Table1[[#This Row],[pledged]]/Table1[[#This Row],[backers_count]],"0")</f>
        <v>217.5</v>
      </c>
      <c r="Q3979" s="13">
        <f>(((Table1[[#This Row],[deadline]]/60)/60)/24)+DATE(1970,1,1)</f>
        <v>42573.788564814815</v>
      </c>
      <c r="R3979" s="13">
        <f>(((Table1[[#This Row],[launched_at]]/60)/60)/24)+DATE(1970,1,1)</f>
        <v>42543.788564814815</v>
      </c>
      <c r="S3979" t="s">
        <v>8352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ROUND(SUM((Table1[[#This Row],[pledged]]/Table1[[#This Row],[goal]])*100),0)</f>
        <v>11</v>
      </c>
      <c r="P3980" s="8">
        <f>IFERROR(Table1[[#This Row],[pledged]]/Table1[[#This Row],[backers_count]],"0")</f>
        <v>26.75</v>
      </c>
      <c r="Q3980" s="13">
        <f>(((Table1[[#This Row],[deadline]]/60)/60)/24)+DATE(1970,1,1)</f>
        <v>42035.642974537041</v>
      </c>
      <c r="R3980" s="13">
        <f>(((Table1[[#This Row],[launched_at]]/60)/60)/24)+DATE(1970,1,1)</f>
        <v>41975.642974537041</v>
      </c>
      <c r="S3980" t="s">
        <v>8352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ROUND(SUM((Table1[[#This Row],[pledged]]/Table1[[#This Row],[goal]])*100),0)</f>
        <v>2</v>
      </c>
      <c r="P3981" s="8">
        <f>IFERROR(Table1[[#This Row],[pledged]]/Table1[[#This Row],[backers_count]],"0")</f>
        <v>18.333333333333332</v>
      </c>
      <c r="Q3981" s="13">
        <f>(((Table1[[#This Row],[deadline]]/60)/60)/24)+DATE(1970,1,1)</f>
        <v>42092.833333333328</v>
      </c>
      <c r="R3981" s="13">
        <f>(((Table1[[#This Row],[launched_at]]/60)/60)/24)+DATE(1970,1,1)</f>
        <v>42069.903437500005</v>
      </c>
      <c r="S3981" t="s">
        <v>8352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ROUND(SUM((Table1[[#This Row],[pledged]]/Table1[[#This Row],[goal]])*100),0)</f>
        <v>18</v>
      </c>
      <c r="P3982" s="8">
        <f>IFERROR(Table1[[#This Row],[pledged]]/Table1[[#This Row],[backers_count]],"0")</f>
        <v>64.285714285714292</v>
      </c>
      <c r="Q3982" s="13">
        <f>(((Table1[[#This Row],[deadline]]/60)/60)/24)+DATE(1970,1,1)</f>
        <v>41825.598923611113</v>
      </c>
      <c r="R3982" s="13">
        <f>(((Table1[[#This Row],[launched_at]]/60)/60)/24)+DATE(1970,1,1)</f>
        <v>41795.598923611113</v>
      </c>
      <c r="S3982" t="s">
        <v>8352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ROUND(SUM((Table1[[#This Row],[pledged]]/Table1[[#This Row],[goal]])*100),0)</f>
        <v>4</v>
      </c>
      <c r="P3983" s="8">
        <f>IFERROR(Table1[[#This Row],[pledged]]/Table1[[#This Row],[backers_count]],"0")</f>
        <v>175</v>
      </c>
      <c r="Q3983" s="13">
        <f>(((Table1[[#This Row],[deadline]]/60)/60)/24)+DATE(1970,1,1)</f>
        <v>42568.179965277777</v>
      </c>
      <c r="R3983" s="13">
        <f>(((Table1[[#This Row],[launched_at]]/60)/60)/24)+DATE(1970,1,1)</f>
        <v>42508.179965277777</v>
      </c>
      <c r="S3983" t="s">
        <v>8352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ROUND(SUM((Table1[[#This Row],[pledged]]/Table1[[#This Row],[goal]])*100),0)</f>
        <v>20</v>
      </c>
      <c r="P3984" s="8">
        <f>IFERROR(Table1[[#This Row],[pledged]]/Table1[[#This Row],[backers_count]],"0")</f>
        <v>34</v>
      </c>
      <c r="Q3984" s="13">
        <f>(((Table1[[#This Row],[deadline]]/60)/60)/24)+DATE(1970,1,1)</f>
        <v>42192.809953703705</v>
      </c>
      <c r="R3984" s="13">
        <f>(((Table1[[#This Row],[launched_at]]/60)/60)/24)+DATE(1970,1,1)</f>
        <v>42132.809953703705</v>
      </c>
      <c r="S3984" t="s">
        <v>8352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ROUND(SUM((Table1[[#This Row],[pledged]]/Table1[[#This Row],[goal]])*100),0)</f>
        <v>35</v>
      </c>
      <c r="P3985" s="8">
        <f>IFERROR(Table1[[#This Row],[pledged]]/Table1[[#This Row],[backers_count]],"0")</f>
        <v>84.282608695652172</v>
      </c>
      <c r="Q3985" s="13">
        <f>(((Table1[[#This Row],[deadline]]/60)/60)/24)+DATE(1970,1,1)</f>
        <v>41779.290972222225</v>
      </c>
      <c r="R3985" s="13">
        <f>(((Table1[[#This Row],[launched_at]]/60)/60)/24)+DATE(1970,1,1)</f>
        <v>41747.86986111111</v>
      </c>
      <c r="S3985" t="s">
        <v>8352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ROUND(SUM((Table1[[#This Row],[pledged]]/Table1[[#This Row],[goal]])*100),0)</f>
        <v>6</v>
      </c>
      <c r="P3986" s="8">
        <f>IFERROR(Table1[[#This Row],[pledged]]/Table1[[#This Row],[backers_count]],"0")</f>
        <v>9.5</v>
      </c>
      <c r="Q3986" s="13">
        <f>(((Table1[[#This Row],[deadline]]/60)/60)/24)+DATE(1970,1,1)</f>
        <v>41951</v>
      </c>
      <c r="R3986" s="13">
        <f>(((Table1[[#This Row],[launched_at]]/60)/60)/24)+DATE(1970,1,1)</f>
        <v>41920.963472222218</v>
      </c>
      <c r="S3986" t="s">
        <v>8352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ROUND(SUM((Table1[[#This Row],[pledged]]/Table1[[#This Row],[goal]])*100),0)</f>
        <v>32</v>
      </c>
      <c r="P3987" s="8">
        <f>IFERROR(Table1[[#This Row],[pledged]]/Table1[[#This Row],[backers_count]],"0")</f>
        <v>33.736842105263158</v>
      </c>
      <c r="Q3987" s="13">
        <f>(((Table1[[#This Row],[deadline]]/60)/60)/24)+DATE(1970,1,1)</f>
        <v>42420.878472222219</v>
      </c>
      <c r="R3987" s="13">
        <f>(((Table1[[#This Row],[launched_at]]/60)/60)/24)+DATE(1970,1,1)</f>
        <v>42399.707407407404</v>
      </c>
      <c r="S3987" t="s">
        <v>8352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ROUND(SUM((Table1[[#This Row],[pledged]]/Table1[[#This Row],[goal]])*100),0)</f>
        <v>10</v>
      </c>
      <c r="P3988" s="8">
        <f>IFERROR(Table1[[#This Row],[pledged]]/Table1[[#This Row],[backers_count]],"0")</f>
        <v>37.53846153846154</v>
      </c>
      <c r="Q3988" s="13">
        <f>(((Table1[[#This Row],[deadline]]/60)/60)/24)+DATE(1970,1,1)</f>
        <v>42496.544444444444</v>
      </c>
      <c r="R3988" s="13">
        <f>(((Table1[[#This Row],[launched_at]]/60)/60)/24)+DATE(1970,1,1)</f>
        <v>42467.548541666663</v>
      </c>
      <c r="S3988" t="s">
        <v>8352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ROUND(SUM((Table1[[#This Row],[pledged]]/Table1[[#This Row],[goal]])*100),0)</f>
        <v>38</v>
      </c>
      <c r="P3989" s="8">
        <f>IFERROR(Table1[[#This Row],[pledged]]/Table1[[#This Row],[backers_count]],"0")</f>
        <v>11.615384615384615</v>
      </c>
      <c r="Q3989" s="13">
        <f>(((Table1[[#This Row],[deadline]]/60)/60)/24)+DATE(1970,1,1)</f>
        <v>41775.92465277778</v>
      </c>
      <c r="R3989" s="13">
        <f>(((Table1[[#This Row],[launched_at]]/60)/60)/24)+DATE(1970,1,1)</f>
        <v>41765.92465277778</v>
      </c>
      <c r="S3989" t="s">
        <v>8352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ROUND(SUM((Table1[[#This Row],[pledged]]/Table1[[#This Row],[goal]])*100),0)</f>
        <v>2</v>
      </c>
      <c r="P3990" s="8">
        <f>IFERROR(Table1[[#This Row],[pledged]]/Table1[[#This Row],[backers_count]],"0")</f>
        <v>8</v>
      </c>
      <c r="Q3990" s="13">
        <f>(((Table1[[#This Row],[deadline]]/60)/60)/24)+DATE(1970,1,1)</f>
        <v>42245.08116898148</v>
      </c>
      <c r="R3990" s="13">
        <f>(((Table1[[#This Row],[launched_at]]/60)/60)/24)+DATE(1970,1,1)</f>
        <v>42230.08116898148</v>
      </c>
      <c r="S3990" t="s">
        <v>8352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ROUND(SUM((Table1[[#This Row],[pledged]]/Table1[[#This Row],[goal]])*100),0)</f>
        <v>0</v>
      </c>
      <c r="P3991" s="8" t="str">
        <f>IFERROR(Table1[[#This Row],[pledged]]/Table1[[#This Row],[backers_count]],"0")</f>
        <v>0</v>
      </c>
      <c r="Q3991" s="13">
        <f>(((Table1[[#This Row],[deadline]]/60)/60)/24)+DATE(1970,1,1)</f>
        <v>42316.791446759264</v>
      </c>
      <c r="R3991" s="13">
        <f>(((Table1[[#This Row],[launched_at]]/60)/60)/24)+DATE(1970,1,1)</f>
        <v>42286.749780092592</v>
      </c>
      <c r="S3991" t="s">
        <v>8352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ROUND(SUM((Table1[[#This Row],[pledged]]/Table1[[#This Row],[goal]])*100),0)</f>
        <v>4</v>
      </c>
      <c r="P3992" s="8">
        <f>IFERROR(Table1[[#This Row],[pledged]]/Table1[[#This Row],[backers_count]],"0")</f>
        <v>23</v>
      </c>
      <c r="Q3992" s="13">
        <f>(((Table1[[#This Row],[deadline]]/60)/60)/24)+DATE(1970,1,1)</f>
        <v>42431.672372685185</v>
      </c>
      <c r="R3992" s="13">
        <f>(((Table1[[#This Row],[launched_at]]/60)/60)/24)+DATE(1970,1,1)</f>
        <v>42401.672372685185</v>
      </c>
      <c r="S3992" t="s">
        <v>8352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ROUND(SUM((Table1[[#This Row],[pledged]]/Table1[[#This Row],[goal]])*100),0)</f>
        <v>20</v>
      </c>
      <c r="P3993" s="8">
        <f>IFERROR(Table1[[#This Row],[pledged]]/Table1[[#This Row],[backers_count]],"0")</f>
        <v>100</v>
      </c>
      <c r="Q3993" s="13">
        <f>(((Table1[[#This Row],[deadline]]/60)/60)/24)+DATE(1970,1,1)</f>
        <v>42155.644467592589</v>
      </c>
      <c r="R3993" s="13">
        <f>(((Table1[[#This Row],[launched_at]]/60)/60)/24)+DATE(1970,1,1)</f>
        <v>42125.644467592589</v>
      </c>
      <c r="S3993" t="s">
        <v>8352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ROUND(SUM((Table1[[#This Row],[pledged]]/Table1[[#This Row],[goal]])*100),0)</f>
        <v>5</v>
      </c>
      <c r="P3994" s="8">
        <f>IFERROR(Table1[[#This Row],[pledged]]/Table1[[#This Row],[backers_count]],"0")</f>
        <v>60.111111111111114</v>
      </c>
      <c r="Q3994" s="13">
        <f>(((Table1[[#This Row],[deadline]]/60)/60)/24)+DATE(1970,1,1)</f>
        <v>42349.982164351852</v>
      </c>
      <c r="R3994" s="13">
        <f>(((Table1[[#This Row],[launched_at]]/60)/60)/24)+DATE(1970,1,1)</f>
        <v>42289.94049768518</v>
      </c>
      <c r="S3994" t="s">
        <v>8352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ROUND(SUM((Table1[[#This Row],[pledged]]/Table1[[#This Row],[goal]])*100),0)</f>
        <v>0</v>
      </c>
      <c r="P3995" s="8">
        <f>IFERROR(Table1[[#This Row],[pledged]]/Table1[[#This Row],[backers_count]],"0")</f>
        <v>3</v>
      </c>
      <c r="Q3995" s="13">
        <f>(((Table1[[#This Row],[deadline]]/60)/60)/24)+DATE(1970,1,1)</f>
        <v>42137.864722222221</v>
      </c>
      <c r="R3995" s="13">
        <f>(((Table1[[#This Row],[launched_at]]/60)/60)/24)+DATE(1970,1,1)</f>
        <v>42107.864722222221</v>
      </c>
      <c r="S3995" t="s">
        <v>8352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ROUND(SUM((Table1[[#This Row],[pledged]]/Table1[[#This Row],[goal]])*100),0)</f>
        <v>0</v>
      </c>
      <c r="P3996" s="8">
        <f>IFERROR(Table1[[#This Row],[pledged]]/Table1[[#This Row],[backers_count]],"0")</f>
        <v>5</v>
      </c>
      <c r="Q3996" s="13">
        <f>(((Table1[[#This Row],[deadline]]/60)/60)/24)+DATE(1970,1,1)</f>
        <v>41839.389930555553</v>
      </c>
      <c r="R3996" s="13">
        <f>(((Table1[[#This Row],[launched_at]]/60)/60)/24)+DATE(1970,1,1)</f>
        <v>41809.389930555553</v>
      </c>
      <c r="S3996" t="s">
        <v>8352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ROUND(SUM((Table1[[#This Row],[pledged]]/Table1[[#This Row],[goal]])*100),0)</f>
        <v>35</v>
      </c>
      <c r="P3997" s="8">
        <f>IFERROR(Table1[[#This Row],[pledged]]/Table1[[#This Row],[backers_count]],"0")</f>
        <v>17.5</v>
      </c>
      <c r="Q3997" s="13">
        <f>(((Table1[[#This Row],[deadline]]/60)/60)/24)+DATE(1970,1,1)</f>
        <v>42049.477083333331</v>
      </c>
      <c r="R3997" s="13">
        <f>(((Table1[[#This Row],[launched_at]]/60)/60)/24)+DATE(1970,1,1)</f>
        <v>42019.683761574073</v>
      </c>
      <c r="S3997" t="s">
        <v>8352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ROUND(SUM((Table1[[#This Row],[pledged]]/Table1[[#This Row],[goal]])*100),0)</f>
        <v>17</v>
      </c>
      <c r="P3998" s="8">
        <f>IFERROR(Table1[[#This Row],[pledged]]/Table1[[#This Row],[backers_count]],"0")</f>
        <v>29.235294117647058</v>
      </c>
      <c r="Q3998" s="13">
        <f>(((Table1[[#This Row],[deadline]]/60)/60)/24)+DATE(1970,1,1)</f>
        <v>41963.669444444444</v>
      </c>
      <c r="R3998" s="13">
        <f>(((Table1[[#This Row],[launched_at]]/60)/60)/24)+DATE(1970,1,1)</f>
        <v>41950.26694444444</v>
      </c>
      <c r="S3998" t="s">
        <v>8352</v>
      </c>
      <c r="T3998" t="s">
        <v>8316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ROUND(SUM((Table1[[#This Row],[pledged]]/Table1[[#This Row],[goal]])*100),0)</f>
        <v>0</v>
      </c>
      <c r="P3999" s="8" t="str">
        <f>IFERROR(Table1[[#This Row],[pledged]]/Table1[[#This Row],[backers_count]],"0")</f>
        <v>0</v>
      </c>
      <c r="Q3999" s="13">
        <f>(((Table1[[#This Row],[deadline]]/60)/60)/24)+DATE(1970,1,1)</f>
        <v>42099.349780092598</v>
      </c>
      <c r="R3999" s="13">
        <f>(((Table1[[#This Row],[launched_at]]/60)/60)/24)+DATE(1970,1,1)</f>
        <v>42069.391446759255</v>
      </c>
      <c r="S3999" t="s">
        <v>8352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ROUND(SUM((Table1[[#This Row],[pledged]]/Table1[[#This Row],[goal]])*100),0)</f>
        <v>57</v>
      </c>
      <c r="P4000" s="8">
        <f>IFERROR(Table1[[#This Row],[pledged]]/Table1[[#This Row],[backers_count]],"0")</f>
        <v>59.583333333333336</v>
      </c>
      <c r="Q4000" s="13">
        <f>(((Table1[[#This Row],[deadline]]/60)/60)/24)+DATE(1970,1,1)</f>
        <v>42091.921597222223</v>
      </c>
      <c r="R4000" s="13">
        <f>(((Table1[[#This Row],[launched_at]]/60)/60)/24)+DATE(1970,1,1)</f>
        <v>42061.963263888887</v>
      </c>
      <c r="S4000" t="s">
        <v>8352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ROUND(SUM((Table1[[#This Row],[pledged]]/Table1[[#This Row],[goal]])*100),0)</f>
        <v>17</v>
      </c>
      <c r="P4001" s="8">
        <f>IFERROR(Table1[[#This Row],[pledged]]/Table1[[#This Row],[backers_count]],"0")</f>
        <v>82.571428571428569</v>
      </c>
      <c r="Q4001" s="13">
        <f>(((Table1[[#This Row],[deadline]]/60)/60)/24)+DATE(1970,1,1)</f>
        <v>41882.827650462961</v>
      </c>
      <c r="R4001" s="13">
        <f>(((Table1[[#This Row],[launched_at]]/60)/60)/24)+DATE(1970,1,1)</f>
        <v>41842.828680555554</v>
      </c>
      <c r="S4001" t="s">
        <v>8352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ROUND(SUM((Table1[[#This Row],[pledged]]/Table1[[#This Row],[goal]])*100),0)</f>
        <v>0</v>
      </c>
      <c r="P4002" s="8">
        <f>IFERROR(Table1[[#This Row],[pledged]]/Table1[[#This Row],[backers_count]],"0")</f>
        <v>10</v>
      </c>
      <c r="Q4002" s="13">
        <f>(((Table1[[#This Row],[deadline]]/60)/60)/24)+DATE(1970,1,1)</f>
        <v>42497.603680555556</v>
      </c>
      <c r="R4002" s="13">
        <f>(((Table1[[#This Row],[launched_at]]/60)/60)/24)+DATE(1970,1,1)</f>
        <v>42437.64534722222</v>
      </c>
      <c r="S4002" t="s">
        <v>8352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ROUND(SUM((Table1[[#This Row],[pledged]]/Table1[[#This Row],[goal]])*100),0)</f>
        <v>38</v>
      </c>
      <c r="P4003" s="8">
        <f>IFERROR(Table1[[#This Row],[pledged]]/Table1[[#This Row],[backers_count]],"0")</f>
        <v>32.357142857142854</v>
      </c>
      <c r="Q4003" s="13">
        <f>(((Table1[[#This Row],[deadline]]/60)/60)/24)+DATE(1970,1,1)</f>
        <v>42795.791666666672</v>
      </c>
      <c r="R4003" s="13">
        <f>(((Table1[[#This Row],[launched_at]]/60)/60)/24)+DATE(1970,1,1)</f>
        <v>42775.964212962965</v>
      </c>
      <c r="S4003" t="s">
        <v>8352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ROUND(SUM((Table1[[#This Row],[pledged]]/Table1[[#This Row],[goal]])*100),0)</f>
        <v>2</v>
      </c>
      <c r="P4004" s="8">
        <f>IFERROR(Table1[[#This Row],[pledged]]/Table1[[#This Row],[backers_count]],"0")</f>
        <v>5.75</v>
      </c>
      <c r="Q4004" s="13">
        <f>(((Table1[[#This Row],[deadline]]/60)/60)/24)+DATE(1970,1,1)</f>
        <v>41909.043530092589</v>
      </c>
      <c r="R4004" s="13">
        <f>(((Table1[[#This Row],[launched_at]]/60)/60)/24)+DATE(1970,1,1)</f>
        <v>41879.043530092589</v>
      </c>
      <c r="S4004" t="s">
        <v>8352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ROUND(SUM((Table1[[#This Row],[pledged]]/Table1[[#This Row],[goal]])*100),0)</f>
        <v>10</v>
      </c>
      <c r="P4005" s="8">
        <f>IFERROR(Table1[[#This Row],[pledged]]/Table1[[#This Row],[backers_count]],"0")</f>
        <v>100.5</v>
      </c>
      <c r="Q4005" s="13">
        <f>(((Table1[[#This Row],[deadline]]/60)/60)/24)+DATE(1970,1,1)</f>
        <v>42050.587349537032</v>
      </c>
      <c r="R4005" s="13">
        <f>(((Table1[[#This Row],[launched_at]]/60)/60)/24)+DATE(1970,1,1)</f>
        <v>42020.587349537032</v>
      </c>
      <c r="S4005" t="s">
        <v>8352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ROUND(SUM((Table1[[#This Row],[pledged]]/Table1[[#This Row],[goal]])*100),0)</f>
        <v>0</v>
      </c>
      <c r="P4006" s="8">
        <f>IFERROR(Table1[[#This Row],[pledged]]/Table1[[#This Row],[backers_count]],"0")</f>
        <v>1</v>
      </c>
      <c r="Q4006" s="13">
        <f>(((Table1[[#This Row],[deadline]]/60)/60)/24)+DATE(1970,1,1)</f>
        <v>41920.16269675926</v>
      </c>
      <c r="R4006" s="13">
        <f>(((Table1[[#This Row],[launched_at]]/60)/60)/24)+DATE(1970,1,1)</f>
        <v>41890.16269675926</v>
      </c>
      <c r="S4006" t="s">
        <v>8352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ROUND(SUM((Table1[[#This Row],[pledged]]/Table1[[#This Row],[goal]])*100),0)</f>
        <v>1</v>
      </c>
      <c r="P4007" s="8">
        <f>IFERROR(Table1[[#This Row],[pledged]]/Table1[[#This Row],[backers_count]],"0")</f>
        <v>20</v>
      </c>
      <c r="Q4007" s="13">
        <f>(((Table1[[#This Row],[deadline]]/60)/60)/24)+DATE(1970,1,1)</f>
        <v>41932.807696759257</v>
      </c>
      <c r="R4007" s="13">
        <f>(((Table1[[#This Row],[launched_at]]/60)/60)/24)+DATE(1970,1,1)</f>
        <v>41872.807696759257</v>
      </c>
      <c r="S4007" t="s">
        <v>8352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ROUND(SUM((Table1[[#This Row],[pledged]]/Table1[[#This Row],[goal]])*100),0)</f>
        <v>0</v>
      </c>
      <c r="P4008" s="8">
        <f>IFERROR(Table1[[#This Row],[pledged]]/Table1[[#This Row],[backers_count]],"0")</f>
        <v>2</v>
      </c>
      <c r="Q4008" s="13">
        <f>(((Table1[[#This Row],[deadline]]/60)/60)/24)+DATE(1970,1,1)</f>
        <v>42416.772997685184</v>
      </c>
      <c r="R4008" s="13">
        <f>(((Table1[[#This Row],[launched_at]]/60)/60)/24)+DATE(1970,1,1)</f>
        <v>42391.772997685184</v>
      </c>
      <c r="S4008" t="s">
        <v>8352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ROUND(SUM((Table1[[#This Row],[pledged]]/Table1[[#This Row],[goal]])*100),0)</f>
        <v>0</v>
      </c>
      <c r="P4009" s="8">
        <f>IFERROR(Table1[[#This Row],[pledged]]/Table1[[#This Row],[backers_count]],"0")</f>
        <v>5</v>
      </c>
      <c r="Q4009" s="13">
        <f>(((Table1[[#This Row],[deadline]]/60)/60)/24)+DATE(1970,1,1)</f>
        <v>41877.686111111114</v>
      </c>
      <c r="R4009" s="13">
        <f>(((Table1[[#This Row],[launched_at]]/60)/60)/24)+DATE(1970,1,1)</f>
        <v>41848.772928240738</v>
      </c>
      <c r="S4009" t="s">
        <v>8352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ROUND(SUM((Table1[[#This Row],[pledged]]/Table1[[#This Row],[goal]])*100),0)</f>
        <v>6</v>
      </c>
      <c r="P4010" s="8">
        <f>IFERROR(Table1[[#This Row],[pledged]]/Table1[[#This Row],[backers_count]],"0")</f>
        <v>15</v>
      </c>
      <c r="Q4010" s="13">
        <f>(((Table1[[#This Row],[deadline]]/60)/60)/24)+DATE(1970,1,1)</f>
        <v>42207.964201388888</v>
      </c>
      <c r="R4010" s="13">
        <f>(((Table1[[#This Row],[launched_at]]/60)/60)/24)+DATE(1970,1,1)</f>
        <v>42177.964201388888</v>
      </c>
      <c r="S4010" t="s">
        <v>8352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ROUND(SUM((Table1[[#This Row],[pledged]]/Table1[[#This Row],[goal]])*100),0)</f>
        <v>4</v>
      </c>
      <c r="P4011" s="8">
        <f>IFERROR(Table1[[#This Row],[pledged]]/Table1[[#This Row],[backers_count]],"0")</f>
        <v>25</v>
      </c>
      <c r="Q4011" s="13">
        <f>(((Table1[[#This Row],[deadline]]/60)/60)/24)+DATE(1970,1,1)</f>
        <v>41891.700925925928</v>
      </c>
      <c r="R4011" s="13">
        <f>(((Table1[[#This Row],[launched_at]]/60)/60)/24)+DATE(1970,1,1)</f>
        <v>41851.700925925928</v>
      </c>
      <c r="S4011" t="s">
        <v>8352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ROUND(SUM((Table1[[#This Row],[pledged]]/Table1[[#This Row],[goal]])*100),0)</f>
        <v>24</v>
      </c>
      <c r="P4012" s="8">
        <f>IFERROR(Table1[[#This Row],[pledged]]/Table1[[#This Row],[backers_count]],"0")</f>
        <v>45.842105263157897</v>
      </c>
      <c r="Q4012" s="13">
        <f>(((Table1[[#This Row],[deadline]]/60)/60)/24)+DATE(1970,1,1)</f>
        <v>41938.770439814813</v>
      </c>
      <c r="R4012" s="13">
        <f>(((Table1[[#This Row],[launched_at]]/60)/60)/24)+DATE(1970,1,1)</f>
        <v>41921.770439814813</v>
      </c>
      <c r="S4012" t="s">
        <v>8352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ROUND(SUM((Table1[[#This Row],[pledged]]/Table1[[#This Row],[goal]])*100),0)</f>
        <v>8</v>
      </c>
      <c r="P4013" s="8">
        <f>IFERROR(Table1[[#This Row],[pledged]]/Table1[[#This Row],[backers_count]],"0")</f>
        <v>4.75</v>
      </c>
      <c r="Q4013" s="13">
        <f>(((Table1[[#This Row],[deadline]]/60)/60)/24)+DATE(1970,1,1)</f>
        <v>42032.54488425926</v>
      </c>
      <c r="R4013" s="13">
        <f>(((Table1[[#This Row],[launched_at]]/60)/60)/24)+DATE(1970,1,1)</f>
        <v>42002.54488425926</v>
      </c>
      <c r="S4013" t="s">
        <v>8352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ROUND(SUM((Table1[[#This Row],[pledged]]/Table1[[#This Row],[goal]])*100),0)</f>
        <v>0</v>
      </c>
      <c r="P4014" s="8" t="str">
        <f>IFERROR(Table1[[#This Row],[pledged]]/Table1[[#This Row],[backers_count]],"0")</f>
        <v>0</v>
      </c>
      <c r="Q4014" s="13">
        <f>(((Table1[[#This Row],[deadline]]/60)/60)/24)+DATE(1970,1,1)</f>
        <v>42126.544548611113</v>
      </c>
      <c r="R4014" s="13">
        <f>(((Table1[[#This Row],[launched_at]]/60)/60)/24)+DATE(1970,1,1)</f>
        <v>42096.544548611113</v>
      </c>
      <c r="S4014" t="s">
        <v>8352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ROUND(SUM((Table1[[#This Row],[pledged]]/Table1[[#This Row],[goal]])*100),0)</f>
        <v>1</v>
      </c>
      <c r="P4015" s="8">
        <f>IFERROR(Table1[[#This Row],[pledged]]/Table1[[#This Row],[backers_count]],"0")</f>
        <v>13</v>
      </c>
      <c r="Q4015" s="13">
        <f>(((Table1[[#This Row],[deadline]]/60)/60)/24)+DATE(1970,1,1)</f>
        <v>42051.301192129627</v>
      </c>
      <c r="R4015" s="13">
        <f>(((Table1[[#This Row],[launched_at]]/60)/60)/24)+DATE(1970,1,1)</f>
        <v>42021.301192129627</v>
      </c>
      <c r="S4015" t="s">
        <v>8352</v>
      </c>
      <c r="T4015" t="s">
        <v>8316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ROUND(SUM((Table1[[#This Row],[pledged]]/Table1[[#This Row],[goal]])*100),0)</f>
        <v>0</v>
      </c>
      <c r="P4016" s="8" t="str">
        <f>IFERROR(Table1[[#This Row],[pledged]]/Table1[[#This Row],[backers_count]],"0")</f>
        <v>0</v>
      </c>
      <c r="Q4016" s="13">
        <f>(((Table1[[#This Row],[deadline]]/60)/60)/24)+DATE(1970,1,1)</f>
        <v>42434.246168981481</v>
      </c>
      <c r="R4016" s="13">
        <f>(((Table1[[#This Row],[launched_at]]/60)/60)/24)+DATE(1970,1,1)</f>
        <v>42419.246168981481</v>
      </c>
      <c r="S4016" t="s">
        <v>8352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ROUND(SUM((Table1[[#This Row],[pledged]]/Table1[[#This Row],[goal]])*100),0)</f>
        <v>0</v>
      </c>
      <c r="P4017" s="8">
        <f>IFERROR(Table1[[#This Row],[pledged]]/Table1[[#This Row],[backers_count]],"0")</f>
        <v>1</v>
      </c>
      <c r="Q4017" s="13">
        <f>(((Table1[[#This Row],[deadline]]/60)/60)/24)+DATE(1970,1,1)</f>
        <v>42204.780821759254</v>
      </c>
      <c r="R4017" s="13">
        <f>(((Table1[[#This Row],[launched_at]]/60)/60)/24)+DATE(1970,1,1)</f>
        <v>42174.780821759254</v>
      </c>
      <c r="S4017" t="s">
        <v>8352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ROUND(SUM((Table1[[#This Row],[pledged]]/Table1[[#This Row],[goal]])*100),0)</f>
        <v>14</v>
      </c>
      <c r="P4018" s="8">
        <f>IFERROR(Table1[[#This Row],[pledged]]/Table1[[#This Row],[backers_count]],"0")</f>
        <v>10</v>
      </c>
      <c r="Q4018" s="13">
        <f>(((Table1[[#This Row],[deadline]]/60)/60)/24)+DATE(1970,1,1)</f>
        <v>41899.872685185182</v>
      </c>
      <c r="R4018" s="13">
        <f>(((Table1[[#This Row],[launched_at]]/60)/60)/24)+DATE(1970,1,1)</f>
        <v>41869.872685185182</v>
      </c>
      <c r="S4018" t="s">
        <v>8352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ROUND(SUM((Table1[[#This Row],[pledged]]/Table1[[#This Row],[goal]])*100),0)</f>
        <v>1</v>
      </c>
      <c r="P4019" s="8">
        <f>IFERROR(Table1[[#This Row],[pledged]]/Table1[[#This Row],[backers_count]],"0")</f>
        <v>52.5</v>
      </c>
      <c r="Q4019" s="13">
        <f>(((Table1[[#This Row],[deadline]]/60)/60)/24)+DATE(1970,1,1)</f>
        <v>41886.672152777777</v>
      </c>
      <c r="R4019" s="13">
        <f>(((Table1[[#This Row],[launched_at]]/60)/60)/24)+DATE(1970,1,1)</f>
        <v>41856.672152777777</v>
      </c>
      <c r="S4019" t="s">
        <v>8352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ROUND(SUM((Table1[[#This Row],[pledged]]/Table1[[#This Row],[goal]])*100),0)</f>
        <v>9</v>
      </c>
      <c r="P4020" s="8">
        <f>IFERROR(Table1[[#This Row],[pledged]]/Table1[[#This Row],[backers_count]],"0")</f>
        <v>32.5</v>
      </c>
      <c r="Q4020" s="13">
        <f>(((Table1[[#This Row],[deadline]]/60)/60)/24)+DATE(1970,1,1)</f>
        <v>42650.91097222222</v>
      </c>
      <c r="R4020" s="13">
        <f>(((Table1[[#This Row],[launched_at]]/60)/60)/24)+DATE(1970,1,1)</f>
        <v>42620.91097222222</v>
      </c>
      <c r="S4020" t="s">
        <v>8352</v>
      </c>
      <c r="T4020" t="s">
        <v>8316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ROUND(SUM((Table1[[#This Row],[pledged]]/Table1[[#This Row],[goal]])*100),0)</f>
        <v>1</v>
      </c>
      <c r="P4021" s="8">
        <f>IFERROR(Table1[[#This Row],[pledged]]/Table1[[#This Row],[backers_count]],"0")</f>
        <v>7.25</v>
      </c>
      <c r="Q4021" s="13">
        <f>(((Table1[[#This Row],[deadline]]/60)/60)/24)+DATE(1970,1,1)</f>
        <v>42475.686111111107</v>
      </c>
      <c r="R4021" s="13">
        <f>(((Table1[[#This Row],[launched_at]]/60)/60)/24)+DATE(1970,1,1)</f>
        <v>42417.675879629634</v>
      </c>
      <c r="S4021" t="s">
        <v>8352</v>
      </c>
      <c r="T4021" t="s">
        <v>8316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ROUND(SUM((Table1[[#This Row],[pledged]]/Table1[[#This Row],[goal]])*100),0)</f>
        <v>17</v>
      </c>
      <c r="P4022" s="8">
        <f>IFERROR(Table1[[#This Row],[pledged]]/Table1[[#This Row],[backers_count]],"0")</f>
        <v>33.333333333333336</v>
      </c>
      <c r="Q4022" s="13">
        <f>(((Table1[[#This Row],[deadline]]/60)/60)/24)+DATE(1970,1,1)</f>
        <v>42087.149293981478</v>
      </c>
      <c r="R4022" s="13">
        <f>(((Table1[[#This Row],[launched_at]]/60)/60)/24)+DATE(1970,1,1)</f>
        <v>42057.190960648149</v>
      </c>
      <c r="S4022" t="s">
        <v>8352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ROUND(SUM((Table1[[#This Row],[pledged]]/Table1[[#This Row],[goal]])*100),0)</f>
        <v>1</v>
      </c>
      <c r="P4023" s="8">
        <f>IFERROR(Table1[[#This Row],[pledged]]/Table1[[#This Row],[backers_count]],"0")</f>
        <v>62.5</v>
      </c>
      <c r="Q4023" s="13">
        <f>(((Table1[[#This Row],[deadline]]/60)/60)/24)+DATE(1970,1,1)</f>
        <v>41938.911550925928</v>
      </c>
      <c r="R4023" s="13">
        <f>(((Table1[[#This Row],[launched_at]]/60)/60)/24)+DATE(1970,1,1)</f>
        <v>41878.911550925928</v>
      </c>
      <c r="S4023" t="s">
        <v>8352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ROUND(SUM((Table1[[#This Row],[pledged]]/Table1[[#This Row],[goal]])*100),0)</f>
        <v>70</v>
      </c>
      <c r="P4024" s="8">
        <f>IFERROR(Table1[[#This Row],[pledged]]/Table1[[#This Row],[backers_count]],"0")</f>
        <v>63.558375634517766</v>
      </c>
      <c r="Q4024" s="13">
        <f>(((Table1[[#This Row],[deadline]]/60)/60)/24)+DATE(1970,1,1)</f>
        <v>42036.120833333334</v>
      </c>
      <c r="R4024" s="13">
        <f>(((Table1[[#This Row],[launched_at]]/60)/60)/24)+DATE(1970,1,1)</f>
        <v>41990.584108796291</v>
      </c>
      <c r="S4024" t="s">
        <v>8352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ROUND(SUM((Table1[[#This Row],[pledged]]/Table1[[#This Row],[goal]])*100),0)</f>
        <v>0</v>
      </c>
      <c r="P4025" s="8" t="str">
        <f>IFERROR(Table1[[#This Row],[pledged]]/Table1[[#This Row],[backers_count]],"0")</f>
        <v>0</v>
      </c>
      <c r="Q4025" s="13">
        <f>(((Table1[[#This Row],[deadline]]/60)/60)/24)+DATE(1970,1,1)</f>
        <v>42453.957905092597</v>
      </c>
      <c r="R4025" s="13">
        <f>(((Table1[[#This Row],[launched_at]]/60)/60)/24)+DATE(1970,1,1)</f>
        <v>42408.999571759254</v>
      </c>
      <c r="S4025" t="s">
        <v>8352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ROUND(SUM((Table1[[#This Row],[pledged]]/Table1[[#This Row],[goal]])*100),0)</f>
        <v>1</v>
      </c>
      <c r="P4026" s="8">
        <f>IFERROR(Table1[[#This Row],[pledged]]/Table1[[#This Row],[backers_count]],"0")</f>
        <v>10</v>
      </c>
      <c r="Q4026" s="13">
        <f>(((Table1[[#This Row],[deadline]]/60)/60)/24)+DATE(1970,1,1)</f>
        <v>42247.670104166667</v>
      </c>
      <c r="R4026" s="13">
        <f>(((Table1[[#This Row],[launched_at]]/60)/60)/24)+DATE(1970,1,1)</f>
        <v>42217.670104166667</v>
      </c>
      <c r="S4026" t="s">
        <v>8352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ROUND(SUM((Table1[[#This Row],[pledged]]/Table1[[#This Row],[goal]])*100),0)</f>
        <v>5</v>
      </c>
      <c r="P4027" s="8">
        <f>IFERROR(Table1[[#This Row],[pledged]]/Table1[[#This Row],[backers_count]],"0")</f>
        <v>62.5</v>
      </c>
      <c r="Q4027" s="13">
        <f>(((Table1[[#This Row],[deadline]]/60)/60)/24)+DATE(1970,1,1)</f>
        <v>42211.237685185188</v>
      </c>
      <c r="R4027" s="13">
        <f>(((Table1[[#This Row],[launched_at]]/60)/60)/24)+DATE(1970,1,1)</f>
        <v>42151.237685185188</v>
      </c>
      <c r="S4027" t="s">
        <v>8352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ROUND(SUM((Table1[[#This Row],[pledged]]/Table1[[#This Row],[goal]])*100),0)</f>
        <v>0</v>
      </c>
      <c r="P4028" s="8" t="str">
        <f>IFERROR(Table1[[#This Row],[pledged]]/Table1[[#This Row],[backers_count]],"0")</f>
        <v>0</v>
      </c>
      <c r="Q4028" s="13">
        <f>(((Table1[[#This Row],[deadline]]/60)/60)/24)+DATE(1970,1,1)</f>
        <v>42342.697210648148</v>
      </c>
      <c r="R4028" s="13">
        <f>(((Table1[[#This Row],[launched_at]]/60)/60)/24)+DATE(1970,1,1)</f>
        <v>42282.655543981484</v>
      </c>
      <c r="S4028" t="s">
        <v>8352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ROUND(SUM((Table1[[#This Row],[pledged]]/Table1[[#This Row],[goal]])*100),0)</f>
        <v>7</v>
      </c>
      <c r="P4029" s="8">
        <f>IFERROR(Table1[[#This Row],[pledged]]/Table1[[#This Row],[backers_count]],"0")</f>
        <v>30.714285714285715</v>
      </c>
      <c r="Q4029" s="13">
        <f>(((Table1[[#This Row],[deadline]]/60)/60)/24)+DATE(1970,1,1)</f>
        <v>42789.041666666672</v>
      </c>
      <c r="R4029" s="13">
        <f>(((Table1[[#This Row],[launched_at]]/60)/60)/24)+DATE(1970,1,1)</f>
        <v>42768.97084490741</v>
      </c>
      <c r="S4029" t="s">
        <v>8352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ROUND(SUM((Table1[[#This Row],[pledged]]/Table1[[#This Row],[goal]])*100),0)</f>
        <v>28</v>
      </c>
      <c r="P4030" s="8">
        <f>IFERROR(Table1[[#This Row],[pledged]]/Table1[[#This Row],[backers_count]],"0")</f>
        <v>51</v>
      </c>
      <c r="Q4030" s="13">
        <f>(((Table1[[#This Row],[deadline]]/60)/60)/24)+DATE(1970,1,1)</f>
        <v>41795.938657407409</v>
      </c>
      <c r="R4030" s="13">
        <f>(((Table1[[#This Row],[launched_at]]/60)/60)/24)+DATE(1970,1,1)</f>
        <v>41765.938657407409</v>
      </c>
      <c r="S4030" t="s">
        <v>8352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ROUND(SUM((Table1[[#This Row],[pledged]]/Table1[[#This Row],[goal]])*100),0)</f>
        <v>0</v>
      </c>
      <c r="P4031" s="8" t="str">
        <f>IFERROR(Table1[[#This Row],[pledged]]/Table1[[#This Row],[backers_count]],"0")</f>
        <v>0</v>
      </c>
      <c r="Q4031" s="13">
        <f>(((Table1[[#This Row],[deadline]]/60)/60)/24)+DATE(1970,1,1)</f>
        <v>42352.025115740747</v>
      </c>
      <c r="R4031" s="13">
        <f>(((Table1[[#This Row],[launched_at]]/60)/60)/24)+DATE(1970,1,1)</f>
        <v>42322.025115740747</v>
      </c>
      <c r="S4031" t="s">
        <v>8352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ROUND(SUM((Table1[[#This Row],[pledged]]/Table1[[#This Row],[goal]])*100),0)</f>
        <v>16</v>
      </c>
      <c r="P4032" s="8">
        <f>IFERROR(Table1[[#This Row],[pledged]]/Table1[[#This Row],[backers_count]],"0")</f>
        <v>66.666666666666671</v>
      </c>
      <c r="Q4032" s="13">
        <f>(((Table1[[#This Row],[deadline]]/60)/60)/24)+DATE(1970,1,1)</f>
        <v>42403.784027777772</v>
      </c>
      <c r="R4032" s="13">
        <f>(((Table1[[#This Row],[launched_at]]/60)/60)/24)+DATE(1970,1,1)</f>
        <v>42374.655081018514</v>
      </c>
      <c r="S4032" t="s">
        <v>8352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ROUND(SUM((Table1[[#This Row],[pledged]]/Table1[[#This Row],[goal]])*100),0)</f>
        <v>0</v>
      </c>
      <c r="P4033" s="8" t="str">
        <f>IFERROR(Table1[[#This Row],[pledged]]/Table1[[#This Row],[backers_count]],"0")</f>
        <v>0</v>
      </c>
      <c r="Q4033" s="13">
        <f>(((Table1[[#This Row],[deadline]]/60)/60)/24)+DATE(1970,1,1)</f>
        <v>41991.626898148148</v>
      </c>
      <c r="R4033" s="13">
        <f>(((Table1[[#This Row],[launched_at]]/60)/60)/24)+DATE(1970,1,1)</f>
        <v>41941.585231481484</v>
      </c>
      <c r="S4033" t="s">
        <v>8352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ROUND(SUM((Table1[[#This Row],[pledged]]/Table1[[#This Row],[goal]])*100),0)</f>
        <v>7</v>
      </c>
      <c r="P4034" s="8">
        <f>IFERROR(Table1[[#This Row],[pledged]]/Table1[[#This Row],[backers_count]],"0")</f>
        <v>59</v>
      </c>
      <c r="Q4034" s="13">
        <f>(((Table1[[#This Row],[deadline]]/60)/60)/24)+DATE(1970,1,1)</f>
        <v>42353.85087962963</v>
      </c>
      <c r="R4034" s="13">
        <f>(((Table1[[#This Row],[launched_at]]/60)/60)/24)+DATE(1970,1,1)</f>
        <v>42293.809212962966</v>
      </c>
      <c r="S4034" t="s">
        <v>8352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ROUND(SUM((Table1[[#This Row],[pledged]]/Table1[[#This Row],[goal]])*100),0)</f>
        <v>26</v>
      </c>
      <c r="P4035" s="8">
        <f>IFERROR(Table1[[#This Row],[pledged]]/Table1[[#This Row],[backers_count]],"0")</f>
        <v>65.340319148936175</v>
      </c>
      <c r="Q4035" s="13">
        <f>(((Table1[[#This Row],[deadline]]/60)/60)/24)+DATE(1970,1,1)</f>
        <v>42645.375</v>
      </c>
      <c r="R4035" s="13">
        <f>(((Table1[[#This Row],[launched_at]]/60)/60)/24)+DATE(1970,1,1)</f>
        <v>42614.268796296295</v>
      </c>
      <c r="S4035" t="s">
        <v>8352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ROUND(SUM((Table1[[#This Row],[pledged]]/Table1[[#This Row],[goal]])*100),0)</f>
        <v>1</v>
      </c>
      <c r="P4036" s="8">
        <f>IFERROR(Table1[[#This Row],[pledged]]/Table1[[#This Row],[backers_count]],"0")</f>
        <v>100</v>
      </c>
      <c r="Q4036" s="13">
        <f>(((Table1[[#This Row],[deadline]]/60)/60)/24)+DATE(1970,1,1)</f>
        <v>42097.905671296292</v>
      </c>
      <c r="R4036" s="13">
        <f>(((Table1[[#This Row],[launched_at]]/60)/60)/24)+DATE(1970,1,1)</f>
        <v>42067.947337962964</v>
      </c>
      <c r="S4036" t="s">
        <v>8352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ROUND(SUM((Table1[[#This Row],[pledged]]/Table1[[#This Row],[goal]])*100),0)</f>
        <v>37</v>
      </c>
      <c r="P4037" s="8">
        <f>IFERROR(Table1[[#This Row],[pledged]]/Table1[[#This Row],[backers_count]],"0")</f>
        <v>147.4</v>
      </c>
      <c r="Q4037" s="13">
        <f>(((Table1[[#This Row],[deadline]]/60)/60)/24)+DATE(1970,1,1)</f>
        <v>41933.882951388885</v>
      </c>
      <c r="R4037" s="13">
        <f>(((Table1[[#This Row],[launched_at]]/60)/60)/24)+DATE(1970,1,1)</f>
        <v>41903.882951388885</v>
      </c>
      <c r="S4037" t="s">
        <v>8352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ROUND(SUM((Table1[[#This Row],[pledged]]/Table1[[#This Row],[goal]])*100),0)</f>
        <v>47</v>
      </c>
      <c r="P4038" s="8">
        <f>IFERROR(Table1[[#This Row],[pledged]]/Table1[[#This Row],[backers_count]],"0")</f>
        <v>166.05882352941177</v>
      </c>
      <c r="Q4038" s="13">
        <f>(((Table1[[#This Row],[deadline]]/60)/60)/24)+DATE(1970,1,1)</f>
        <v>41821.9375</v>
      </c>
      <c r="R4038" s="13">
        <f>(((Table1[[#This Row],[launched_at]]/60)/60)/24)+DATE(1970,1,1)</f>
        <v>41804.937083333331</v>
      </c>
      <c r="S4038" t="s">
        <v>8352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ROUND(SUM((Table1[[#This Row],[pledged]]/Table1[[#This Row],[goal]])*100),0)</f>
        <v>11</v>
      </c>
      <c r="P4039" s="8">
        <f>IFERROR(Table1[[#This Row],[pledged]]/Table1[[#This Row],[backers_count]],"0")</f>
        <v>40</v>
      </c>
      <c r="Q4039" s="13">
        <f>(((Table1[[#This Row],[deadline]]/60)/60)/24)+DATE(1970,1,1)</f>
        <v>42514.600694444445</v>
      </c>
      <c r="R4039" s="13">
        <f>(((Table1[[#This Row],[launched_at]]/60)/60)/24)+DATE(1970,1,1)</f>
        <v>42497.070775462969</v>
      </c>
      <c r="S4039" t="s">
        <v>8352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ROUND(SUM((Table1[[#This Row],[pledged]]/Table1[[#This Row],[goal]])*100),0)</f>
        <v>12</v>
      </c>
      <c r="P4040" s="8">
        <f>IFERROR(Table1[[#This Row],[pledged]]/Table1[[#This Row],[backers_count]],"0")</f>
        <v>75.25</v>
      </c>
      <c r="Q4040" s="13">
        <f>(((Table1[[#This Row],[deadline]]/60)/60)/24)+DATE(1970,1,1)</f>
        <v>41929.798726851855</v>
      </c>
      <c r="R4040" s="13">
        <f>(((Table1[[#This Row],[launched_at]]/60)/60)/24)+DATE(1970,1,1)</f>
        <v>41869.798726851855</v>
      </c>
      <c r="S4040" t="s">
        <v>8352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ROUND(SUM((Table1[[#This Row],[pledged]]/Table1[[#This Row],[goal]])*100),0)</f>
        <v>60</v>
      </c>
      <c r="P4041" s="8">
        <f>IFERROR(Table1[[#This Row],[pledged]]/Table1[[#This Row],[backers_count]],"0")</f>
        <v>60</v>
      </c>
      <c r="Q4041" s="13">
        <f>(((Table1[[#This Row],[deadline]]/60)/60)/24)+DATE(1970,1,1)</f>
        <v>42339.249305555553</v>
      </c>
      <c r="R4041" s="13">
        <f>(((Table1[[#This Row],[launched_at]]/60)/60)/24)+DATE(1970,1,1)</f>
        <v>42305.670914351853</v>
      </c>
      <c r="S4041" t="s">
        <v>8352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ROUND(SUM((Table1[[#This Row],[pledged]]/Table1[[#This Row],[goal]])*100),0)</f>
        <v>31</v>
      </c>
      <c r="P4042" s="8">
        <f>IFERROR(Table1[[#This Row],[pledged]]/Table1[[#This Row],[backers_count]],"0")</f>
        <v>1250</v>
      </c>
      <c r="Q4042" s="13">
        <f>(((Table1[[#This Row],[deadline]]/60)/60)/24)+DATE(1970,1,1)</f>
        <v>42203.125</v>
      </c>
      <c r="R4042" s="13">
        <f>(((Table1[[#This Row],[launched_at]]/60)/60)/24)+DATE(1970,1,1)</f>
        <v>42144.231527777782</v>
      </c>
      <c r="S4042" t="s">
        <v>8352</v>
      </c>
      <c r="T4042" t="s">
        <v>8316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ROUND(SUM((Table1[[#This Row],[pledged]]/Table1[[#This Row],[goal]])*100),0)</f>
        <v>0</v>
      </c>
      <c r="P4043" s="8">
        <f>IFERROR(Table1[[#This Row],[pledged]]/Table1[[#This Row],[backers_count]],"0")</f>
        <v>10.5</v>
      </c>
      <c r="Q4043" s="13">
        <f>(((Table1[[#This Row],[deadline]]/60)/60)/24)+DATE(1970,1,1)</f>
        <v>42619.474004629628</v>
      </c>
      <c r="R4043" s="13">
        <f>(((Table1[[#This Row],[launched_at]]/60)/60)/24)+DATE(1970,1,1)</f>
        <v>42559.474004629628</v>
      </c>
      <c r="S4043" t="s">
        <v>8352</v>
      </c>
      <c r="T4043" t="s">
        <v>8316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ROUND(SUM((Table1[[#This Row],[pledged]]/Table1[[#This Row],[goal]])*100),0)</f>
        <v>0</v>
      </c>
      <c r="P4044" s="8">
        <f>IFERROR(Table1[[#This Row],[pledged]]/Table1[[#This Row],[backers_count]],"0")</f>
        <v>7</v>
      </c>
      <c r="Q4044" s="13">
        <f>(((Table1[[#This Row],[deadline]]/60)/60)/24)+DATE(1970,1,1)</f>
        <v>42024.802777777775</v>
      </c>
      <c r="R4044" s="13">
        <f>(((Table1[[#This Row],[launched_at]]/60)/60)/24)+DATE(1970,1,1)</f>
        <v>41995.084074074075</v>
      </c>
      <c r="S4044" t="s">
        <v>8352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ROUND(SUM((Table1[[#This Row],[pledged]]/Table1[[#This Row],[goal]])*100),0)</f>
        <v>0</v>
      </c>
      <c r="P4045" s="8" t="str">
        <f>IFERROR(Table1[[#This Row],[pledged]]/Table1[[#This Row],[backers_count]],"0")</f>
        <v>0</v>
      </c>
      <c r="Q4045" s="13">
        <f>(((Table1[[#This Row],[deadline]]/60)/60)/24)+DATE(1970,1,1)</f>
        <v>41963.957465277781</v>
      </c>
      <c r="R4045" s="13">
        <f>(((Table1[[#This Row],[launched_at]]/60)/60)/24)+DATE(1970,1,1)</f>
        <v>41948.957465277781</v>
      </c>
      <c r="S4045" t="s">
        <v>8352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ROUND(SUM((Table1[[#This Row],[pledged]]/Table1[[#This Row],[goal]])*100),0)</f>
        <v>38</v>
      </c>
      <c r="P4046" s="8">
        <f>IFERROR(Table1[[#This Row],[pledged]]/Table1[[#This Row],[backers_count]],"0")</f>
        <v>56.25</v>
      </c>
      <c r="Q4046" s="13">
        <f>(((Table1[[#This Row],[deadline]]/60)/60)/24)+DATE(1970,1,1)</f>
        <v>42104.208333333328</v>
      </c>
      <c r="R4046" s="13">
        <f>(((Table1[[#This Row],[launched_at]]/60)/60)/24)+DATE(1970,1,1)</f>
        <v>42074.219699074078</v>
      </c>
      <c r="S4046" t="s">
        <v>8352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ROUND(SUM((Table1[[#This Row],[pledged]]/Table1[[#This Row],[goal]])*100),0)</f>
        <v>0</v>
      </c>
      <c r="P4047" s="8">
        <f>IFERROR(Table1[[#This Row],[pledged]]/Table1[[#This Row],[backers_count]],"0")</f>
        <v>1</v>
      </c>
      <c r="Q4047" s="13">
        <f>(((Table1[[#This Row],[deadline]]/60)/60)/24)+DATE(1970,1,1)</f>
        <v>41872.201261574075</v>
      </c>
      <c r="R4047" s="13">
        <f>(((Table1[[#This Row],[launched_at]]/60)/60)/24)+DATE(1970,1,1)</f>
        <v>41842.201261574075</v>
      </c>
      <c r="S4047" t="s">
        <v>8352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ROUND(SUM((Table1[[#This Row],[pledged]]/Table1[[#This Row],[goal]])*100),0)</f>
        <v>8</v>
      </c>
      <c r="P4048" s="8">
        <f>IFERROR(Table1[[#This Row],[pledged]]/Table1[[#This Row],[backers_count]],"0")</f>
        <v>38.333333333333336</v>
      </c>
      <c r="Q4048" s="13">
        <f>(((Table1[[#This Row],[deadline]]/60)/60)/24)+DATE(1970,1,1)</f>
        <v>41934.650578703702</v>
      </c>
      <c r="R4048" s="13">
        <f>(((Table1[[#This Row],[launched_at]]/60)/60)/24)+DATE(1970,1,1)</f>
        <v>41904.650578703702</v>
      </c>
      <c r="S4048" t="s">
        <v>8352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ROUND(SUM((Table1[[#This Row],[pledged]]/Table1[[#This Row],[goal]])*100),0)</f>
        <v>2</v>
      </c>
      <c r="P4049" s="8">
        <f>IFERROR(Table1[[#This Row],[pledged]]/Table1[[#This Row],[backers_count]],"0")</f>
        <v>27.5</v>
      </c>
      <c r="Q4049" s="13">
        <f>(((Table1[[#This Row],[deadline]]/60)/60)/24)+DATE(1970,1,1)</f>
        <v>42015.041666666672</v>
      </c>
      <c r="R4049" s="13">
        <f>(((Table1[[#This Row],[launched_at]]/60)/60)/24)+DATE(1970,1,1)</f>
        <v>41991.022488425922</v>
      </c>
      <c r="S4049" t="s">
        <v>8352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ROUND(SUM((Table1[[#This Row],[pledged]]/Table1[[#This Row],[goal]])*100),0)</f>
        <v>18</v>
      </c>
      <c r="P4050" s="8">
        <f>IFERROR(Table1[[#This Row],[pledged]]/Table1[[#This Row],[backers_count]],"0")</f>
        <v>32.978021978021978</v>
      </c>
      <c r="Q4050" s="13">
        <f>(((Table1[[#This Row],[deadline]]/60)/60)/24)+DATE(1970,1,1)</f>
        <v>42471.467442129629</v>
      </c>
      <c r="R4050" s="13">
        <f>(((Table1[[#This Row],[launched_at]]/60)/60)/24)+DATE(1970,1,1)</f>
        <v>42436.509108796294</v>
      </c>
      <c r="S4050" t="s">
        <v>8352</v>
      </c>
      <c r="T4050" t="s">
        <v>8316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ROUND(SUM((Table1[[#This Row],[pledged]]/Table1[[#This Row],[goal]])*100),0)</f>
        <v>0</v>
      </c>
      <c r="P4051" s="8">
        <f>IFERROR(Table1[[#This Row],[pledged]]/Table1[[#This Row],[backers_count]],"0")</f>
        <v>16</v>
      </c>
      <c r="Q4051" s="13">
        <f>(((Table1[[#This Row],[deadline]]/60)/60)/24)+DATE(1970,1,1)</f>
        <v>42199.958506944444</v>
      </c>
      <c r="R4051" s="13">
        <f>(((Table1[[#This Row],[launched_at]]/60)/60)/24)+DATE(1970,1,1)</f>
        <v>42169.958506944444</v>
      </c>
      <c r="S4051" t="s">
        <v>8352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ROUND(SUM((Table1[[#This Row],[pledged]]/Table1[[#This Row],[goal]])*100),0)</f>
        <v>0</v>
      </c>
      <c r="P4052" s="8">
        <f>IFERROR(Table1[[#This Row],[pledged]]/Table1[[#This Row],[backers_count]],"0")</f>
        <v>1</v>
      </c>
      <c r="Q4052" s="13">
        <f>(((Table1[[#This Row],[deadline]]/60)/60)/24)+DATE(1970,1,1)</f>
        <v>41935.636469907404</v>
      </c>
      <c r="R4052" s="13">
        <f>(((Table1[[#This Row],[launched_at]]/60)/60)/24)+DATE(1970,1,1)</f>
        <v>41905.636469907404</v>
      </c>
      <c r="S4052" t="s">
        <v>8352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ROUND(SUM((Table1[[#This Row],[pledged]]/Table1[[#This Row],[goal]])*100),0)</f>
        <v>0</v>
      </c>
      <c r="P4053" s="8" t="str">
        <f>IFERROR(Table1[[#This Row],[pledged]]/Table1[[#This Row],[backers_count]],"0")</f>
        <v>0</v>
      </c>
      <c r="Q4053" s="13">
        <f>(((Table1[[#This Row],[deadline]]/60)/60)/24)+DATE(1970,1,1)</f>
        <v>41768.286805555559</v>
      </c>
      <c r="R4053" s="13">
        <f>(((Table1[[#This Row],[launched_at]]/60)/60)/24)+DATE(1970,1,1)</f>
        <v>41761.810150462967</v>
      </c>
      <c r="S4053" t="s">
        <v>8352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ROUND(SUM((Table1[[#This Row],[pledged]]/Table1[[#This Row],[goal]])*100),0)</f>
        <v>38</v>
      </c>
      <c r="P4054" s="8">
        <f>IFERROR(Table1[[#This Row],[pledged]]/Table1[[#This Row],[backers_count]],"0")</f>
        <v>86.615384615384613</v>
      </c>
      <c r="Q4054" s="13">
        <f>(((Table1[[#This Row],[deadline]]/60)/60)/24)+DATE(1970,1,1)</f>
        <v>41925.878657407404</v>
      </c>
      <c r="R4054" s="13">
        <f>(((Table1[[#This Row],[launched_at]]/60)/60)/24)+DATE(1970,1,1)</f>
        <v>41865.878657407404</v>
      </c>
      <c r="S4054" t="s">
        <v>8352</v>
      </c>
      <c r="T4054" t="s">
        <v>8316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ROUND(SUM((Table1[[#This Row],[pledged]]/Table1[[#This Row],[goal]])*100),0)</f>
        <v>22</v>
      </c>
      <c r="P4055" s="8">
        <f>IFERROR(Table1[[#This Row],[pledged]]/Table1[[#This Row],[backers_count]],"0")</f>
        <v>55</v>
      </c>
      <c r="Q4055" s="13">
        <f>(((Table1[[#This Row],[deadline]]/60)/60)/24)+DATE(1970,1,1)</f>
        <v>41958.833333333328</v>
      </c>
      <c r="R4055" s="13">
        <f>(((Table1[[#This Row],[launched_at]]/60)/60)/24)+DATE(1970,1,1)</f>
        <v>41928.690138888887</v>
      </c>
      <c r="S4055" t="s">
        <v>8352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ROUND(SUM((Table1[[#This Row],[pledged]]/Table1[[#This Row],[goal]])*100),0)</f>
        <v>0</v>
      </c>
      <c r="P4056" s="8" t="str">
        <f>IFERROR(Table1[[#This Row],[pledged]]/Table1[[#This Row],[backers_count]],"0")</f>
        <v>0</v>
      </c>
      <c r="Q4056" s="13">
        <f>(((Table1[[#This Row],[deadline]]/60)/60)/24)+DATE(1970,1,1)</f>
        <v>42644.166666666672</v>
      </c>
      <c r="R4056" s="13">
        <f>(((Table1[[#This Row],[launched_at]]/60)/60)/24)+DATE(1970,1,1)</f>
        <v>42613.841261574074</v>
      </c>
      <c r="S4056" t="s">
        <v>8352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ROUND(SUM((Table1[[#This Row],[pledged]]/Table1[[#This Row],[goal]])*100),0)</f>
        <v>18</v>
      </c>
      <c r="P4057" s="8">
        <f>IFERROR(Table1[[#This Row],[pledged]]/Table1[[#This Row],[backers_count]],"0")</f>
        <v>41.952380952380949</v>
      </c>
      <c r="Q4057" s="13">
        <f>(((Table1[[#This Row],[deadline]]/60)/60)/24)+DATE(1970,1,1)</f>
        <v>41809.648506944446</v>
      </c>
      <c r="R4057" s="13">
        <f>(((Table1[[#This Row],[launched_at]]/60)/60)/24)+DATE(1970,1,1)</f>
        <v>41779.648506944446</v>
      </c>
      <c r="S4057" t="s">
        <v>8352</v>
      </c>
      <c r="T4057" t="s">
        <v>8316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ROUND(SUM((Table1[[#This Row],[pledged]]/Table1[[#This Row],[goal]])*100),0)</f>
        <v>53</v>
      </c>
      <c r="P4058" s="8">
        <f>IFERROR(Table1[[#This Row],[pledged]]/Table1[[#This Row],[backers_count]],"0")</f>
        <v>88.333333333333329</v>
      </c>
      <c r="Q4058" s="13">
        <f>(((Table1[[#This Row],[deadline]]/60)/60)/24)+DATE(1970,1,1)</f>
        <v>42554.832638888889</v>
      </c>
      <c r="R4058" s="13">
        <f>(((Table1[[#This Row],[launched_at]]/60)/60)/24)+DATE(1970,1,1)</f>
        <v>42534.933321759265</v>
      </c>
      <c r="S4058" t="s">
        <v>8352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ROUND(SUM((Table1[[#This Row],[pledged]]/Table1[[#This Row],[goal]])*100),0)</f>
        <v>22</v>
      </c>
      <c r="P4059" s="8">
        <f>IFERROR(Table1[[#This Row],[pledged]]/Table1[[#This Row],[backers_count]],"0")</f>
        <v>129.16666666666666</v>
      </c>
      <c r="Q4059" s="13">
        <f>(((Table1[[#This Row],[deadline]]/60)/60)/24)+DATE(1970,1,1)</f>
        <v>42333.958333333328</v>
      </c>
      <c r="R4059" s="13">
        <f>(((Table1[[#This Row],[launched_at]]/60)/60)/24)+DATE(1970,1,1)</f>
        <v>42310.968518518523</v>
      </c>
      <c r="S4059" t="s">
        <v>8352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ROUND(SUM((Table1[[#This Row],[pledged]]/Table1[[#This Row],[goal]])*100),0)</f>
        <v>3</v>
      </c>
      <c r="P4060" s="8">
        <f>IFERROR(Table1[[#This Row],[pledged]]/Table1[[#This Row],[backers_count]],"0")</f>
        <v>23.75</v>
      </c>
      <c r="Q4060" s="13">
        <f>(((Table1[[#This Row],[deadline]]/60)/60)/24)+DATE(1970,1,1)</f>
        <v>42461.165972222225</v>
      </c>
      <c r="R4060" s="13">
        <f>(((Table1[[#This Row],[launched_at]]/60)/60)/24)+DATE(1970,1,1)</f>
        <v>42446.060694444444</v>
      </c>
      <c r="S4060" t="s">
        <v>8352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ROUND(SUM((Table1[[#This Row],[pledged]]/Table1[[#This Row],[goal]])*100),0)</f>
        <v>3</v>
      </c>
      <c r="P4061" s="8">
        <f>IFERROR(Table1[[#This Row],[pledged]]/Table1[[#This Row],[backers_count]],"0")</f>
        <v>35.714285714285715</v>
      </c>
      <c r="Q4061" s="13">
        <f>(((Table1[[#This Row],[deadline]]/60)/60)/24)+DATE(1970,1,1)</f>
        <v>41898.125</v>
      </c>
      <c r="R4061" s="13">
        <f>(((Table1[[#This Row],[launched_at]]/60)/60)/24)+DATE(1970,1,1)</f>
        <v>41866.640648148146</v>
      </c>
      <c r="S4061" t="s">
        <v>8352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ROUND(SUM((Table1[[#This Row],[pledged]]/Table1[[#This Row],[goal]])*100),0)</f>
        <v>3</v>
      </c>
      <c r="P4062" s="8">
        <f>IFERROR(Table1[[#This Row],[pledged]]/Table1[[#This Row],[backers_count]],"0")</f>
        <v>57</v>
      </c>
      <c r="Q4062" s="13">
        <f>(((Table1[[#This Row],[deadline]]/60)/60)/24)+DATE(1970,1,1)</f>
        <v>41813.666666666664</v>
      </c>
      <c r="R4062" s="13">
        <f>(((Table1[[#This Row],[launched_at]]/60)/60)/24)+DATE(1970,1,1)</f>
        <v>41779.695092592592</v>
      </c>
      <c r="S4062" t="s">
        <v>8352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ROUND(SUM((Table1[[#This Row],[pledged]]/Table1[[#This Row],[goal]])*100),0)</f>
        <v>0</v>
      </c>
      <c r="P4063" s="8" t="str">
        <f>IFERROR(Table1[[#This Row],[pledged]]/Table1[[#This Row],[backers_count]],"0")</f>
        <v>0</v>
      </c>
      <c r="Q4063" s="13">
        <f>(((Table1[[#This Row],[deadline]]/60)/60)/24)+DATE(1970,1,1)</f>
        <v>42481.099803240737</v>
      </c>
      <c r="R4063" s="13">
        <f>(((Table1[[#This Row],[launched_at]]/60)/60)/24)+DATE(1970,1,1)</f>
        <v>42421.141469907408</v>
      </c>
      <c r="S4063" t="s">
        <v>8352</v>
      </c>
      <c r="T4063" t="s">
        <v>8316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ROUND(SUM((Table1[[#This Row],[pledged]]/Table1[[#This Row],[goal]])*100),0)</f>
        <v>2</v>
      </c>
      <c r="P4064" s="8">
        <f>IFERROR(Table1[[#This Row],[pledged]]/Table1[[#This Row],[backers_count]],"0")</f>
        <v>163.33333333333334</v>
      </c>
      <c r="Q4064" s="13">
        <f>(((Table1[[#This Row],[deadline]]/60)/60)/24)+DATE(1970,1,1)</f>
        <v>42553.739212962959</v>
      </c>
      <c r="R4064" s="13">
        <f>(((Table1[[#This Row],[launched_at]]/60)/60)/24)+DATE(1970,1,1)</f>
        <v>42523.739212962959</v>
      </c>
      <c r="S4064" t="s">
        <v>8352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ROUND(SUM((Table1[[#This Row],[pledged]]/Table1[[#This Row],[goal]])*100),0)</f>
        <v>1</v>
      </c>
      <c r="P4065" s="8">
        <f>IFERROR(Table1[[#This Row],[pledged]]/Table1[[#This Row],[backers_count]],"0")</f>
        <v>15</v>
      </c>
      <c r="Q4065" s="13">
        <f>(((Table1[[#This Row],[deadline]]/60)/60)/24)+DATE(1970,1,1)</f>
        <v>41817.681527777779</v>
      </c>
      <c r="R4065" s="13">
        <f>(((Table1[[#This Row],[launched_at]]/60)/60)/24)+DATE(1970,1,1)</f>
        <v>41787.681527777779</v>
      </c>
      <c r="S4065" t="s">
        <v>8352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ROUND(SUM((Table1[[#This Row],[pledged]]/Table1[[#This Row],[goal]])*100),0)</f>
        <v>19</v>
      </c>
      <c r="P4066" s="8">
        <f>IFERROR(Table1[[#This Row],[pledged]]/Table1[[#This Row],[backers_count]],"0")</f>
        <v>64.166666666666671</v>
      </c>
      <c r="Q4066" s="13">
        <f>(((Table1[[#This Row],[deadline]]/60)/60)/24)+DATE(1970,1,1)</f>
        <v>42123.588263888887</v>
      </c>
      <c r="R4066" s="13">
        <f>(((Table1[[#This Row],[launched_at]]/60)/60)/24)+DATE(1970,1,1)</f>
        <v>42093.588263888887</v>
      </c>
      <c r="S4066" t="s">
        <v>8352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ROUND(SUM((Table1[[#This Row],[pledged]]/Table1[[#This Row],[goal]])*100),0)</f>
        <v>1</v>
      </c>
      <c r="P4067" s="8">
        <f>IFERROR(Table1[[#This Row],[pledged]]/Table1[[#This Row],[backers_count]],"0")</f>
        <v>6.75</v>
      </c>
      <c r="Q4067" s="13">
        <f>(((Table1[[#This Row],[deadline]]/60)/60)/24)+DATE(1970,1,1)</f>
        <v>41863.951516203706</v>
      </c>
      <c r="R4067" s="13">
        <f>(((Table1[[#This Row],[launched_at]]/60)/60)/24)+DATE(1970,1,1)</f>
        <v>41833.951516203706</v>
      </c>
      <c r="S4067" t="s">
        <v>8352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ROUND(SUM((Table1[[#This Row],[pledged]]/Table1[[#This Row],[goal]])*100),0)</f>
        <v>0</v>
      </c>
      <c r="P4068" s="8">
        <f>IFERROR(Table1[[#This Row],[pledged]]/Table1[[#This Row],[backers_count]],"0")</f>
        <v>25</v>
      </c>
      <c r="Q4068" s="13">
        <f>(((Table1[[#This Row],[deadline]]/60)/60)/24)+DATE(1970,1,1)</f>
        <v>42509.039212962962</v>
      </c>
      <c r="R4068" s="13">
        <f>(((Table1[[#This Row],[launched_at]]/60)/60)/24)+DATE(1970,1,1)</f>
        <v>42479.039212962962</v>
      </c>
      <c r="S4068" t="s">
        <v>8352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ROUND(SUM((Table1[[#This Row],[pledged]]/Table1[[#This Row],[goal]])*100),0)</f>
        <v>61</v>
      </c>
      <c r="P4069" s="8">
        <f>IFERROR(Table1[[#This Row],[pledged]]/Table1[[#This Row],[backers_count]],"0")</f>
        <v>179.11764705882354</v>
      </c>
      <c r="Q4069" s="13">
        <f>(((Table1[[#This Row],[deadline]]/60)/60)/24)+DATE(1970,1,1)</f>
        <v>42275.117476851854</v>
      </c>
      <c r="R4069" s="13">
        <f>(((Table1[[#This Row],[launched_at]]/60)/60)/24)+DATE(1970,1,1)</f>
        <v>42235.117476851854</v>
      </c>
      <c r="S4069" t="s">
        <v>8352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ROUND(SUM((Table1[[#This Row],[pledged]]/Table1[[#This Row],[goal]])*100),0)</f>
        <v>1</v>
      </c>
      <c r="P4070" s="8">
        <f>IFERROR(Table1[[#This Row],[pledged]]/Table1[[#This Row],[backers_count]],"0")</f>
        <v>34.950000000000003</v>
      </c>
      <c r="Q4070" s="13">
        <f>(((Table1[[#This Row],[deadline]]/60)/60)/24)+DATE(1970,1,1)</f>
        <v>42748.961805555555</v>
      </c>
      <c r="R4070" s="13">
        <f>(((Table1[[#This Row],[launched_at]]/60)/60)/24)+DATE(1970,1,1)</f>
        <v>42718.963599537034</v>
      </c>
      <c r="S4070" t="s">
        <v>8352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ROUND(SUM((Table1[[#This Row],[pledged]]/Table1[[#This Row],[goal]])*100),0)</f>
        <v>34</v>
      </c>
      <c r="P4071" s="8">
        <f>IFERROR(Table1[[#This Row],[pledged]]/Table1[[#This Row],[backers_count]],"0")</f>
        <v>33.07692307692308</v>
      </c>
      <c r="Q4071" s="13">
        <f>(((Table1[[#This Row],[deadline]]/60)/60)/24)+DATE(1970,1,1)</f>
        <v>42063.5</v>
      </c>
      <c r="R4071" s="13">
        <f>(((Table1[[#This Row],[launched_at]]/60)/60)/24)+DATE(1970,1,1)</f>
        <v>42022.661527777775</v>
      </c>
      <c r="S4071" t="s">
        <v>8352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ROUND(SUM((Table1[[#This Row],[pledged]]/Table1[[#This Row],[goal]])*100),0)</f>
        <v>17</v>
      </c>
      <c r="P4072" s="8">
        <f>IFERROR(Table1[[#This Row],[pledged]]/Table1[[#This Row],[backers_count]],"0")</f>
        <v>27.5</v>
      </c>
      <c r="Q4072" s="13">
        <f>(((Table1[[#This Row],[deadline]]/60)/60)/24)+DATE(1970,1,1)</f>
        <v>42064.125</v>
      </c>
      <c r="R4072" s="13">
        <f>(((Table1[[#This Row],[launched_at]]/60)/60)/24)+DATE(1970,1,1)</f>
        <v>42031.666898148149</v>
      </c>
      <c r="S4072" t="s">
        <v>8352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ROUND(SUM((Table1[[#This Row],[pledged]]/Table1[[#This Row],[goal]])*100),0)</f>
        <v>0</v>
      </c>
      <c r="P4073" s="8" t="str">
        <f>IFERROR(Table1[[#This Row],[pledged]]/Table1[[#This Row],[backers_count]],"0")</f>
        <v>0</v>
      </c>
      <c r="Q4073" s="13">
        <f>(((Table1[[#This Row],[deadline]]/60)/60)/24)+DATE(1970,1,1)</f>
        <v>42730.804756944446</v>
      </c>
      <c r="R4073" s="13">
        <f>(((Table1[[#This Row],[launched_at]]/60)/60)/24)+DATE(1970,1,1)</f>
        <v>42700.804756944446</v>
      </c>
      <c r="S4073" t="s">
        <v>8352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ROUND(SUM((Table1[[#This Row],[pledged]]/Table1[[#This Row],[goal]])*100),0)</f>
        <v>0</v>
      </c>
      <c r="P4074" s="8">
        <f>IFERROR(Table1[[#This Row],[pledged]]/Table1[[#This Row],[backers_count]],"0")</f>
        <v>2</v>
      </c>
      <c r="Q4074" s="13">
        <f>(((Table1[[#This Row],[deadline]]/60)/60)/24)+DATE(1970,1,1)</f>
        <v>41872.77443287037</v>
      </c>
      <c r="R4074" s="13">
        <f>(((Table1[[#This Row],[launched_at]]/60)/60)/24)+DATE(1970,1,1)</f>
        <v>41812.77443287037</v>
      </c>
      <c r="S4074" t="s">
        <v>8352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ROUND(SUM((Table1[[#This Row],[pledged]]/Table1[[#This Row],[goal]])*100),0)</f>
        <v>1</v>
      </c>
      <c r="P4075" s="8">
        <f>IFERROR(Table1[[#This Row],[pledged]]/Table1[[#This Row],[backers_count]],"0")</f>
        <v>18.5</v>
      </c>
      <c r="Q4075" s="13">
        <f>(((Table1[[#This Row],[deadline]]/60)/60)/24)+DATE(1970,1,1)</f>
        <v>42133.166666666672</v>
      </c>
      <c r="R4075" s="13">
        <f>(((Table1[[#This Row],[launched_at]]/60)/60)/24)+DATE(1970,1,1)</f>
        <v>42078.34520833334</v>
      </c>
      <c r="S4075" t="s">
        <v>8352</v>
      </c>
      <c r="T4075" t="s">
        <v>8316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ROUND(SUM((Table1[[#This Row],[pledged]]/Table1[[#This Row],[goal]])*100),0)</f>
        <v>27</v>
      </c>
      <c r="P4076" s="8">
        <f>IFERROR(Table1[[#This Row],[pledged]]/Table1[[#This Row],[backers_count]],"0")</f>
        <v>35</v>
      </c>
      <c r="Q4076" s="13">
        <f>(((Table1[[#This Row],[deadline]]/60)/60)/24)+DATE(1970,1,1)</f>
        <v>42313.594618055555</v>
      </c>
      <c r="R4076" s="13">
        <f>(((Table1[[#This Row],[launched_at]]/60)/60)/24)+DATE(1970,1,1)</f>
        <v>42283.552951388891</v>
      </c>
      <c r="S4076" t="s">
        <v>8352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ROUND(SUM((Table1[[#This Row],[pledged]]/Table1[[#This Row],[goal]])*100),0)</f>
        <v>29</v>
      </c>
      <c r="P4077" s="8">
        <f>IFERROR(Table1[[#This Row],[pledged]]/Table1[[#This Row],[backers_count]],"0")</f>
        <v>44.307692307692307</v>
      </c>
      <c r="Q4077" s="13">
        <f>(((Table1[[#This Row],[deadline]]/60)/60)/24)+DATE(1970,1,1)</f>
        <v>41820.727777777778</v>
      </c>
      <c r="R4077" s="13">
        <f>(((Table1[[#This Row],[launched_at]]/60)/60)/24)+DATE(1970,1,1)</f>
        <v>41779.045937499999</v>
      </c>
      <c r="S4077" t="s">
        <v>8352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ROUND(SUM((Table1[[#This Row],[pledged]]/Table1[[#This Row],[goal]])*100),0)</f>
        <v>0</v>
      </c>
      <c r="P4078" s="8" t="str">
        <f>IFERROR(Table1[[#This Row],[pledged]]/Table1[[#This Row],[backers_count]],"0")</f>
        <v>0</v>
      </c>
      <c r="Q4078" s="13">
        <f>(((Table1[[#This Row],[deadline]]/60)/60)/24)+DATE(1970,1,1)</f>
        <v>41933.82708333333</v>
      </c>
      <c r="R4078" s="13">
        <f>(((Table1[[#This Row],[launched_at]]/60)/60)/24)+DATE(1970,1,1)</f>
        <v>41905.795706018522</v>
      </c>
      <c r="S4078" t="s">
        <v>8352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ROUND(SUM((Table1[[#This Row],[pledged]]/Table1[[#This Row],[goal]])*100),0)</f>
        <v>9</v>
      </c>
      <c r="P4079" s="8">
        <f>IFERROR(Table1[[#This Row],[pledged]]/Table1[[#This Row],[backers_count]],"0")</f>
        <v>222.5</v>
      </c>
      <c r="Q4079" s="13">
        <f>(((Table1[[#This Row],[deadline]]/60)/60)/24)+DATE(1970,1,1)</f>
        <v>42725.7105787037</v>
      </c>
      <c r="R4079" s="13">
        <f>(((Table1[[#This Row],[launched_at]]/60)/60)/24)+DATE(1970,1,1)</f>
        <v>42695.7105787037</v>
      </c>
      <c r="S4079" t="s">
        <v>8352</v>
      </c>
      <c r="T4079" t="s">
        <v>8316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ROUND(SUM((Table1[[#This Row],[pledged]]/Table1[[#This Row],[goal]])*100),0)</f>
        <v>0</v>
      </c>
      <c r="P4080" s="8" t="str">
        <f>IFERROR(Table1[[#This Row],[pledged]]/Table1[[#This Row],[backers_count]],"0")</f>
        <v>0</v>
      </c>
      <c r="Q4080" s="13">
        <f>(((Table1[[#This Row],[deadline]]/60)/60)/24)+DATE(1970,1,1)</f>
        <v>42762.787523148145</v>
      </c>
      <c r="R4080" s="13">
        <f>(((Table1[[#This Row],[launched_at]]/60)/60)/24)+DATE(1970,1,1)</f>
        <v>42732.787523148145</v>
      </c>
      <c r="S4080" t="s">
        <v>8352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ROUND(SUM((Table1[[#This Row],[pledged]]/Table1[[#This Row],[goal]])*100),0)</f>
        <v>0</v>
      </c>
      <c r="P4081" s="8">
        <f>IFERROR(Table1[[#This Row],[pledged]]/Table1[[#This Row],[backers_count]],"0")</f>
        <v>5</v>
      </c>
      <c r="Q4081" s="13">
        <f>(((Table1[[#This Row],[deadline]]/60)/60)/24)+DATE(1970,1,1)</f>
        <v>42540.938900462963</v>
      </c>
      <c r="R4081" s="13">
        <f>(((Table1[[#This Row],[launched_at]]/60)/60)/24)+DATE(1970,1,1)</f>
        <v>42510.938900462963</v>
      </c>
      <c r="S4081" t="s">
        <v>8352</v>
      </c>
      <c r="T4081" t="s">
        <v>8316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ROUND(SUM((Table1[[#This Row],[pledged]]/Table1[[#This Row],[goal]])*100),0)</f>
        <v>0</v>
      </c>
      <c r="P4082" s="8" t="str">
        <f>IFERROR(Table1[[#This Row],[pledged]]/Table1[[#This Row],[backers_count]],"0")</f>
        <v>0</v>
      </c>
      <c r="Q4082" s="13">
        <f>(((Table1[[#This Row],[deadline]]/60)/60)/24)+DATE(1970,1,1)</f>
        <v>42535.787500000006</v>
      </c>
      <c r="R4082" s="13">
        <f>(((Table1[[#This Row],[launched_at]]/60)/60)/24)+DATE(1970,1,1)</f>
        <v>42511.698101851856</v>
      </c>
      <c r="S4082" t="s">
        <v>8352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ROUND(SUM((Table1[[#This Row],[pledged]]/Table1[[#This Row],[goal]])*100),0)</f>
        <v>16</v>
      </c>
      <c r="P4083" s="8">
        <f>IFERROR(Table1[[#This Row],[pledged]]/Table1[[#This Row],[backers_count]],"0")</f>
        <v>29.166666666666668</v>
      </c>
      <c r="Q4083" s="13">
        <f>(((Table1[[#This Row],[deadline]]/60)/60)/24)+DATE(1970,1,1)</f>
        <v>42071.539641203708</v>
      </c>
      <c r="R4083" s="13">
        <f>(((Table1[[#This Row],[launched_at]]/60)/60)/24)+DATE(1970,1,1)</f>
        <v>42041.581307870365</v>
      </c>
      <c r="S4083" t="s">
        <v>8352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ROUND(SUM((Table1[[#This Row],[pledged]]/Table1[[#This Row],[goal]])*100),0)</f>
        <v>2</v>
      </c>
      <c r="P4084" s="8">
        <f>IFERROR(Table1[[#This Row],[pledged]]/Table1[[#This Row],[backers_count]],"0")</f>
        <v>1.5</v>
      </c>
      <c r="Q4084" s="13">
        <f>(((Table1[[#This Row],[deadline]]/60)/60)/24)+DATE(1970,1,1)</f>
        <v>42322.958333333328</v>
      </c>
      <c r="R4084" s="13">
        <f>(((Table1[[#This Row],[launched_at]]/60)/60)/24)+DATE(1970,1,1)</f>
        <v>42307.189270833333</v>
      </c>
      <c r="S4084" t="s">
        <v>8352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ROUND(SUM((Table1[[#This Row],[pledged]]/Table1[[#This Row],[goal]])*100),0)</f>
        <v>22</v>
      </c>
      <c r="P4085" s="8">
        <f>IFERROR(Table1[[#This Row],[pledged]]/Table1[[#This Row],[backers_count]],"0")</f>
        <v>126.5</v>
      </c>
      <c r="Q4085" s="13">
        <f>(((Table1[[#This Row],[deadline]]/60)/60)/24)+DATE(1970,1,1)</f>
        <v>42383.761759259258</v>
      </c>
      <c r="R4085" s="13">
        <f>(((Table1[[#This Row],[launched_at]]/60)/60)/24)+DATE(1970,1,1)</f>
        <v>42353.761759259258</v>
      </c>
      <c r="S4085" t="s">
        <v>8352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ROUND(SUM((Table1[[#This Row],[pledged]]/Table1[[#This Row],[goal]])*100),0)</f>
        <v>0</v>
      </c>
      <c r="P4086" s="8">
        <f>IFERROR(Table1[[#This Row],[pledged]]/Table1[[#This Row],[backers_count]],"0")</f>
        <v>10</v>
      </c>
      <c r="Q4086" s="13">
        <f>(((Table1[[#This Row],[deadline]]/60)/60)/24)+DATE(1970,1,1)</f>
        <v>42652.436412037037</v>
      </c>
      <c r="R4086" s="13">
        <f>(((Table1[[#This Row],[launched_at]]/60)/60)/24)+DATE(1970,1,1)</f>
        <v>42622.436412037037</v>
      </c>
      <c r="S4086" t="s">
        <v>8352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ROUND(SUM((Table1[[#This Row],[pledged]]/Table1[[#This Row],[goal]])*100),0)</f>
        <v>0</v>
      </c>
      <c r="P4087" s="8">
        <f>IFERROR(Table1[[#This Row],[pledged]]/Table1[[#This Row],[backers_count]],"0")</f>
        <v>10</v>
      </c>
      <c r="Q4087" s="13">
        <f>(((Table1[[#This Row],[deadline]]/60)/60)/24)+DATE(1970,1,1)</f>
        <v>42087.165972222225</v>
      </c>
      <c r="R4087" s="13">
        <f>(((Table1[[#This Row],[launched_at]]/60)/60)/24)+DATE(1970,1,1)</f>
        <v>42058.603877314818</v>
      </c>
      <c r="S4087" t="s">
        <v>8352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ROUND(SUM((Table1[[#This Row],[pledged]]/Table1[[#This Row],[goal]])*100),0)</f>
        <v>5</v>
      </c>
      <c r="P4088" s="8">
        <f>IFERROR(Table1[[#This Row],[pledged]]/Table1[[#This Row],[backers_count]],"0")</f>
        <v>9.4</v>
      </c>
      <c r="Q4088" s="13">
        <f>(((Table1[[#This Row],[deadline]]/60)/60)/24)+DATE(1970,1,1)</f>
        <v>42329.166666666672</v>
      </c>
      <c r="R4088" s="13">
        <f>(((Table1[[#This Row],[launched_at]]/60)/60)/24)+DATE(1970,1,1)</f>
        <v>42304.940960648149</v>
      </c>
      <c r="S4088" t="s">
        <v>8352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ROUND(SUM((Table1[[#This Row],[pledged]]/Table1[[#This Row],[goal]])*100),0)</f>
        <v>0</v>
      </c>
      <c r="P4089" s="8" t="str">
        <f>IFERROR(Table1[[#This Row],[pledged]]/Table1[[#This Row],[backers_count]],"0")</f>
        <v>0</v>
      </c>
      <c r="Q4089" s="13">
        <f>(((Table1[[#This Row],[deadline]]/60)/60)/24)+DATE(1970,1,1)</f>
        <v>42568.742893518516</v>
      </c>
      <c r="R4089" s="13">
        <f>(((Table1[[#This Row],[launched_at]]/60)/60)/24)+DATE(1970,1,1)</f>
        <v>42538.742893518516</v>
      </c>
      <c r="S4089" t="s">
        <v>8352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ROUND(SUM((Table1[[#This Row],[pledged]]/Table1[[#This Row],[goal]])*100),0)</f>
        <v>11</v>
      </c>
      <c r="P4090" s="8">
        <f>IFERROR(Table1[[#This Row],[pledged]]/Table1[[#This Row],[backers_count]],"0")</f>
        <v>72</v>
      </c>
      <c r="Q4090" s="13">
        <f>(((Table1[[#This Row],[deadline]]/60)/60)/24)+DATE(1970,1,1)</f>
        <v>42020.434722222228</v>
      </c>
      <c r="R4090" s="13">
        <f>(((Table1[[#This Row],[launched_at]]/60)/60)/24)+DATE(1970,1,1)</f>
        <v>41990.612546296295</v>
      </c>
      <c r="S4090" t="s">
        <v>8352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ROUND(SUM((Table1[[#This Row],[pledged]]/Table1[[#This Row],[goal]])*100),0)</f>
        <v>5</v>
      </c>
      <c r="P4091" s="8">
        <f>IFERROR(Table1[[#This Row],[pledged]]/Table1[[#This Row],[backers_count]],"0")</f>
        <v>30</v>
      </c>
      <c r="Q4091" s="13">
        <f>(((Table1[[#This Row],[deadline]]/60)/60)/24)+DATE(1970,1,1)</f>
        <v>42155.732638888891</v>
      </c>
      <c r="R4091" s="13">
        <f>(((Table1[[#This Row],[launched_at]]/60)/60)/24)+DATE(1970,1,1)</f>
        <v>42122.732499999998</v>
      </c>
      <c r="S4091" t="s">
        <v>8352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ROUND(SUM((Table1[[#This Row],[pledged]]/Table1[[#This Row],[goal]])*100),0)</f>
        <v>3</v>
      </c>
      <c r="P4092" s="8">
        <f>IFERROR(Table1[[#This Row],[pledged]]/Table1[[#This Row],[backers_count]],"0")</f>
        <v>10.666666666666666</v>
      </c>
      <c r="Q4092" s="13">
        <f>(((Table1[[#This Row],[deadline]]/60)/60)/24)+DATE(1970,1,1)</f>
        <v>42223.625</v>
      </c>
      <c r="R4092" s="13">
        <f>(((Table1[[#This Row],[launched_at]]/60)/60)/24)+DATE(1970,1,1)</f>
        <v>42209.67288194444</v>
      </c>
      <c r="S4092" t="s">
        <v>8352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ROUND(SUM((Table1[[#This Row],[pledged]]/Table1[[#This Row],[goal]])*100),0)</f>
        <v>13</v>
      </c>
      <c r="P4093" s="8">
        <f>IFERROR(Table1[[#This Row],[pledged]]/Table1[[#This Row],[backers_count]],"0")</f>
        <v>25.5</v>
      </c>
      <c r="Q4093" s="13">
        <f>(((Table1[[#This Row],[deadline]]/60)/60)/24)+DATE(1970,1,1)</f>
        <v>42020.506377314814</v>
      </c>
      <c r="R4093" s="13">
        <f>(((Table1[[#This Row],[launched_at]]/60)/60)/24)+DATE(1970,1,1)</f>
        <v>41990.506377314814</v>
      </c>
      <c r="S4093" t="s">
        <v>8352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ROUND(SUM((Table1[[#This Row],[pledged]]/Table1[[#This Row],[goal]])*100),0)</f>
        <v>0</v>
      </c>
      <c r="P4094" s="8">
        <f>IFERROR(Table1[[#This Row],[pledged]]/Table1[[#This Row],[backers_count]],"0")</f>
        <v>20</v>
      </c>
      <c r="Q4094" s="13">
        <f>(((Table1[[#This Row],[deadline]]/60)/60)/24)+DATE(1970,1,1)</f>
        <v>42099.153321759266</v>
      </c>
      <c r="R4094" s="13">
        <f>(((Table1[[#This Row],[launched_at]]/60)/60)/24)+DATE(1970,1,1)</f>
        <v>42039.194988425923</v>
      </c>
      <c r="S4094" t="s">
        <v>8352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ROUND(SUM((Table1[[#This Row],[pledged]]/Table1[[#This Row],[goal]])*100),0)</f>
        <v>2</v>
      </c>
      <c r="P4095" s="8">
        <f>IFERROR(Table1[[#This Row],[pledged]]/Table1[[#This Row],[backers_count]],"0")</f>
        <v>15</v>
      </c>
      <c r="Q4095" s="13">
        <f>(((Table1[[#This Row],[deadline]]/60)/60)/24)+DATE(1970,1,1)</f>
        <v>42238.815891203703</v>
      </c>
      <c r="R4095" s="13">
        <f>(((Table1[[#This Row],[launched_at]]/60)/60)/24)+DATE(1970,1,1)</f>
        <v>42178.815891203703</v>
      </c>
      <c r="S4095" t="s">
        <v>8352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ROUND(SUM((Table1[[#This Row],[pledged]]/Table1[[#This Row],[goal]])*100),0)</f>
        <v>37</v>
      </c>
      <c r="P4096" s="8">
        <f>IFERROR(Table1[[#This Row],[pledged]]/Table1[[#This Row],[backers_count]],"0")</f>
        <v>91.25</v>
      </c>
      <c r="Q4096" s="13">
        <f>(((Table1[[#This Row],[deadline]]/60)/60)/24)+DATE(1970,1,1)</f>
        <v>41934.207638888889</v>
      </c>
      <c r="R4096" s="13">
        <f>(((Table1[[#This Row],[launched_at]]/60)/60)/24)+DATE(1970,1,1)</f>
        <v>41890.086805555555</v>
      </c>
      <c r="S4096" t="s">
        <v>8352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ROUND(SUM((Table1[[#This Row],[pledged]]/Table1[[#This Row],[goal]])*100),0)</f>
        <v>3</v>
      </c>
      <c r="P4097" s="8">
        <f>IFERROR(Table1[[#This Row],[pledged]]/Table1[[#This Row],[backers_count]],"0")</f>
        <v>800</v>
      </c>
      <c r="Q4097" s="13">
        <f>(((Table1[[#This Row],[deadline]]/60)/60)/24)+DATE(1970,1,1)</f>
        <v>42723.031828703708</v>
      </c>
      <c r="R4097" s="13">
        <f>(((Table1[[#This Row],[launched_at]]/60)/60)/24)+DATE(1970,1,1)</f>
        <v>42693.031828703708</v>
      </c>
      <c r="S4097" t="s">
        <v>8352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ROUND(SUM((Table1[[#This Row],[pledged]]/Table1[[#This Row],[goal]])*100),0)</f>
        <v>11</v>
      </c>
      <c r="P4098" s="8">
        <f>IFERROR(Table1[[#This Row],[pledged]]/Table1[[#This Row],[backers_count]],"0")</f>
        <v>80</v>
      </c>
      <c r="Q4098" s="13">
        <f>(((Table1[[#This Row],[deadline]]/60)/60)/24)+DATE(1970,1,1)</f>
        <v>42794.368749999994</v>
      </c>
      <c r="R4098" s="13">
        <f>(((Table1[[#This Row],[launched_at]]/60)/60)/24)+DATE(1970,1,1)</f>
        <v>42750.530312499999</v>
      </c>
      <c r="S4098" t="s">
        <v>8352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ROUND(SUM((Table1[[#This Row],[pledged]]/Table1[[#This Row],[goal]])*100),0)</f>
        <v>0</v>
      </c>
      <c r="P4099" s="8" t="str">
        <f>IFERROR(Table1[[#This Row],[pledged]]/Table1[[#This Row],[backers_count]],"0")</f>
        <v>0</v>
      </c>
      <c r="Q4099" s="13">
        <f>(((Table1[[#This Row],[deadline]]/60)/60)/24)+DATE(1970,1,1)</f>
        <v>42400.996527777781</v>
      </c>
      <c r="R4099" s="13">
        <f>(((Table1[[#This Row],[launched_at]]/60)/60)/24)+DATE(1970,1,1)</f>
        <v>42344.824502314819</v>
      </c>
      <c r="S4099" t="s">
        <v>8352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ROUND(SUM((Table1[[#This Row],[pledged]]/Table1[[#This Row],[goal]])*100),0)</f>
        <v>0</v>
      </c>
      <c r="P4100" s="8" t="str">
        <f>IFERROR(Table1[[#This Row],[pledged]]/Table1[[#This Row],[backers_count]],"0")</f>
        <v>0</v>
      </c>
      <c r="Q4100" s="13">
        <f>(((Table1[[#This Row],[deadline]]/60)/60)/24)+DATE(1970,1,1)</f>
        <v>42525.722187499996</v>
      </c>
      <c r="R4100" s="13">
        <f>(((Table1[[#This Row],[launched_at]]/60)/60)/24)+DATE(1970,1,1)</f>
        <v>42495.722187499996</v>
      </c>
      <c r="S4100" t="s">
        <v>8352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ROUND(SUM((Table1[[#This Row],[pledged]]/Table1[[#This Row],[goal]])*100),0)</f>
        <v>1</v>
      </c>
      <c r="P4101" s="8">
        <f>IFERROR(Table1[[#This Row],[pledged]]/Table1[[#This Row],[backers_count]],"0")</f>
        <v>50</v>
      </c>
      <c r="Q4101" s="13">
        <f>(((Table1[[#This Row],[deadline]]/60)/60)/24)+DATE(1970,1,1)</f>
        <v>42615.850381944445</v>
      </c>
      <c r="R4101" s="13">
        <f>(((Table1[[#This Row],[launched_at]]/60)/60)/24)+DATE(1970,1,1)</f>
        <v>42570.850381944445</v>
      </c>
      <c r="S4101" t="s">
        <v>8352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ROUND(SUM((Table1[[#This Row],[pledged]]/Table1[[#This Row],[goal]])*100),0)</f>
        <v>0</v>
      </c>
      <c r="P4102" s="8" t="str">
        <f>IFERROR(Table1[[#This Row],[pledged]]/Table1[[#This Row],[backers_count]],"0")</f>
        <v>0</v>
      </c>
      <c r="Q4102" s="13">
        <f>(((Table1[[#This Row],[deadline]]/60)/60)/24)+DATE(1970,1,1)</f>
        <v>41937.124884259261</v>
      </c>
      <c r="R4102" s="13">
        <f>(((Table1[[#This Row],[launched_at]]/60)/60)/24)+DATE(1970,1,1)</f>
        <v>41927.124884259261</v>
      </c>
      <c r="S4102" t="s">
        <v>8352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ROUND(SUM((Table1[[#This Row],[pledged]]/Table1[[#This Row],[goal]])*100),0)</f>
        <v>0</v>
      </c>
      <c r="P4103" s="8" t="str">
        <f>IFERROR(Table1[[#This Row],[pledged]]/Table1[[#This Row],[backers_count]],"0")</f>
        <v>0</v>
      </c>
      <c r="Q4103" s="13">
        <f>(((Table1[[#This Row],[deadline]]/60)/60)/24)+DATE(1970,1,1)</f>
        <v>42760.903726851851</v>
      </c>
      <c r="R4103" s="13">
        <f>(((Table1[[#This Row],[launched_at]]/60)/60)/24)+DATE(1970,1,1)</f>
        <v>42730.903726851851</v>
      </c>
      <c r="S4103" t="s">
        <v>8352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ROUND(SUM((Table1[[#This Row],[pledged]]/Table1[[#This Row],[goal]])*100),0)</f>
        <v>27</v>
      </c>
      <c r="P4104" s="8">
        <f>IFERROR(Table1[[#This Row],[pledged]]/Table1[[#This Row],[backers_count]],"0")</f>
        <v>22.833333333333332</v>
      </c>
      <c r="Q4104" s="13">
        <f>(((Table1[[#This Row],[deadline]]/60)/60)/24)+DATE(1970,1,1)</f>
        <v>42505.848067129627</v>
      </c>
      <c r="R4104" s="13">
        <f>(((Table1[[#This Row],[launched_at]]/60)/60)/24)+DATE(1970,1,1)</f>
        <v>42475.848067129627</v>
      </c>
      <c r="S4104" t="s">
        <v>8352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ROUND(SUM((Table1[[#This Row],[pledged]]/Table1[[#This Row],[goal]])*100),0)</f>
        <v>10</v>
      </c>
      <c r="P4105" s="8">
        <f>IFERROR(Table1[[#This Row],[pledged]]/Table1[[#This Row],[backers_count]],"0")</f>
        <v>16.666666666666668</v>
      </c>
      <c r="Q4105" s="13">
        <f>(((Table1[[#This Row],[deadline]]/60)/60)/24)+DATE(1970,1,1)</f>
        <v>42242.772222222222</v>
      </c>
      <c r="R4105" s="13">
        <f>(((Table1[[#This Row],[launched_at]]/60)/60)/24)+DATE(1970,1,1)</f>
        <v>42188.83293981482</v>
      </c>
      <c r="S4105" t="s">
        <v>8352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ROUND(SUM((Table1[[#This Row],[pledged]]/Table1[[#This Row],[goal]])*100),0)</f>
        <v>21</v>
      </c>
      <c r="P4106" s="8">
        <f>IFERROR(Table1[[#This Row],[pledged]]/Table1[[#This Row],[backers_count]],"0")</f>
        <v>45.785714285714285</v>
      </c>
      <c r="Q4106" s="13">
        <f>(((Table1[[#This Row],[deadline]]/60)/60)/24)+DATE(1970,1,1)</f>
        <v>42670.278171296297</v>
      </c>
      <c r="R4106" s="13">
        <f>(((Table1[[#This Row],[launched_at]]/60)/60)/24)+DATE(1970,1,1)</f>
        <v>42640.278171296297</v>
      </c>
      <c r="S4106" t="s">
        <v>8352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ROUND(SUM((Table1[[#This Row],[pledged]]/Table1[[#This Row],[goal]])*100),0)</f>
        <v>7</v>
      </c>
      <c r="P4107" s="8">
        <f>IFERROR(Table1[[#This Row],[pledged]]/Table1[[#This Row],[backers_count]],"0")</f>
        <v>383.33333333333331</v>
      </c>
      <c r="Q4107" s="13">
        <f>(((Table1[[#This Row],[deadline]]/60)/60)/24)+DATE(1970,1,1)</f>
        <v>42730.010520833333</v>
      </c>
      <c r="R4107" s="13">
        <f>(((Table1[[#This Row],[launched_at]]/60)/60)/24)+DATE(1970,1,1)</f>
        <v>42697.010520833333</v>
      </c>
      <c r="S4107" t="s">
        <v>8352</v>
      </c>
      <c r="T4107" t="s">
        <v>8316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ROUND(SUM((Table1[[#This Row],[pledged]]/Table1[[#This Row],[goal]])*100),0)</f>
        <v>71</v>
      </c>
      <c r="P4108" s="8">
        <f>IFERROR(Table1[[#This Row],[pledged]]/Table1[[#This Row],[backers_count]],"0")</f>
        <v>106.96969696969697</v>
      </c>
      <c r="Q4108" s="13">
        <f>(((Table1[[#This Row],[deadline]]/60)/60)/24)+DATE(1970,1,1)</f>
        <v>42096.041666666672</v>
      </c>
      <c r="R4108" s="13">
        <f>(((Table1[[#This Row],[launched_at]]/60)/60)/24)+DATE(1970,1,1)</f>
        <v>42053.049375000002</v>
      </c>
      <c r="S4108" t="s">
        <v>8352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ROUND(SUM((Table1[[#This Row],[pledged]]/Table1[[#This Row],[goal]])*100),0)</f>
        <v>2</v>
      </c>
      <c r="P4109" s="8">
        <f>IFERROR(Table1[[#This Row],[pledged]]/Table1[[#This Row],[backers_count]],"0")</f>
        <v>10.25</v>
      </c>
      <c r="Q4109" s="13">
        <f>(((Table1[[#This Row],[deadline]]/60)/60)/24)+DATE(1970,1,1)</f>
        <v>41906.916678240741</v>
      </c>
      <c r="R4109" s="13">
        <f>(((Table1[[#This Row],[launched_at]]/60)/60)/24)+DATE(1970,1,1)</f>
        <v>41883.916678240741</v>
      </c>
      <c r="S4109" t="s">
        <v>8352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ROUND(SUM((Table1[[#This Row],[pledged]]/Table1[[#This Row],[goal]])*100),0)</f>
        <v>2</v>
      </c>
      <c r="P4110" s="8">
        <f>IFERROR(Table1[[#This Row],[pledged]]/Table1[[#This Row],[backers_count]],"0")</f>
        <v>59</v>
      </c>
      <c r="Q4110" s="13">
        <f>(((Table1[[#This Row],[deadline]]/60)/60)/24)+DATE(1970,1,1)</f>
        <v>42797.208333333328</v>
      </c>
      <c r="R4110" s="13">
        <f>(((Table1[[#This Row],[launched_at]]/60)/60)/24)+DATE(1970,1,1)</f>
        <v>42767.031678240746</v>
      </c>
      <c r="S4110" t="s">
        <v>8352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ROUND(SUM((Table1[[#This Row],[pledged]]/Table1[[#This Row],[goal]])*100),0)</f>
        <v>0</v>
      </c>
      <c r="P4111" s="8" t="str">
        <f>IFERROR(Table1[[#This Row],[pledged]]/Table1[[#This Row],[backers_count]],"0")</f>
        <v>0</v>
      </c>
      <c r="Q4111" s="13">
        <f>(((Table1[[#This Row],[deadline]]/60)/60)/24)+DATE(1970,1,1)</f>
        <v>42337.581064814818</v>
      </c>
      <c r="R4111" s="13">
        <f>(((Table1[[#This Row],[launched_at]]/60)/60)/24)+DATE(1970,1,1)</f>
        <v>42307.539398148147</v>
      </c>
      <c r="S4111" t="s">
        <v>8352</v>
      </c>
      <c r="T4111" t="s">
        <v>8316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ROUND(SUM((Table1[[#This Row],[pledged]]/Table1[[#This Row],[goal]])*100),0)</f>
        <v>29</v>
      </c>
      <c r="P4112" s="8">
        <f>IFERROR(Table1[[#This Row],[pledged]]/Table1[[#This Row],[backers_count]],"0")</f>
        <v>14.333333333333334</v>
      </c>
      <c r="Q4112" s="13">
        <f>(((Table1[[#This Row],[deadline]]/60)/60)/24)+DATE(1970,1,1)</f>
        <v>42572.626747685179</v>
      </c>
      <c r="R4112" s="13">
        <f>(((Table1[[#This Row],[launched_at]]/60)/60)/24)+DATE(1970,1,1)</f>
        <v>42512.626747685179</v>
      </c>
      <c r="S4112" t="s">
        <v>8352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ROUND(SUM((Table1[[#This Row],[pledged]]/Table1[[#This Row],[goal]])*100),0)</f>
        <v>3</v>
      </c>
      <c r="P4113" s="8">
        <f>IFERROR(Table1[[#This Row],[pledged]]/Table1[[#This Row],[backers_count]],"0")</f>
        <v>15.666666666666666</v>
      </c>
      <c r="Q4113" s="13">
        <f>(((Table1[[#This Row],[deadline]]/60)/60)/24)+DATE(1970,1,1)</f>
        <v>42059.135879629626</v>
      </c>
      <c r="R4113" s="13">
        <f>(((Table1[[#This Row],[launched_at]]/60)/60)/24)+DATE(1970,1,1)</f>
        <v>42029.135879629626</v>
      </c>
      <c r="S4113" t="s">
        <v>8352</v>
      </c>
      <c r="T4113" t="s">
        <v>8316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ROUND(SUM((Table1[[#This Row],[pledged]]/Table1[[#This Row],[goal]])*100),0)</f>
        <v>0</v>
      </c>
      <c r="P4114" s="8">
        <f>IFERROR(Table1[[#This Row],[pledged]]/Table1[[#This Row],[backers_count]],"0")</f>
        <v>1</v>
      </c>
      <c r="Q4114" s="13">
        <f>(((Table1[[#This Row],[deadline]]/60)/60)/24)+DATE(1970,1,1)</f>
        <v>42428</v>
      </c>
      <c r="R4114" s="13">
        <f>(((Table1[[#This Row],[launched_at]]/60)/60)/24)+DATE(1970,1,1)</f>
        <v>42400.946597222224</v>
      </c>
      <c r="S4114" t="s">
        <v>8352</v>
      </c>
      <c r="T4114" t="s">
        <v>8316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ROUND(SUM((Table1[[#This Row],[pledged]]/Table1[[#This Row],[goal]])*100),0)</f>
        <v>0</v>
      </c>
      <c r="P4115" s="8">
        <f>IFERROR(Table1[[#This Row],[pledged]]/Table1[[#This Row],[backers_count]],"0")</f>
        <v>1</v>
      </c>
      <c r="Q4115" s="13">
        <f>(((Table1[[#This Row],[deadline]]/60)/60)/24)+DATE(1970,1,1)</f>
        <v>42377.273611111115</v>
      </c>
      <c r="R4115" s="13">
        <f>(((Table1[[#This Row],[launched_at]]/60)/60)/24)+DATE(1970,1,1)</f>
        <v>42358.573182870372</v>
      </c>
      <c r="S4115" t="s">
        <v>8352</v>
      </c>
      <c r="T4115" t="s">
        <v>8316</v>
      </c>
    </row>
  </sheetData>
  <phoneticPr fontId="3" type="noConversion"/>
  <conditionalFormatting sqref="F2:F4115">
    <cfRule type="containsText" dxfId="19" priority="8" operator="containsText" text="currently live">
      <formula>NOT(ISERROR(SEARCH("currently live",F2)))</formula>
    </cfRule>
    <cfRule type="containsText" dxfId="18" priority="9" operator="containsText" text="failed">
      <formula>NOT(ISERROR(SEARCH("failed",F2)))</formula>
    </cfRule>
    <cfRule type="containsText" dxfId="17" priority="10" operator="containsText" text="canceled">
      <formula>NOT(ISERROR(SEARCH("canceled",F2)))</formula>
    </cfRule>
    <cfRule type="containsText" dxfId="16" priority="1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8E0000"/>
        <color rgb="FF008000"/>
        <color rgb="FF0000C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Category Stats</vt:lpstr>
      <vt:lpstr>Sub-Category Stats</vt:lpstr>
      <vt:lpstr>Outcomes based on Date</vt:lpstr>
      <vt:lpstr>Bonus - Goal Outcomes</vt:lpstr>
      <vt:lpstr>Bonus - Statistical Analysis</vt:lpstr>
      <vt:lpstr>Data</vt:lpstr>
      <vt:lpstr>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Antkowiak</cp:lastModifiedBy>
  <dcterms:created xsi:type="dcterms:W3CDTF">2017-04-20T15:17:24Z</dcterms:created>
  <dcterms:modified xsi:type="dcterms:W3CDTF">2021-10-21T03:51:00Z</dcterms:modified>
</cp:coreProperties>
</file>