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90" windowWidth="19395" windowHeight="7155"/>
  </bookViews>
  <sheets>
    <sheet name="项目执行总表-输入用" sheetId="1" r:id="rId1"/>
  </sheets>
  <definedNames>
    <definedName name="_xlnm._FilterDatabase" localSheetId="0" hidden="1">'项目执行总表-输入用'!$B$4:$AI$14</definedName>
    <definedName name="data">OFFSET('项目执行总表-输入用'!$B$4:$AAI$9851,0,0,COUNTA('项目执行总表-输入用'!$B:$B),COUNTA('项目执行总表-输入用'!$4:$4))</definedName>
  </definedNames>
  <calcPr calcId="125725"/>
</workbook>
</file>

<file path=xl/calcChain.xml><?xml version="1.0" encoding="utf-8"?>
<calcChain xmlns="http://schemas.openxmlformats.org/spreadsheetml/2006/main">
  <c r="AP14" i="1"/>
  <c r="AF14" s="1"/>
  <c r="AH14" s="1"/>
  <c r="AO14"/>
  <c r="AE14" s="1"/>
  <c r="AN14"/>
  <c r="AD14" s="1"/>
  <c r="Y14"/>
  <c r="Q14"/>
  <c r="P14"/>
  <c r="AP13"/>
  <c r="AF13" s="1"/>
  <c r="AH13" s="1"/>
  <c r="AO13"/>
  <c r="AE13" s="1"/>
  <c r="AG13" s="1"/>
  <c r="AN13"/>
  <c r="AD13" s="1"/>
  <c r="Y13"/>
  <c r="Q13"/>
  <c r="P13"/>
  <c r="AP12"/>
  <c r="AF12" s="1"/>
  <c r="AH12" s="1"/>
  <c r="AO12"/>
  <c r="AN12"/>
  <c r="AD12" s="1"/>
  <c r="AE12"/>
  <c r="AG12" s="1"/>
  <c r="Y12"/>
  <c r="Q12"/>
  <c r="P12"/>
  <c r="AP11"/>
  <c r="AF11" s="1"/>
  <c r="AH11" s="1"/>
  <c r="AO11"/>
  <c r="AN11"/>
  <c r="AD11" s="1"/>
  <c r="AG11"/>
  <c r="AE11"/>
  <c r="Y11"/>
  <c r="Q11"/>
  <c r="P11"/>
  <c r="AP10"/>
  <c r="AF10" s="1"/>
  <c r="AH10" s="1"/>
  <c r="AO10"/>
  <c r="AN10"/>
  <c r="AD10" s="1"/>
  <c r="AG10"/>
  <c r="AE10"/>
  <c r="Y10"/>
  <c r="Q10"/>
  <c r="P10"/>
  <c r="AP9"/>
  <c r="AF9" s="1"/>
  <c r="AH9" s="1"/>
  <c r="AO9"/>
  <c r="AE9" s="1"/>
  <c r="AG9" s="1"/>
  <c r="AN9"/>
  <c r="AD9" s="1"/>
  <c r="Y9"/>
  <c r="Q9"/>
  <c r="P9"/>
  <c r="AP8"/>
  <c r="AF8" s="1"/>
  <c r="AH8" s="1"/>
  <c r="AO8"/>
  <c r="AN8"/>
  <c r="AD8" s="1"/>
  <c r="AE8"/>
  <c r="AG8" s="1"/>
  <c r="Y8"/>
  <c r="Q8"/>
  <c r="P8"/>
  <c r="AP7"/>
  <c r="AF7" s="1"/>
  <c r="AH7" s="1"/>
  <c r="AO7"/>
  <c r="AE7" s="1"/>
  <c r="AN7"/>
  <c r="AD7" s="1"/>
  <c r="Y7"/>
  <c r="Q7"/>
  <c r="P7"/>
  <c r="AP6"/>
  <c r="AF6" s="1"/>
  <c r="AH6" s="1"/>
  <c r="AO6"/>
  <c r="AE6" s="1"/>
  <c r="AN6"/>
  <c r="AD6" s="1"/>
  <c r="Y6"/>
  <c r="Q6"/>
  <c r="P6"/>
  <c r="AP5"/>
  <c r="AF5" s="1"/>
  <c r="AH5" s="1"/>
  <c r="AO5"/>
  <c r="AE5" s="1"/>
  <c r="AN5"/>
  <c r="AD5" s="1"/>
  <c r="Y5"/>
  <c r="Q5"/>
  <c r="P5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M1"/>
  <c r="AL1"/>
  <c r="AK1"/>
  <c r="AG6" l="1"/>
  <c r="AG7"/>
  <c r="AG14"/>
  <c r="AP1"/>
  <c r="AD1"/>
  <c r="AO1"/>
  <c r="AN1"/>
  <c r="AF1"/>
  <c r="X1"/>
  <c r="AG5"/>
  <c r="AQ1"/>
  <c r="AG1" l="1"/>
  <c r="AH1"/>
  <c r="AE1"/>
</calcChain>
</file>

<file path=xl/comments1.xml><?xml version="1.0" encoding="utf-8"?>
<comments xmlns="http://schemas.openxmlformats.org/spreadsheetml/2006/main">
  <authors>
    <author>luckyliwen</author>
  </authors>
  <commentList>
    <comment ref="BH7" authorId="0">
      <text>
        <r>
          <rPr>
            <b/>
            <sz val="9"/>
            <color indexed="81"/>
            <rFont val="宋体"/>
            <family val="3"/>
            <charset val="134"/>
          </rPr>
          <t>嘉地新对冲。1415642.05=1110314.05+67471+237857.</t>
        </r>
      </text>
    </comment>
  </commentList>
</comments>
</file>

<file path=xl/sharedStrings.xml><?xml version="1.0" encoding="utf-8"?>
<sst xmlns="http://schemas.openxmlformats.org/spreadsheetml/2006/main" count="183" uniqueCount="102">
  <si>
    <t>截止上年度</t>
    <phoneticPr fontId="3" type="noConversion"/>
  </si>
  <si>
    <t>本年度</t>
    <phoneticPr fontId="3" type="noConversion"/>
  </si>
  <si>
    <t>1月</t>
    <phoneticPr fontId="3" type="noConversion"/>
  </si>
  <si>
    <t>2月</t>
    <phoneticPr fontId="3" type="noConversion"/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</si>
  <si>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</si>
  <si>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</si>
  <si>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</si>
  <si>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</si>
  <si>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7月</t>
    <phoneticPr fontId="3" type="noConversion"/>
  </si>
  <si>
    <t>8月</t>
    <phoneticPr fontId="3" type="noConversion"/>
  </si>
  <si>
    <t>9月</t>
    <phoneticPr fontId="3" type="noConversion"/>
  </si>
  <si>
    <t>10月</t>
    <phoneticPr fontId="3" type="noConversion"/>
  </si>
  <si>
    <t>11月</t>
  </si>
  <si>
    <t>12月</t>
  </si>
  <si>
    <t>付款条件</t>
  </si>
  <si>
    <t>预估成本</t>
  </si>
  <si>
    <t>合同至今执行情况</t>
  </si>
  <si>
    <t>发货金额</t>
  </si>
  <si>
    <t>开票金额</t>
  </si>
  <si>
    <t>回款金额</t>
  </si>
  <si>
    <t>发货金额</t>
    <phoneticPr fontId="3" type="noConversion"/>
  </si>
  <si>
    <t>开票金额</t>
    <phoneticPr fontId="3" type="noConversion"/>
  </si>
  <si>
    <t>回款金额</t>
    <phoneticPr fontId="3" type="noConversion"/>
  </si>
  <si>
    <t>序号</t>
  </si>
  <si>
    <t>销售合同编号</t>
  </si>
  <si>
    <t>VO</t>
    <phoneticPr fontId="3" type="noConversion"/>
  </si>
  <si>
    <t>项目缩写</t>
    <phoneticPr fontId="3" type="noConversion"/>
  </si>
  <si>
    <t>项目经理</t>
    <phoneticPr fontId="3" type="noConversion"/>
  </si>
  <si>
    <t>签订人</t>
  </si>
  <si>
    <t>客户名称</t>
  </si>
  <si>
    <t>预立项</t>
    <phoneticPr fontId="3" type="noConversion"/>
  </si>
  <si>
    <t>项目名称</t>
  </si>
  <si>
    <t>产品分类</t>
    <phoneticPr fontId="3" type="noConversion"/>
  </si>
  <si>
    <t>合同类型</t>
    <phoneticPr fontId="3" type="noConversion"/>
  </si>
  <si>
    <t>项目类型</t>
    <phoneticPr fontId="3" type="noConversion"/>
  </si>
  <si>
    <t>开票种类</t>
    <phoneticPr fontId="3" type="noConversion"/>
  </si>
  <si>
    <t>合同签订
日期</t>
  </si>
  <si>
    <t>年份</t>
    <phoneticPr fontId="3" type="noConversion"/>
  </si>
  <si>
    <t>月份</t>
    <phoneticPr fontId="3" type="noConversion"/>
  </si>
  <si>
    <t>预计开工日</t>
    <phoneticPr fontId="3" type="noConversion"/>
  </si>
  <si>
    <t>预计完工日</t>
    <phoneticPr fontId="3" type="noConversion"/>
  </si>
  <si>
    <t>首付</t>
    <phoneticPr fontId="3" type="noConversion"/>
  </si>
  <si>
    <t>进度款</t>
    <phoneticPr fontId="3" type="noConversion"/>
  </si>
  <si>
    <t>质保金</t>
    <phoneticPr fontId="3" type="noConversion"/>
  </si>
  <si>
    <t>备注</t>
  </si>
  <si>
    <t>合同金额</t>
  </si>
  <si>
    <t>预计毛利</t>
    <phoneticPr fontId="3" type="noConversion"/>
  </si>
  <si>
    <t>预计
毛利率</t>
  </si>
  <si>
    <t>设备成本</t>
  </si>
  <si>
    <t>分包成本</t>
  </si>
  <si>
    <t>其他成本</t>
    <phoneticPr fontId="3" type="noConversion"/>
  </si>
  <si>
    <t>应收账款</t>
    <phoneticPr fontId="3" type="noConversion"/>
  </si>
  <si>
    <t>合同未执行额</t>
    <phoneticPr fontId="3" type="noConversion"/>
  </si>
  <si>
    <t>状态</t>
  </si>
  <si>
    <t>TDSH-XS-2010-0010</t>
  </si>
  <si>
    <t>赵东林</t>
    <phoneticPr fontId="3" type="noConversion"/>
  </si>
  <si>
    <t>张汉良</t>
  </si>
  <si>
    <t>北京斯普林特系统工程技术有限公司</t>
  </si>
  <si>
    <t>凯宾斯基酒店</t>
  </si>
  <si>
    <t>灯控/布线</t>
    <phoneticPr fontId="3" type="noConversion"/>
  </si>
  <si>
    <t>产品销售</t>
    <phoneticPr fontId="3" type="noConversion"/>
  </si>
  <si>
    <t>销售</t>
    <phoneticPr fontId="3" type="noConversion"/>
  </si>
  <si>
    <t>执行中</t>
    <phoneticPr fontId="3" type="noConversion"/>
  </si>
  <si>
    <t>TDSH-XS-2010-0013</t>
  </si>
  <si>
    <t>刘雷</t>
  </si>
  <si>
    <t>浙江新普科技有限公司</t>
  </si>
  <si>
    <t>金华婺剧院</t>
  </si>
  <si>
    <t>楼控</t>
  </si>
  <si>
    <t>TDSH-XS-2010-0018</t>
  </si>
  <si>
    <t>李志红</t>
  </si>
  <si>
    <t>上海嘉地新计算机系统集成有限公司</t>
  </si>
  <si>
    <t>上海烟草集团</t>
  </si>
  <si>
    <t>其它</t>
  </si>
  <si>
    <t>结束</t>
    <phoneticPr fontId="3" type="noConversion"/>
  </si>
  <si>
    <t>TDSH-XS-2010-0031</t>
  </si>
  <si>
    <t>翁旭东</t>
  </si>
  <si>
    <t>江西通用电力开关有限公司</t>
  </si>
  <si>
    <t>南昌国际体育中心强电小三箱</t>
  </si>
  <si>
    <t>TDSH-XS-2011-0003</t>
  </si>
  <si>
    <t>于波</t>
    <phoneticPr fontId="3" type="noConversion"/>
  </si>
  <si>
    <t>北京铁龙恒通车辆装备有限公司</t>
  </si>
  <si>
    <t>广州大功率机车基地</t>
  </si>
  <si>
    <t>TDSH-XS-2011-0009</t>
  </si>
  <si>
    <t>张文天</t>
  </si>
  <si>
    <t>同方股份有限公司</t>
  </si>
  <si>
    <t>泛海VAV设备/材料</t>
  </si>
  <si>
    <t>N/A</t>
    <phoneticPr fontId="3" type="noConversion"/>
  </si>
  <si>
    <t>弱电工程</t>
    <phoneticPr fontId="3" type="noConversion"/>
  </si>
  <si>
    <t>工程</t>
    <phoneticPr fontId="3" type="noConversion"/>
  </si>
  <si>
    <t>TDSH-XS-2011-0014</t>
  </si>
  <si>
    <t>泛海VAV设备/材料/调试</t>
  </si>
  <si>
    <t>TDSH-XS-2011-0021</t>
    <phoneticPr fontId="3" type="noConversion"/>
  </si>
  <si>
    <t>李志红</t>
    <phoneticPr fontId="3" type="noConversion"/>
  </si>
  <si>
    <t>郭明</t>
  </si>
  <si>
    <t>上海市安装工程有限公司</t>
  </si>
  <si>
    <t>奔牛机场安防系统</t>
    <phoneticPr fontId="3" type="noConversion"/>
  </si>
  <si>
    <t>TDSH-XS-2011-0023</t>
  </si>
  <si>
    <t>刘谢方</t>
  </si>
  <si>
    <t>苏州菲博特智能科技有限公司</t>
  </si>
  <si>
    <t>苏州菲博特</t>
  </si>
  <si>
    <t>TDSH-XS-2011-0031</t>
  </si>
  <si>
    <t>泛海弱电 材料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</si>
</sst>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#,##0.00_ "/>
    <numFmt numFmtId="177" formatCode="#,##0.00_);[Red]\(#,##0.00\)"/>
  </numFmts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gray0625">
        <bgColor theme="4" tint="0.59996337778862885"/>
      </patternFill>
    </fill>
    <fill>
      <patternFill patternType="gray0625"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8" tint="0.79998168889431442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43" fontId="1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Border="1">
      <alignment vertical="center"/>
    </xf>
    <xf numFmtId="177" fontId="2" fillId="0" borderId="0" xfId="0" applyNumberFormat="1" applyFo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77" fontId="4" fillId="0" borderId="10" xfId="0" applyNumberFormat="1" applyFont="1" applyBorder="1" applyAlignment="1">
      <alignment horizontal="center" vertical="center" wrapText="1"/>
    </xf>
    <xf numFmtId="177" fontId="4" fillId="0" borderId="10" xfId="0" applyNumberFormat="1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1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 wrapText="1"/>
    </xf>
    <xf numFmtId="0" fontId="4" fillId="1" borderId="10" xfId="0" applyFont="1" applyFill="1" applyBorder="1" applyAlignment="1">
      <alignment horizontal="center" vertical="center" wrapText="1"/>
    </xf>
    <xf numFmtId="177" fontId="4" fillId="1" borderId="10" xfId="0" applyNumberFormat="1" applyFont="1" applyFill="1" applyBorder="1" applyAlignment="1">
      <alignment horizontal="center" vertical="center" wrapText="1"/>
    </xf>
    <xf numFmtId="177" fontId="4" fillId="1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7" fillId="0" borderId="10" xfId="0" applyFont="1" applyBorder="1">
      <alignment vertical="center"/>
    </xf>
    <xf numFmtId="49" fontId="7" fillId="0" borderId="10" xfId="0" applyNumberFormat="1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76" fontId="8" fillId="0" borderId="10" xfId="0" applyNumberFormat="1" applyFont="1" applyBorder="1">
      <alignment vertical="center"/>
    </xf>
    <xf numFmtId="10" fontId="8" fillId="0" borderId="5" xfId="1" applyNumberFormat="1" applyFont="1" applyBorder="1">
      <alignment vertical="center"/>
    </xf>
    <xf numFmtId="176" fontId="8" fillId="0" borderId="3" xfId="0" applyNumberFormat="1" applyFont="1" applyBorder="1">
      <alignment vertical="center"/>
    </xf>
    <xf numFmtId="176" fontId="8" fillId="0" borderId="9" xfId="0" applyNumberFormat="1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176" fontId="6" fillId="4" borderId="10" xfId="0" applyNumberFormat="1" applyFont="1" applyFill="1" applyBorder="1">
      <alignment vertical="center"/>
    </xf>
    <xf numFmtId="176" fontId="6" fillId="0" borderId="10" xfId="0" applyNumberFormat="1" applyFont="1" applyBorder="1">
      <alignment vertical="center"/>
    </xf>
    <xf numFmtId="177" fontId="2" fillId="0" borderId="10" xfId="0" applyNumberFormat="1" applyFont="1" applyBorder="1">
      <alignment vertical="center"/>
    </xf>
    <xf numFmtId="177" fontId="9" fillId="0" borderId="10" xfId="0" applyNumberFormat="1" applyFont="1" applyBorder="1" applyAlignment="1">
      <alignment vertical="center"/>
    </xf>
    <xf numFmtId="177" fontId="10" fillId="0" borderId="10" xfId="0" applyNumberFormat="1" applyFont="1" applyBorder="1" applyAlignment="1">
      <alignment vertical="center"/>
    </xf>
    <xf numFmtId="176" fontId="8" fillId="6" borderId="10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10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177" fontId="4" fillId="0" borderId="10" xfId="0" applyNumberFormat="1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5">
    <cellStyle name="0,0_x000d__x000a_NA_x000d__x000a_" xfId="2"/>
    <cellStyle name="0,0_x000d__x000a_NA_x000d__x000a_ 2" xfId="3"/>
    <cellStyle name="百分比" xfId="1" builtinId="5"/>
    <cellStyle name="常规" xfId="0" builtinId="0"/>
    <cellStyle name="千位分隔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Z14"/>
  <sheetViews>
    <sheetView tabSelected="1" topLeftCell="B1" zoomScale="90" zoomScaleNormal="90" workbookViewId="0">
      <pane xSplit="4" ySplit="4" topLeftCell="F5" activePane="bottomRight" state="frozen"/>
      <selection activeCell="B1" sqref="B1"/>
      <selection pane="topRight" activeCell="F1" sqref="F1"/>
      <selection pane="bottomLeft" activeCell="B5" sqref="B5"/>
      <selection pane="bottomRight" activeCell="J11" sqref="J11"/>
    </sheetView>
  </sheetViews>
  <sheetFormatPr defaultRowHeight="13.5" outlineLevelCol="1"/>
  <cols>
    <col min="1" max="1" width="3.25" hidden="1" customWidth="1"/>
    <col min="2" max="2" width="4.375" customWidth="1"/>
    <col min="3" max="3" width="16.875" customWidth="1"/>
    <col min="4" max="4" width="4.25" style="52" hidden="1" customWidth="1"/>
    <col min="5" max="5" width="12.125" style="52" hidden="1" customWidth="1"/>
    <col min="6" max="6" width="8.375" customWidth="1"/>
    <col min="7" max="7" width="9.125" customWidth="1" outlineLevel="1"/>
    <col min="8" max="8" width="29.25" customWidth="1" outlineLevel="1"/>
    <col min="9" max="9" width="9.75" customWidth="1" outlineLevel="1"/>
    <col min="10" max="10" width="26.125" customWidth="1"/>
    <col min="11" max="11" width="13.375" style="53" bestFit="1" customWidth="1"/>
    <col min="12" max="13" width="14.375" customWidth="1"/>
    <col min="14" max="14" width="12.75" customWidth="1"/>
    <col min="15" max="15" width="12.375" customWidth="1" outlineLevel="1"/>
    <col min="16" max="16" width="9.5" customWidth="1" outlineLevel="1"/>
    <col min="17" max="17" width="8.875" customWidth="1" outlineLevel="1"/>
    <col min="18" max="19" width="12.375" customWidth="1" outlineLevel="1"/>
    <col min="20" max="20" width="10.375" customWidth="1" outlineLevel="1"/>
    <col min="21" max="21" width="17.25" customWidth="1" outlineLevel="1"/>
    <col min="22" max="22" width="9.625" customWidth="1" outlineLevel="1"/>
    <col min="23" max="23" width="29.5" customWidth="1" outlineLevel="1"/>
    <col min="24" max="24" width="15.125" bestFit="1" customWidth="1"/>
    <col min="25" max="25" width="13" customWidth="1"/>
    <col min="26" max="26" width="12" customWidth="1"/>
    <col min="27" max="28" width="12.75" customWidth="1" outlineLevel="1"/>
    <col min="29" max="29" width="11.625" customWidth="1" outlineLevel="1"/>
    <col min="30" max="30" width="13.75" bestFit="1" customWidth="1"/>
    <col min="31" max="31" width="13.375" customWidth="1"/>
    <col min="32" max="34" width="13.25" customWidth="1"/>
    <col min="36" max="36" width="9" style="13"/>
    <col min="37" max="37" width="13.5" customWidth="1"/>
    <col min="38" max="38" width="13.75" customWidth="1"/>
    <col min="39" max="39" width="13.125" customWidth="1"/>
    <col min="40" max="40" width="12.75" bestFit="1" customWidth="1"/>
    <col min="41" max="41" width="12.75" customWidth="1"/>
    <col min="42" max="42" width="12.875" bestFit="1" customWidth="1"/>
    <col min="43" max="43" width="13" customWidth="1" outlineLevel="1"/>
    <col min="44" max="44" width="12.25" customWidth="1" outlineLevel="1"/>
    <col min="45" max="46" width="12.75" customWidth="1" outlineLevel="1"/>
    <col min="47" max="47" width="11.625" customWidth="1" outlineLevel="1"/>
    <col min="48" max="48" width="12.75" customWidth="1" outlineLevel="1"/>
    <col min="49" max="49" width="11.625" customWidth="1" outlineLevel="1"/>
    <col min="50" max="51" width="12.75" customWidth="1" outlineLevel="1"/>
    <col min="52" max="52" width="11.125" style="54" customWidth="1" outlineLevel="1"/>
    <col min="53" max="53" width="12.875" style="54" customWidth="1" outlineLevel="1"/>
    <col min="54" max="54" width="12.25" style="54" customWidth="1" outlineLevel="1"/>
    <col min="55" max="55" width="12.875" customWidth="1" outlineLevel="1"/>
    <col min="56" max="56" width="12.5" customWidth="1" outlineLevel="1"/>
    <col min="57" max="57" width="11.125" customWidth="1" outlineLevel="1"/>
    <col min="58" max="58" width="10.5" customWidth="1" outlineLevel="1"/>
    <col min="59" max="59" width="12.375" customWidth="1" outlineLevel="1"/>
    <col min="60" max="60" width="12.75" customWidth="1" outlineLevel="1"/>
    <col min="61" max="61" width="13" customWidth="1" outlineLevel="1"/>
    <col min="62" max="62" width="13.375" bestFit="1" customWidth="1" outlineLevel="1"/>
    <col min="63" max="64" width="12.75" customWidth="1" outlineLevel="1"/>
    <col min="65" max="65" width="11.625" customWidth="1" outlineLevel="1"/>
    <col min="66" max="66" width="12.75" customWidth="1" outlineLevel="1"/>
    <col min="67" max="67" width="11.875" customWidth="1" outlineLevel="1"/>
    <col min="68" max="69" width="12.75" customWidth="1" outlineLevel="1"/>
    <col min="70" max="70" width="11.75" customWidth="1" outlineLevel="1"/>
    <col min="71" max="71" width="12.75" customWidth="1" outlineLevel="1"/>
    <col min="72" max="72" width="12.875" customWidth="1" outlineLevel="1"/>
    <col min="73" max="73" width="13" customWidth="1" outlineLevel="1"/>
    <col min="74" max="75" width="13.875" customWidth="1" outlineLevel="1"/>
    <col min="76" max="76" width="11.75" customWidth="1" outlineLevel="1"/>
    <col min="77" max="77" width="12" customWidth="1" outlineLevel="1"/>
    <col min="78" max="78" width="12.5" customWidth="1" outlineLevel="1"/>
  </cols>
  <sheetData>
    <row r="1" spans="2:78" s="1" customFormat="1" ht="21.75" customHeight="1">
      <c r="D1" s="2"/>
      <c r="E1" s="2"/>
      <c r="K1" s="3"/>
      <c r="X1" s="4">
        <f>SUBTOTAL(9,X5:X147)</f>
        <v>19099332.43</v>
      </c>
      <c r="Y1" s="4"/>
      <c r="AD1" s="4">
        <f>SUBTOTAL(9,AD5:AD147)</f>
        <v>13644293.618000001</v>
      </c>
      <c r="AE1" s="4">
        <f>SUBTOTAL(9,AE5:AE147)</f>
        <v>11643135.33</v>
      </c>
      <c r="AF1" s="4">
        <f>SUBTOTAL(9,AF5:AF147)</f>
        <v>13448503.600000001</v>
      </c>
      <c r="AG1" s="4">
        <f>SUBTOTAL(9,AG5:AG147)</f>
        <v>-1805368.27</v>
      </c>
      <c r="AH1" s="4">
        <f>SUBTOTAL(9,AH5:AH147)</f>
        <v>5650828.8300000001</v>
      </c>
      <c r="AJ1" s="5"/>
      <c r="AK1" s="4">
        <f>SUM(AK5:AK117)</f>
        <v>13635211.248</v>
      </c>
      <c r="AL1" s="4">
        <f>SUM(AL5:AL117)</f>
        <v>7923579.1699999999</v>
      </c>
      <c r="AM1" s="4">
        <f>SUM(AM5:AM117)</f>
        <v>11819126.920000002</v>
      </c>
      <c r="AN1" s="4">
        <f>SUM(AN5:AN117)</f>
        <v>9082.3700000000008</v>
      </c>
      <c r="AO1" s="4">
        <f t="shared" ref="AO1:BZ1" si="0">SUM(AO5:AO117)</f>
        <v>3719556.16</v>
      </c>
      <c r="AP1" s="4">
        <f t="shared" si="0"/>
        <v>1629376.68</v>
      </c>
      <c r="AQ1" s="4">
        <f t="shared" si="0"/>
        <v>0</v>
      </c>
      <c r="AR1" s="4">
        <f t="shared" si="0"/>
        <v>2609230.16</v>
      </c>
      <c r="AS1" s="4">
        <f t="shared" si="0"/>
        <v>0</v>
      </c>
      <c r="AT1" s="4">
        <f t="shared" si="0"/>
        <v>9082.3700000000008</v>
      </c>
      <c r="AU1" s="4">
        <f t="shared" si="0"/>
        <v>0</v>
      </c>
      <c r="AV1" s="4">
        <f t="shared" si="0"/>
        <v>0</v>
      </c>
      <c r="AW1" s="4">
        <f t="shared" si="0"/>
        <v>0</v>
      </c>
      <c r="AX1" s="4">
        <f t="shared" si="0"/>
        <v>400032</v>
      </c>
      <c r="AY1" s="4">
        <f t="shared" si="0"/>
        <v>489062.63</v>
      </c>
      <c r="AZ1" s="6">
        <f t="shared" si="0"/>
        <v>0</v>
      </c>
      <c r="BA1" s="6">
        <f t="shared" si="0"/>
        <v>710294</v>
      </c>
      <c r="BB1" s="6">
        <f t="shared" si="0"/>
        <v>30000</v>
      </c>
      <c r="BC1" s="4">
        <f t="shared" si="0"/>
        <v>0</v>
      </c>
      <c r="BD1" s="4">
        <f t="shared" si="0"/>
        <v>0</v>
      </c>
      <c r="BE1" s="4">
        <f t="shared" si="0"/>
        <v>0</v>
      </c>
      <c r="BF1" s="4">
        <f t="shared" si="0"/>
        <v>0</v>
      </c>
      <c r="BG1" s="4">
        <f t="shared" si="0"/>
        <v>0</v>
      </c>
      <c r="BH1" s="4">
        <f t="shared" si="0"/>
        <v>1110314.05</v>
      </c>
      <c r="BI1" s="4">
        <f t="shared" si="0"/>
        <v>0</v>
      </c>
      <c r="BJ1" s="4">
        <f t="shared" si="0"/>
        <v>0</v>
      </c>
      <c r="BK1" s="4">
        <f t="shared" si="0"/>
        <v>0</v>
      </c>
      <c r="BL1" s="4">
        <f t="shared" si="0"/>
        <v>0</v>
      </c>
      <c r="BM1" s="4">
        <f t="shared" si="0"/>
        <v>0</v>
      </c>
      <c r="BN1" s="4">
        <f t="shared" si="0"/>
        <v>0</v>
      </c>
      <c r="BO1" s="4">
        <f t="shared" si="0"/>
        <v>0</v>
      </c>
      <c r="BP1" s="4">
        <f t="shared" si="0"/>
        <v>0</v>
      </c>
      <c r="BQ1" s="4">
        <f t="shared" si="0"/>
        <v>0</v>
      </c>
      <c r="BR1" s="4">
        <f t="shared" si="0"/>
        <v>0</v>
      </c>
      <c r="BS1" s="4">
        <f t="shared" si="0"/>
        <v>0</v>
      </c>
      <c r="BT1" s="4">
        <f t="shared" si="0"/>
        <v>0</v>
      </c>
      <c r="BU1" s="4">
        <f t="shared" si="0"/>
        <v>0</v>
      </c>
      <c r="BV1" s="4">
        <f t="shared" si="0"/>
        <v>0</v>
      </c>
      <c r="BW1" s="4">
        <f t="shared" si="0"/>
        <v>0</v>
      </c>
      <c r="BX1" s="4">
        <f t="shared" si="0"/>
        <v>0</v>
      </c>
      <c r="BY1" s="4">
        <f t="shared" si="0"/>
        <v>0</v>
      </c>
      <c r="BZ1" s="4">
        <f t="shared" si="0"/>
        <v>0</v>
      </c>
    </row>
    <row r="2" spans="2:78" ht="17.25" customHeight="1"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N2" s="7"/>
      <c r="O2" s="7"/>
      <c r="P2" s="9"/>
      <c r="Q2" s="9"/>
      <c r="R2" s="7"/>
      <c r="S2" s="7"/>
      <c r="T2" s="57"/>
      <c r="U2" s="58"/>
      <c r="V2" s="59"/>
      <c r="W2" s="7"/>
      <c r="X2" s="10"/>
      <c r="Y2" s="11"/>
      <c r="Z2" s="12"/>
      <c r="AA2" s="60"/>
      <c r="AB2" s="61"/>
      <c r="AC2" s="61"/>
      <c r="AD2" s="60"/>
      <c r="AE2" s="61"/>
      <c r="AF2" s="61"/>
      <c r="AG2" s="61"/>
      <c r="AH2" s="62"/>
      <c r="AI2" s="12"/>
      <c r="AK2" s="64" t="s">
        <v>0</v>
      </c>
      <c r="AL2" s="64"/>
      <c r="AM2" s="64"/>
      <c r="AN2" s="65" t="s">
        <v>1</v>
      </c>
      <c r="AO2" s="65"/>
      <c r="AP2" s="65"/>
      <c r="AQ2" s="56" t="s">
        <v>2</v>
      </c>
      <c r="AR2" s="56"/>
      <c r="AS2" s="56"/>
      <c r="AT2" s="55" t="s">
        <v>3</v>
      </c>
      <c r="AU2" s="55"/>
      <c r="AV2" s="55"/>
      <c r="AW2" s="56" t="s">
        <v>4</v>
      </c>
      <c r="AX2" s="56"/>
      <c r="AY2" s="56"/>
      <c r="AZ2" s="63" t="s">
        <v>5</v>
      </c>
      <c r="BA2" s="63"/>
      <c r="BB2" s="63"/>
      <c r="BC2" s="56" t="s">
        <v>6</v>
      </c>
      <c r="BD2" s="56"/>
      <c r="BE2" s="56"/>
      <c r="BF2" s="55" t="s">
        <v>7</v>
      </c>
      <c r="BG2" s="55"/>
      <c r="BH2" s="55"/>
      <c r="BI2" s="56" t="s">
        <v>8</v>
      </c>
      <c r="BJ2" s="56"/>
      <c r="BK2" s="56"/>
      <c r="BL2" s="55" t="s">
        <v>9</v>
      </c>
      <c r="BM2" s="55"/>
      <c r="BN2" s="55"/>
      <c r="BO2" s="56" t="s">
        <v>10</v>
      </c>
      <c r="BP2" s="56"/>
      <c r="BQ2" s="56"/>
      <c r="BR2" s="55" t="s">
        <v>11</v>
      </c>
      <c r="BS2" s="55"/>
      <c r="BT2" s="55"/>
      <c r="BU2" s="56" t="s">
        <v>12</v>
      </c>
      <c r="BV2" s="56"/>
      <c r="BW2" s="56"/>
      <c r="BX2" s="55" t="s">
        <v>13</v>
      </c>
      <c r="BY2" s="55"/>
      <c r="BZ2" s="55"/>
    </row>
    <row r="3" spans="2:78" ht="17.25" customHeight="1">
      <c r="B3" s="7"/>
      <c r="C3" s="7"/>
      <c r="D3" s="7"/>
      <c r="E3" s="7"/>
      <c r="F3" s="7"/>
      <c r="G3" s="7"/>
      <c r="H3" s="7"/>
      <c r="I3" s="7"/>
      <c r="J3" s="7"/>
      <c r="K3" s="8"/>
      <c r="L3" s="7"/>
      <c r="M3" s="7"/>
      <c r="N3" s="7"/>
      <c r="O3" s="7"/>
      <c r="P3" s="9"/>
      <c r="Q3" s="9"/>
      <c r="R3" s="7"/>
      <c r="S3" s="7"/>
      <c r="T3" s="57" t="s">
        <v>14</v>
      </c>
      <c r="U3" s="58"/>
      <c r="V3" s="59"/>
      <c r="W3" s="7"/>
      <c r="X3" s="10"/>
      <c r="Y3" s="11"/>
      <c r="Z3" s="12"/>
      <c r="AA3" s="60" t="s">
        <v>15</v>
      </c>
      <c r="AB3" s="61"/>
      <c r="AC3" s="61"/>
      <c r="AD3" s="60" t="s">
        <v>16</v>
      </c>
      <c r="AE3" s="61"/>
      <c r="AF3" s="61"/>
      <c r="AG3" s="61"/>
      <c r="AH3" s="62"/>
      <c r="AI3" s="12"/>
      <c r="AK3" s="14" t="s">
        <v>17</v>
      </c>
      <c r="AL3" s="14" t="s">
        <v>18</v>
      </c>
      <c r="AM3" s="14" t="s">
        <v>19</v>
      </c>
      <c r="AN3" s="15" t="s">
        <v>17</v>
      </c>
      <c r="AO3" s="15" t="s">
        <v>18</v>
      </c>
      <c r="AP3" s="15" t="s">
        <v>19</v>
      </c>
      <c r="AQ3" s="16" t="s">
        <v>20</v>
      </c>
      <c r="AR3" s="14" t="s">
        <v>21</v>
      </c>
      <c r="AS3" s="14" t="s">
        <v>22</v>
      </c>
      <c r="AT3" s="17" t="s">
        <v>20</v>
      </c>
      <c r="AU3" s="15" t="s">
        <v>21</v>
      </c>
      <c r="AV3" s="15" t="s">
        <v>22</v>
      </c>
      <c r="AW3" s="16" t="s">
        <v>20</v>
      </c>
      <c r="AX3" s="14" t="s">
        <v>21</v>
      </c>
      <c r="AY3" s="14" t="s">
        <v>22</v>
      </c>
      <c r="AZ3" s="18" t="s">
        <v>20</v>
      </c>
      <c r="BA3" s="19" t="s">
        <v>21</v>
      </c>
      <c r="BB3" s="19" t="s">
        <v>22</v>
      </c>
      <c r="BC3" s="16" t="s">
        <v>20</v>
      </c>
      <c r="BD3" s="14" t="s">
        <v>21</v>
      </c>
      <c r="BE3" s="14" t="s">
        <v>22</v>
      </c>
      <c r="BF3" s="17" t="s">
        <v>20</v>
      </c>
      <c r="BG3" s="15" t="s">
        <v>21</v>
      </c>
      <c r="BH3" s="15" t="s">
        <v>22</v>
      </c>
      <c r="BI3" s="16" t="s">
        <v>20</v>
      </c>
      <c r="BJ3" s="14" t="s">
        <v>21</v>
      </c>
      <c r="BK3" s="14" t="s">
        <v>22</v>
      </c>
      <c r="BL3" s="17" t="s">
        <v>20</v>
      </c>
      <c r="BM3" s="15" t="s">
        <v>21</v>
      </c>
      <c r="BN3" s="15" t="s">
        <v>22</v>
      </c>
      <c r="BO3" s="16" t="s">
        <v>20</v>
      </c>
      <c r="BP3" s="14" t="s">
        <v>21</v>
      </c>
      <c r="BQ3" s="14" t="s">
        <v>22</v>
      </c>
      <c r="BR3" s="17" t="s">
        <v>20</v>
      </c>
      <c r="BS3" s="15" t="s">
        <v>21</v>
      </c>
      <c r="BT3" s="15" t="s">
        <v>22</v>
      </c>
      <c r="BU3" s="16" t="s">
        <v>20</v>
      </c>
      <c r="BV3" s="14" t="s">
        <v>21</v>
      </c>
      <c r="BW3" s="14" t="s">
        <v>22</v>
      </c>
      <c r="BX3" s="17" t="s">
        <v>20</v>
      </c>
      <c r="BY3" s="15" t="s">
        <v>21</v>
      </c>
      <c r="BZ3" s="15" t="s">
        <v>22</v>
      </c>
    </row>
    <row r="4" spans="2:78" s="32" customFormat="1" ht="15.75" customHeight="1">
      <c r="B4" s="7" t="s">
        <v>23</v>
      </c>
      <c r="C4" s="7" t="s">
        <v>24</v>
      </c>
      <c r="D4" s="7" t="s">
        <v>25</v>
      </c>
      <c r="E4" s="7" t="s">
        <v>26</v>
      </c>
      <c r="F4" s="7" t="s">
        <v>27</v>
      </c>
      <c r="G4" s="7" t="s">
        <v>28</v>
      </c>
      <c r="H4" s="7" t="s">
        <v>29</v>
      </c>
      <c r="I4" s="7" t="s">
        <v>30</v>
      </c>
      <c r="J4" s="7" t="s">
        <v>31</v>
      </c>
      <c r="K4" s="8" t="s">
        <v>32</v>
      </c>
      <c r="L4" s="7" t="s">
        <v>33</v>
      </c>
      <c r="M4" s="7" t="s">
        <v>34</v>
      </c>
      <c r="N4" s="7" t="s">
        <v>35</v>
      </c>
      <c r="O4" s="7" t="s">
        <v>36</v>
      </c>
      <c r="P4" s="20" t="s">
        <v>37</v>
      </c>
      <c r="Q4" s="20" t="s">
        <v>38</v>
      </c>
      <c r="R4" s="7" t="s">
        <v>39</v>
      </c>
      <c r="S4" s="7" t="s">
        <v>40</v>
      </c>
      <c r="T4" s="21" t="s">
        <v>41</v>
      </c>
      <c r="U4" s="21" t="s">
        <v>42</v>
      </c>
      <c r="V4" s="21" t="s">
        <v>43</v>
      </c>
      <c r="W4" s="7" t="s">
        <v>44</v>
      </c>
      <c r="X4" s="10" t="s">
        <v>45</v>
      </c>
      <c r="Y4" s="11" t="s">
        <v>46</v>
      </c>
      <c r="Z4" s="12" t="s">
        <v>47</v>
      </c>
      <c r="AA4" s="22" t="s">
        <v>48</v>
      </c>
      <c r="AB4" s="22" t="s">
        <v>49</v>
      </c>
      <c r="AC4" s="23" t="s">
        <v>50</v>
      </c>
      <c r="AD4" s="22" t="s">
        <v>20</v>
      </c>
      <c r="AE4" s="22" t="s">
        <v>21</v>
      </c>
      <c r="AF4" s="22" t="s">
        <v>22</v>
      </c>
      <c r="AG4" s="22" t="s">
        <v>51</v>
      </c>
      <c r="AH4" s="24" t="s">
        <v>52</v>
      </c>
      <c r="AI4" s="12" t="s">
        <v>53</v>
      </c>
      <c r="AJ4" s="25"/>
      <c r="AK4" s="26"/>
      <c r="AL4" s="26"/>
      <c r="AM4" s="26"/>
      <c r="AN4" s="27"/>
      <c r="AO4" s="27"/>
      <c r="AP4" s="27"/>
      <c r="AQ4" s="28"/>
      <c r="AR4" s="26"/>
      <c r="AS4" s="26"/>
      <c r="AT4" s="29"/>
      <c r="AU4" s="27"/>
      <c r="AV4" s="27"/>
      <c r="AW4" s="28"/>
      <c r="AX4" s="26"/>
      <c r="AY4" s="26"/>
      <c r="AZ4" s="30"/>
      <c r="BA4" s="31"/>
      <c r="BB4" s="31"/>
      <c r="BC4" s="28"/>
      <c r="BD4" s="26"/>
      <c r="BE4" s="26"/>
      <c r="BF4" s="29"/>
      <c r="BG4" s="27"/>
      <c r="BH4" s="27"/>
      <c r="BI4" s="28"/>
      <c r="BJ4" s="26"/>
      <c r="BK4" s="26"/>
      <c r="BL4" s="29"/>
      <c r="BM4" s="27"/>
      <c r="BN4" s="27"/>
      <c r="BO4" s="28"/>
      <c r="BP4" s="26"/>
      <c r="BQ4" s="26"/>
      <c r="BR4" s="29"/>
      <c r="BS4" s="27"/>
      <c r="BT4" s="27"/>
      <c r="BU4" s="28"/>
      <c r="BV4" s="26"/>
      <c r="BW4" s="26"/>
      <c r="BX4" s="29"/>
      <c r="BY4" s="27"/>
      <c r="BZ4" s="27"/>
    </row>
    <row r="5" spans="2:78" ht="15.95" customHeight="1">
      <c r="B5" s="33">
        <v>1</v>
      </c>
      <c r="C5" s="34" t="s">
        <v>54</v>
      </c>
      <c r="D5" s="35"/>
      <c r="E5" s="35"/>
      <c r="F5" s="36" t="s">
        <v>55</v>
      </c>
      <c r="G5" s="36" t="s">
        <v>56</v>
      </c>
      <c r="H5" s="37" t="s">
        <v>57</v>
      </c>
      <c r="I5" s="37"/>
      <c r="J5" s="38" t="s">
        <v>58</v>
      </c>
      <c r="K5" s="39" t="s">
        <v>59</v>
      </c>
      <c r="L5" s="35" t="s">
        <v>60</v>
      </c>
      <c r="M5" s="35" t="s">
        <v>61</v>
      </c>
      <c r="N5" s="35"/>
      <c r="O5" s="40">
        <v>40389</v>
      </c>
      <c r="P5" s="39">
        <f>YEAR(O5)</f>
        <v>2010</v>
      </c>
      <c r="Q5" s="39">
        <f>MONTH(O5)</f>
        <v>7</v>
      </c>
      <c r="R5" s="40"/>
      <c r="S5" s="40"/>
      <c r="T5" s="37"/>
      <c r="U5" s="37"/>
      <c r="V5" s="37"/>
      <c r="W5" s="37"/>
      <c r="X5" s="41">
        <v>2318851.4700000002</v>
      </c>
      <c r="Y5" s="41">
        <f>X5*Z5</f>
        <v>287783.48000000021</v>
      </c>
      <c r="Z5" s="42">
        <v>0.12410604289372626</v>
      </c>
      <c r="AA5" s="41">
        <v>2031051.41</v>
      </c>
      <c r="AB5" s="41"/>
      <c r="AC5" s="43">
        <v>16.579999999999998</v>
      </c>
      <c r="AD5" s="41">
        <f>AK5+AN5</f>
        <v>865725.22</v>
      </c>
      <c r="AE5" s="41">
        <f>AL5+AO5</f>
        <v>592978.30000000005</v>
      </c>
      <c r="AF5" s="41">
        <f>AM5+AP5</f>
        <v>753000</v>
      </c>
      <c r="AG5" s="41">
        <f>AE5-AF5</f>
        <v>-160021.69999999995</v>
      </c>
      <c r="AH5" s="44">
        <f t="shared" ref="AH5:AH14" si="1">X5-AF5</f>
        <v>1565851.4700000002</v>
      </c>
      <c r="AI5" s="45" t="s">
        <v>62</v>
      </c>
      <c r="AK5" s="46">
        <v>865725.22</v>
      </c>
      <c r="AL5" s="46">
        <v>592978.30000000005</v>
      </c>
      <c r="AM5" s="46">
        <v>753000</v>
      </c>
      <c r="AN5" s="47">
        <f t="shared" ref="AN5:AP14" si="2">AQ5+AT5+AW5+AZ5+BC5+BF5+BI5+BL5+BO5+BR5+BU5+BX5</f>
        <v>0</v>
      </c>
      <c r="AO5" s="47">
        <f t="shared" si="2"/>
        <v>0</v>
      </c>
      <c r="AP5" s="47">
        <f t="shared" si="2"/>
        <v>0</v>
      </c>
      <c r="AQ5" s="46"/>
      <c r="AR5" s="46"/>
      <c r="AS5" s="46"/>
      <c r="AT5" s="47"/>
      <c r="AU5" s="47"/>
      <c r="AV5" s="47"/>
      <c r="AW5" s="46"/>
      <c r="AX5" s="46"/>
      <c r="AY5" s="46"/>
      <c r="AZ5" s="48"/>
      <c r="BA5" s="49"/>
      <c r="BB5" s="50"/>
      <c r="BC5" s="46"/>
      <c r="BD5" s="46"/>
      <c r="BE5" s="46"/>
      <c r="BF5" s="47"/>
      <c r="BG5" s="47"/>
      <c r="BH5" s="47"/>
      <c r="BI5" s="46"/>
      <c r="BJ5" s="46"/>
      <c r="BK5" s="46"/>
      <c r="BL5" s="47"/>
      <c r="BM5" s="47"/>
      <c r="BN5" s="47"/>
      <c r="BO5" s="46"/>
      <c r="BP5" s="46"/>
      <c r="BQ5" s="46"/>
      <c r="BR5" s="47"/>
      <c r="BS5" s="47"/>
      <c r="BT5" s="47"/>
      <c r="BU5" s="46"/>
      <c r="BV5" s="46"/>
      <c r="BW5" s="46"/>
      <c r="BX5" s="47"/>
      <c r="BY5" s="47"/>
      <c r="BZ5" s="47"/>
    </row>
    <row r="6" spans="2:78" ht="15.95" customHeight="1">
      <c r="B6" s="33">
        <v>2</v>
      </c>
      <c r="C6" s="34" t="s">
        <v>63</v>
      </c>
      <c r="D6" s="35">
        <v>1</v>
      </c>
      <c r="E6" s="35"/>
      <c r="F6" s="36" t="s">
        <v>64</v>
      </c>
      <c r="G6" s="36" t="s">
        <v>64</v>
      </c>
      <c r="H6" s="37" t="s">
        <v>65</v>
      </c>
      <c r="I6" s="37"/>
      <c r="J6" s="38" t="s">
        <v>66</v>
      </c>
      <c r="K6" s="35" t="s">
        <v>67</v>
      </c>
      <c r="L6" s="35" t="s">
        <v>60</v>
      </c>
      <c r="M6" s="35" t="s">
        <v>61</v>
      </c>
      <c r="N6" s="35"/>
      <c r="O6" s="40">
        <v>40465</v>
      </c>
      <c r="P6" s="39">
        <f t="shared" ref="P6:P14" si="3">YEAR(O6)</f>
        <v>2010</v>
      </c>
      <c r="Q6" s="39">
        <f t="shared" ref="Q6:Q14" si="4">MONTH(O6)</f>
        <v>10</v>
      </c>
      <c r="R6" s="40"/>
      <c r="S6" s="40"/>
      <c r="T6" s="37"/>
      <c r="U6" s="37"/>
      <c r="V6" s="37"/>
      <c r="W6" s="37"/>
      <c r="X6" s="41">
        <v>561941.11</v>
      </c>
      <c r="Y6" s="41">
        <f t="shared" ref="Y6:Y14" si="5">X6*Z6</f>
        <v>122002.04999999999</v>
      </c>
      <c r="Z6" s="42">
        <v>0.21710824822907154</v>
      </c>
      <c r="AA6" s="41">
        <v>409939.06</v>
      </c>
      <c r="AB6" s="41"/>
      <c r="AC6" s="43"/>
      <c r="AD6" s="41">
        <f t="shared" ref="AD6:AF14" si="6">AK6+AN6</f>
        <v>164608.54800000001</v>
      </c>
      <c r="AE6" s="41">
        <f t="shared" si="6"/>
        <v>0</v>
      </c>
      <c r="AF6" s="41">
        <f t="shared" si="6"/>
        <v>49382.6</v>
      </c>
      <c r="AG6" s="41">
        <f t="shared" ref="AG6:AG14" si="7">AE6-AF6</f>
        <v>-49382.6</v>
      </c>
      <c r="AH6" s="44">
        <f t="shared" si="1"/>
        <v>512558.51</v>
      </c>
      <c r="AI6" s="45" t="s">
        <v>62</v>
      </c>
      <c r="AK6" s="46">
        <v>155526.17800000001</v>
      </c>
      <c r="AL6" s="46">
        <v>0</v>
      </c>
      <c r="AM6" s="46">
        <v>49382.6</v>
      </c>
      <c r="AN6" s="47">
        <f t="shared" si="2"/>
        <v>9082.3700000000008</v>
      </c>
      <c r="AO6" s="47">
        <f t="shared" si="2"/>
        <v>0</v>
      </c>
      <c r="AP6" s="47">
        <f t="shared" si="2"/>
        <v>0</v>
      </c>
      <c r="AQ6" s="46"/>
      <c r="AR6" s="46"/>
      <c r="AS6" s="46"/>
      <c r="AT6" s="47">
        <v>9082.3700000000008</v>
      </c>
      <c r="AU6" s="47"/>
      <c r="AV6" s="47"/>
      <c r="AW6" s="46"/>
      <c r="AX6" s="46"/>
      <c r="AY6" s="46"/>
      <c r="AZ6" s="48"/>
      <c r="BA6" s="49"/>
      <c r="BB6" s="50"/>
      <c r="BC6" s="46"/>
      <c r="BD6" s="46"/>
      <c r="BE6" s="46"/>
      <c r="BF6" s="47"/>
      <c r="BG6" s="47"/>
      <c r="BH6" s="47"/>
      <c r="BI6" s="46"/>
      <c r="BJ6" s="46"/>
      <c r="BK6" s="46"/>
      <c r="BL6" s="47"/>
      <c r="BM6" s="47"/>
      <c r="BN6" s="47"/>
      <c r="BO6" s="46"/>
      <c r="BP6" s="46"/>
      <c r="BQ6" s="46"/>
      <c r="BR6" s="47"/>
      <c r="BS6" s="47"/>
      <c r="BT6" s="47"/>
      <c r="BU6" s="46"/>
      <c r="BV6" s="46"/>
      <c r="BW6" s="46"/>
      <c r="BX6" s="47"/>
      <c r="BY6" s="47"/>
      <c r="BZ6" s="47"/>
    </row>
    <row r="7" spans="2:78" ht="15.95" customHeight="1">
      <c r="B7" s="33">
        <v>3</v>
      </c>
      <c r="C7" s="34" t="s">
        <v>68</v>
      </c>
      <c r="D7" s="35">
        <v>2</v>
      </c>
      <c r="E7" s="35"/>
      <c r="F7" s="36" t="s">
        <v>69</v>
      </c>
      <c r="G7" s="36" t="s">
        <v>69</v>
      </c>
      <c r="H7" s="37" t="s">
        <v>70</v>
      </c>
      <c r="I7" s="37"/>
      <c r="J7" s="38" t="s">
        <v>71</v>
      </c>
      <c r="K7" s="39" t="s">
        <v>72</v>
      </c>
      <c r="L7" s="35" t="s">
        <v>60</v>
      </c>
      <c r="M7" s="35" t="s">
        <v>61</v>
      </c>
      <c r="N7" s="35"/>
      <c r="O7" s="40">
        <v>40490</v>
      </c>
      <c r="P7" s="39">
        <f t="shared" si="3"/>
        <v>2010</v>
      </c>
      <c r="Q7" s="39">
        <f t="shared" si="4"/>
        <v>11</v>
      </c>
      <c r="R7" s="40"/>
      <c r="S7" s="40"/>
      <c r="T7" s="37"/>
      <c r="U7" s="37"/>
      <c r="V7" s="37"/>
      <c r="W7" s="37"/>
      <c r="X7" s="41">
        <v>2968730</v>
      </c>
      <c r="Y7" s="41">
        <f t="shared" si="5"/>
        <v>307184.5</v>
      </c>
      <c r="Z7" s="42">
        <v>0.10347337076797149</v>
      </c>
      <c r="AA7" s="41">
        <v>2661545.5</v>
      </c>
      <c r="AB7" s="41"/>
      <c r="AC7" s="43"/>
      <c r="AD7" s="41">
        <f t="shared" si="6"/>
        <v>2968730</v>
      </c>
      <c r="AE7" s="41">
        <f t="shared" si="6"/>
        <v>2968730</v>
      </c>
      <c r="AF7" s="41">
        <f t="shared" si="6"/>
        <v>2968730</v>
      </c>
      <c r="AG7" s="41">
        <f t="shared" si="7"/>
        <v>0</v>
      </c>
      <c r="AH7" s="44">
        <f t="shared" si="1"/>
        <v>0</v>
      </c>
      <c r="AI7" s="45" t="s">
        <v>73</v>
      </c>
      <c r="AK7" s="46">
        <v>2968730</v>
      </c>
      <c r="AL7" s="46">
        <v>1858404</v>
      </c>
      <c r="AM7" s="46">
        <v>1858415.95</v>
      </c>
      <c r="AN7" s="47">
        <f t="shared" si="2"/>
        <v>0</v>
      </c>
      <c r="AO7" s="47">
        <f t="shared" si="2"/>
        <v>1110326</v>
      </c>
      <c r="AP7" s="47">
        <f t="shared" si="2"/>
        <v>1110314.05</v>
      </c>
      <c r="AQ7" s="46"/>
      <c r="AR7" s="46"/>
      <c r="AS7" s="46"/>
      <c r="AT7" s="47"/>
      <c r="AU7" s="47"/>
      <c r="AV7" s="47"/>
      <c r="AW7" s="46"/>
      <c r="AX7" s="46">
        <v>400032</v>
      </c>
      <c r="AY7" s="46"/>
      <c r="AZ7" s="48"/>
      <c r="BA7" s="49">
        <v>710294</v>
      </c>
      <c r="BB7" s="50"/>
      <c r="BC7" s="46"/>
      <c r="BD7" s="46"/>
      <c r="BE7" s="46"/>
      <c r="BF7" s="47"/>
      <c r="BG7" s="47"/>
      <c r="BH7" s="47">
        <v>1110314.05</v>
      </c>
      <c r="BI7" s="46"/>
      <c r="BJ7" s="46"/>
      <c r="BK7" s="46"/>
      <c r="BL7" s="47"/>
      <c r="BM7" s="47"/>
      <c r="BN7" s="47"/>
      <c r="BO7" s="46"/>
      <c r="BP7" s="46"/>
      <c r="BQ7" s="46"/>
      <c r="BR7" s="47"/>
      <c r="BS7" s="47"/>
      <c r="BT7" s="47"/>
      <c r="BU7" s="46"/>
      <c r="BV7" s="46"/>
      <c r="BW7" s="46"/>
      <c r="BX7" s="47"/>
      <c r="BY7" s="47"/>
      <c r="BZ7" s="47"/>
    </row>
    <row r="8" spans="2:78" ht="15.95" customHeight="1">
      <c r="B8" s="33">
        <v>4</v>
      </c>
      <c r="C8" s="34" t="s">
        <v>74</v>
      </c>
      <c r="D8" s="35"/>
      <c r="E8" s="35"/>
      <c r="F8" s="36" t="s">
        <v>55</v>
      </c>
      <c r="G8" s="36" t="s">
        <v>75</v>
      </c>
      <c r="H8" s="37" t="s">
        <v>76</v>
      </c>
      <c r="I8" s="37"/>
      <c r="J8" s="38" t="s">
        <v>77</v>
      </c>
      <c r="K8" s="39" t="s">
        <v>59</v>
      </c>
      <c r="L8" s="35" t="s">
        <v>60</v>
      </c>
      <c r="M8" s="35" t="s">
        <v>61</v>
      </c>
      <c r="N8" s="35"/>
      <c r="O8" s="40">
        <v>40534</v>
      </c>
      <c r="P8" s="39">
        <f t="shared" si="3"/>
        <v>2010</v>
      </c>
      <c r="Q8" s="39">
        <f t="shared" si="4"/>
        <v>12</v>
      </c>
      <c r="R8" s="40"/>
      <c r="S8" s="40"/>
      <c r="T8" s="37"/>
      <c r="U8" s="37"/>
      <c r="V8" s="37"/>
      <c r="W8" s="37"/>
      <c r="X8" s="41">
        <v>994930.71</v>
      </c>
      <c r="Y8" s="41">
        <f t="shared" si="5"/>
        <v>86295.050000000047</v>
      </c>
      <c r="Z8" s="42">
        <v>8.6734733517271817E-2</v>
      </c>
      <c r="AA8" s="41">
        <v>830332.34</v>
      </c>
      <c r="AB8" s="41">
        <v>30000</v>
      </c>
      <c r="AC8" s="43">
        <v>8303.32</v>
      </c>
      <c r="AD8" s="41">
        <f t="shared" si="6"/>
        <v>934930.71</v>
      </c>
      <c r="AE8" s="41">
        <f t="shared" si="6"/>
        <v>845128.69</v>
      </c>
      <c r="AF8" s="41">
        <f t="shared" si="6"/>
        <v>815938.85999999987</v>
      </c>
      <c r="AG8" s="41">
        <f t="shared" si="7"/>
        <v>29189.830000000075</v>
      </c>
      <c r="AH8" s="44">
        <f t="shared" si="1"/>
        <v>178991.85000000009</v>
      </c>
      <c r="AI8" s="45" t="s">
        <v>62</v>
      </c>
      <c r="AK8" s="46">
        <v>934930.71</v>
      </c>
      <c r="AL8" s="46">
        <v>845128.69</v>
      </c>
      <c r="AM8" s="46">
        <v>815938.85999999987</v>
      </c>
      <c r="AN8" s="47">
        <f t="shared" si="2"/>
        <v>0</v>
      </c>
      <c r="AO8" s="47">
        <f t="shared" si="2"/>
        <v>0</v>
      </c>
      <c r="AP8" s="47">
        <f t="shared" si="2"/>
        <v>0</v>
      </c>
      <c r="AQ8" s="46"/>
      <c r="AR8" s="46"/>
      <c r="AS8" s="46"/>
      <c r="AT8" s="47"/>
      <c r="AU8" s="47"/>
      <c r="AV8" s="47"/>
      <c r="AW8" s="46"/>
      <c r="AX8" s="46"/>
      <c r="AY8" s="46"/>
      <c r="AZ8" s="48"/>
      <c r="BA8" s="49"/>
      <c r="BB8" s="50"/>
      <c r="BC8" s="46"/>
      <c r="BD8" s="46"/>
      <c r="BE8" s="46"/>
      <c r="BF8" s="47"/>
      <c r="BG8" s="47"/>
      <c r="BH8" s="47"/>
      <c r="BI8" s="46"/>
      <c r="BJ8" s="46"/>
      <c r="BK8" s="46"/>
      <c r="BL8" s="47"/>
      <c r="BM8" s="47"/>
      <c r="BN8" s="47"/>
      <c r="BO8" s="46"/>
      <c r="BP8" s="46"/>
      <c r="BQ8" s="46"/>
      <c r="BR8" s="47"/>
      <c r="BS8" s="47"/>
      <c r="BT8" s="47"/>
      <c r="BU8" s="46"/>
      <c r="BV8" s="46"/>
      <c r="BW8" s="46"/>
      <c r="BX8" s="47"/>
      <c r="BY8" s="47"/>
      <c r="BZ8" s="47"/>
    </row>
    <row r="9" spans="2:78" ht="15.95" customHeight="1">
      <c r="B9" s="33">
        <v>5</v>
      </c>
      <c r="C9" s="34" t="s">
        <v>78</v>
      </c>
      <c r="D9" s="35"/>
      <c r="E9" s="35"/>
      <c r="F9" s="36" t="s">
        <v>55</v>
      </c>
      <c r="G9" s="36" t="s">
        <v>79</v>
      </c>
      <c r="H9" s="37" t="s">
        <v>80</v>
      </c>
      <c r="I9" s="37"/>
      <c r="J9" s="38" t="s">
        <v>81</v>
      </c>
      <c r="K9" s="39" t="s">
        <v>59</v>
      </c>
      <c r="L9" s="35" t="s">
        <v>60</v>
      </c>
      <c r="M9" s="35" t="s">
        <v>61</v>
      </c>
      <c r="N9" s="35"/>
      <c r="O9" s="40">
        <v>40570</v>
      </c>
      <c r="P9" s="39">
        <f t="shared" si="3"/>
        <v>2011</v>
      </c>
      <c r="Q9" s="39">
        <f t="shared" si="4"/>
        <v>1</v>
      </c>
      <c r="R9" s="40"/>
      <c r="S9" s="40"/>
      <c r="T9" s="37"/>
      <c r="U9" s="37"/>
      <c r="V9" s="37"/>
      <c r="W9" s="37"/>
      <c r="X9" s="41">
        <v>4223120</v>
      </c>
      <c r="Y9" s="41">
        <f t="shared" si="5"/>
        <v>433415.45999999996</v>
      </c>
      <c r="Z9" s="42">
        <v>0.10262920778950159</v>
      </c>
      <c r="AA9" s="41">
        <v>2624966.5</v>
      </c>
      <c r="AB9" s="41">
        <v>1130847.8400000001</v>
      </c>
      <c r="AC9" s="43">
        <v>28890.2</v>
      </c>
      <c r="AD9" s="41">
        <f t="shared" si="6"/>
        <v>1100000</v>
      </c>
      <c r="AE9" s="41">
        <f t="shared" si="6"/>
        <v>0</v>
      </c>
      <c r="AF9" s="41">
        <f t="shared" si="6"/>
        <v>1100000</v>
      </c>
      <c r="AG9" s="41">
        <f t="shared" si="7"/>
        <v>-1100000</v>
      </c>
      <c r="AH9" s="44">
        <f t="shared" si="1"/>
        <v>3123120</v>
      </c>
      <c r="AI9" s="45" t="s">
        <v>62</v>
      </c>
      <c r="AK9" s="46">
        <v>1100000</v>
      </c>
      <c r="AL9" s="46">
        <v>0</v>
      </c>
      <c r="AM9" s="46">
        <v>1100000</v>
      </c>
      <c r="AN9" s="47">
        <f t="shared" si="2"/>
        <v>0</v>
      </c>
      <c r="AO9" s="47">
        <f t="shared" si="2"/>
        <v>0</v>
      </c>
      <c r="AP9" s="47">
        <f t="shared" si="2"/>
        <v>0</v>
      </c>
      <c r="AQ9" s="46"/>
      <c r="AR9" s="46"/>
      <c r="AS9" s="46"/>
      <c r="AT9" s="47"/>
      <c r="AU9" s="47"/>
      <c r="AV9" s="47"/>
      <c r="AW9" s="46"/>
      <c r="AX9" s="46"/>
      <c r="AY9" s="46"/>
      <c r="AZ9" s="48"/>
      <c r="BA9" s="49"/>
      <c r="BB9" s="50"/>
      <c r="BC9" s="46"/>
      <c r="BD9" s="46"/>
      <c r="BE9" s="46"/>
      <c r="BF9" s="47"/>
      <c r="BG9" s="47"/>
      <c r="BH9" s="47"/>
      <c r="BI9" s="46"/>
      <c r="BJ9" s="46"/>
      <c r="BK9" s="46"/>
      <c r="BL9" s="47"/>
      <c r="BM9" s="47"/>
      <c r="BN9" s="47"/>
      <c r="BO9" s="46"/>
      <c r="BP9" s="46"/>
      <c r="BQ9" s="46"/>
      <c r="BR9" s="47"/>
      <c r="BS9" s="47"/>
      <c r="BT9" s="47"/>
      <c r="BU9" s="46"/>
      <c r="BV9" s="46"/>
      <c r="BW9" s="46"/>
      <c r="BX9" s="47"/>
      <c r="BY9" s="47"/>
      <c r="BZ9" s="47"/>
    </row>
    <row r="10" spans="2:78" ht="15.95" customHeight="1">
      <c r="B10" s="33">
        <v>6</v>
      </c>
      <c r="C10" s="34" t="s">
        <v>82</v>
      </c>
      <c r="D10" s="35"/>
      <c r="E10" s="35"/>
      <c r="F10" s="36" t="s">
        <v>55</v>
      </c>
      <c r="G10" s="36" t="s">
        <v>83</v>
      </c>
      <c r="H10" s="37" t="s">
        <v>84</v>
      </c>
      <c r="I10" s="37"/>
      <c r="J10" s="38" t="s">
        <v>85</v>
      </c>
      <c r="K10" s="39" t="s">
        <v>86</v>
      </c>
      <c r="L10" s="35" t="s">
        <v>87</v>
      </c>
      <c r="M10" s="35" t="s">
        <v>88</v>
      </c>
      <c r="N10" s="35"/>
      <c r="O10" s="40">
        <v>40635</v>
      </c>
      <c r="P10" s="39">
        <f t="shared" si="3"/>
        <v>2011</v>
      </c>
      <c r="Q10" s="39">
        <f t="shared" si="4"/>
        <v>4</v>
      </c>
      <c r="R10" s="40"/>
      <c r="S10" s="40"/>
      <c r="T10" s="37"/>
      <c r="U10" s="37"/>
      <c r="V10" s="37"/>
      <c r="W10" s="37"/>
      <c r="X10" s="41">
        <v>3727660.34</v>
      </c>
      <c r="Y10" s="41">
        <f t="shared" si="5"/>
        <v>0</v>
      </c>
      <c r="Z10" s="42">
        <v>0</v>
      </c>
      <c r="AA10" s="41">
        <v>3727660.34</v>
      </c>
      <c r="AB10" s="41"/>
      <c r="AC10" s="43"/>
      <c r="AD10" s="51">
        <f t="shared" si="6"/>
        <v>3727660.34</v>
      </c>
      <c r="AE10" s="41">
        <f t="shared" si="6"/>
        <v>3727660.34</v>
      </c>
      <c r="AF10" s="41">
        <f t="shared" si="6"/>
        <v>3727660.3400000003</v>
      </c>
      <c r="AG10" s="41">
        <f t="shared" si="7"/>
        <v>0</v>
      </c>
      <c r="AH10" s="44">
        <f t="shared" si="1"/>
        <v>0</v>
      </c>
      <c r="AI10" s="45" t="s">
        <v>73</v>
      </c>
      <c r="AK10" s="46">
        <v>3727660.34</v>
      </c>
      <c r="AL10" s="46">
        <v>1118430.18</v>
      </c>
      <c r="AM10" s="46">
        <v>3354894.2</v>
      </c>
      <c r="AN10" s="47">
        <f t="shared" si="2"/>
        <v>0</v>
      </c>
      <c r="AO10" s="47">
        <f t="shared" si="2"/>
        <v>2609230.16</v>
      </c>
      <c r="AP10" s="47">
        <f t="shared" si="2"/>
        <v>372766.14</v>
      </c>
      <c r="AQ10" s="46"/>
      <c r="AR10" s="46">
        <v>2609230.16</v>
      </c>
      <c r="AS10" s="46"/>
      <c r="AT10" s="47"/>
      <c r="AU10" s="47"/>
      <c r="AV10" s="47"/>
      <c r="AW10" s="46"/>
      <c r="AX10" s="46"/>
      <c r="AY10" s="46">
        <v>372766.14</v>
      </c>
      <c r="AZ10" s="48"/>
      <c r="BA10" s="49"/>
      <c r="BB10" s="50"/>
      <c r="BC10" s="46"/>
      <c r="BD10" s="46"/>
      <c r="BE10" s="46"/>
      <c r="BF10" s="47"/>
      <c r="BG10" s="47"/>
      <c r="BH10" s="47"/>
      <c r="BI10" s="46"/>
      <c r="BJ10" s="46"/>
      <c r="BK10" s="46"/>
      <c r="BL10" s="47"/>
      <c r="BM10" s="47"/>
      <c r="BN10" s="47"/>
      <c r="BO10" s="46"/>
      <c r="BP10" s="46"/>
      <c r="BQ10" s="46"/>
      <c r="BR10" s="47"/>
      <c r="BS10" s="47"/>
      <c r="BT10" s="47"/>
      <c r="BU10" s="46"/>
      <c r="BV10" s="46"/>
      <c r="BW10" s="46"/>
      <c r="BX10" s="47"/>
      <c r="BY10" s="47"/>
      <c r="BZ10" s="47"/>
    </row>
    <row r="11" spans="2:78" ht="15.95" customHeight="1">
      <c r="B11" s="33">
        <v>7</v>
      </c>
      <c r="C11" s="34" t="s">
        <v>89</v>
      </c>
      <c r="D11" s="35">
        <v>1</v>
      </c>
      <c r="E11" s="35"/>
      <c r="F11" s="36" t="s">
        <v>55</v>
      </c>
      <c r="G11" s="36" t="s">
        <v>83</v>
      </c>
      <c r="H11" s="37" t="s">
        <v>84</v>
      </c>
      <c r="I11" s="37"/>
      <c r="J11" s="38" t="s">
        <v>90</v>
      </c>
      <c r="K11" s="39" t="s">
        <v>86</v>
      </c>
      <c r="L11" s="35" t="s">
        <v>87</v>
      </c>
      <c r="M11" s="35" t="s">
        <v>88</v>
      </c>
      <c r="N11" s="35"/>
      <c r="O11" s="40">
        <v>40648</v>
      </c>
      <c r="P11" s="39">
        <f t="shared" si="3"/>
        <v>2011</v>
      </c>
      <c r="Q11" s="39">
        <f t="shared" si="4"/>
        <v>4</v>
      </c>
      <c r="R11" s="40"/>
      <c r="S11" s="40"/>
      <c r="T11" s="37"/>
      <c r="U11" s="37"/>
      <c r="V11" s="37"/>
      <c r="W11" s="37"/>
      <c r="X11" s="41">
        <v>750334</v>
      </c>
      <c r="Y11" s="41">
        <f t="shared" si="5"/>
        <v>0</v>
      </c>
      <c r="Z11" s="42">
        <v>0</v>
      </c>
      <c r="AA11" s="41">
        <v>344074</v>
      </c>
      <c r="AB11" s="41">
        <v>406260</v>
      </c>
      <c r="AC11" s="43"/>
      <c r="AD11" s="51">
        <f t="shared" si="6"/>
        <v>331074</v>
      </c>
      <c r="AE11" s="41">
        <f t="shared" si="6"/>
        <v>704486</v>
      </c>
      <c r="AF11" s="41">
        <f t="shared" si="6"/>
        <v>750334</v>
      </c>
      <c r="AG11" s="41">
        <f t="shared" si="7"/>
        <v>-45848</v>
      </c>
      <c r="AH11" s="44">
        <f t="shared" si="1"/>
        <v>0</v>
      </c>
      <c r="AI11" s="45" t="s">
        <v>73</v>
      </c>
      <c r="AK11" s="46">
        <v>331074</v>
      </c>
      <c r="AL11" s="46">
        <v>704486</v>
      </c>
      <c r="AM11" s="46">
        <v>634037.51</v>
      </c>
      <c r="AN11" s="47">
        <f t="shared" si="2"/>
        <v>0</v>
      </c>
      <c r="AO11" s="47">
        <f t="shared" si="2"/>
        <v>0</v>
      </c>
      <c r="AP11" s="47">
        <f t="shared" si="2"/>
        <v>116296.49</v>
      </c>
      <c r="AQ11" s="46"/>
      <c r="AR11" s="46"/>
      <c r="AS11" s="46"/>
      <c r="AT11" s="47"/>
      <c r="AU11" s="47"/>
      <c r="AV11" s="47"/>
      <c r="AW11" s="46"/>
      <c r="AX11" s="46"/>
      <c r="AY11" s="46">
        <v>116296.49</v>
      </c>
      <c r="AZ11" s="48"/>
      <c r="BA11" s="49"/>
      <c r="BB11" s="50"/>
      <c r="BC11" s="46"/>
      <c r="BD11" s="46"/>
      <c r="BE11" s="46"/>
      <c r="BF11" s="47"/>
      <c r="BG11" s="47"/>
      <c r="BH11" s="47"/>
      <c r="BI11" s="46"/>
      <c r="BJ11" s="46"/>
      <c r="BK11" s="46"/>
      <c r="BL11" s="47"/>
      <c r="BM11" s="47"/>
      <c r="BN11" s="47"/>
      <c r="BO11" s="46"/>
      <c r="BP11" s="46"/>
      <c r="BQ11" s="46"/>
      <c r="BR11" s="47"/>
      <c r="BS11" s="47"/>
      <c r="BT11" s="47"/>
      <c r="BU11" s="46"/>
      <c r="BV11" s="46"/>
      <c r="BW11" s="46"/>
      <c r="BX11" s="47"/>
      <c r="BY11" s="47"/>
      <c r="BZ11" s="47"/>
    </row>
    <row r="12" spans="2:78" ht="15.95" customHeight="1">
      <c r="B12" s="33">
        <v>8</v>
      </c>
      <c r="C12" s="34" t="s">
        <v>91</v>
      </c>
      <c r="D12" s="35">
        <v>2</v>
      </c>
      <c r="E12" s="35"/>
      <c r="F12" s="36" t="s">
        <v>92</v>
      </c>
      <c r="G12" s="36" t="s">
        <v>93</v>
      </c>
      <c r="H12" s="37" t="s">
        <v>94</v>
      </c>
      <c r="I12" s="37"/>
      <c r="J12" s="38" t="s">
        <v>95</v>
      </c>
      <c r="K12" s="39" t="s">
        <v>72</v>
      </c>
      <c r="L12" s="35" t="s">
        <v>60</v>
      </c>
      <c r="M12" s="35" t="s">
        <v>61</v>
      </c>
      <c r="N12" s="35"/>
      <c r="O12" s="40">
        <v>40679</v>
      </c>
      <c r="P12" s="39">
        <f t="shared" si="3"/>
        <v>2011</v>
      </c>
      <c r="Q12" s="39">
        <f t="shared" si="4"/>
        <v>5</v>
      </c>
      <c r="R12" s="40"/>
      <c r="S12" s="40"/>
      <c r="T12" s="37"/>
      <c r="U12" s="37"/>
      <c r="V12" s="37"/>
      <c r="W12" s="37"/>
      <c r="X12" s="41">
        <v>2988175</v>
      </c>
      <c r="Y12" s="41">
        <f t="shared" si="5"/>
        <v>175168.10000000009</v>
      </c>
      <c r="Z12" s="42">
        <v>5.8620428857078348E-2</v>
      </c>
      <c r="AA12" s="41">
        <v>2813006.9</v>
      </c>
      <c r="AB12" s="41"/>
      <c r="AC12" s="43"/>
      <c r="AD12" s="41">
        <f t="shared" si="6"/>
        <v>2985975</v>
      </c>
      <c r="AE12" s="41">
        <f t="shared" si="6"/>
        <v>2740930</v>
      </c>
      <c r="AF12" s="41">
        <f t="shared" si="6"/>
        <v>2740000</v>
      </c>
      <c r="AG12" s="41">
        <f t="shared" si="7"/>
        <v>930</v>
      </c>
      <c r="AH12" s="44">
        <f t="shared" si="1"/>
        <v>248175</v>
      </c>
      <c r="AI12" s="45" t="s">
        <v>62</v>
      </c>
      <c r="AK12" s="46">
        <v>2985975</v>
      </c>
      <c r="AL12" s="46">
        <v>2740930</v>
      </c>
      <c r="AM12" s="46">
        <v>2740000</v>
      </c>
      <c r="AN12" s="47">
        <f t="shared" si="2"/>
        <v>0</v>
      </c>
      <c r="AO12" s="47">
        <f t="shared" si="2"/>
        <v>0</v>
      </c>
      <c r="AP12" s="47">
        <f t="shared" si="2"/>
        <v>0</v>
      </c>
      <c r="AQ12" s="46"/>
      <c r="AR12" s="46"/>
      <c r="AS12" s="46"/>
      <c r="AT12" s="47"/>
      <c r="AU12" s="47"/>
      <c r="AV12" s="47"/>
      <c r="AW12" s="46"/>
      <c r="AX12" s="46"/>
      <c r="AY12" s="46"/>
      <c r="AZ12" s="48"/>
      <c r="BA12" s="49"/>
      <c r="BB12" s="50"/>
      <c r="BC12" s="46"/>
      <c r="BD12" s="46"/>
      <c r="BE12" s="46"/>
      <c r="BF12" s="47"/>
      <c r="BG12" s="47"/>
      <c r="BH12" s="47"/>
      <c r="BI12" s="46"/>
      <c r="BJ12" s="46"/>
      <c r="BK12" s="46"/>
      <c r="BL12" s="47"/>
      <c r="BM12" s="47"/>
      <c r="BN12" s="47"/>
      <c r="BO12" s="46"/>
      <c r="BP12" s="46"/>
      <c r="BQ12" s="46"/>
      <c r="BR12" s="47"/>
      <c r="BS12" s="47"/>
      <c r="BT12" s="47"/>
      <c r="BU12" s="46"/>
      <c r="BV12" s="46"/>
      <c r="BW12" s="46"/>
      <c r="BX12" s="47"/>
      <c r="BY12" s="47"/>
      <c r="BZ12" s="47"/>
    </row>
    <row r="13" spans="2:78" ht="15.95" customHeight="1">
      <c r="B13" s="33">
        <v>9</v>
      </c>
      <c r="C13" s="34" t="s">
        <v>96</v>
      </c>
      <c r="D13" s="35"/>
      <c r="E13" s="35"/>
      <c r="F13" s="36" t="s">
        <v>97</v>
      </c>
      <c r="G13" s="36" t="s">
        <v>97</v>
      </c>
      <c r="H13" s="37" t="s">
        <v>98</v>
      </c>
      <c r="I13" s="37"/>
      <c r="J13" s="38" t="s">
        <v>99</v>
      </c>
      <c r="K13" s="39" t="s">
        <v>59</v>
      </c>
      <c r="L13" s="35" t="s">
        <v>60</v>
      </c>
      <c r="M13" s="35" t="s">
        <v>61</v>
      </c>
      <c r="N13" s="35"/>
      <c r="O13" s="40">
        <v>40680</v>
      </c>
      <c r="P13" s="39">
        <f t="shared" si="3"/>
        <v>2011</v>
      </c>
      <c r="Q13" s="39">
        <f t="shared" si="4"/>
        <v>5</v>
      </c>
      <c r="R13" s="40"/>
      <c r="S13" s="40"/>
      <c r="T13" s="37"/>
      <c r="U13" s="37"/>
      <c r="V13" s="37"/>
      <c r="W13" s="37"/>
      <c r="X13" s="41">
        <v>63222</v>
      </c>
      <c r="Y13" s="41">
        <f t="shared" si="5"/>
        <v>16613.699999999997</v>
      </c>
      <c r="Z13" s="42">
        <v>0.26278352472240674</v>
      </c>
      <c r="AA13" s="41">
        <v>46608.3</v>
      </c>
      <c r="AB13" s="41"/>
      <c r="AC13" s="43"/>
      <c r="AD13" s="41">
        <f t="shared" si="6"/>
        <v>63222</v>
      </c>
      <c r="AE13" s="41">
        <f t="shared" si="6"/>
        <v>63222</v>
      </c>
      <c r="AF13" s="41">
        <f t="shared" si="6"/>
        <v>41090</v>
      </c>
      <c r="AG13" s="41">
        <f t="shared" si="7"/>
        <v>22132</v>
      </c>
      <c r="AH13" s="44">
        <f t="shared" si="1"/>
        <v>22132</v>
      </c>
      <c r="AI13" s="45" t="s">
        <v>62</v>
      </c>
      <c r="AK13" s="46">
        <v>63222</v>
      </c>
      <c r="AL13" s="46">
        <v>63222</v>
      </c>
      <c r="AM13" s="46">
        <v>11090</v>
      </c>
      <c r="AN13" s="47">
        <f t="shared" si="2"/>
        <v>0</v>
      </c>
      <c r="AO13" s="47">
        <f t="shared" si="2"/>
        <v>0</v>
      </c>
      <c r="AP13" s="47">
        <f t="shared" si="2"/>
        <v>30000</v>
      </c>
      <c r="AQ13" s="46"/>
      <c r="AR13" s="46"/>
      <c r="AS13" s="46"/>
      <c r="AT13" s="47"/>
      <c r="AU13" s="47"/>
      <c r="AV13" s="47"/>
      <c r="AW13" s="46"/>
      <c r="AX13" s="46"/>
      <c r="AY13" s="46"/>
      <c r="AZ13" s="48"/>
      <c r="BA13" s="49"/>
      <c r="BB13" s="50">
        <v>30000</v>
      </c>
      <c r="BC13" s="46"/>
      <c r="BD13" s="46"/>
      <c r="BE13" s="46"/>
      <c r="BF13" s="47"/>
      <c r="BG13" s="47"/>
      <c r="BH13" s="47"/>
      <c r="BI13" s="46"/>
      <c r="BJ13" s="46"/>
      <c r="BK13" s="46"/>
      <c r="BL13" s="47"/>
      <c r="BM13" s="47"/>
      <c r="BN13" s="47"/>
      <c r="BO13" s="46"/>
      <c r="BP13" s="46"/>
      <c r="BQ13" s="46"/>
      <c r="BR13" s="47"/>
      <c r="BS13" s="47"/>
      <c r="BT13" s="47"/>
      <c r="BU13" s="46"/>
      <c r="BV13" s="46"/>
      <c r="BW13" s="46"/>
      <c r="BX13" s="47"/>
      <c r="BY13" s="47"/>
      <c r="BZ13" s="47"/>
    </row>
    <row r="14" spans="2:78" ht="15.95" customHeight="1">
      <c r="B14" s="33">
        <v>10</v>
      </c>
      <c r="C14" s="34" t="s">
        <v>100</v>
      </c>
      <c r="D14" s="35"/>
      <c r="E14" s="35"/>
      <c r="F14" s="36" t="s">
        <v>55</v>
      </c>
      <c r="G14" s="36" t="s">
        <v>83</v>
      </c>
      <c r="H14" s="37" t="s">
        <v>84</v>
      </c>
      <c r="I14" s="37"/>
      <c r="J14" s="38" t="s">
        <v>101</v>
      </c>
      <c r="K14" s="39" t="s">
        <v>86</v>
      </c>
      <c r="L14" s="35" t="s">
        <v>87</v>
      </c>
      <c r="M14" s="35" t="s">
        <v>88</v>
      </c>
      <c r="N14" s="35"/>
      <c r="O14" s="40">
        <v>40686</v>
      </c>
      <c r="P14" s="39">
        <f t="shared" si="3"/>
        <v>2011</v>
      </c>
      <c r="Q14" s="39">
        <f t="shared" si="4"/>
        <v>5</v>
      </c>
      <c r="R14" s="40"/>
      <c r="S14" s="40"/>
      <c r="T14" s="37"/>
      <c r="U14" s="37"/>
      <c r="V14" s="37"/>
      <c r="W14" s="37"/>
      <c r="X14" s="41">
        <v>502367.8</v>
      </c>
      <c r="Y14" s="41">
        <f t="shared" si="5"/>
        <v>0</v>
      </c>
      <c r="Z14" s="42">
        <v>0</v>
      </c>
      <c r="AA14" s="41">
        <v>502367.8</v>
      </c>
      <c r="AB14" s="41"/>
      <c r="AC14" s="43"/>
      <c r="AD14" s="51">
        <f t="shared" si="6"/>
        <v>502367.8</v>
      </c>
      <c r="AE14" s="41">
        <f t="shared" si="6"/>
        <v>0</v>
      </c>
      <c r="AF14" s="41">
        <f t="shared" si="6"/>
        <v>502367.8</v>
      </c>
      <c r="AG14" s="41">
        <f t="shared" si="7"/>
        <v>-502367.8</v>
      </c>
      <c r="AH14" s="44">
        <f t="shared" si="1"/>
        <v>0</v>
      </c>
      <c r="AI14" s="45" t="s">
        <v>73</v>
      </c>
      <c r="AK14" s="46">
        <v>502367.8</v>
      </c>
      <c r="AL14" s="46">
        <v>0</v>
      </c>
      <c r="AM14" s="46">
        <v>502367.8</v>
      </c>
      <c r="AN14" s="47">
        <f t="shared" si="2"/>
        <v>0</v>
      </c>
      <c r="AO14" s="47">
        <f t="shared" si="2"/>
        <v>0</v>
      </c>
      <c r="AP14" s="47">
        <f t="shared" si="2"/>
        <v>0</v>
      </c>
      <c r="AQ14" s="46"/>
      <c r="AR14" s="46"/>
      <c r="AS14" s="46"/>
      <c r="AT14" s="47"/>
      <c r="AU14" s="47"/>
      <c r="AV14" s="47"/>
      <c r="AW14" s="46"/>
      <c r="AX14" s="46"/>
      <c r="AY14" s="46"/>
      <c r="AZ14" s="48"/>
      <c r="BA14" s="49"/>
      <c r="BB14" s="50"/>
      <c r="BC14" s="46"/>
      <c r="BD14" s="46"/>
      <c r="BE14" s="46"/>
      <c r="BF14" s="47"/>
      <c r="BG14" s="47"/>
      <c r="BH14" s="47"/>
      <c r="BI14" s="46"/>
      <c r="BJ14" s="46"/>
      <c r="BK14" s="46"/>
      <c r="BL14" s="47"/>
      <c r="BM14" s="47"/>
      <c r="BN14" s="47"/>
      <c r="BO14" s="46"/>
      <c r="BP14" s="46"/>
      <c r="BQ14" s="46"/>
      <c r="BR14" s="47"/>
      <c r="BS14" s="47"/>
      <c r="BT14" s="47"/>
      <c r="BU14" s="46"/>
      <c r="BV14" s="46"/>
      <c r="BW14" s="46"/>
      <c r="BX14" s="47"/>
      <c r="BY14" s="47"/>
      <c r="BZ14" s="47"/>
    </row>
  </sheetData>
  <autoFilter ref="B4:AI14">
    <filterColumn colId="1"/>
    <filterColumn colId="3"/>
    <filterColumn colId="4"/>
    <filterColumn colId="5"/>
    <filterColumn colId="6"/>
    <filterColumn colId="7"/>
    <filterColumn colId="9"/>
    <filterColumn colId="10"/>
    <filterColumn colId="11"/>
    <filterColumn colId="12"/>
    <filterColumn colId="14"/>
    <filterColumn colId="15"/>
    <filterColumn colId="16"/>
    <filterColumn colId="17"/>
    <filterColumn colId="23"/>
    <filterColumn colId="31"/>
    <filterColumn colId="32"/>
    <filterColumn colId="33"/>
  </autoFilter>
  <mergeCells count="20">
    <mergeCell ref="AZ2:BB2"/>
    <mergeCell ref="BC2:BE2"/>
    <mergeCell ref="BF2:BH2"/>
    <mergeCell ref="BI2:BK2"/>
    <mergeCell ref="T2:V2"/>
    <mergeCell ref="AA2:AC2"/>
    <mergeCell ref="AD2:AH2"/>
    <mergeCell ref="AK2:AM2"/>
    <mergeCell ref="AN2:AP2"/>
    <mergeCell ref="AQ2:AS2"/>
    <mergeCell ref="T3:V3"/>
    <mergeCell ref="AA3:AC3"/>
    <mergeCell ref="AD3:AH3"/>
    <mergeCell ref="AT2:AV2"/>
    <mergeCell ref="AW2:AY2"/>
    <mergeCell ref="BL2:BN2"/>
    <mergeCell ref="BO2:BQ2"/>
    <mergeCell ref="BR2:BT2"/>
    <mergeCell ref="BU2:BW2"/>
    <mergeCell ref="BX2:BZ2"/>
  </mergeCells>
  <phoneticPr fontId="3" type="noConversion"/>
  <dataValidations count="1">
    <dataValidation type="list" allowBlank="1" showInputMessage="1" showErrorMessage="1" sqref="N5:N14">
      <formula1>"增值税发票,服务业发票,建筑业发票"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项目执行总表-输入用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Wu</dc:creator>
  <cp:lastModifiedBy>Administrator</cp:lastModifiedBy>
  <dcterms:created xsi:type="dcterms:W3CDTF">2013-07-16T06:24:34Z</dcterms:created>
  <dcterms:modified xsi:type="dcterms:W3CDTF">2013-09-09T15:07:56Z</dcterms:modified>
</cp:coreProperties>
</file>