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mongoDB\"/>
    </mc:Choice>
  </mc:AlternateContent>
  <xr:revisionPtr revIDLastSave="0" documentId="13_ncr:1_{AE44B287-9FCF-4424-AA85-5AF3CFA05C26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<sst xmlns="http://schemas.openxmlformats.org/spreadsheetml/2006/main" count="72" uniqueCount="49">
  <si>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</si>
  <si>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</si>
  <si>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</si>
  <si>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</si>
  <si>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</si>
  <si>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</si>
  <si>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</si>
  <si>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</si>
  <si>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</si>
  <si>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</si>
  <si>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</si>
  <si>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</si>
  <si>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</si>
  <si>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</si>
  <si>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</si>
  <si>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</si>
  <si>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</si>
  <si>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</si>
  <si>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</si>
  <si>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</si>
  <si>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>Nom Prénom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</si>
  <si>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</si>
  <si>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</si>
  <si>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</si>
  <si>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</si>
  <si>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</si>
  <si>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</si>
  <si>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</si>
  <si>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</si>
  <si>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P_WebStatique 293</t>
  </si>
  <si>
    <t>24.02.2025 au 14.03.2025</t>
  </si>
  <si>
    <t>Absent</t>
  </si>
  <si>
    <t>Explication du Projet par Monsieur Mveng.</t>
  </si>
  <si>
    <t xml:space="preserve">Analyse du Cahier des charges et des deux parties du projet </t>
  </si>
  <si>
    <t>Restore la base de données + mise en place du container Docker qui contient MongoDB</t>
  </si>
  <si>
    <t>Création du role Administrateur dans un playground</t>
  </si>
  <si>
    <t>Création du role Utilisateur et du role Gestionnaire + Création de des utilisateur correspondant</t>
  </si>
  <si>
    <t>Création de commande pour le Backup Complet et le Restore Complet</t>
  </si>
  <si>
    <t>Analyse du code pour la partie 1 pour relier la base de données avec le backend</t>
  </si>
  <si>
    <t>Mise en fonction du code de base et connexion a la base de données avec le backend</t>
  </si>
  <si>
    <t>Ajout du Schema de l'utilisateur avec Mongoose et commencement du remplacement de sequelize par mongoose</t>
  </si>
  <si>
    <t>Ajout du Schema de la liste ToDo avec mongoose et création de pool avec mongoose</t>
  </si>
  <si>
    <t>finition des pools avec mongoose + model fini</t>
  </si>
  <si>
    <t xml:space="preserve">Ajustement des models </t>
  </si>
  <si>
    <t>changement de mysql a mongo db pour la création de todos</t>
  </si>
  <si>
    <t>CRUD de Todos avec mongoose dans le backend</t>
  </si>
  <si>
    <t>Modifier une Todos backend et recherche</t>
  </si>
  <si>
    <t xml:space="preserve">Supprimer une todos backend </t>
  </si>
  <si>
    <t>Réparation du frontend pour dire que les id sont des string et pas des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</si>
</sst>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70</c:v>
                </c:pt>
                <c:pt idx="1">
                  <c:v>605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0.10071942446043165</c:v>
                </c:pt>
                <c:pt idx="1">
                  <c:v>0.87050359712230219</c:v>
                </c:pt>
                <c:pt idx="2">
                  <c:v>0</c:v>
                </c:pt>
                <c:pt idx="3">
                  <c:v>2.8776978417266189E-2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120" zoomScaleNormal="120" workbookViewId="0">
      <pane ySplit="6" topLeftCell="A15" activePane="bottomLeft" state="frozen"/>
      <selection pane="bottomLeft" activeCell="D24" sqref="D2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28</v>
      </c>
      <c r="G1" s="11"/>
    </row>
    <row r="2" spans="1:15" ht="23.25" x14ac:dyDescent="0.35">
      <c r="A2" s="86" t="s">
        <v>0</v>
      </c>
      <c r="B2" s="86"/>
      <c r="C2" s="84" t="s">
        <v>20</v>
      </c>
      <c r="D2" s="84"/>
      <c r="E2" s="84"/>
      <c r="F2" s="5" t="s">
        <v>1</v>
      </c>
      <c r="G2" s="64" t="s">
        <v>29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11 heures 35 minutes</v>
      </c>
      <c r="D3" s="17"/>
      <c r="E3" s="3"/>
      <c r="F3" s="4" t="s">
        <v>6</v>
      </c>
      <c r="G3" s="65" t="s">
        <v>30</v>
      </c>
    </row>
    <row r="4" spans="1:15" ht="23.25" hidden="1" x14ac:dyDescent="0.35">
      <c r="B4" s="5"/>
      <c r="C4" s="17">
        <f>SUBTOTAL(9,$C$7:$C$531)*60</f>
        <v>120</v>
      </c>
      <c r="D4" s="17">
        <f>SUBTOTAL(9,$D$7:$D$531)</f>
        <v>575</v>
      </c>
      <c r="E4" s="24">
        <f>SUM(C4:D4)</f>
        <v>695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21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15</v>
      </c>
      <c r="B7" s="26">
        <v>45754</v>
      </c>
      <c r="C7" s="27"/>
      <c r="D7" s="28">
        <v>20</v>
      </c>
      <c r="E7" s="29" t="s">
        <v>4</v>
      </c>
      <c r="F7" s="23" t="s">
        <v>32</v>
      </c>
      <c r="G7" s="38"/>
    </row>
    <row r="8" spans="1:15" x14ac:dyDescent="0.25">
      <c r="A8" s="62">
        <f>IF(ISBLANK(B8),"",_xlfn.ISOWEEKNUM('Journal de travail'!$B8))</f>
        <v>15</v>
      </c>
      <c r="B8" s="30">
        <v>45754</v>
      </c>
      <c r="C8" s="31"/>
      <c r="D8" s="32">
        <v>30</v>
      </c>
      <c r="E8" s="33" t="s">
        <v>2</v>
      </c>
      <c r="F8" s="23" t="s">
        <v>33</v>
      </c>
      <c r="G8" s="39"/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15</v>
      </c>
      <c r="B9" s="34">
        <v>45754</v>
      </c>
      <c r="C9" s="35"/>
      <c r="D9" s="36">
        <v>45</v>
      </c>
      <c r="E9" s="37" t="s">
        <v>19</v>
      </c>
      <c r="F9" s="23" t="s">
        <v>34</v>
      </c>
      <c r="G9" s="40"/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15</v>
      </c>
      <c r="B10" s="30">
        <v>45754</v>
      </c>
      <c r="C10" s="31"/>
      <c r="D10" s="32">
        <v>20</v>
      </c>
      <c r="E10" s="33" t="s">
        <v>19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15</v>
      </c>
      <c r="B11" s="34">
        <v>45754</v>
      </c>
      <c r="C11" s="35"/>
      <c r="D11" s="36">
        <v>35</v>
      </c>
      <c r="E11" s="37" t="s">
        <v>19</v>
      </c>
      <c r="F11" s="23" t="s">
        <v>36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15</v>
      </c>
      <c r="B12" s="30">
        <v>45754</v>
      </c>
      <c r="C12" s="31"/>
      <c r="D12" s="32">
        <v>40</v>
      </c>
      <c r="E12" s="33" t="s">
        <v>19</v>
      </c>
      <c r="F12" s="23" t="s">
        <v>37</v>
      </c>
      <c r="G12" s="39"/>
      <c r="M12" t="s">
        <v>31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18</v>
      </c>
      <c r="B13" s="34">
        <v>45775</v>
      </c>
      <c r="C13" s="35"/>
      <c r="D13" s="36">
        <v>40</v>
      </c>
      <c r="E13" s="37" t="s">
        <v>2</v>
      </c>
      <c r="F13" s="23" t="s">
        <v>38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18</v>
      </c>
      <c r="B14" s="30">
        <v>45775</v>
      </c>
      <c r="C14" s="31"/>
      <c r="D14" s="32">
        <v>30</v>
      </c>
      <c r="E14" s="33" t="s">
        <v>19</v>
      </c>
      <c r="F14" s="23" t="s">
        <v>39</v>
      </c>
      <c r="G14" s="39"/>
      <c r="N14">
        <v>7</v>
      </c>
      <c r="O14">
        <v>30</v>
      </c>
    </row>
    <row r="15" spans="1:15" ht="31.5" x14ac:dyDescent="0.25">
      <c r="A15" s="63">
        <f>IF(ISBLANK(B15),"",_xlfn.ISOWEEKNUM('Journal de travail'!$B15))</f>
        <v>18</v>
      </c>
      <c r="B15" s="34">
        <v>45775</v>
      </c>
      <c r="C15" s="35"/>
      <c r="D15" s="36">
        <v>25</v>
      </c>
      <c r="E15" s="37" t="s">
        <v>19</v>
      </c>
      <c r="F15" s="23" t="s">
        <v>40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18</v>
      </c>
      <c r="B16" s="30">
        <v>45775</v>
      </c>
      <c r="C16" s="31"/>
      <c r="D16" s="32">
        <v>25</v>
      </c>
      <c r="E16" s="33" t="s">
        <v>19</v>
      </c>
      <c r="F16" s="23" t="s">
        <v>41</v>
      </c>
      <c r="G16" s="39"/>
      <c r="O16">
        <v>40</v>
      </c>
    </row>
    <row r="17" spans="1:15" x14ac:dyDescent="0.25">
      <c r="A17" s="63">
        <f>IF(ISBLANK(B17),"",_xlfn.ISOWEEKNUM('Journal de travail'!$B17))</f>
        <v>18</v>
      </c>
      <c r="B17" s="34">
        <v>45775</v>
      </c>
      <c r="C17" s="35"/>
      <c r="D17" s="36">
        <v>25</v>
      </c>
      <c r="E17" s="37" t="s">
        <v>19</v>
      </c>
      <c r="F17" s="23" t="s">
        <v>42</v>
      </c>
      <c r="G17" s="40"/>
      <c r="O17">
        <v>45</v>
      </c>
    </row>
    <row r="18" spans="1:15" x14ac:dyDescent="0.25">
      <c r="A18" s="62">
        <f>IF(ISBLANK(B18),"",_xlfn.ISOWEEKNUM('Journal de travail'!$B18))</f>
        <v>19</v>
      </c>
      <c r="B18" s="30">
        <v>45782</v>
      </c>
      <c r="C18" s="31"/>
      <c r="D18" s="32">
        <v>45</v>
      </c>
      <c r="E18" s="33" t="s">
        <v>19</v>
      </c>
      <c r="F18" s="23" t="s">
        <v>43</v>
      </c>
      <c r="G18" s="39"/>
      <c r="O18">
        <v>50</v>
      </c>
    </row>
    <row r="19" spans="1:15" x14ac:dyDescent="0.25">
      <c r="A19" s="63">
        <f>IF(ISBLANK(B19),"",_xlfn.ISOWEEKNUM('Journal de travail'!$B19))</f>
        <v>19</v>
      </c>
      <c r="B19" s="34">
        <v>45782</v>
      </c>
      <c r="C19" s="35"/>
      <c r="D19" s="36">
        <v>45</v>
      </c>
      <c r="E19" s="37" t="s">
        <v>19</v>
      </c>
      <c r="F19" s="23" t="s">
        <v>44</v>
      </c>
      <c r="G19" s="40"/>
      <c r="O19">
        <v>55</v>
      </c>
    </row>
    <row r="20" spans="1:15" x14ac:dyDescent="0.25">
      <c r="A20" s="62">
        <f>IF(ISBLANK(B20),"",_xlfn.ISOWEEKNUM('Journal de travail'!$B20))</f>
        <v>19</v>
      </c>
      <c r="B20" s="30">
        <v>45782</v>
      </c>
      <c r="C20" s="31">
        <v>1</v>
      </c>
      <c r="D20" s="32">
        <v>30</v>
      </c>
      <c r="E20" s="33" t="s">
        <v>19</v>
      </c>
      <c r="F20" s="23" t="s">
        <v>45</v>
      </c>
      <c r="G20" s="39"/>
    </row>
    <row r="21" spans="1:15" x14ac:dyDescent="0.25">
      <c r="A21" s="63">
        <f>IF(ISBLANK(B21),"",_xlfn.ISOWEEKNUM('Journal de travail'!$B21))</f>
        <v>20</v>
      </c>
      <c r="B21" s="34">
        <v>45789</v>
      </c>
      <c r="C21" s="35">
        <v>1</v>
      </c>
      <c r="D21" s="36">
        <v>30</v>
      </c>
      <c r="E21" s="37" t="s">
        <v>19</v>
      </c>
      <c r="F21" s="23" t="s">
        <v>46</v>
      </c>
      <c r="G21" s="40"/>
    </row>
    <row r="22" spans="1:15" x14ac:dyDescent="0.25">
      <c r="A22" s="62">
        <f>IF(ISBLANK(B22),"",_xlfn.ISOWEEKNUM('Journal de travail'!$B22))</f>
        <v>20</v>
      </c>
      <c r="B22" s="30">
        <v>45789</v>
      </c>
      <c r="C22" s="31"/>
      <c r="D22" s="32">
        <v>45</v>
      </c>
      <c r="E22" s="33" t="s">
        <v>19</v>
      </c>
      <c r="F22" s="23" t="s">
        <v>47</v>
      </c>
      <c r="G22" s="39"/>
    </row>
    <row r="23" spans="1:15" x14ac:dyDescent="0.25">
      <c r="A23" s="63">
        <f>IF(ISBLANK(B23),"",_xlfn.ISOWEEKNUM('Journal de travail'!$B23))</f>
        <v>20</v>
      </c>
      <c r="B23" s="34">
        <v>45789</v>
      </c>
      <c r="C23" s="35"/>
      <c r="D23" s="36">
        <v>45</v>
      </c>
      <c r="E23" s="37" t="s">
        <v>19</v>
      </c>
      <c r="F23" s="23" t="s">
        <v>48</v>
      </c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7" priority="1">
      <formula>$E7="Absent"</formula>
    </cfRule>
    <cfRule type="expression" dxfId="16" priority="2">
      <formula>$E7="Autre"</formula>
    </cfRule>
    <cfRule type="expression" dxfId="15" priority="3" stopIfTrue="1">
      <formula>$E7="Design"</formula>
    </cfRule>
    <cfRule type="expression" dxfId="14" priority="4" stopIfTrue="1">
      <formula>$E7="Présentation"</formula>
    </cfRule>
    <cfRule type="expression" dxfId="13" priority="5" stopIfTrue="1">
      <formula>$E7="Meeting"</formula>
    </cfRule>
    <cfRule type="expression" dxfId="12" priority="6" stopIfTrue="1">
      <formula>$E7="Documentation"</formula>
    </cfRule>
    <cfRule type="expression" dxfId="11" priority="7" stopIfTrue="1">
      <formula>$E7="Test"</formula>
    </cfRule>
    <cfRule type="expression" dxfId="10" priority="8" stopIfTrue="1">
      <formula>$E7="Analyse"</formula>
    </cfRule>
    <cfRule type="expression" dxfId="9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K21" sqref="K21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25</v>
      </c>
      <c r="F2" s="68">
        <v>88</v>
      </c>
      <c r="G2" s="66" t="s">
        <v>24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26</v>
      </c>
      <c r="L4" s="66" t="s">
        <v>22</v>
      </c>
      <c r="M4" s="41"/>
      <c r="N4" s="19"/>
    </row>
    <row r="5" spans="1:14" x14ac:dyDescent="0.3">
      <c r="A5" t="s">
        <v>16</v>
      </c>
      <c r="B5" t="s">
        <v>17</v>
      </c>
      <c r="C5" s="41" t="s">
        <v>27</v>
      </c>
      <c r="D5" s="42"/>
      <c r="E5" s="45" t="s">
        <v>12</v>
      </c>
      <c r="F5" s="46" t="s">
        <v>13</v>
      </c>
      <c r="G5" s="47" t="s">
        <v>23</v>
      </c>
      <c r="L5" s="48" t="s">
        <v>12</v>
      </c>
      <c r="M5" s="49" t="s">
        <v>13</v>
      </c>
      <c r="N5" s="50" t="s">
        <v>23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70</v>
      </c>
      <c r="C6">
        <f t="shared" ref="C6:C10" si="0">SUM(A6:B6)</f>
        <v>70</v>
      </c>
      <c r="E6" s="70" t="str">
        <f>'Journal de travail'!M8</f>
        <v>Analyse</v>
      </c>
      <c r="F6" s="71" t="str">
        <f>QUOTIENT(SUM(A6:B6),60)&amp;" h "&amp;TEXT(MOD(SUM(A6:B6),60), "00")&amp;" min"</f>
        <v>1 h 10 min</v>
      </c>
      <c r="G6" s="72">
        <f>SUM(A6:B6)/$C$11</f>
        <v>0.10071942446043165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485</v>
      </c>
      <c r="C7">
        <f t="shared" si="0"/>
        <v>605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10 h 05 min</v>
      </c>
      <c r="G7" s="75">
        <f t="shared" ref="G7:G9" si="2">SUM(A7:B7)/$C$11</f>
        <v>0.87050359712230219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20</v>
      </c>
      <c r="C9">
        <f t="shared" si="0"/>
        <v>20</v>
      </c>
      <c r="E9" s="77" t="str">
        <f>'Journal de travail'!M11</f>
        <v>Documentation</v>
      </c>
      <c r="F9" s="74" t="str">
        <f t="shared" si="1"/>
        <v>0 h 20 min</v>
      </c>
      <c r="G9" s="75">
        <f t="shared" si="2"/>
        <v>2.8776978417266189E-2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31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31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120</v>
      </c>
      <c r="B11">
        <f>SUM(B6:B10)</f>
        <v>575</v>
      </c>
      <c r="C11">
        <f>SUM(A11:B11)</f>
        <v>695</v>
      </c>
      <c r="E11" s="81" t="s">
        <v>18</v>
      </c>
      <c r="F11" s="71" t="str">
        <f t="shared" si="1"/>
        <v>11 h 35 min</v>
      </c>
      <c r="G11" s="82">
        <f>C11/C12</f>
        <v>0.13162878787878787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2025-05-12T09:13:21Z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