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ai-imbsl\ai-imbsl\data_raw\"/>
    </mc:Choice>
  </mc:AlternateContent>
  <xr:revisionPtr revIDLastSave="0" documentId="13_ncr:1_{9E71F6BB-3331-4ADF-9517-A11E961324B9}" xr6:coauthVersionLast="47" xr6:coauthVersionMax="47" xr10:uidLastSave="{00000000-0000-0000-0000-000000000000}"/>
  <bookViews>
    <workbookView xWindow="-108" yWindow="-108" windowWidth="23256" windowHeight="12456" xr2:uid="{8D0FDD24-CA26-4286-9A78-2B9355F7B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5" i="1" l="1"/>
  <c r="AJ46" i="1"/>
  <c r="AJ47" i="1"/>
  <c r="AJ44" i="1"/>
  <c r="AJ41" i="1"/>
  <c r="AJ42" i="1"/>
  <c r="AJ43" i="1"/>
  <c r="AJ40" i="1"/>
  <c r="AI36" i="1"/>
  <c r="AI37" i="1"/>
  <c r="AI38" i="1"/>
  <c r="AI39" i="1"/>
  <c r="AJ37" i="1"/>
  <c r="AJ38" i="1"/>
  <c r="AJ39" i="1"/>
  <c r="AJ36" i="1"/>
  <c r="AD55" i="1"/>
  <c r="AD53" i="1"/>
  <c r="AF60" i="1" s="1"/>
  <c r="AD38" i="1"/>
  <c r="AD36" i="1"/>
  <c r="Q63" i="1"/>
  <c r="P63" i="1"/>
  <c r="M63" i="1"/>
  <c r="L63" i="1"/>
  <c r="Q61" i="1"/>
  <c r="P61" i="1"/>
  <c r="M61" i="1"/>
  <c r="L61" i="1"/>
  <c r="AC60" i="1"/>
  <c r="AB60" i="1"/>
  <c r="Y60" i="1" s="1"/>
  <c r="AA60" i="1"/>
  <c r="Z60" i="1"/>
  <c r="X60" i="1" s="1"/>
  <c r="Q60" i="1"/>
  <c r="AC59" i="1" s="1"/>
  <c r="P60" i="1"/>
  <c r="AB59" i="1" s="1"/>
  <c r="M60" i="1"/>
  <c r="L60" i="1"/>
  <c r="Z59" i="1" s="1"/>
  <c r="AA59" i="1"/>
  <c r="Q59" i="1"/>
  <c r="P59" i="1"/>
  <c r="AB58" i="1" s="1"/>
  <c r="M59" i="1"/>
  <c r="AA58" i="1" s="1"/>
  <c r="L59" i="1"/>
  <c r="Z58" i="1" s="1"/>
  <c r="X58" i="1" s="1"/>
  <c r="AC58" i="1"/>
  <c r="Q58" i="1"/>
  <c r="AC57" i="1" s="1"/>
  <c r="P58" i="1"/>
  <c r="AB57" i="1" s="1"/>
  <c r="M58" i="1"/>
  <c r="L58" i="1"/>
  <c r="AA57" i="1"/>
  <c r="Z57" i="1"/>
  <c r="X57" i="1" s="1"/>
  <c r="Q57" i="1"/>
  <c r="AC56" i="1" s="1"/>
  <c r="P57" i="1"/>
  <c r="AE57" i="1" s="1"/>
  <c r="M57" i="1"/>
  <c r="AA56" i="1" s="1"/>
  <c r="L57" i="1"/>
  <c r="Z56" i="1" s="1"/>
  <c r="X56" i="1" s="1"/>
  <c r="Q56" i="1"/>
  <c r="AC55" i="1" s="1"/>
  <c r="P56" i="1"/>
  <c r="AF56" i="1" s="1"/>
  <c r="M56" i="1"/>
  <c r="L56" i="1"/>
  <c r="Z55" i="1" s="1"/>
  <c r="X55" i="1" s="1"/>
  <c r="AA55" i="1"/>
  <c r="Q55" i="1"/>
  <c r="AF55" i="1" s="1"/>
  <c r="P55" i="1"/>
  <c r="AB54" i="1" s="1"/>
  <c r="M55" i="1"/>
  <c r="AA54" i="1" s="1"/>
  <c r="L55" i="1"/>
  <c r="Z54" i="1" s="1"/>
  <c r="Q54" i="1"/>
  <c r="AC53" i="1" s="1"/>
  <c r="P54" i="1"/>
  <c r="AF54" i="1" s="1"/>
  <c r="M54" i="1"/>
  <c r="AA53" i="1" s="1"/>
  <c r="L54" i="1"/>
  <c r="Z53" i="1" s="1"/>
  <c r="X53" i="1" s="1"/>
  <c r="AB53" i="1"/>
  <c r="Q53" i="1"/>
  <c r="P53" i="1"/>
  <c r="AF53" i="1" s="1"/>
  <c r="M53" i="1"/>
  <c r="L53" i="1"/>
  <c r="Z52" i="1" s="1"/>
  <c r="X52" i="1" s="1"/>
  <c r="AC52" i="1"/>
  <c r="AA52" i="1"/>
  <c r="Q52" i="1"/>
  <c r="P52" i="1"/>
  <c r="M52" i="1"/>
  <c r="L52" i="1"/>
  <c r="Q51" i="1"/>
  <c r="AC51" i="1" s="1"/>
  <c r="P51" i="1"/>
  <c r="AB51" i="1" s="1"/>
  <c r="Y51" i="1" s="1"/>
  <c r="M51" i="1"/>
  <c r="AA51" i="1" s="1"/>
  <c r="L51" i="1"/>
  <c r="Z51" i="1" s="1"/>
  <c r="AC50" i="1"/>
  <c r="AA50" i="1"/>
  <c r="Z50" i="1"/>
  <c r="X50" i="1" s="1"/>
  <c r="Q50" i="1"/>
  <c r="P50" i="1"/>
  <c r="AB50" i="1" s="1"/>
  <c r="Y50" i="1" s="1"/>
  <c r="M50" i="1"/>
  <c r="L50" i="1"/>
  <c r="Q49" i="1"/>
  <c r="AC49" i="1" s="1"/>
  <c r="P49" i="1"/>
  <c r="AB49" i="1" s="1"/>
  <c r="M49" i="1"/>
  <c r="AA49" i="1" s="1"/>
  <c r="L49" i="1"/>
  <c r="Z49" i="1" s="1"/>
  <c r="Q48" i="1"/>
  <c r="AC48" i="1" s="1"/>
  <c r="P48" i="1"/>
  <c r="AF48" i="1" s="1"/>
  <c r="M48" i="1"/>
  <c r="AA48" i="1" s="1"/>
  <c r="L48" i="1"/>
  <c r="Z48" i="1" s="1"/>
  <c r="AC47" i="1"/>
  <c r="AA47" i="1"/>
  <c r="Z47" i="1"/>
  <c r="X47" i="1" s="1"/>
  <c r="Q47" i="1"/>
  <c r="P47" i="1"/>
  <c r="AB47" i="1" s="1"/>
  <c r="Y47" i="1" s="1"/>
  <c r="M47" i="1"/>
  <c r="L47" i="1"/>
  <c r="Q46" i="1"/>
  <c r="AC46" i="1" s="1"/>
  <c r="P46" i="1"/>
  <c r="AB46" i="1" s="1"/>
  <c r="Y46" i="1" s="1"/>
  <c r="M46" i="1"/>
  <c r="AA46" i="1" s="1"/>
  <c r="L46" i="1"/>
  <c r="Z46" i="1" s="1"/>
  <c r="AB45" i="1"/>
  <c r="Q45" i="1"/>
  <c r="AC45" i="1" s="1"/>
  <c r="P45" i="1"/>
  <c r="AF45" i="1" s="1"/>
  <c r="M45" i="1"/>
  <c r="AA45" i="1" s="1"/>
  <c r="L45" i="1"/>
  <c r="Z45" i="1" s="1"/>
  <c r="X45" i="1" s="1"/>
  <c r="Q44" i="1"/>
  <c r="AC44" i="1" s="1"/>
  <c r="P44" i="1"/>
  <c r="AB44" i="1" s="1"/>
  <c r="Y44" i="1" s="1"/>
  <c r="M44" i="1"/>
  <c r="AA44" i="1" s="1"/>
  <c r="L44" i="1"/>
  <c r="Z44" i="1" s="1"/>
  <c r="Q43" i="1"/>
  <c r="AC43" i="1" s="1"/>
  <c r="P43" i="1"/>
  <c r="AB43" i="1" s="1"/>
  <c r="Y43" i="1" s="1"/>
  <c r="M43" i="1"/>
  <c r="AA43" i="1" s="1"/>
  <c r="L43" i="1"/>
  <c r="Z43" i="1" s="1"/>
  <c r="Z42" i="1"/>
  <c r="Q42" i="1"/>
  <c r="AC42" i="1" s="1"/>
  <c r="P42" i="1"/>
  <c r="AE42" i="1" s="1"/>
  <c r="M42" i="1"/>
  <c r="AA42" i="1" s="1"/>
  <c r="L42" i="1"/>
  <c r="Q41" i="1"/>
  <c r="AC41" i="1" s="1"/>
  <c r="P41" i="1"/>
  <c r="AB41" i="1" s="1"/>
  <c r="Y41" i="1" s="1"/>
  <c r="M41" i="1"/>
  <c r="AA41" i="1" s="1"/>
  <c r="L41" i="1"/>
  <c r="Z41" i="1" s="1"/>
  <c r="X41" i="1" s="1"/>
  <c r="Q40" i="1"/>
  <c r="AC40" i="1" s="1"/>
  <c r="P40" i="1"/>
  <c r="AE40" i="1" s="1"/>
  <c r="M40" i="1"/>
  <c r="AA40" i="1" s="1"/>
  <c r="L40" i="1"/>
  <c r="Z40" i="1" s="1"/>
  <c r="X40" i="1" s="1"/>
  <c r="AA39" i="1"/>
  <c r="Q39" i="1"/>
  <c r="AC39" i="1" s="1"/>
  <c r="P39" i="1"/>
  <c r="AB39" i="1" s="1"/>
  <c r="M39" i="1"/>
  <c r="L39" i="1"/>
  <c r="Z39" i="1" s="1"/>
  <c r="X39" i="1" s="1"/>
  <c r="Q38" i="1"/>
  <c r="AC38" i="1" s="1"/>
  <c r="P38" i="1"/>
  <c r="AB38" i="1" s="1"/>
  <c r="M38" i="1"/>
  <c r="AA38" i="1" s="1"/>
  <c r="L38" i="1"/>
  <c r="Z38" i="1" s="1"/>
  <c r="AC37" i="1"/>
  <c r="AB37" i="1"/>
  <c r="Y37" i="1" s="1"/>
  <c r="Q37" i="1"/>
  <c r="P37" i="1"/>
  <c r="AF37" i="1" s="1"/>
  <c r="M37" i="1"/>
  <c r="AA37" i="1" s="1"/>
  <c r="L37" i="1"/>
  <c r="Z37" i="1" s="1"/>
  <c r="AA36" i="1"/>
  <c r="Q36" i="1"/>
  <c r="AC36" i="1" s="1"/>
  <c r="P36" i="1"/>
  <c r="AB36" i="1" s="1"/>
  <c r="Y36" i="1" s="1"/>
  <c r="M36" i="1"/>
  <c r="L36" i="1"/>
  <c r="Z36" i="1" s="1"/>
  <c r="AE48" i="1" l="1"/>
  <c r="AE39" i="1"/>
  <c r="AE56" i="1"/>
  <c r="AF44" i="1"/>
  <c r="AF58" i="1"/>
  <c r="AE50" i="1"/>
  <c r="AB40" i="1"/>
  <c r="X42" i="1"/>
  <c r="X44" i="1"/>
  <c r="Y58" i="1"/>
  <c r="X51" i="1"/>
  <c r="AC54" i="1"/>
  <c r="Y54" i="1" s="1"/>
  <c r="AB55" i="1"/>
  <c r="Y55" i="1" s="1"/>
  <c r="Y57" i="1"/>
  <c r="AE47" i="1"/>
  <c r="AE38" i="1"/>
  <c r="AE55" i="1"/>
  <c r="AF42" i="1"/>
  <c r="AF57" i="1"/>
  <c r="AE49" i="1"/>
  <c r="AE46" i="1"/>
  <c r="AE37" i="1"/>
  <c r="AE54" i="1"/>
  <c r="AF41" i="1"/>
  <c r="AF50" i="1"/>
  <c r="Y39" i="1"/>
  <c r="AE45" i="1"/>
  <c r="AE36" i="1"/>
  <c r="AF36" i="1"/>
  <c r="AF40" i="1"/>
  <c r="AF49" i="1"/>
  <c r="AB42" i="1"/>
  <c r="Y42" i="1" s="1"/>
  <c r="Y45" i="1"/>
  <c r="X36" i="1"/>
  <c r="Y53" i="1"/>
  <c r="X59" i="1"/>
  <c r="AB48" i="1"/>
  <c r="AB52" i="1"/>
  <c r="Y52" i="1" s="1"/>
  <c r="AE44" i="1"/>
  <c r="AE60" i="1"/>
  <c r="AF39" i="1"/>
  <c r="AF51" i="1"/>
  <c r="Y59" i="1"/>
  <c r="AE59" i="1"/>
  <c r="AF47" i="1"/>
  <c r="AE43" i="1"/>
  <c r="AE53" i="1"/>
  <c r="AE41" i="1"/>
  <c r="AE58" i="1"/>
  <c r="AF46" i="1"/>
  <c r="AF43" i="1"/>
  <c r="AB56" i="1"/>
  <c r="Y56" i="1" s="1"/>
  <c r="AF59" i="1"/>
  <c r="AE51" i="1"/>
  <c r="AF38" i="1"/>
  <c r="X48" i="1"/>
  <c r="X37" i="1"/>
  <c r="X43" i="1"/>
  <c r="X46" i="1"/>
  <c r="Y48" i="1"/>
  <c r="X49" i="1"/>
  <c r="X38" i="1"/>
  <c r="Y40" i="1"/>
  <c r="Y49" i="1"/>
  <c r="Y38" i="1"/>
  <c r="X54" i="1"/>
</calcChain>
</file>

<file path=xl/sharedStrings.xml><?xml version="1.0" encoding="utf-8"?>
<sst xmlns="http://schemas.openxmlformats.org/spreadsheetml/2006/main" count="113" uniqueCount="29">
  <si>
    <t>RAW</t>
  </si>
  <si>
    <t>Migration</t>
  </si>
  <si>
    <t>Proliferation</t>
    <phoneticPr fontId="5" type="noConversion"/>
  </si>
  <si>
    <t>Med</t>
  </si>
  <si>
    <t>IC25</t>
  </si>
  <si>
    <t>Code</t>
    <phoneticPr fontId="5" type="noConversion"/>
  </si>
  <si>
    <t>Meaning</t>
    <phoneticPr fontId="5" type="noConversion"/>
  </si>
  <si>
    <t>GW9662</t>
  </si>
  <si>
    <t>0.25 x IC25</t>
  </si>
  <si>
    <t>PD168393</t>
  </si>
  <si>
    <t>0.5 x IC25</t>
  </si>
  <si>
    <t>Rocilinostat (ACY-1215)</t>
  </si>
  <si>
    <t>0.75 x IC25</t>
  </si>
  <si>
    <t>Saracatinib (AZD0530)</t>
  </si>
  <si>
    <t>1 x IC25</t>
  </si>
  <si>
    <t>Data Removal</t>
    <phoneticPr fontId="5" type="noConversion"/>
  </si>
  <si>
    <t>Average</t>
    <phoneticPr fontId="5" type="noConversion"/>
  </si>
  <si>
    <t>StDev</t>
    <phoneticPr fontId="5" type="noConversion"/>
  </si>
  <si>
    <t>DAPI</t>
  </si>
  <si>
    <t>Rocilinostat</t>
  </si>
  <si>
    <t>Saracatinib</t>
  </si>
  <si>
    <t>MR</t>
  </si>
  <si>
    <t>PR</t>
  </si>
  <si>
    <t>avg  xx0</t>
  </si>
  <si>
    <t>ctrl 1</t>
  </si>
  <si>
    <t>ctrl 1 std</t>
  </si>
  <si>
    <t>ctrl 2</t>
  </si>
  <si>
    <t>ctrl 2 std</t>
  </si>
  <si>
    <t>std xx0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</si>
</sst>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6"/>
      <scheme val="minor"/>
    </font>
    <font>
      <b/>
      <sz val="11"/>
      <color theme="1"/>
      <name val="PMingLiu"/>
      <family val="1"/>
      <charset val="136"/>
    </font>
    <font>
      <sz val="9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PMingLiu"/>
      <family val="1"/>
      <charset val="136"/>
    </font>
    <font>
      <sz val="9"/>
      <name val="Calibri"/>
      <family val="3"/>
      <charset val="136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2" borderId="0" xfId="0" applyFont="1" applyFill="1" applyAlignment="1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C25E-6074-419B-A166-80344190B2A7}">
  <dimension ref="A1:AN85"/>
  <sheetViews>
    <sheetView tabSelected="1" topLeftCell="R36" workbookViewId="0">
      <selection activeCell="AI57" sqref="AI57:AI60"/>
    </sheetView>
  </sheetViews>
  <sheetFormatPr defaultRowHeight="14.4"/>
  <sheetData>
    <row r="1" spans="1:4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>
      <c r="A2" s="3" t="s">
        <v>1</v>
      </c>
      <c r="B2" s="2"/>
      <c r="C2" s="2"/>
      <c r="D2" s="2"/>
      <c r="E2" s="4"/>
      <c r="F2" s="3" t="s">
        <v>2</v>
      </c>
      <c r="G2" s="2"/>
      <c r="H2" s="2"/>
      <c r="I2" s="2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>
      <c r="A3" s="3">
        <v>1</v>
      </c>
      <c r="B3" s="3">
        <v>0.27332629035042294</v>
      </c>
      <c r="C3" s="3">
        <v>1.2315249538576312</v>
      </c>
      <c r="D3" s="3">
        <v>1.2571271125730685</v>
      </c>
      <c r="E3" s="4"/>
      <c r="F3" s="3">
        <v>1</v>
      </c>
      <c r="G3" s="3">
        <v>0.24197599776723416</v>
      </c>
      <c r="H3" s="3">
        <v>1.0667967902841031</v>
      </c>
      <c r="I3" s="3">
        <v>0.97175005985156815</v>
      </c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>
      <c r="A4" s="3">
        <v>2</v>
      </c>
      <c r="B4" s="3">
        <v>1.0229981989817294</v>
      </c>
      <c r="C4" s="3">
        <v>1.1320430676296305</v>
      </c>
      <c r="D4" s="3">
        <v>1.1399143899506654</v>
      </c>
      <c r="E4" s="4"/>
      <c r="F4" s="3">
        <v>2</v>
      </c>
      <c r="G4" s="3">
        <v>0.79318124843319127</v>
      </c>
      <c r="H4" s="3">
        <v>0.82199400941377831</v>
      </c>
      <c r="I4" s="3">
        <v>0.88038160469667315</v>
      </c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>
      <c r="A5" s="3">
        <v>3</v>
      </c>
      <c r="B5" s="3">
        <v>0.69428059261016895</v>
      </c>
      <c r="C5" s="3">
        <v>0.98712204379489576</v>
      </c>
      <c r="D5" s="3">
        <v>1.0449446127828106</v>
      </c>
      <c r="E5" s="4"/>
      <c r="F5" s="3">
        <v>3</v>
      </c>
      <c r="G5" s="3">
        <v>0.66058485378655341</v>
      </c>
      <c r="H5" s="3">
        <v>0.81791044776119404</v>
      </c>
      <c r="I5" s="3">
        <v>0.82770982707718266</v>
      </c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>
      <c r="A6" s="3">
        <v>4</v>
      </c>
      <c r="B6" s="3">
        <v>0.66611917882115046</v>
      </c>
      <c r="C6" s="3">
        <v>0.33952427860996875</v>
      </c>
      <c r="D6" s="3">
        <v>0.92476467900366077</v>
      </c>
      <c r="E6" s="4"/>
      <c r="F6" s="3">
        <v>4</v>
      </c>
      <c r="G6" s="3">
        <v>0.51204370499130869</v>
      </c>
      <c r="H6" s="3">
        <v>0.22027455121436115</v>
      </c>
      <c r="I6" s="3">
        <v>0.73360739979445011</v>
      </c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>
      <c r="A7" s="3">
        <v>5</v>
      </c>
      <c r="B7" s="3">
        <v>1.0978068104557139</v>
      </c>
      <c r="C7" s="3">
        <v>1.0905561044161558</v>
      </c>
      <c r="D7" s="3">
        <v>1.2162461041340082</v>
      </c>
      <c r="E7" s="4"/>
      <c r="F7" s="3">
        <v>5</v>
      </c>
      <c r="G7" s="3">
        <v>1.0208236927348451</v>
      </c>
      <c r="H7" s="3">
        <v>0.89720670391061452</v>
      </c>
      <c r="I7" s="3">
        <v>1.0131603684903177</v>
      </c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>
      <c r="A8" s="3">
        <v>6</v>
      </c>
      <c r="B8" s="3">
        <v>0.83252342544054259</v>
      </c>
      <c r="C8" s="3">
        <v>0.36549377665903948</v>
      </c>
      <c r="D8" s="3">
        <v>1.0421119588558501</v>
      </c>
      <c r="E8" s="4"/>
      <c r="F8" s="3">
        <v>6</v>
      </c>
      <c r="G8" s="3">
        <v>0.84438396833250862</v>
      </c>
      <c r="H8" s="3">
        <v>0.30254656024325349</v>
      </c>
      <c r="I8" s="3">
        <v>0.83797084989589243</v>
      </c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>
      <c r="A9" s="3">
        <v>7</v>
      </c>
      <c r="B9" s="3">
        <v>0.57799026752393012</v>
      </c>
      <c r="C9" s="3">
        <v>0</v>
      </c>
      <c r="D9" s="3">
        <v>0.74985101466551796</v>
      </c>
      <c r="E9" s="4"/>
      <c r="F9" s="3">
        <v>7</v>
      </c>
      <c r="G9" s="3">
        <v>0.49180667911221737</v>
      </c>
      <c r="H9" s="3">
        <v>2.0193861066235864E-2</v>
      </c>
      <c r="I9" s="3">
        <v>0.72089520120507855</v>
      </c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>
      <c r="A10" s="3">
        <v>8</v>
      </c>
      <c r="B10" s="3">
        <v>0.26195265897692477</v>
      </c>
      <c r="C10" s="3">
        <v>0.23793250643446673</v>
      </c>
      <c r="D10" s="3">
        <v>0.40915693659082464</v>
      </c>
      <c r="E10" s="4"/>
      <c r="F10" s="3">
        <v>8</v>
      </c>
      <c r="G10" s="3">
        <v>0.26392437404190089</v>
      </c>
      <c r="H10" s="3">
        <v>0.23276919303409369</v>
      </c>
      <c r="I10" s="3">
        <v>0.4055076729030902</v>
      </c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>
      <c r="A11" s="3">
        <v>9</v>
      </c>
      <c r="B11" s="3">
        <v>1.4094773636822999</v>
      </c>
      <c r="C11" s="3">
        <v>1.3678634771976275</v>
      </c>
      <c r="D11" s="3">
        <v>1.4689823499203896</v>
      </c>
      <c r="E11" s="4"/>
      <c r="F11" s="3">
        <v>9</v>
      </c>
      <c r="G11" s="3">
        <v>1.4221495709031466</v>
      </c>
      <c r="H11" s="3">
        <v>1.6972685887708649</v>
      </c>
      <c r="I11" s="3">
        <v>1.9135135135135135</v>
      </c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>
      <c r="A12" s="3">
        <v>10</v>
      </c>
      <c r="B12" s="3">
        <v>1.3391120225715869</v>
      </c>
      <c r="C12" s="3">
        <v>1.3071212617693633</v>
      </c>
      <c r="D12" s="3">
        <v>1.4715653709667313</v>
      </c>
      <c r="E12" s="4"/>
      <c r="F12" s="3">
        <v>10</v>
      </c>
      <c r="G12" s="3">
        <v>1.2968027734976888</v>
      </c>
      <c r="H12" s="3">
        <v>1.1954830614805521</v>
      </c>
      <c r="I12" s="3">
        <v>1.5966053748231965</v>
      </c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A13" s="3">
        <v>11</v>
      </c>
      <c r="B13" s="3">
        <v>1.3176629067462453</v>
      </c>
      <c r="C13" s="3">
        <v>1.3356915329258963</v>
      </c>
      <c r="D13" s="3">
        <v>1.4058851499835276</v>
      </c>
      <c r="E13" s="4"/>
      <c r="F13" s="3">
        <v>11</v>
      </c>
      <c r="G13" s="3">
        <v>1.4748991483639624</v>
      </c>
      <c r="H13" s="3">
        <v>1.3592953175707001</v>
      </c>
      <c r="I13" s="3">
        <v>1.2415700737618547</v>
      </c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>
      <c r="A14" s="3">
        <v>12</v>
      </c>
      <c r="B14" s="3">
        <v>1.23478532205585</v>
      </c>
      <c r="C14" s="3">
        <v>1.2642231328424338</v>
      </c>
      <c r="D14" s="3">
        <v>1.3439517476207443</v>
      </c>
      <c r="E14" s="4"/>
      <c r="F14" s="3">
        <v>12</v>
      </c>
      <c r="G14" s="3">
        <v>1.2866756393001346</v>
      </c>
      <c r="H14" s="3">
        <v>1.3409240201445149</v>
      </c>
      <c r="I14" s="3">
        <v>1.2958628198149156</v>
      </c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>
      <c r="A15" s="3">
        <v>13</v>
      </c>
      <c r="B15" s="3">
        <v>0.69172718641059527</v>
      </c>
      <c r="C15" s="3">
        <v>0.64998235698525963</v>
      </c>
      <c r="D15" s="3">
        <v>0.51300675449597177</v>
      </c>
      <c r="E15" s="4"/>
      <c r="F15" s="3">
        <v>13</v>
      </c>
      <c r="G15" s="3">
        <v>0.60585585585585588</v>
      </c>
      <c r="H15" s="3">
        <v>0.38480342228559788</v>
      </c>
      <c r="I15" s="3">
        <v>0.37853535353535356</v>
      </c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3">
        <v>14</v>
      </c>
      <c r="B16" s="3">
        <v>0</v>
      </c>
      <c r="C16" s="3">
        <v>0</v>
      </c>
      <c r="D16" s="3">
        <v>0</v>
      </c>
      <c r="E16" s="4"/>
      <c r="F16" s="3">
        <v>14</v>
      </c>
      <c r="G16" s="3">
        <v>1.5455304928989139E-2</v>
      </c>
      <c r="H16" s="3">
        <v>6.7298578199052134E-2</v>
      </c>
      <c r="I16" s="3">
        <v>1.3597033374536464E-2</v>
      </c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3">
        <v>15</v>
      </c>
      <c r="B17" s="3">
        <v>0</v>
      </c>
      <c r="C17" s="3">
        <v>0</v>
      </c>
      <c r="D17" s="3">
        <v>0</v>
      </c>
      <c r="E17" s="4"/>
      <c r="F17" s="3">
        <v>15</v>
      </c>
      <c r="G17" s="3">
        <v>2.1186440677966102E-3</v>
      </c>
      <c r="H17" s="3">
        <v>2.5544202576632608E-2</v>
      </c>
      <c r="I17" s="3">
        <v>1.5267175572519083E-2</v>
      </c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3">
        <v>16</v>
      </c>
      <c r="B18" s="3">
        <v>0</v>
      </c>
      <c r="C18" s="3">
        <v>0</v>
      </c>
      <c r="D18" s="3">
        <v>0</v>
      </c>
      <c r="E18" s="4"/>
      <c r="F18" s="3">
        <v>16</v>
      </c>
      <c r="G18" s="3">
        <v>7.2340425531914896E-3</v>
      </c>
      <c r="H18" s="3">
        <v>2.1025277580911883E-2</v>
      </c>
      <c r="I18" s="3">
        <v>5.830258302583026E-2</v>
      </c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3" t="s">
        <v>3</v>
      </c>
      <c r="B19" s="3">
        <v>0</v>
      </c>
      <c r="C19" s="3">
        <v>0.6781880371832878</v>
      </c>
      <c r="D19" s="3">
        <v>1.4975441798190638</v>
      </c>
      <c r="E19" s="4"/>
      <c r="F19" s="3" t="s">
        <v>3</v>
      </c>
      <c r="G19" s="3">
        <v>3.2320872274143299E-2</v>
      </c>
      <c r="H19" s="3">
        <v>0.49932230956898888</v>
      </c>
      <c r="I19" s="3">
        <v>1.286525974025974</v>
      </c>
      <c r="J19" s="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3" t="s">
        <v>3</v>
      </c>
      <c r="B20" s="3">
        <v>1.6310180944608017</v>
      </c>
      <c r="C20" s="3">
        <v>1.5610455797491301</v>
      </c>
      <c r="D20" s="3">
        <v>1.6208592894557341</v>
      </c>
      <c r="E20" s="4"/>
      <c r="F20" s="3" t="s">
        <v>3</v>
      </c>
      <c r="G20" s="3">
        <v>1.5484560108758982</v>
      </c>
      <c r="H20" s="3">
        <v>1.76509900990099</v>
      </c>
      <c r="I20" s="3">
        <v>1.7784037558685446</v>
      </c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3" t="s">
        <v>3</v>
      </c>
      <c r="B21" s="3">
        <v>1.5261906927987581</v>
      </c>
      <c r="C21" s="3">
        <v>1.4788370677279252</v>
      </c>
      <c r="D21" s="3">
        <v>1.6032682035310333</v>
      </c>
      <c r="E21" s="4"/>
      <c r="F21" s="3" t="s">
        <v>3</v>
      </c>
      <c r="G21" s="3">
        <v>1.4269911504424779</v>
      </c>
      <c r="H21" s="3">
        <v>1.4032704402515723</v>
      </c>
      <c r="I21" s="3">
        <v>1.4908575843420036</v>
      </c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3" t="s">
        <v>3</v>
      </c>
      <c r="B22" s="3">
        <v>1.6006422019256166</v>
      </c>
      <c r="C22" s="3">
        <v>1.5058140269458204</v>
      </c>
      <c r="D22" s="3">
        <v>1.6206139461457185</v>
      </c>
      <c r="E22" s="4"/>
      <c r="F22" s="3" t="s">
        <v>3</v>
      </c>
      <c r="G22" s="3">
        <v>1.6628165259884495</v>
      </c>
      <c r="H22" s="3">
        <v>1.7464507542147294</v>
      </c>
      <c r="I22" s="3">
        <v>1.5176991150442478</v>
      </c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3">
        <v>1</v>
      </c>
      <c r="B23" s="3">
        <v>1.2108111664737693</v>
      </c>
      <c r="C23" s="3">
        <v>1.2523901960799055</v>
      </c>
      <c r="D23" s="3">
        <v>1.2703035298359431</v>
      </c>
      <c r="E23" s="4"/>
      <c r="F23" s="3">
        <v>1</v>
      </c>
      <c r="G23" s="3">
        <v>1.6293122682145738</v>
      </c>
      <c r="H23" s="3">
        <v>1.6300992190493591</v>
      </c>
      <c r="I23" s="3">
        <v>1.4399130156938009</v>
      </c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3">
        <v>2</v>
      </c>
      <c r="B24" s="3">
        <v>1.019403296516149</v>
      </c>
      <c r="C24" s="3">
        <v>1.1525112901940591</v>
      </c>
      <c r="D24" s="3">
        <v>1.1249006750512074</v>
      </c>
      <c r="E24" s="4"/>
      <c r="F24" s="3">
        <v>2</v>
      </c>
      <c r="G24" s="3">
        <v>1.1318290878613193</v>
      </c>
      <c r="H24" s="3">
        <v>1.1963811503617876</v>
      </c>
      <c r="I24" s="3">
        <v>1.2066672060464945</v>
      </c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3">
        <v>3</v>
      </c>
      <c r="B25" s="3">
        <v>1.0054898695349797</v>
      </c>
      <c r="C25" s="3">
        <v>0.98974137522689509</v>
      </c>
      <c r="D25" s="3">
        <v>0.94970934623262271</v>
      </c>
      <c r="E25" s="4"/>
      <c r="F25" s="3">
        <v>3</v>
      </c>
      <c r="G25" s="3">
        <v>1.0845219152328405</v>
      </c>
      <c r="H25" s="3">
        <v>1.0728935160233983</v>
      </c>
      <c r="I25" s="3">
        <v>0.91423040706776626</v>
      </c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3">
        <v>4</v>
      </c>
      <c r="B26" s="3">
        <v>0.82213584651273552</v>
      </c>
      <c r="C26" s="3">
        <v>0.95487550923776487</v>
      </c>
      <c r="D26" s="3">
        <v>0.93612677307794534</v>
      </c>
      <c r="E26" s="4"/>
      <c r="F26" s="3">
        <v>4</v>
      </c>
      <c r="G26" s="3">
        <v>1.051234954662907</v>
      </c>
      <c r="H26" s="3">
        <v>1.0671978908180746</v>
      </c>
      <c r="I26" s="3">
        <v>1.1407020212197572</v>
      </c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3">
        <v>5</v>
      </c>
      <c r="B27" s="3">
        <v>1.1352355418780644</v>
      </c>
      <c r="C27" s="3">
        <v>1.230989601208121</v>
      </c>
      <c r="D27" s="3">
        <v>1.2802910114572978</v>
      </c>
      <c r="E27" s="4"/>
      <c r="F27" s="3">
        <v>5</v>
      </c>
      <c r="G27" s="3">
        <v>1.4424384540562458</v>
      </c>
      <c r="H27" s="3">
        <v>1.6184961465882191</v>
      </c>
      <c r="I27" s="3">
        <v>1.6516044188541907</v>
      </c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3">
        <v>6</v>
      </c>
      <c r="B28" s="3">
        <v>1.052063189109439</v>
      </c>
      <c r="C28" s="3">
        <v>1.1331572412946409</v>
      </c>
      <c r="D28" s="3">
        <v>1.1502245668159907</v>
      </c>
      <c r="E28" s="4"/>
      <c r="F28" s="3">
        <v>6</v>
      </c>
      <c r="G28" s="3">
        <v>1.2449604421740972</v>
      </c>
      <c r="H28" s="3">
        <v>1.5885056893115905</v>
      </c>
      <c r="I28" s="3">
        <v>1.4207386842740437</v>
      </c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ht="15.6">
      <c r="A29" s="3">
        <v>7</v>
      </c>
      <c r="B29" s="3">
        <v>0.90682302819068961</v>
      </c>
      <c r="C29" s="3">
        <v>1.0777792038533256</v>
      </c>
      <c r="D29" s="3">
        <v>1.0441742484745087</v>
      </c>
      <c r="E29" s="4"/>
      <c r="F29" s="3">
        <v>7</v>
      </c>
      <c r="G29" s="3">
        <v>1.0231278162595676</v>
      </c>
      <c r="H29" s="3">
        <v>1.2258678219090222</v>
      </c>
      <c r="I29" s="3">
        <v>1.2094180857666395</v>
      </c>
      <c r="J29" s="4"/>
      <c r="K29" s="2"/>
      <c r="L29" s="2"/>
      <c r="M29" s="2"/>
      <c r="N29" s="2"/>
      <c r="O29" s="2"/>
      <c r="P29" s="2"/>
      <c r="Q29" s="2"/>
      <c r="R29" s="2"/>
      <c r="S29" s="5"/>
      <c r="T29" s="6" t="s">
        <v>4</v>
      </c>
      <c r="U29" s="2"/>
      <c r="V29" s="7" t="s">
        <v>5</v>
      </c>
      <c r="W29" s="7" t="s">
        <v>6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ht="15.6">
      <c r="A30" s="3">
        <v>8</v>
      </c>
      <c r="B30" s="3">
        <v>0.92894054737635867</v>
      </c>
      <c r="C30" s="3">
        <v>1.0258605495772122</v>
      </c>
      <c r="D30" s="3">
        <v>0.90526458500359386</v>
      </c>
      <c r="E30" s="4"/>
      <c r="F30" s="3">
        <v>8</v>
      </c>
      <c r="G30" s="3">
        <v>0.90526626653063746</v>
      </c>
      <c r="H30" s="3">
        <v>1.0817461429423236</v>
      </c>
      <c r="I30" s="3">
        <v>0.89549571910206349</v>
      </c>
      <c r="J30" s="4"/>
      <c r="K30" s="2"/>
      <c r="L30" s="2"/>
      <c r="M30" s="2"/>
      <c r="N30" s="2"/>
      <c r="O30" s="2"/>
      <c r="P30" s="2"/>
      <c r="Q30" s="2"/>
      <c r="R30" s="2"/>
      <c r="S30" s="8" t="s">
        <v>7</v>
      </c>
      <c r="T30" s="9">
        <v>11.9</v>
      </c>
      <c r="U30" s="2"/>
      <c r="V30" s="10">
        <v>1</v>
      </c>
      <c r="W30" s="11" t="s">
        <v>8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ht="15.6">
      <c r="A31" s="3" t="s">
        <v>3</v>
      </c>
      <c r="B31" s="3">
        <v>1.4340284855926628</v>
      </c>
      <c r="C31" s="3">
        <v>1.4952875236928391</v>
      </c>
      <c r="D31" s="3">
        <v>1.4574244972859951</v>
      </c>
      <c r="E31" s="4"/>
      <c r="F31" s="3" t="s">
        <v>3</v>
      </c>
      <c r="G31" s="3">
        <v>1.93191919505155</v>
      </c>
      <c r="H31" s="3">
        <v>2.0333600244310039</v>
      </c>
      <c r="I31" s="3">
        <v>2.1234321649105312</v>
      </c>
      <c r="J31" s="4"/>
      <c r="K31" s="2"/>
      <c r="L31" s="2"/>
      <c r="M31" s="2"/>
      <c r="N31" s="2"/>
      <c r="O31" s="2"/>
      <c r="P31" s="2"/>
      <c r="Q31" s="2"/>
      <c r="R31" s="2"/>
      <c r="S31" s="8" t="s">
        <v>9</v>
      </c>
      <c r="T31" s="9">
        <v>16.27</v>
      </c>
      <c r="U31" s="2"/>
      <c r="V31" s="10">
        <v>2</v>
      </c>
      <c r="W31" s="11" t="s">
        <v>10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ht="15.6">
      <c r="A32" s="3" t="s">
        <v>3</v>
      </c>
      <c r="B32" s="3">
        <v>1.4952457633846914</v>
      </c>
      <c r="C32" s="3">
        <v>1.5138198552634901</v>
      </c>
      <c r="D32" s="3">
        <v>1.5375235255052588</v>
      </c>
      <c r="E32" s="4"/>
      <c r="F32" s="3" t="s">
        <v>3</v>
      </c>
      <c r="G32" s="3">
        <v>1.8146464279005712</v>
      </c>
      <c r="H32" s="3">
        <v>1.8668348506973369</v>
      </c>
      <c r="I32" s="3">
        <v>1.8567415945949237</v>
      </c>
      <c r="J32" s="4"/>
      <c r="K32" s="2"/>
      <c r="L32" s="2"/>
      <c r="M32" s="2"/>
      <c r="N32" s="2"/>
      <c r="O32" s="2"/>
      <c r="P32" s="2"/>
      <c r="Q32" s="2"/>
      <c r="R32" s="2"/>
      <c r="S32" s="8" t="s">
        <v>11</v>
      </c>
      <c r="T32" s="9">
        <v>17.579999999999998</v>
      </c>
      <c r="U32" s="2"/>
      <c r="V32" s="10">
        <v>3</v>
      </c>
      <c r="W32" s="11" t="s">
        <v>12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ht="15.6">
      <c r="A33" s="2"/>
      <c r="B33" s="2"/>
      <c r="C33" s="2"/>
      <c r="D33" s="2"/>
      <c r="E33" s="4"/>
      <c r="F33" s="2"/>
      <c r="G33" s="2"/>
      <c r="H33" s="2"/>
      <c r="I33" s="2"/>
      <c r="J33" s="4"/>
      <c r="K33" s="2"/>
      <c r="L33" s="2"/>
      <c r="M33" s="2"/>
      <c r="N33" s="2"/>
      <c r="O33" s="2"/>
      <c r="P33" s="2"/>
      <c r="Q33" s="2"/>
      <c r="R33" s="2"/>
      <c r="S33" s="8" t="s">
        <v>13</v>
      </c>
      <c r="T33" s="9">
        <v>0.05</v>
      </c>
      <c r="U33" s="2"/>
      <c r="V33" s="10">
        <v>4</v>
      </c>
      <c r="W33" s="11" t="s">
        <v>14</v>
      </c>
      <c r="X33" s="1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1" t="s">
        <v>15</v>
      </c>
      <c r="B34" s="2"/>
      <c r="C34" s="2"/>
      <c r="D34" s="2"/>
      <c r="E34" s="4"/>
      <c r="F34" s="2"/>
      <c r="G34" s="2"/>
      <c r="H34" s="2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ht="15.6">
      <c r="A35" s="3" t="s">
        <v>1</v>
      </c>
      <c r="B35" s="2"/>
      <c r="C35" s="2"/>
      <c r="D35" s="2"/>
      <c r="E35" s="4"/>
      <c r="F35" s="3" t="s">
        <v>2</v>
      </c>
      <c r="G35" s="2"/>
      <c r="H35" s="2"/>
      <c r="I35" s="2"/>
      <c r="J35" s="4"/>
      <c r="K35" s="3" t="s">
        <v>1</v>
      </c>
      <c r="L35" s="2" t="s">
        <v>16</v>
      </c>
      <c r="M35" s="2" t="s">
        <v>17</v>
      </c>
      <c r="N35" s="4"/>
      <c r="O35" s="3" t="s">
        <v>18</v>
      </c>
      <c r="P35" s="2" t="s">
        <v>16</v>
      </c>
      <c r="Q35" s="2" t="s">
        <v>17</v>
      </c>
      <c r="R35" s="2"/>
      <c r="S35" s="13"/>
      <c r="T35" s="8" t="s">
        <v>7</v>
      </c>
      <c r="U35" s="8" t="s">
        <v>9</v>
      </c>
      <c r="V35" s="8" t="s">
        <v>19</v>
      </c>
      <c r="W35" s="8" t="s">
        <v>20</v>
      </c>
      <c r="X35" s="11" t="s">
        <v>21</v>
      </c>
      <c r="Y35" s="11" t="s">
        <v>22</v>
      </c>
      <c r="Z35" s="2"/>
      <c r="AA35" s="2"/>
      <c r="AB35" s="2"/>
      <c r="AC35" s="2"/>
      <c r="AD35" s="2" t="s">
        <v>24</v>
      </c>
      <c r="AE35" s="2" t="s">
        <v>23</v>
      </c>
      <c r="AF35" s="2" t="s">
        <v>28</v>
      </c>
      <c r="AG35" s="2"/>
      <c r="AH35" s="2"/>
      <c r="AI35" s="2"/>
      <c r="AJ35" s="2"/>
      <c r="AK35" s="2"/>
      <c r="AL35" s="2"/>
      <c r="AM35" s="2"/>
      <c r="AN35" s="2"/>
    </row>
    <row r="36" spans="1:40" ht="15.6">
      <c r="A36" s="3">
        <v>1</v>
      </c>
      <c r="B36" s="2"/>
      <c r="C36" s="3">
        <v>1.2315249538576312</v>
      </c>
      <c r="D36" s="3">
        <v>1.2571271125730685</v>
      </c>
      <c r="E36" s="4"/>
      <c r="F36" s="3">
        <v>1</v>
      </c>
      <c r="G36" s="2"/>
      <c r="H36" s="3">
        <v>1.0667967902841031</v>
      </c>
      <c r="I36" s="3">
        <v>0.97175005985156815</v>
      </c>
      <c r="J36" s="4"/>
      <c r="K36" s="3">
        <v>1</v>
      </c>
      <c r="L36" s="3">
        <f t="shared" ref="L36:L51" si="0">AVERAGE(B36:D36)</f>
        <v>1.2443260332153498</v>
      </c>
      <c r="M36" s="3">
        <f t="shared" ref="M36:M51" si="1">STDEV(B36:D36)</f>
        <v>1.8103460040700025E-2</v>
      </c>
      <c r="N36" s="4"/>
      <c r="O36" s="3">
        <v>1</v>
      </c>
      <c r="P36" s="3">
        <f t="shared" ref="P36:P51" si="2">AVERAGE(G36:I36)</f>
        <v>1.0192734250678357</v>
      </c>
      <c r="Q36" s="3">
        <f t="shared" ref="Q36:Q51" si="3">STDEV(G36:I36)</f>
        <v>6.7208187618455276E-2</v>
      </c>
      <c r="R36" s="2"/>
      <c r="S36" s="13">
        <v>1</v>
      </c>
      <c r="T36" s="11">
        <v>1</v>
      </c>
      <c r="U36" s="11">
        <v>1</v>
      </c>
      <c r="V36" s="14">
        <v>0</v>
      </c>
      <c r="W36" s="14">
        <v>0</v>
      </c>
      <c r="X36" s="3" t="str">
        <f t="shared" ref="X36:X60" si="4">CONCATENATE(Z36," ± ",AA36)</f>
        <v>1.244 ± 0.018</v>
      </c>
      <c r="Y36" s="3" t="str">
        <f t="shared" ref="Y36:Y60" si="5">CONCATENATE(AB36," ± ",AC36)</f>
        <v>1.019 ± 0.067</v>
      </c>
      <c r="Z36" s="3">
        <f t="shared" ref="Z36:AA51" si="6">ROUND(L36,3)</f>
        <v>1.244</v>
      </c>
      <c r="AA36" s="3">
        <f t="shared" si="6"/>
        <v>1.7999999999999999E-2</v>
      </c>
      <c r="AB36" s="3">
        <f t="shared" ref="AB36:AC51" si="7">ROUND(P36,3)</f>
        <v>1.0189999999999999</v>
      </c>
      <c r="AC36" s="3">
        <f t="shared" si="7"/>
        <v>6.7000000000000004E-2</v>
      </c>
      <c r="AD36" s="2">
        <f>AVERAGE(G53:I55)</f>
        <v>1.5933382607698794</v>
      </c>
      <c r="AE36" s="2">
        <f>EXP(LOG(4)*(LOG(P36)/LOG($AD$36)))</f>
        <v>1.024979667320302</v>
      </c>
      <c r="AF36" s="2">
        <f>ABS((LOG(4)*4^(LOG(P36)/LOG($AD$36))*Q36/P36/LOG($AD$36)))+ABS(LOG(4)*LOG(P36)*4^(LOG(P36)/LOG($AD$36)*$AD$38/$AD$36/((LOG($AD$36))^2)))</f>
        <v>0.21337330831704937</v>
      </c>
      <c r="AG36" s="8" t="s">
        <v>7</v>
      </c>
      <c r="AH36" s="8" t="s">
        <v>9</v>
      </c>
      <c r="AI36" s="2">
        <f>$V30*$T$30/4</f>
        <v>2.9750000000000001</v>
      </c>
      <c r="AJ36" s="2">
        <f>$V30*$T$31/4</f>
        <v>4.0674999999999999</v>
      </c>
      <c r="AK36" s="2"/>
      <c r="AL36" s="2"/>
      <c r="AM36" s="2"/>
      <c r="AN36" s="2"/>
    </row>
    <row r="37" spans="1:40" ht="15.6">
      <c r="A37" s="3">
        <v>2</v>
      </c>
      <c r="B37" s="3">
        <v>1.0229981989817294</v>
      </c>
      <c r="C37" s="3">
        <v>1.1320430676296305</v>
      </c>
      <c r="D37" s="3">
        <v>1.1399143899506654</v>
      </c>
      <c r="E37" s="4"/>
      <c r="F37" s="3">
        <v>2</v>
      </c>
      <c r="G37" s="3">
        <v>0.79318124843319127</v>
      </c>
      <c r="H37" s="3">
        <v>0.82199400941377831</v>
      </c>
      <c r="I37" s="3">
        <v>0.88038160469667315</v>
      </c>
      <c r="J37" s="4"/>
      <c r="K37" s="3">
        <v>2</v>
      </c>
      <c r="L37" s="3">
        <f t="shared" si="0"/>
        <v>1.0983185521873418</v>
      </c>
      <c r="M37" s="3">
        <f t="shared" si="1"/>
        <v>6.5347961973071939E-2</v>
      </c>
      <c r="N37" s="4"/>
      <c r="O37" s="3">
        <v>2</v>
      </c>
      <c r="P37" s="3">
        <f t="shared" si="2"/>
        <v>0.83185228751454765</v>
      </c>
      <c r="Q37" s="3">
        <f t="shared" si="3"/>
        <v>4.4428197897884866E-2</v>
      </c>
      <c r="R37" s="2"/>
      <c r="S37" s="13">
        <v>2</v>
      </c>
      <c r="T37" s="11">
        <v>2</v>
      </c>
      <c r="U37" s="11">
        <v>2</v>
      </c>
      <c r="V37" s="14">
        <v>0</v>
      </c>
      <c r="W37" s="14">
        <v>0</v>
      </c>
      <c r="X37" s="3" t="str">
        <f t="shared" si="4"/>
        <v>1.098 ± 0.065</v>
      </c>
      <c r="Y37" s="3" t="str">
        <f t="shared" si="5"/>
        <v>0.832 ± 0.044</v>
      </c>
      <c r="Z37" s="3">
        <f t="shared" si="6"/>
        <v>1.0980000000000001</v>
      </c>
      <c r="AA37" s="3">
        <f t="shared" si="6"/>
        <v>6.5000000000000002E-2</v>
      </c>
      <c r="AB37" s="3">
        <f t="shared" si="7"/>
        <v>0.83199999999999996</v>
      </c>
      <c r="AC37" s="3">
        <f t="shared" si="7"/>
        <v>4.3999999999999997E-2</v>
      </c>
      <c r="AD37" s="2" t="s">
        <v>25</v>
      </c>
      <c r="AE37" s="2">
        <f t="shared" ref="AE37:AE51" si="8">EXP(LOG(4)*(LOG(P37)/LOG($AD$36)))</f>
        <v>0.78825071315899053</v>
      </c>
      <c r="AF37" s="2">
        <f t="shared" ref="AF37:AF50" si="9">ABS((LOG(4)*4^(LOG(P37)/LOG($AD$36))*Q37/P37/LOG($AD$36)))+ABS(LOG(4)*LOG(P37)*4^(LOG(P37)/LOG($AD$36)*$AD$38/$AD$36/((LOG($AD$36))^2)))</f>
        <v>0.10583772032240062</v>
      </c>
      <c r="AG37" s="8" t="s">
        <v>7</v>
      </c>
      <c r="AH37" s="8" t="s">
        <v>9</v>
      </c>
      <c r="AI37" s="2">
        <f t="shared" ref="AI37:AI47" si="10">$V31*$T$30/4</f>
        <v>5.95</v>
      </c>
      <c r="AJ37" s="2">
        <f t="shared" ref="AJ37:AJ39" si="11">$V31*$T$31/4</f>
        <v>8.1349999999999998</v>
      </c>
      <c r="AK37" s="2"/>
      <c r="AL37" s="2"/>
      <c r="AM37" s="2"/>
      <c r="AN37" s="2"/>
    </row>
    <row r="38" spans="1:40" ht="15.6">
      <c r="A38" s="3">
        <v>3</v>
      </c>
      <c r="B38" s="3">
        <v>0.69428059261016895</v>
      </c>
      <c r="C38" s="3">
        <v>0.98712204379489576</v>
      </c>
      <c r="D38" s="3">
        <v>1.0449446127828106</v>
      </c>
      <c r="E38" s="4"/>
      <c r="F38" s="3">
        <v>3</v>
      </c>
      <c r="G38" s="3">
        <v>0.66058485378655341</v>
      </c>
      <c r="H38" s="3">
        <v>0.81791044776119404</v>
      </c>
      <c r="I38" s="3">
        <v>0.82770982707718266</v>
      </c>
      <c r="J38" s="4"/>
      <c r="K38" s="3">
        <v>3</v>
      </c>
      <c r="L38" s="3">
        <f t="shared" si="0"/>
        <v>0.90878241639595847</v>
      </c>
      <c r="M38" s="3">
        <f t="shared" si="1"/>
        <v>0.18800036350141225</v>
      </c>
      <c r="N38" s="4"/>
      <c r="O38" s="3">
        <v>3</v>
      </c>
      <c r="P38" s="3">
        <f t="shared" si="2"/>
        <v>0.76873504287497674</v>
      </c>
      <c r="Q38" s="3">
        <f t="shared" si="3"/>
        <v>9.3788882649496044E-2</v>
      </c>
      <c r="R38" s="2"/>
      <c r="S38" s="13">
        <v>3</v>
      </c>
      <c r="T38" s="11">
        <v>3</v>
      </c>
      <c r="U38" s="11">
        <v>3</v>
      </c>
      <c r="V38" s="14">
        <v>0</v>
      </c>
      <c r="W38" s="14">
        <v>0</v>
      </c>
      <c r="X38" s="3" t="str">
        <f t="shared" si="4"/>
        <v>0.909 ± 0.188</v>
      </c>
      <c r="Y38" s="3" t="str">
        <f t="shared" si="5"/>
        <v>0.769 ± 0.094</v>
      </c>
      <c r="Z38" s="3">
        <f t="shared" si="6"/>
        <v>0.90900000000000003</v>
      </c>
      <c r="AA38" s="3">
        <f t="shared" si="6"/>
        <v>0.188</v>
      </c>
      <c r="AB38" s="3">
        <f t="shared" si="7"/>
        <v>0.76900000000000002</v>
      </c>
      <c r="AC38" s="3">
        <f t="shared" si="7"/>
        <v>9.4E-2</v>
      </c>
      <c r="AD38" s="2">
        <f>_xlfn.STDEV.S(G53:I55)</f>
        <v>0.14750287314087129</v>
      </c>
      <c r="AE38" s="2">
        <f t="shared" si="8"/>
        <v>0.71182458740484467</v>
      </c>
      <c r="AF38" s="2">
        <f>ABS((LOG(4)*4^(LOG(P38)/LOG($AD$36))*Q38/P38/LOG($AD$36)))+ABS(LOG(4)*LOG(P38)*4^(LOG(P38)/LOG($AD$36)*$AD$38/$AD$36/((LOG($AD$36))^2)))</f>
        <v>0.17769773483368401</v>
      </c>
      <c r="AG38" s="8" t="s">
        <v>7</v>
      </c>
      <c r="AH38" s="8" t="s">
        <v>9</v>
      </c>
      <c r="AI38" s="2">
        <f t="shared" si="10"/>
        <v>8.9250000000000007</v>
      </c>
      <c r="AJ38" s="2">
        <f t="shared" si="11"/>
        <v>12.202500000000001</v>
      </c>
      <c r="AK38" s="2"/>
      <c r="AL38" s="2"/>
      <c r="AM38" s="2"/>
      <c r="AN38" s="2"/>
    </row>
    <row r="39" spans="1:40" ht="15.6">
      <c r="A39" s="3">
        <v>4</v>
      </c>
      <c r="B39" s="3">
        <v>0.66611917882115046</v>
      </c>
      <c r="C39" s="2"/>
      <c r="D39" s="3">
        <v>0.92476467900366077</v>
      </c>
      <c r="E39" s="4"/>
      <c r="F39" s="3">
        <v>4</v>
      </c>
      <c r="G39" s="3">
        <v>0.51204370499130869</v>
      </c>
      <c r="H39" s="2"/>
      <c r="I39" s="3">
        <v>0.73360739979445011</v>
      </c>
      <c r="J39" s="4"/>
      <c r="K39" s="3">
        <v>4</v>
      </c>
      <c r="L39" s="3">
        <f t="shared" si="0"/>
        <v>0.79544192891240562</v>
      </c>
      <c r="M39" s="3">
        <f t="shared" si="1"/>
        <v>0.18288998710243923</v>
      </c>
      <c r="N39" s="4"/>
      <c r="O39" s="3">
        <v>4</v>
      </c>
      <c r="P39" s="3">
        <f t="shared" si="2"/>
        <v>0.6228255523928794</v>
      </c>
      <c r="Q39" s="3">
        <f t="shared" si="3"/>
        <v>0.15666919106004801</v>
      </c>
      <c r="R39" s="2"/>
      <c r="S39" s="13">
        <v>4</v>
      </c>
      <c r="T39" s="11">
        <v>4</v>
      </c>
      <c r="U39" s="11">
        <v>4</v>
      </c>
      <c r="V39" s="14">
        <v>0</v>
      </c>
      <c r="W39" s="14">
        <v>0</v>
      </c>
      <c r="X39" s="3" t="str">
        <f t="shared" si="4"/>
        <v>0.795 ± 0.183</v>
      </c>
      <c r="Y39" s="3" t="str">
        <f t="shared" si="5"/>
        <v>0.623 ± 0.157</v>
      </c>
      <c r="Z39" s="3">
        <f t="shared" si="6"/>
        <v>0.79500000000000004</v>
      </c>
      <c r="AA39" s="3">
        <f t="shared" si="6"/>
        <v>0.183</v>
      </c>
      <c r="AB39" s="3">
        <f t="shared" si="7"/>
        <v>0.623</v>
      </c>
      <c r="AC39" s="3">
        <f t="shared" si="7"/>
        <v>0.157</v>
      </c>
      <c r="AE39" s="2">
        <f t="shared" si="8"/>
        <v>0.54228867117263158</v>
      </c>
      <c r="AF39" s="2">
        <f t="shared" si="9"/>
        <v>0.18804267973669639</v>
      </c>
      <c r="AG39" s="8" t="s">
        <v>7</v>
      </c>
      <c r="AH39" s="8" t="s">
        <v>9</v>
      </c>
      <c r="AI39" s="2">
        <f t="shared" si="10"/>
        <v>11.9</v>
      </c>
      <c r="AJ39" s="2">
        <f t="shared" si="11"/>
        <v>16.27</v>
      </c>
      <c r="AK39" s="2"/>
      <c r="AL39" s="2"/>
      <c r="AM39" s="2"/>
      <c r="AN39" s="2"/>
    </row>
    <row r="40" spans="1:40" ht="15.6">
      <c r="A40" s="3">
        <v>5</v>
      </c>
      <c r="B40" s="3">
        <v>1.0978068104557139</v>
      </c>
      <c r="C40" s="3">
        <v>1.0905561044161558</v>
      </c>
      <c r="D40" s="3">
        <v>1.2162461041340082</v>
      </c>
      <c r="E40" s="4"/>
      <c r="F40" s="3">
        <v>5</v>
      </c>
      <c r="G40" s="3">
        <v>1.0208236927348451</v>
      </c>
      <c r="H40" s="3">
        <v>0.89720670391061452</v>
      </c>
      <c r="I40" s="3">
        <v>1.0131603684903177</v>
      </c>
      <c r="J40" s="4"/>
      <c r="K40" s="3">
        <v>5</v>
      </c>
      <c r="L40" s="3">
        <f t="shared" si="0"/>
        <v>1.1348696730019592</v>
      </c>
      <c r="M40" s="3">
        <f t="shared" si="1"/>
        <v>7.0567243409104807E-2</v>
      </c>
      <c r="N40" s="4"/>
      <c r="O40" s="3">
        <v>5</v>
      </c>
      <c r="P40" s="3">
        <f t="shared" si="2"/>
        <v>0.97706358837859231</v>
      </c>
      <c r="Q40" s="3">
        <f t="shared" si="3"/>
        <v>6.9264154743403653E-2</v>
      </c>
      <c r="R40" s="2"/>
      <c r="S40" s="13">
        <v>5</v>
      </c>
      <c r="T40" s="11">
        <v>1</v>
      </c>
      <c r="U40" s="14">
        <v>0</v>
      </c>
      <c r="V40" s="11">
        <v>1</v>
      </c>
      <c r="W40" s="14">
        <v>0</v>
      </c>
      <c r="X40" s="3" t="str">
        <f t="shared" si="4"/>
        <v>1.135 ± 0.071</v>
      </c>
      <c r="Y40" s="3" t="str">
        <f t="shared" si="5"/>
        <v>0.977 ± 0.069</v>
      </c>
      <c r="Z40" s="3">
        <f t="shared" si="6"/>
        <v>1.135</v>
      </c>
      <c r="AA40" s="3">
        <f t="shared" si="6"/>
        <v>7.0999999999999994E-2</v>
      </c>
      <c r="AB40" s="3">
        <f t="shared" si="7"/>
        <v>0.97699999999999998</v>
      </c>
      <c r="AC40" s="3">
        <f t="shared" si="7"/>
        <v>6.9000000000000006E-2</v>
      </c>
      <c r="AE40" s="2">
        <f t="shared" si="8"/>
        <v>0.97045598150937074</v>
      </c>
      <c r="AF40" s="2">
        <f t="shared" si="9"/>
        <v>0.20207955545615008</v>
      </c>
      <c r="AG40" s="8" t="s">
        <v>7</v>
      </c>
      <c r="AH40" s="2" t="s">
        <v>19</v>
      </c>
      <c r="AI40" s="2">
        <v>2.9750000000000001</v>
      </c>
      <c r="AJ40" s="2">
        <f>$V30*$T$32/4</f>
        <v>4.3949999999999996</v>
      </c>
      <c r="AK40" s="2"/>
      <c r="AL40" s="2"/>
      <c r="AM40" s="2"/>
      <c r="AN40" s="2"/>
    </row>
    <row r="41" spans="1:40" ht="15.6">
      <c r="A41" s="3">
        <v>6</v>
      </c>
      <c r="B41" s="3">
        <v>0.83252342544054259</v>
      </c>
      <c r="C41" s="2"/>
      <c r="D41" s="3">
        <v>1.0421119588558501</v>
      </c>
      <c r="E41" s="4"/>
      <c r="F41" s="3">
        <v>6</v>
      </c>
      <c r="G41" s="3">
        <v>0.84438396833250862</v>
      </c>
      <c r="H41" s="2"/>
      <c r="I41" s="3">
        <v>0.83797084989589243</v>
      </c>
      <c r="J41" s="4"/>
      <c r="K41" s="3">
        <v>6</v>
      </c>
      <c r="L41" s="3">
        <f t="shared" si="0"/>
        <v>0.93731769214819627</v>
      </c>
      <c r="M41" s="3">
        <f t="shared" si="1"/>
        <v>0.14820147323690772</v>
      </c>
      <c r="N41" s="4"/>
      <c r="O41" s="3">
        <v>6</v>
      </c>
      <c r="P41" s="3">
        <f t="shared" si="2"/>
        <v>0.84117740911420058</v>
      </c>
      <c r="Q41" s="3">
        <f t="shared" si="3"/>
        <v>4.5347595350837735E-3</v>
      </c>
      <c r="R41" s="2"/>
      <c r="S41" s="13">
        <v>6</v>
      </c>
      <c r="T41" s="11">
        <v>2</v>
      </c>
      <c r="U41" s="14">
        <v>0</v>
      </c>
      <c r="V41" s="11">
        <v>2</v>
      </c>
      <c r="W41" s="14">
        <v>0</v>
      </c>
      <c r="X41" s="3" t="str">
        <f t="shared" si="4"/>
        <v>0.937 ± 0.148</v>
      </c>
      <c r="Y41" s="3" t="str">
        <f t="shared" si="5"/>
        <v>0.841 ± 0.005</v>
      </c>
      <c r="Z41" s="3">
        <f t="shared" si="6"/>
        <v>0.93700000000000006</v>
      </c>
      <c r="AA41" s="3">
        <f t="shared" si="6"/>
        <v>0.14799999999999999</v>
      </c>
      <c r="AB41" s="3">
        <f t="shared" si="7"/>
        <v>0.84099999999999997</v>
      </c>
      <c r="AC41" s="3">
        <f t="shared" si="7"/>
        <v>5.0000000000000001E-3</v>
      </c>
      <c r="AE41" s="2">
        <f t="shared" si="8"/>
        <v>0.79968984684430933</v>
      </c>
      <c r="AF41" s="2">
        <f t="shared" si="9"/>
        <v>2.3706128996174559E-2</v>
      </c>
      <c r="AG41" s="8" t="s">
        <v>7</v>
      </c>
      <c r="AH41" s="2" t="s">
        <v>19</v>
      </c>
      <c r="AI41" s="2">
        <v>5.95</v>
      </c>
      <c r="AJ41" s="2">
        <f t="shared" ref="AJ41:AJ43" si="12">$V31*$T$32/4</f>
        <v>8.7899999999999991</v>
      </c>
      <c r="AK41" s="2"/>
      <c r="AL41" s="2"/>
      <c r="AM41" s="2"/>
      <c r="AN41" s="2"/>
    </row>
    <row r="42" spans="1:40" ht="15.6">
      <c r="A42" s="3">
        <v>7</v>
      </c>
      <c r="B42" s="3">
        <v>0.57799026752393012</v>
      </c>
      <c r="C42" s="2"/>
      <c r="D42" s="3">
        <v>0.74985101466551796</v>
      </c>
      <c r="E42" s="4"/>
      <c r="F42" s="3">
        <v>7</v>
      </c>
      <c r="G42" s="3">
        <v>0.49180667911221737</v>
      </c>
      <c r="H42" s="2"/>
      <c r="I42" s="3">
        <v>0.72089520120507855</v>
      </c>
      <c r="J42" s="4"/>
      <c r="K42" s="3">
        <v>7</v>
      </c>
      <c r="L42" s="3">
        <f t="shared" si="0"/>
        <v>0.66392064109472404</v>
      </c>
      <c r="M42" s="3">
        <f t="shared" si="1"/>
        <v>0.12152389972360324</v>
      </c>
      <c r="N42" s="4"/>
      <c r="O42" s="3">
        <v>7</v>
      </c>
      <c r="P42" s="3">
        <f t="shared" si="2"/>
        <v>0.60635094015864799</v>
      </c>
      <c r="Q42" s="3">
        <f t="shared" si="3"/>
        <v>0.16199004746386614</v>
      </c>
      <c r="R42" s="2"/>
      <c r="S42" s="13">
        <v>7</v>
      </c>
      <c r="T42" s="11">
        <v>3</v>
      </c>
      <c r="U42" s="14">
        <v>0</v>
      </c>
      <c r="V42" s="11">
        <v>3</v>
      </c>
      <c r="W42" s="14">
        <v>0</v>
      </c>
      <c r="X42" s="3" t="str">
        <f t="shared" si="4"/>
        <v>0.664 ± 0.122</v>
      </c>
      <c r="Y42" s="3" t="str">
        <f t="shared" si="5"/>
        <v>0.606 ± 0.162</v>
      </c>
      <c r="Z42" s="3">
        <f t="shared" si="6"/>
        <v>0.66400000000000003</v>
      </c>
      <c r="AA42" s="3">
        <f t="shared" si="6"/>
        <v>0.122</v>
      </c>
      <c r="AB42" s="3">
        <f t="shared" si="7"/>
        <v>0.60599999999999998</v>
      </c>
      <c r="AC42" s="3">
        <f t="shared" si="7"/>
        <v>0.16200000000000001</v>
      </c>
      <c r="AE42" s="2">
        <f t="shared" si="8"/>
        <v>0.52382165515843371</v>
      </c>
      <c r="AF42" s="2">
        <f t="shared" si="9"/>
        <v>0.18389479359363139</v>
      </c>
      <c r="AG42" s="8" t="s">
        <v>7</v>
      </c>
      <c r="AH42" s="2" t="s">
        <v>19</v>
      </c>
      <c r="AI42" s="2">
        <v>8.9250000000000007</v>
      </c>
      <c r="AJ42" s="2">
        <f t="shared" si="12"/>
        <v>13.184999999999999</v>
      </c>
      <c r="AK42" s="2"/>
      <c r="AL42" s="2"/>
      <c r="AM42" s="2"/>
      <c r="AN42" s="2"/>
    </row>
    <row r="43" spans="1:40" ht="15.6">
      <c r="A43" s="3">
        <v>8</v>
      </c>
      <c r="B43" s="3">
        <v>0.26195265897692477</v>
      </c>
      <c r="C43" s="3">
        <v>0.23793250643446673</v>
      </c>
      <c r="D43" s="3">
        <v>0.40915693659082464</v>
      </c>
      <c r="E43" s="4"/>
      <c r="F43" s="3">
        <v>8</v>
      </c>
      <c r="G43" s="3">
        <v>0.26392437404190089</v>
      </c>
      <c r="H43" s="3">
        <v>0.23276919303409369</v>
      </c>
      <c r="I43" s="3">
        <v>0.4055076729030902</v>
      </c>
      <c r="J43" s="4"/>
      <c r="K43" s="3">
        <v>8</v>
      </c>
      <c r="L43" s="3">
        <f t="shared" si="0"/>
        <v>0.30301403400073873</v>
      </c>
      <c r="M43" s="3">
        <f t="shared" si="1"/>
        <v>9.2703714918697236E-2</v>
      </c>
      <c r="N43" s="4"/>
      <c r="O43" s="3">
        <v>8</v>
      </c>
      <c r="P43" s="3">
        <f t="shared" si="2"/>
        <v>0.30073374665969493</v>
      </c>
      <c r="Q43" s="3">
        <f t="shared" si="3"/>
        <v>9.2064341855300449E-2</v>
      </c>
      <c r="R43" s="2"/>
      <c r="S43" s="13">
        <v>8</v>
      </c>
      <c r="T43" s="11">
        <v>4</v>
      </c>
      <c r="U43" s="14">
        <v>0</v>
      </c>
      <c r="V43" s="11">
        <v>4</v>
      </c>
      <c r="W43" s="14">
        <v>0</v>
      </c>
      <c r="X43" s="3" t="str">
        <f t="shared" si="4"/>
        <v>0.303 ± 0.093</v>
      </c>
      <c r="Y43" s="3" t="str">
        <f t="shared" si="5"/>
        <v>0.301 ± 0.092</v>
      </c>
      <c r="Z43" s="3">
        <f t="shared" si="6"/>
        <v>0.30299999999999999</v>
      </c>
      <c r="AA43" s="3">
        <f t="shared" si="6"/>
        <v>9.2999999999999999E-2</v>
      </c>
      <c r="AB43" s="3">
        <f t="shared" si="7"/>
        <v>0.30099999999999999</v>
      </c>
      <c r="AC43" s="3">
        <f t="shared" si="7"/>
        <v>9.1999999999999998E-2</v>
      </c>
      <c r="AD43" s="2"/>
      <c r="AE43" s="2">
        <f>EXP(LOG(4)*(LOG(P43)/LOG($AD$36)))</f>
        <v>0.21163170250620791</v>
      </c>
      <c r="AF43" s="2">
        <f>ABS((LOG(4)*4^(LOG(P43)/LOG($AD$36))*Q43/P43/LOG($AD$36)))+ABS(LOG(4)*LOG(P43)*4^(LOG(P43)/LOG($AD$36)*$AD$38/$AD$36/((LOG($AD$36))^2)))</f>
        <v>2.5601709227497948E-2</v>
      </c>
      <c r="AG43" s="8" t="s">
        <v>7</v>
      </c>
      <c r="AH43" s="2" t="s">
        <v>19</v>
      </c>
      <c r="AI43" s="2">
        <v>11.9</v>
      </c>
      <c r="AJ43" s="2">
        <f t="shared" si="12"/>
        <v>17.579999999999998</v>
      </c>
      <c r="AK43" s="2"/>
      <c r="AL43" s="2"/>
      <c r="AM43" s="2"/>
      <c r="AN43" s="2"/>
    </row>
    <row r="44" spans="1:40" ht="15.6">
      <c r="A44" s="3">
        <v>9</v>
      </c>
      <c r="B44" s="3">
        <v>1.4094773636822999</v>
      </c>
      <c r="C44" s="3">
        <v>1.3678634771976275</v>
      </c>
      <c r="D44" s="3">
        <v>1.4689823499203896</v>
      </c>
      <c r="E44" s="4"/>
      <c r="F44" s="3">
        <v>9</v>
      </c>
      <c r="G44" s="3">
        <v>1.4221495709031466</v>
      </c>
      <c r="H44" s="3">
        <v>1.6972685887708649</v>
      </c>
      <c r="I44" s="3">
        <v>1.9135135135135135</v>
      </c>
      <c r="J44" s="4"/>
      <c r="K44" s="3">
        <v>9</v>
      </c>
      <c r="L44" s="3">
        <f t="shared" si="0"/>
        <v>1.4154410636001054</v>
      </c>
      <c r="M44" s="3">
        <f t="shared" si="1"/>
        <v>5.0822543154714003E-2</v>
      </c>
      <c r="N44" s="4"/>
      <c r="O44" s="3">
        <v>9</v>
      </c>
      <c r="P44" s="3">
        <f t="shared" si="2"/>
        <v>1.6776438910625082</v>
      </c>
      <c r="Q44" s="3">
        <f t="shared" si="3"/>
        <v>0.24626911620117981</v>
      </c>
      <c r="R44" s="2"/>
      <c r="S44" s="13">
        <v>9</v>
      </c>
      <c r="T44" s="11">
        <v>1</v>
      </c>
      <c r="U44" s="14">
        <v>0</v>
      </c>
      <c r="V44" s="14">
        <v>0</v>
      </c>
      <c r="W44" s="11">
        <v>1</v>
      </c>
      <c r="X44" s="3" t="str">
        <f t="shared" si="4"/>
        <v>1.415 ± 0.051</v>
      </c>
      <c r="Y44" s="3" t="str">
        <f t="shared" si="5"/>
        <v>1.678 ± 0.246</v>
      </c>
      <c r="Z44" s="3">
        <f t="shared" si="6"/>
        <v>1.415</v>
      </c>
      <c r="AA44" s="3">
        <f t="shared" si="6"/>
        <v>5.0999999999999997E-2</v>
      </c>
      <c r="AB44" s="3">
        <f t="shared" si="7"/>
        <v>1.6779999999999999</v>
      </c>
      <c r="AC44" s="3">
        <f t="shared" si="7"/>
        <v>0.246</v>
      </c>
      <c r="AD44" s="2"/>
      <c r="AE44" s="2">
        <f t="shared" si="8"/>
        <v>1.9516926542796276</v>
      </c>
      <c r="AF44" s="2">
        <f t="shared" si="9"/>
        <v>6.4401536975335389</v>
      </c>
      <c r="AG44" s="8" t="s">
        <v>7</v>
      </c>
      <c r="AH44" s="8" t="s">
        <v>20</v>
      </c>
      <c r="AI44" s="2">
        <v>2.9750000000000001</v>
      </c>
      <c r="AJ44" s="2">
        <f>$V30*$T$33/4</f>
        <v>1.2500000000000001E-2</v>
      </c>
      <c r="AK44" s="2"/>
      <c r="AL44" s="2"/>
      <c r="AM44" s="2"/>
      <c r="AN44" s="2"/>
    </row>
    <row r="45" spans="1:40" ht="15.6">
      <c r="A45" s="3">
        <v>10</v>
      </c>
      <c r="B45" s="3">
        <v>1.3391120225715869</v>
      </c>
      <c r="C45" s="3">
        <v>1.3071212617693633</v>
      </c>
      <c r="D45" s="3">
        <v>1.4715653709667313</v>
      </c>
      <c r="E45" s="4"/>
      <c r="F45" s="3">
        <v>10</v>
      </c>
      <c r="G45" s="3">
        <v>1.2968027734976888</v>
      </c>
      <c r="H45" s="3">
        <v>1.1954830614805521</v>
      </c>
      <c r="I45" s="3">
        <v>1.5966053748231965</v>
      </c>
      <c r="J45" s="4"/>
      <c r="K45" s="3">
        <v>10</v>
      </c>
      <c r="L45" s="3">
        <f t="shared" si="0"/>
        <v>1.3725995517692271</v>
      </c>
      <c r="M45" s="3">
        <f t="shared" si="1"/>
        <v>8.7186737645418788E-2</v>
      </c>
      <c r="N45" s="4"/>
      <c r="O45" s="3">
        <v>10</v>
      </c>
      <c r="P45" s="3">
        <f t="shared" si="2"/>
        <v>1.3629637366004792</v>
      </c>
      <c r="Q45" s="3">
        <f t="shared" si="3"/>
        <v>0.20858507219922259</v>
      </c>
      <c r="R45" s="2"/>
      <c r="S45" s="13">
        <v>10</v>
      </c>
      <c r="T45" s="11">
        <v>2</v>
      </c>
      <c r="U45" s="14">
        <v>0</v>
      </c>
      <c r="V45" s="14">
        <v>0</v>
      </c>
      <c r="W45" s="11">
        <v>2</v>
      </c>
      <c r="X45" s="3" t="str">
        <f t="shared" si="4"/>
        <v>1.373 ± 0.087</v>
      </c>
      <c r="Y45" s="3" t="str">
        <f t="shared" si="5"/>
        <v>1.363 ± 0.209</v>
      </c>
      <c r="Z45" s="3">
        <f t="shared" si="6"/>
        <v>1.373</v>
      </c>
      <c r="AA45" s="3">
        <f t="shared" si="6"/>
        <v>8.6999999999999994E-2</v>
      </c>
      <c r="AB45" s="3">
        <f t="shared" si="7"/>
        <v>1.363</v>
      </c>
      <c r="AC45" s="3">
        <f t="shared" si="7"/>
        <v>0.20899999999999999</v>
      </c>
      <c r="AD45" s="2"/>
      <c r="AE45" s="2">
        <f t="shared" si="8"/>
        <v>1.4921523109689745</v>
      </c>
      <c r="AF45" s="2">
        <f t="shared" si="9"/>
        <v>1.7955364627672061</v>
      </c>
      <c r="AG45" s="8" t="s">
        <v>7</v>
      </c>
      <c r="AH45" s="8" t="s">
        <v>20</v>
      </c>
      <c r="AI45" s="2">
        <v>5.95</v>
      </c>
      <c r="AJ45" s="2">
        <f t="shared" ref="AJ45:AJ47" si="13">$V31*$T$33/4</f>
        <v>2.5000000000000001E-2</v>
      </c>
      <c r="AK45" s="2"/>
      <c r="AL45" s="2"/>
      <c r="AM45" s="2"/>
      <c r="AN45" s="2"/>
    </row>
    <row r="46" spans="1:40" ht="15.6">
      <c r="A46" s="3">
        <v>11</v>
      </c>
      <c r="B46" s="3">
        <v>1.3176629067462453</v>
      </c>
      <c r="C46" s="3">
        <v>1.3356915329258963</v>
      </c>
      <c r="D46" s="3">
        <v>1.4058851499835276</v>
      </c>
      <c r="E46" s="4"/>
      <c r="F46" s="3">
        <v>11</v>
      </c>
      <c r="G46" s="3">
        <v>1.4748991483639624</v>
      </c>
      <c r="H46" s="3">
        <v>1.3592953175707001</v>
      </c>
      <c r="I46" s="3">
        <v>1.2415700737618547</v>
      </c>
      <c r="J46" s="4"/>
      <c r="K46" s="3">
        <v>11</v>
      </c>
      <c r="L46" s="3">
        <f t="shared" si="0"/>
        <v>1.3530798632185563</v>
      </c>
      <c r="M46" s="3">
        <f t="shared" si="1"/>
        <v>4.6610691619300544E-2</v>
      </c>
      <c r="N46" s="4"/>
      <c r="O46" s="3">
        <v>11</v>
      </c>
      <c r="P46" s="3">
        <f t="shared" si="2"/>
        <v>1.3585881798988391</v>
      </c>
      <c r="Q46" s="3">
        <f t="shared" si="3"/>
        <v>0.1166661446025976</v>
      </c>
      <c r="R46" s="2"/>
      <c r="S46" s="13">
        <v>11</v>
      </c>
      <c r="T46" s="11">
        <v>3</v>
      </c>
      <c r="U46" s="14">
        <v>0</v>
      </c>
      <c r="V46" s="14">
        <v>0</v>
      </c>
      <c r="W46" s="11">
        <v>3</v>
      </c>
      <c r="X46" s="3" t="str">
        <f t="shared" si="4"/>
        <v>1.353 ± 0.047</v>
      </c>
      <c r="Y46" s="3" t="str">
        <f t="shared" si="5"/>
        <v>1.359 ± 0.117</v>
      </c>
      <c r="Z46" s="3">
        <f t="shared" si="6"/>
        <v>1.353</v>
      </c>
      <c r="AA46" s="3">
        <f t="shared" si="6"/>
        <v>4.7E-2</v>
      </c>
      <c r="AB46" s="3">
        <f t="shared" si="7"/>
        <v>1.359</v>
      </c>
      <c r="AC46" s="3">
        <f t="shared" si="7"/>
        <v>0.11700000000000001</v>
      </c>
      <c r="AD46" s="2"/>
      <c r="AE46" s="2">
        <f t="shared" si="8"/>
        <v>1.485964042336124</v>
      </c>
      <c r="AF46" s="2">
        <f t="shared" si="9"/>
        <v>1.2665384246071771</v>
      </c>
      <c r="AG46" s="8" t="s">
        <v>7</v>
      </c>
      <c r="AH46" s="8" t="s">
        <v>20</v>
      </c>
      <c r="AI46" s="2">
        <v>8.9250000000000007</v>
      </c>
      <c r="AJ46" s="2">
        <f t="shared" si="13"/>
        <v>3.7500000000000006E-2</v>
      </c>
      <c r="AK46" s="2"/>
      <c r="AL46" s="2"/>
      <c r="AM46" s="2"/>
      <c r="AN46" s="2"/>
    </row>
    <row r="47" spans="1:40" ht="15.6">
      <c r="A47" s="3">
        <v>12</v>
      </c>
      <c r="B47" s="3">
        <v>1.23478532205585</v>
      </c>
      <c r="C47" s="3">
        <v>1.2642231328424338</v>
      </c>
      <c r="D47" s="3">
        <v>1.3439517476207443</v>
      </c>
      <c r="E47" s="4"/>
      <c r="F47" s="3">
        <v>12</v>
      </c>
      <c r="G47" s="3">
        <v>1.2866756393001346</v>
      </c>
      <c r="H47" s="3">
        <v>1.3409240201445149</v>
      </c>
      <c r="I47" s="3">
        <v>1.2958628198149156</v>
      </c>
      <c r="J47" s="4"/>
      <c r="K47" s="3">
        <v>12</v>
      </c>
      <c r="L47" s="3">
        <f t="shared" si="0"/>
        <v>1.2809867341730092</v>
      </c>
      <c r="M47" s="3">
        <f t="shared" si="1"/>
        <v>5.6480889377131437E-2</v>
      </c>
      <c r="N47" s="4"/>
      <c r="O47" s="3">
        <v>12</v>
      </c>
      <c r="P47" s="3">
        <f t="shared" si="2"/>
        <v>1.307820826419855</v>
      </c>
      <c r="Q47" s="3">
        <f t="shared" si="3"/>
        <v>2.9033896526853998E-2</v>
      </c>
      <c r="R47" s="2"/>
      <c r="S47" s="13">
        <v>12</v>
      </c>
      <c r="T47" s="11">
        <v>4</v>
      </c>
      <c r="U47" s="14">
        <v>0</v>
      </c>
      <c r="V47" s="14">
        <v>0</v>
      </c>
      <c r="W47" s="11">
        <v>4</v>
      </c>
      <c r="X47" s="3" t="str">
        <f t="shared" si="4"/>
        <v>1.281 ± 0.056</v>
      </c>
      <c r="Y47" s="3" t="str">
        <f t="shared" si="5"/>
        <v>1.308 ± 0.029</v>
      </c>
      <c r="Z47" s="3">
        <f t="shared" si="6"/>
        <v>1.2809999999999999</v>
      </c>
      <c r="AA47" s="3">
        <f t="shared" si="6"/>
        <v>5.6000000000000001E-2</v>
      </c>
      <c r="AB47" s="3">
        <f t="shared" si="7"/>
        <v>1.3080000000000001</v>
      </c>
      <c r="AC47" s="3">
        <f t="shared" si="7"/>
        <v>2.9000000000000001E-2</v>
      </c>
      <c r="AD47" s="2"/>
      <c r="AE47" s="2">
        <f t="shared" si="8"/>
        <v>1.4145941226636249</v>
      </c>
      <c r="AF47" s="2">
        <f t="shared" si="9"/>
        <v>0.57405864285679864</v>
      </c>
      <c r="AG47" s="8" t="s">
        <v>7</v>
      </c>
      <c r="AH47" s="8" t="s">
        <v>20</v>
      </c>
      <c r="AI47" s="2">
        <v>11.9</v>
      </c>
      <c r="AJ47" s="2">
        <f t="shared" si="13"/>
        <v>0.05</v>
      </c>
      <c r="AK47" s="2"/>
      <c r="AL47" s="2"/>
      <c r="AM47" s="2"/>
      <c r="AN47" s="2"/>
    </row>
    <row r="48" spans="1:40" ht="15.6">
      <c r="A48" s="3">
        <v>13</v>
      </c>
      <c r="B48" s="3">
        <v>0.69172718641059527</v>
      </c>
      <c r="C48" s="3">
        <v>0.64998235698525963</v>
      </c>
      <c r="D48" s="3">
        <v>0.51300675449597177</v>
      </c>
      <c r="E48" s="4"/>
      <c r="F48" s="3">
        <v>13</v>
      </c>
      <c r="G48" s="3">
        <v>0.60585585585585588</v>
      </c>
      <c r="H48" s="3">
        <v>0.38480342228559788</v>
      </c>
      <c r="I48" s="3">
        <v>0.37853535353535356</v>
      </c>
      <c r="J48" s="4"/>
      <c r="K48" s="3">
        <v>13</v>
      </c>
      <c r="L48" s="3">
        <f t="shared" si="0"/>
        <v>0.61823876596394223</v>
      </c>
      <c r="M48" s="3">
        <f t="shared" si="1"/>
        <v>9.3493261116157855E-2</v>
      </c>
      <c r="N48" s="4"/>
      <c r="O48" s="3">
        <v>13</v>
      </c>
      <c r="P48" s="3">
        <f t="shared" si="2"/>
        <v>0.45639821055893576</v>
      </c>
      <c r="Q48" s="3">
        <f t="shared" si="3"/>
        <v>0.12947205480233726</v>
      </c>
      <c r="R48" s="2"/>
      <c r="S48" s="13">
        <v>13</v>
      </c>
      <c r="T48" s="14">
        <v>0</v>
      </c>
      <c r="U48" s="11">
        <v>1</v>
      </c>
      <c r="V48" s="11">
        <v>1</v>
      </c>
      <c r="W48" s="14">
        <v>0</v>
      </c>
      <c r="X48" s="3" t="str">
        <f t="shared" si="4"/>
        <v>0.618 ± 0.093</v>
      </c>
      <c r="Y48" s="3" t="str">
        <f t="shared" si="5"/>
        <v>0.456 ± 0.129</v>
      </c>
      <c r="Z48" s="3">
        <f t="shared" si="6"/>
        <v>0.61799999999999999</v>
      </c>
      <c r="AA48" s="3">
        <f t="shared" si="6"/>
        <v>9.2999999999999999E-2</v>
      </c>
      <c r="AB48" s="3">
        <f t="shared" si="7"/>
        <v>0.45600000000000002</v>
      </c>
      <c r="AC48" s="3">
        <f t="shared" si="7"/>
        <v>0.129</v>
      </c>
      <c r="AD48" s="2"/>
      <c r="AE48" s="2">
        <f t="shared" si="8"/>
        <v>0.36284554843576572</v>
      </c>
      <c r="AF48" s="2">
        <f t="shared" si="9"/>
        <v>8.2830897823354108E-2</v>
      </c>
      <c r="AG48" s="8" t="s">
        <v>9</v>
      </c>
      <c r="AH48" s="2" t="s">
        <v>19</v>
      </c>
      <c r="AI48" s="2">
        <v>4.0674999999999999</v>
      </c>
      <c r="AJ48" s="2">
        <v>4.3949999999999996</v>
      </c>
      <c r="AK48" s="2"/>
      <c r="AL48" s="2"/>
      <c r="AM48" s="2"/>
      <c r="AN48" s="2"/>
    </row>
    <row r="49" spans="1:40" ht="15.6">
      <c r="A49" s="3">
        <v>14</v>
      </c>
      <c r="B49" s="3">
        <v>0</v>
      </c>
      <c r="C49" s="3">
        <v>0</v>
      </c>
      <c r="D49" s="3">
        <v>0</v>
      </c>
      <c r="E49" s="4"/>
      <c r="F49" s="3">
        <v>14</v>
      </c>
      <c r="G49" s="3">
        <v>1.5455304928989139E-2</v>
      </c>
      <c r="H49" s="3">
        <v>6.7298578199052134E-2</v>
      </c>
      <c r="I49" s="3">
        <v>1.3597033374536464E-2</v>
      </c>
      <c r="J49" s="4"/>
      <c r="K49" s="3">
        <v>14</v>
      </c>
      <c r="L49" s="3">
        <f t="shared" si="0"/>
        <v>0</v>
      </c>
      <c r="M49" s="3">
        <f t="shared" si="1"/>
        <v>0</v>
      </c>
      <c r="N49" s="4"/>
      <c r="O49" s="3">
        <v>14</v>
      </c>
      <c r="P49" s="3">
        <f t="shared" si="2"/>
        <v>3.211697216752591E-2</v>
      </c>
      <c r="Q49" s="3">
        <f t="shared" si="3"/>
        <v>3.0482328413535993E-2</v>
      </c>
      <c r="R49" s="2"/>
      <c r="S49" s="13">
        <v>14</v>
      </c>
      <c r="T49" s="14">
        <v>0</v>
      </c>
      <c r="U49" s="11">
        <v>2</v>
      </c>
      <c r="V49" s="11">
        <v>2</v>
      </c>
      <c r="W49" s="14">
        <v>0</v>
      </c>
      <c r="X49" s="3" t="str">
        <f t="shared" si="4"/>
        <v>0 ± 0</v>
      </c>
      <c r="Y49" s="3" t="str">
        <f t="shared" si="5"/>
        <v>0.032 ± 0.03</v>
      </c>
      <c r="Z49" s="3">
        <f t="shared" si="6"/>
        <v>0</v>
      </c>
      <c r="AA49" s="3">
        <f t="shared" si="6"/>
        <v>0</v>
      </c>
      <c r="AB49" s="3">
        <f t="shared" si="7"/>
        <v>3.2000000000000001E-2</v>
      </c>
      <c r="AC49" s="3">
        <f t="shared" si="7"/>
        <v>0.03</v>
      </c>
      <c r="AD49" s="2"/>
      <c r="AE49" s="2">
        <f t="shared" si="8"/>
        <v>1.1750087711220283E-2</v>
      </c>
      <c r="AF49" s="2">
        <f t="shared" si="9"/>
        <v>1.0163564640349789E-4</v>
      </c>
      <c r="AG49" s="8" t="s">
        <v>9</v>
      </c>
      <c r="AH49" s="2" t="s">
        <v>19</v>
      </c>
      <c r="AI49" s="2">
        <v>8.1349999999999998</v>
      </c>
      <c r="AJ49" s="2">
        <v>8.7899999999999991</v>
      </c>
      <c r="AK49" s="2"/>
      <c r="AL49" s="2"/>
      <c r="AM49" s="2"/>
      <c r="AN49" s="2"/>
    </row>
    <row r="50" spans="1:40" ht="15.6">
      <c r="A50" s="3">
        <v>15</v>
      </c>
      <c r="B50" s="3">
        <v>0</v>
      </c>
      <c r="C50" s="3">
        <v>0</v>
      </c>
      <c r="D50" s="3">
        <v>0</v>
      </c>
      <c r="E50" s="4"/>
      <c r="F50" s="3">
        <v>15</v>
      </c>
      <c r="G50" s="3">
        <v>2.1186440677966102E-3</v>
      </c>
      <c r="H50" s="3">
        <v>2.5544202576632608E-2</v>
      </c>
      <c r="I50" s="3">
        <v>1.5267175572519083E-2</v>
      </c>
      <c r="J50" s="4"/>
      <c r="K50" s="3">
        <v>15</v>
      </c>
      <c r="L50" s="3">
        <f t="shared" si="0"/>
        <v>0</v>
      </c>
      <c r="M50" s="3">
        <f t="shared" si="1"/>
        <v>0</v>
      </c>
      <c r="N50" s="4"/>
      <c r="O50" s="3">
        <v>15</v>
      </c>
      <c r="P50" s="3">
        <f t="shared" si="2"/>
        <v>1.4310007405649436E-2</v>
      </c>
      <c r="Q50" s="3">
        <f t="shared" si="3"/>
        <v>1.1742075031163618E-2</v>
      </c>
      <c r="R50" s="2"/>
      <c r="S50" s="13">
        <v>15</v>
      </c>
      <c r="T50" s="14">
        <v>0</v>
      </c>
      <c r="U50" s="11">
        <v>3</v>
      </c>
      <c r="V50" s="11">
        <v>3</v>
      </c>
      <c r="W50" s="14">
        <v>0</v>
      </c>
      <c r="X50" s="3" t="str">
        <f t="shared" si="4"/>
        <v>0 ± 0</v>
      </c>
      <c r="Y50" s="3" t="str">
        <f t="shared" si="5"/>
        <v>0.014 ± 0.012</v>
      </c>
      <c r="Z50" s="3">
        <f t="shared" si="6"/>
        <v>0</v>
      </c>
      <c r="AA50" s="3">
        <f t="shared" si="6"/>
        <v>0</v>
      </c>
      <c r="AB50" s="3">
        <f t="shared" si="7"/>
        <v>1.4E-2</v>
      </c>
      <c r="AC50" s="3">
        <f t="shared" si="7"/>
        <v>1.2E-2</v>
      </c>
      <c r="AD50" s="2"/>
      <c r="AE50" s="2">
        <f t="shared" si="8"/>
        <v>4.1330583132064003E-3</v>
      </c>
      <c r="AF50" s="2">
        <f t="shared" si="9"/>
        <v>7.9249061034609044E-6</v>
      </c>
      <c r="AG50" s="8" t="s">
        <v>9</v>
      </c>
      <c r="AH50" s="2" t="s">
        <v>19</v>
      </c>
      <c r="AI50" s="2">
        <v>12.202500000000001</v>
      </c>
      <c r="AJ50" s="2">
        <v>13.184999999999999</v>
      </c>
      <c r="AK50" s="2"/>
      <c r="AL50" s="2"/>
      <c r="AM50" s="2"/>
      <c r="AN50" s="2"/>
    </row>
    <row r="51" spans="1:40" ht="15.6">
      <c r="A51" s="3">
        <v>16</v>
      </c>
      <c r="B51" s="3">
        <v>0</v>
      </c>
      <c r="C51" s="3">
        <v>0</v>
      </c>
      <c r="D51" s="3">
        <v>0</v>
      </c>
      <c r="E51" s="4"/>
      <c r="F51" s="3">
        <v>16</v>
      </c>
      <c r="G51" s="3">
        <v>7.2340425531914896E-3</v>
      </c>
      <c r="H51" s="3">
        <v>2.1025277580911883E-2</v>
      </c>
      <c r="I51" s="3">
        <v>5.830258302583026E-2</v>
      </c>
      <c r="J51" s="4"/>
      <c r="K51" s="3">
        <v>16</v>
      </c>
      <c r="L51" s="3">
        <f t="shared" si="0"/>
        <v>0</v>
      </c>
      <c r="M51" s="3">
        <f t="shared" si="1"/>
        <v>0</v>
      </c>
      <c r="N51" s="4"/>
      <c r="O51" s="3">
        <v>16</v>
      </c>
      <c r="P51" s="3">
        <f t="shared" si="2"/>
        <v>2.8853967719977877E-2</v>
      </c>
      <c r="Q51" s="3">
        <f t="shared" si="3"/>
        <v>2.6419031936683789E-2</v>
      </c>
      <c r="R51" s="2"/>
      <c r="S51" s="13">
        <v>16</v>
      </c>
      <c r="T51" s="14">
        <v>0</v>
      </c>
      <c r="U51" s="11">
        <v>4</v>
      </c>
      <c r="V51" s="11">
        <v>4</v>
      </c>
      <c r="W51" s="14">
        <v>0</v>
      </c>
      <c r="X51" s="3" t="str">
        <f t="shared" si="4"/>
        <v>0 ± 0</v>
      </c>
      <c r="Y51" s="3" t="str">
        <f t="shared" si="5"/>
        <v>0.029 ± 0.026</v>
      </c>
      <c r="Z51" s="3">
        <f t="shared" si="6"/>
        <v>0</v>
      </c>
      <c r="AA51" s="3">
        <f t="shared" si="6"/>
        <v>0</v>
      </c>
      <c r="AB51" s="3">
        <f t="shared" si="7"/>
        <v>2.9000000000000001E-2</v>
      </c>
      <c r="AC51" s="3">
        <f t="shared" si="7"/>
        <v>2.5999999999999999E-2</v>
      </c>
      <c r="AD51" s="2"/>
      <c r="AE51" s="2">
        <f t="shared" si="8"/>
        <v>1.0230691907494061E-2</v>
      </c>
      <c r="AF51" s="2">
        <f>ABS((LOG(4)*4^(LOG(P51)/LOG($AD$36))*Q51/P51/LOG($AD$36)))+ABS(LOG(4)*LOG(P51)*4^(LOG(P51)/LOG($AD$36)*$AD$38/$AD$36/((LOG($AD$36))^2)))</f>
        <v>7.128124551123482E-5</v>
      </c>
      <c r="AG51" s="8" t="s">
        <v>9</v>
      </c>
      <c r="AH51" s="2" t="s">
        <v>19</v>
      </c>
      <c r="AI51" s="2">
        <v>16.27</v>
      </c>
      <c r="AJ51" s="2">
        <v>17.579999999999998</v>
      </c>
      <c r="AK51" s="2"/>
      <c r="AL51" s="2"/>
      <c r="AM51" s="2"/>
      <c r="AN51" s="2"/>
    </row>
    <row r="52" spans="1:40" ht="15.6">
      <c r="A52" s="3" t="s">
        <v>3</v>
      </c>
      <c r="B52" s="2"/>
      <c r="C52" s="2"/>
      <c r="D52" s="2"/>
      <c r="E52" s="4"/>
      <c r="F52" s="3" t="s">
        <v>3</v>
      </c>
      <c r="G52" s="2"/>
      <c r="H52" s="2"/>
      <c r="I52" s="2"/>
      <c r="J52" s="4"/>
      <c r="K52" s="3" t="s">
        <v>3</v>
      </c>
      <c r="L52" s="3">
        <f>AVERAGE(B52:D55)</f>
        <v>1.5720321225267264</v>
      </c>
      <c r="M52" s="3">
        <f>STDEV(B52:D55)</f>
        <v>5.6247394744343211E-2</v>
      </c>
      <c r="N52" s="4"/>
      <c r="O52" s="3" t="s">
        <v>3</v>
      </c>
      <c r="P52" s="3">
        <f>AVERAGE(G52:I55)</f>
        <v>1.5933382607698794</v>
      </c>
      <c r="Q52" s="3">
        <f>STDEV(G52:I55)</f>
        <v>0.14750287314087129</v>
      </c>
      <c r="R52" s="2"/>
      <c r="S52" s="13">
        <v>17</v>
      </c>
      <c r="T52" s="14">
        <v>0</v>
      </c>
      <c r="U52" s="11">
        <v>1</v>
      </c>
      <c r="V52" s="14">
        <v>0</v>
      </c>
      <c r="W52" s="11">
        <v>1</v>
      </c>
      <c r="X52" s="3" t="str">
        <f t="shared" si="4"/>
        <v>1.245 ± 0.031</v>
      </c>
      <c r="Y52" s="3" t="str">
        <f t="shared" si="5"/>
        <v>1.566 ± 0.11</v>
      </c>
      <c r="Z52" s="3">
        <f t="shared" ref="Z52:AA59" si="14">ROUND(L53,3)</f>
        <v>1.2450000000000001</v>
      </c>
      <c r="AA52" s="3">
        <f t="shared" si="14"/>
        <v>3.1E-2</v>
      </c>
      <c r="AB52" s="3">
        <f t="shared" ref="AB52:AC59" si="15">ROUND(P53,3)</f>
        <v>1.5660000000000001</v>
      </c>
      <c r="AC52" s="3">
        <f t="shared" si="15"/>
        <v>0.11</v>
      </c>
      <c r="AD52" s="2" t="s">
        <v>26</v>
      </c>
      <c r="AF52" s="2"/>
      <c r="AG52" s="8"/>
      <c r="AH52" s="2"/>
      <c r="AI52" s="2"/>
      <c r="AJ52" s="2"/>
      <c r="AK52" s="2"/>
      <c r="AL52" s="2"/>
      <c r="AM52" s="2"/>
      <c r="AN52" s="2"/>
    </row>
    <row r="53" spans="1:40" ht="15.6">
      <c r="A53" s="3" t="s">
        <v>3</v>
      </c>
      <c r="B53" s="3">
        <v>1.6310180944608017</v>
      </c>
      <c r="C53" s="3">
        <v>1.5610455797491301</v>
      </c>
      <c r="D53" s="3">
        <v>1.6208592894557341</v>
      </c>
      <c r="E53" s="4"/>
      <c r="F53" s="3" t="s">
        <v>3</v>
      </c>
      <c r="G53" s="3">
        <v>1.5484560108758982</v>
      </c>
      <c r="H53" s="3">
        <v>1.76509900990099</v>
      </c>
      <c r="I53" s="3">
        <v>1.7784037558685446</v>
      </c>
      <c r="J53" s="4"/>
      <c r="K53" s="3">
        <v>1</v>
      </c>
      <c r="L53" s="3">
        <f t="shared" ref="L53:L60" si="16">AVERAGE(B56:D56)</f>
        <v>1.2445016307965393</v>
      </c>
      <c r="M53" s="3">
        <f t="shared" ref="M53:M60" si="17">STDEV(B56:D56)</f>
        <v>3.0520606502438277E-2</v>
      </c>
      <c r="N53" s="4"/>
      <c r="O53" s="3">
        <v>1</v>
      </c>
      <c r="P53" s="3">
        <f t="shared" ref="P53:P60" si="18">AVERAGE(G56:I56)</f>
        <v>1.5664415009859114</v>
      </c>
      <c r="Q53" s="3">
        <f t="shared" ref="Q53:Q60" si="19">STDEV(G56:I56)</f>
        <v>0.10957758902093497</v>
      </c>
      <c r="R53" s="2"/>
      <c r="S53" s="13">
        <v>18</v>
      </c>
      <c r="T53" s="14">
        <v>0</v>
      </c>
      <c r="U53" s="11">
        <v>2</v>
      </c>
      <c r="V53" s="14">
        <v>0</v>
      </c>
      <c r="W53" s="11">
        <v>2</v>
      </c>
      <c r="X53" s="3" t="str">
        <f t="shared" si="4"/>
        <v>1.099 ± 0.07</v>
      </c>
      <c r="Y53" s="3" t="str">
        <f t="shared" si="5"/>
        <v>1.178 ± 0.041</v>
      </c>
      <c r="Z53" s="3">
        <f t="shared" si="14"/>
        <v>1.099</v>
      </c>
      <c r="AA53" s="3">
        <f t="shared" si="14"/>
        <v>7.0000000000000007E-2</v>
      </c>
      <c r="AB53" s="3">
        <f t="shared" si="15"/>
        <v>1.1779999999999999</v>
      </c>
      <c r="AC53" s="3">
        <f t="shared" si="15"/>
        <v>4.1000000000000002E-2</v>
      </c>
      <c r="AD53" s="2">
        <f>AVERAGE(G64:I65)</f>
        <v>1.9378223762643196</v>
      </c>
      <c r="AE53" s="2">
        <f>EXP(LOG(4)*(LOG(P53)/LOG($AD$53)))</f>
        <v>1.5044664344359111</v>
      </c>
      <c r="AF53" s="2">
        <f>ABS((LOG(4)*4^(LOG(P53)/LOG($AD$53))*Q53/P53/LOG($AD$53)))+ABS(LOG(4)*LOG(P53)*4^(LOG(P53)/LOG($AD$53)*$AD$55/$AD$53/((LOG($AD$53))^2)))</f>
        <v>0.611179762760515</v>
      </c>
      <c r="AG53" s="8" t="s">
        <v>9</v>
      </c>
      <c r="AH53" s="8" t="s">
        <v>20</v>
      </c>
      <c r="AI53" s="2">
        <v>4.0674999999999999</v>
      </c>
      <c r="AJ53" s="2">
        <v>1.2500000000000001E-2</v>
      </c>
      <c r="AK53" s="2"/>
      <c r="AL53" s="2"/>
      <c r="AM53" s="2"/>
      <c r="AN53" s="2"/>
    </row>
    <row r="54" spans="1:40" ht="15.6">
      <c r="A54" s="3" t="s">
        <v>3</v>
      </c>
      <c r="B54" s="3">
        <v>1.5261906927987581</v>
      </c>
      <c r="C54" s="3">
        <v>1.4788370677279252</v>
      </c>
      <c r="D54" s="3">
        <v>1.6032682035310333</v>
      </c>
      <c r="E54" s="4"/>
      <c r="F54" s="3" t="s">
        <v>3</v>
      </c>
      <c r="G54" s="3">
        <v>1.4269911504424779</v>
      </c>
      <c r="H54" s="3">
        <v>1.4032704402515723</v>
      </c>
      <c r="I54" s="3">
        <v>1.4908575843420036</v>
      </c>
      <c r="J54" s="4"/>
      <c r="K54" s="3">
        <v>2</v>
      </c>
      <c r="L54" s="3">
        <f t="shared" si="16"/>
        <v>1.0989384205871386</v>
      </c>
      <c r="M54" s="3">
        <f t="shared" si="17"/>
        <v>7.0249295283884752E-2</v>
      </c>
      <c r="N54" s="4"/>
      <c r="O54" s="3">
        <v>2</v>
      </c>
      <c r="P54" s="3">
        <f t="shared" si="18"/>
        <v>1.1782924814232005</v>
      </c>
      <c r="Q54" s="3">
        <f t="shared" si="19"/>
        <v>4.0565822330527419E-2</v>
      </c>
      <c r="R54" s="2"/>
      <c r="S54" s="13">
        <v>19</v>
      </c>
      <c r="T54" s="14">
        <v>0</v>
      </c>
      <c r="U54" s="11">
        <v>3</v>
      </c>
      <c r="V54" s="14">
        <v>0</v>
      </c>
      <c r="W54" s="11">
        <v>3</v>
      </c>
      <c r="X54" s="3" t="str">
        <f t="shared" si="4"/>
        <v>0.982 ± 0.029</v>
      </c>
      <c r="Y54" s="3" t="str">
        <f t="shared" si="5"/>
        <v>1.024 ± 0.095</v>
      </c>
      <c r="Z54" s="3">
        <f t="shared" si="14"/>
        <v>0.98199999999999998</v>
      </c>
      <c r="AA54" s="3">
        <f t="shared" si="14"/>
        <v>2.9000000000000001E-2</v>
      </c>
      <c r="AB54" s="3">
        <f t="shared" si="15"/>
        <v>1.024</v>
      </c>
      <c r="AC54" s="3">
        <f t="shared" si="15"/>
        <v>9.5000000000000001E-2</v>
      </c>
      <c r="AD54" s="2" t="s">
        <v>27</v>
      </c>
      <c r="AE54" s="2">
        <f t="shared" ref="AE54:AE60" si="20">EXP(LOG(4)*(LOG(P54)/LOG($AD$53)))</f>
        <v>1.1610320306605852</v>
      </c>
      <c r="AF54" s="2">
        <f t="shared" ref="AF54:AF60" si="21">ABS((LOG(4)*4^(LOG(P54)/LOG($AD$53))*Q54/P54/LOG($AD$53)))+ABS(LOG(4)*LOG(P54)*4^(LOG(P54)/LOG($AD$53)*$AD$55/$AD$53/((LOG($AD$53))^2)))</f>
        <v>0.1571019431262885</v>
      </c>
      <c r="AG54" s="8" t="s">
        <v>9</v>
      </c>
      <c r="AH54" s="8" t="s">
        <v>20</v>
      </c>
      <c r="AI54" s="2">
        <v>8.1349999999999998</v>
      </c>
      <c r="AJ54" s="2">
        <v>2.5000000000000001E-2</v>
      </c>
      <c r="AK54" s="2"/>
      <c r="AL54" s="2"/>
      <c r="AM54" s="2"/>
      <c r="AN54" s="2"/>
    </row>
    <row r="55" spans="1:40" ht="15.6">
      <c r="A55" s="3" t="s">
        <v>3</v>
      </c>
      <c r="B55" s="3">
        <v>1.6006422019256166</v>
      </c>
      <c r="C55" s="3">
        <v>1.5058140269458204</v>
      </c>
      <c r="D55" s="3">
        <v>1.6206139461457185</v>
      </c>
      <c r="E55" s="4"/>
      <c r="F55" s="3" t="s">
        <v>3</v>
      </c>
      <c r="G55" s="3">
        <v>1.6628165259884495</v>
      </c>
      <c r="H55" s="3">
        <v>1.7464507542147294</v>
      </c>
      <c r="I55" s="3">
        <v>1.5176991150442478</v>
      </c>
      <c r="J55" s="4"/>
      <c r="K55" s="3">
        <v>3</v>
      </c>
      <c r="L55" s="3">
        <f t="shared" si="16"/>
        <v>0.98164686366483256</v>
      </c>
      <c r="M55" s="3">
        <f t="shared" si="17"/>
        <v>2.8757738663574894E-2</v>
      </c>
      <c r="N55" s="4"/>
      <c r="O55" s="3">
        <v>3</v>
      </c>
      <c r="P55" s="3">
        <f t="shared" si="18"/>
        <v>1.0238819461080018</v>
      </c>
      <c r="Q55" s="3">
        <f t="shared" si="19"/>
        <v>9.5138845523070878E-2</v>
      </c>
      <c r="R55" s="2"/>
      <c r="S55" s="13">
        <v>20</v>
      </c>
      <c r="T55" s="14">
        <v>0</v>
      </c>
      <c r="U55" s="11">
        <v>4</v>
      </c>
      <c r="V55" s="14">
        <v>0</v>
      </c>
      <c r="W55" s="11">
        <v>4</v>
      </c>
      <c r="X55" s="3" t="str">
        <f t="shared" si="4"/>
        <v>0.904 ± 0.072</v>
      </c>
      <c r="Y55" s="3" t="str">
        <f t="shared" si="5"/>
        <v>1.086 ± 0.048</v>
      </c>
      <c r="Z55" s="3">
        <f t="shared" si="14"/>
        <v>0.90400000000000003</v>
      </c>
      <c r="AA55" s="3">
        <f t="shared" si="14"/>
        <v>7.1999999999999995E-2</v>
      </c>
      <c r="AB55" s="3">
        <f t="shared" si="15"/>
        <v>1.0860000000000001</v>
      </c>
      <c r="AC55" s="3">
        <f t="shared" si="15"/>
        <v>4.8000000000000001E-2</v>
      </c>
      <c r="AD55" s="2">
        <f>_xlfn.STDEV.S(G64:I65)</f>
        <v>0.11865826528691155</v>
      </c>
      <c r="AE55" s="2">
        <f t="shared" si="20"/>
        <v>1.0217107265670773</v>
      </c>
      <c r="AF55" s="2">
        <f t="shared" si="21"/>
        <v>0.21098457986758379</v>
      </c>
      <c r="AG55" s="8" t="s">
        <v>9</v>
      </c>
      <c r="AH55" s="8" t="s">
        <v>20</v>
      </c>
      <c r="AI55" s="2">
        <v>12.202500000000001</v>
      </c>
      <c r="AJ55" s="2">
        <v>3.7500000000000006E-2</v>
      </c>
      <c r="AK55" s="2"/>
      <c r="AL55" s="2"/>
      <c r="AM55" s="2"/>
      <c r="AN55" s="2"/>
    </row>
    <row r="56" spans="1:40" ht="15.6">
      <c r="A56" s="3">
        <v>1</v>
      </c>
      <c r="B56" s="3">
        <v>1.2108111664737693</v>
      </c>
      <c r="C56" s="3">
        <v>1.2523901960799055</v>
      </c>
      <c r="D56" s="3">
        <v>1.2703035298359431</v>
      </c>
      <c r="E56" s="4"/>
      <c r="F56" s="3">
        <v>1</v>
      </c>
      <c r="G56" s="3">
        <v>1.6293122682145738</v>
      </c>
      <c r="H56" s="3">
        <v>1.6300992190493591</v>
      </c>
      <c r="I56" s="3">
        <v>1.4399130156938009</v>
      </c>
      <c r="J56" s="4"/>
      <c r="K56" s="3">
        <v>4</v>
      </c>
      <c r="L56" s="3">
        <f t="shared" si="16"/>
        <v>0.90437937627614862</v>
      </c>
      <c r="M56" s="3">
        <f t="shared" si="17"/>
        <v>7.183924705797444E-2</v>
      </c>
      <c r="N56" s="4"/>
      <c r="O56" s="3">
        <v>4</v>
      </c>
      <c r="P56" s="3">
        <f t="shared" si="18"/>
        <v>1.0863782889002462</v>
      </c>
      <c r="Q56" s="3">
        <f t="shared" si="19"/>
        <v>4.7717970959743214E-2</v>
      </c>
      <c r="R56" s="2"/>
      <c r="S56" s="13">
        <v>21</v>
      </c>
      <c r="T56" s="14">
        <v>0</v>
      </c>
      <c r="U56" s="14">
        <v>0</v>
      </c>
      <c r="V56" s="11">
        <v>1</v>
      </c>
      <c r="W56" s="11">
        <v>1</v>
      </c>
      <c r="X56" s="3" t="str">
        <f t="shared" si="4"/>
        <v>1.216 ± 0.074</v>
      </c>
      <c r="Y56" s="3" t="str">
        <f t="shared" si="5"/>
        <v>1.571 ± 0.112</v>
      </c>
      <c r="Z56" s="3">
        <f t="shared" si="14"/>
        <v>1.216</v>
      </c>
      <c r="AA56" s="3">
        <f t="shared" si="14"/>
        <v>7.3999999999999996E-2</v>
      </c>
      <c r="AB56" s="3">
        <f t="shared" si="15"/>
        <v>1.571</v>
      </c>
      <c r="AC56" s="3">
        <f t="shared" si="15"/>
        <v>0.112</v>
      </c>
      <c r="AD56" s="2"/>
      <c r="AE56" s="2">
        <f t="shared" si="20"/>
        <v>1.0783127421121692</v>
      </c>
      <c r="AF56" s="2">
        <f t="shared" si="21"/>
        <v>0.13413182570456544</v>
      </c>
      <c r="AG56" s="8" t="s">
        <v>9</v>
      </c>
      <c r="AH56" s="8" t="s">
        <v>20</v>
      </c>
      <c r="AI56" s="2">
        <v>16.27</v>
      </c>
      <c r="AJ56" s="2">
        <v>0.05</v>
      </c>
      <c r="AK56" s="2"/>
      <c r="AL56" s="2"/>
      <c r="AM56" s="2"/>
      <c r="AN56" s="2"/>
    </row>
    <row r="57" spans="1:40" ht="15.6">
      <c r="A57" s="3">
        <v>2</v>
      </c>
      <c r="B57" s="3">
        <v>1.019403296516149</v>
      </c>
      <c r="C57" s="3">
        <v>1.1525112901940591</v>
      </c>
      <c r="D57" s="3">
        <v>1.1249006750512074</v>
      </c>
      <c r="E57" s="4"/>
      <c r="F57" s="3">
        <v>2</v>
      </c>
      <c r="G57" s="3">
        <v>1.1318290878613193</v>
      </c>
      <c r="H57" s="3">
        <v>1.1963811503617876</v>
      </c>
      <c r="I57" s="3">
        <v>1.2066672060464945</v>
      </c>
      <c r="J57" s="4"/>
      <c r="K57" s="3">
        <v>5</v>
      </c>
      <c r="L57" s="3">
        <f t="shared" si="16"/>
        <v>1.2155053848478279</v>
      </c>
      <c r="M57" s="3">
        <f t="shared" si="17"/>
        <v>7.3756986319482021E-2</v>
      </c>
      <c r="N57" s="4"/>
      <c r="O57" s="3">
        <v>5</v>
      </c>
      <c r="P57" s="3">
        <f t="shared" si="18"/>
        <v>1.5708463398328851</v>
      </c>
      <c r="Q57" s="3">
        <f t="shared" si="19"/>
        <v>0.11242988157215712</v>
      </c>
      <c r="R57" s="2"/>
      <c r="S57" s="13">
        <v>22</v>
      </c>
      <c r="T57" s="14">
        <v>0</v>
      </c>
      <c r="U57" s="14">
        <v>0</v>
      </c>
      <c r="V57" s="11">
        <v>2</v>
      </c>
      <c r="W57" s="11">
        <v>2</v>
      </c>
      <c r="X57" s="3" t="str">
        <f t="shared" si="4"/>
        <v>1.112 ± 0.052</v>
      </c>
      <c r="Y57" s="3" t="str">
        <f t="shared" si="5"/>
        <v>1.418 ± 0.172</v>
      </c>
      <c r="Z57" s="3">
        <f t="shared" si="14"/>
        <v>1.1120000000000001</v>
      </c>
      <c r="AA57" s="3">
        <f t="shared" si="14"/>
        <v>5.1999999999999998E-2</v>
      </c>
      <c r="AB57" s="3">
        <f t="shared" si="15"/>
        <v>1.4179999999999999</v>
      </c>
      <c r="AC57" s="3">
        <f t="shared" si="15"/>
        <v>0.17199999999999999</v>
      </c>
      <c r="AD57" s="2"/>
      <c r="AE57" s="2">
        <f t="shared" si="20"/>
        <v>1.508315991997413</v>
      </c>
      <c r="AF57" s="2">
        <f t="shared" si="21"/>
        <v>0.62465164388316652</v>
      </c>
      <c r="AG57" s="8" t="s">
        <v>20</v>
      </c>
      <c r="AH57" s="2" t="s">
        <v>19</v>
      </c>
      <c r="AI57" s="2">
        <v>1.2500000000000001E-2</v>
      </c>
      <c r="AJ57" s="2">
        <v>4.3949999999999996</v>
      </c>
      <c r="AK57" s="2"/>
      <c r="AL57" s="2"/>
      <c r="AM57" s="2"/>
      <c r="AN57" s="2"/>
    </row>
    <row r="58" spans="1:40" ht="15.6">
      <c r="A58" s="3">
        <v>3</v>
      </c>
      <c r="B58" s="3">
        <v>1.0054898695349797</v>
      </c>
      <c r="C58" s="3">
        <v>0.98974137522689509</v>
      </c>
      <c r="D58" s="3">
        <v>0.94970934623262271</v>
      </c>
      <c r="E58" s="4"/>
      <c r="F58" s="3">
        <v>3</v>
      </c>
      <c r="G58" s="3">
        <v>1.0845219152328405</v>
      </c>
      <c r="H58" s="3">
        <v>1.0728935160233983</v>
      </c>
      <c r="I58" s="3">
        <v>0.91423040706776626</v>
      </c>
      <c r="J58" s="4"/>
      <c r="K58" s="3">
        <v>6</v>
      </c>
      <c r="L58" s="3">
        <f t="shared" si="16"/>
        <v>1.1118149990733568</v>
      </c>
      <c r="M58" s="3">
        <f t="shared" si="17"/>
        <v>5.2445519308955732E-2</v>
      </c>
      <c r="N58" s="4"/>
      <c r="O58" s="3">
        <v>6</v>
      </c>
      <c r="P58" s="3">
        <f t="shared" si="18"/>
        <v>1.4180682719199105</v>
      </c>
      <c r="Q58" s="3">
        <f t="shared" si="19"/>
        <v>0.17178819090466077</v>
      </c>
      <c r="R58" s="2"/>
      <c r="S58" s="13">
        <v>23</v>
      </c>
      <c r="T58" s="14">
        <v>0</v>
      </c>
      <c r="U58" s="14">
        <v>0</v>
      </c>
      <c r="V58" s="11">
        <v>3</v>
      </c>
      <c r="W58" s="11">
        <v>3</v>
      </c>
      <c r="X58" s="3" t="str">
        <f t="shared" si="4"/>
        <v>1.01 ± 0.091</v>
      </c>
      <c r="Y58" s="3" t="str">
        <f t="shared" si="5"/>
        <v>1.153 ± 0.113</v>
      </c>
      <c r="Z58" s="3">
        <f t="shared" si="14"/>
        <v>1.01</v>
      </c>
      <c r="AA58" s="3">
        <f t="shared" si="14"/>
        <v>9.0999999999999998E-2</v>
      </c>
      <c r="AB58" s="3">
        <f t="shared" si="15"/>
        <v>1.153</v>
      </c>
      <c r="AC58" s="3">
        <f t="shared" si="15"/>
        <v>0.113</v>
      </c>
      <c r="AD58" s="2"/>
      <c r="AE58" s="2">
        <f t="shared" si="20"/>
        <v>1.3742085490609446</v>
      </c>
      <c r="AF58" s="2">
        <f t="shared" si="21"/>
        <v>0.68496981725466255</v>
      </c>
      <c r="AG58" s="8" t="s">
        <v>20</v>
      </c>
      <c r="AH58" s="2" t="s">
        <v>19</v>
      </c>
      <c r="AI58" s="2">
        <v>2.5000000000000001E-2</v>
      </c>
      <c r="AJ58" s="2">
        <v>8.7899999999999991</v>
      </c>
      <c r="AK58" s="2"/>
      <c r="AL58" s="2"/>
      <c r="AM58" s="2"/>
      <c r="AN58" s="2"/>
    </row>
    <row r="59" spans="1:40" ht="15.6">
      <c r="A59" s="3">
        <v>4</v>
      </c>
      <c r="B59" s="3">
        <v>0.82213584651273552</v>
      </c>
      <c r="C59" s="3">
        <v>0.95487550923776487</v>
      </c>
      <c r="D59" s="3">
        <v>0.93612677307794534</v>
      </c>
      <c r="E59" s="4"/>
      <c r="F59" s="3">
        <v>4</v>
      </c>
      <c r="G59" s="3">
        <v>1.051234954662907</v>
      </c>
      <c r="H59" s="3">
        <v>1.0671978908180746</v>
      </c>
      <c r="I59" s="3">
        <v>1.1407020212197572</v>
      </c>
      <c r="J59" s="4"/>
      <c r="K59" s="3">
        <v>7</v>
      </c>
      <c r="L59" s="3">
        <f t="shared" si="16"/>
        <v>1.0095921601728415</v>
      </c>
      <c r="M59" s="3">
        <f t="shared" si="17"/>
        <v>9.0572866371649921E-2</v>
      </c>
      <c r="N59" s="4"/>
      <c r="O59" s="3">
        <v>7</v>
      </c>
      <c r="P59" s="3">
        <f t="shared" si="18"/>
        <v>1.1528045746450764</v>
      </c>
      <c r="Q59" s="3">
        <f t="shared" si="19"/>
        <v>0.11260415047332281</v>
      </c>
      <c r="R59" s="2"/>
      <c r="S59" s="13">
        <v>24</v>
      </c>
      <c r="T59" s="14">
        <v>0</v>
      </c>
      <c r="U59" s="14">
        <v>0</v>
      </c>
      <c r="V59" s="11">
        <v>4</v>
      </c>
      <c r="W59" s="11">
        <v>4</v>
      </c>
      <c r="X59" s="3" t="str">
        <f t="shared" si="4"/>
        <v>0.953 ± 0.064</v>
      </c>
      <c r="Y59" s="3" t="str">
        <f t="shared" si="5"/>
        <v>0.961 ± 0.105</v>
      </c>
      <c r="Z59" s="3">
        <f t="shared" si="14"/>
        <v>0.95299999999999996</v>
      </c>
      <c r="AA59" s="3">
        <f t="shared" si="14"/>
        <v>6.4000000000000001E-2</v>
      </c>
      <c r="AB59" s="3">
        <f t="shared" si="15"/>
        <v>0.96099999999999997</v>
      </c>
      <c r="AC59" s="3">
        <f t="shared" si="15"/>
        <v>0.105</v>
      </c>
      <c r="AD59" s="2"/>
      <c r="AE59" s="2">
        <f t="shared" si="20"/>
        <v>1.1381540206811307</v>
      </c>
      <c r="AF59" s="2">
        <f t="shared" si="21"/>
        <v>0.32211096612493118</v>
      </c>
      <c r="AG59" s="8" t="s">
        <v>20</v>
      </c>
      <c r="AH59" s="2" t="s">
        <v>19</v>
      </c>
      <c r="AI59" s="2">
        <v>3.7500000000000006E-2</v>
      </c>
      <c r="AJ59" s="2">
        <v>13.184999999999999</v>
      </c>
      <c r="AK59" s="2"/>
      <c r="AL59" s="2"/>
      <c r="AM59" s="2"/>
      <c r="AN59" s="2"/>
    </row>
    <row r="60" spans="1:40" ht="15.6">
      <c r="A60" s="3">
        <v>5</v>
      </c>
      <c r="B60" s="3">
        <v>1.1352355418780644</v>
      </c>
      <c r="C60" s="3">
        <v>1.230989601208121</v>
      </c>
      <c r="D60" s="3">
        <v>1.2802910114572978</v>
      </c>
      <c r="E60" s="4"/>
      <c r="F60" s="3">
        <v>5</v>
      </c>
      <c r="G60" s="3">
        <v>1.4424384540562458</v>
      </c>
      <c r="H60" s="3">
        <v>1.6184961465882191</v>
      </c>
      <c r="I60" s="3">
        <v>1.6516044188541907</v>
      </c>
      <c r="J60" s="4"/>
      <c r="K60" s="3">
        <v>8</v>
      </c>
      <c r="L60" s="3">
        <f t="shared" si="16"/>
        <v>0.95335522731905487</v>
      </c>
      <c r="M60" s="3">
        <f t="shared" si="17"/>
        <v>6.3897606491859868E-2</v>
      </c>
      <c r="N60" s="4"/>
      <c r="O60" s="3">
        <v>8</v>
      </c>
      <c r="P60" s="3">
        <f t="shared" si="18"/>
        <v>0.96083604285834145</v>
      </c>
      <c r="Q60" s="3">
        <f t="shared" si="19"/>
        <v>0.10482511686615203</v>
      </c>
      <c r="R60" s="2"/>
      <c r="S60" s="13">
        <v>25</v>
      </c>
      <c r="T60" s="14">
        <v>0</v>
      </c>
      <c r="U60" s="14">
        <v>0</v>
      </c>
      <c r="V60" s="14">
        <v>0</v>
      </c>
      <c r="W60" s="14">
        <v>0</v>
      </c>
      <c r="X60" s="3" t="str">
        <f t="shared" si="4"/>
        <v>1.539 ± 0.064</v>
      </c>
      <c r="Y60" s="3" t="str">
        <f t="shared" si="5"/>
        <v>1.731 ± 0.219</v>
      </c>
      <c r="Z60" s="3">
        <f t="shared" ref="Z60:AA60" si="22">ROUND(L63,3)</f>
        <v>1.5389999999999999</v>
      </c>
      <c r="AA60" s="3">
        <f t="shared" si="22"/>
        <v>6.4000000000000001E-2</v>
      </c>
      <c r="AB60" s="3">
        <f t="shared" ref="AB60:AC60" si="23">ROUND(P63,3)</f>
        <v>1.7310000000000001</v>
      </c>
      <c r="AC60" s="3">
        <f t="shared" si="23"/>
        <v>0.219</v>
      </c>
      <c r="AD60" s="2"/>
      <c r="AE60" s="2">
        <f t="shared" si="20"/>
        <v>0.96429498197554753</v>
      </c>
      <c r="AF60" s="2">
        <f t="shared" si="21"/>
        <v>0.22006965288288313</v>
      </c>
      <c r="AG60" s="8" t="s">
        <v>20</v>
      </c>
      <c r="AH60" s="2" t="s">
        <v>19</v>
      </c>
      <c r="AI60" s="2">
        <v>0.05</v>
      </c>
      <c r="AJ60" s="2">
        <v>17.579999999999998</v>
      </c>
      <c r="AK60" s="2"/>
      <c r="AL60" s="2"/>
      <c r="AM60" s="2"/>
      <c r="AN60" s="2"/>
    </row>
    <row r="61" spans="1:40">
      <c r="A61" s="3">
        <v>6</v>
      </c>
      <c r="B61" s="3">
        <v>1.052063189109439</v>
      </c>
      <c r="C61" s="3">
        <v>1.1331572412946409</v>
      </c>
      <c r="D61" s="3">
        <v>1.1502245668159907</v>
      </c>
      <c r="E61" s="4"/>
      <c r="F61" s="3">
        <v>6</v>
      </c>
      <c r="G61" s="3">
        <v>1.2449604421740972</v>
      </c>
      <c r="H61" s="3">
        <v>1.5885056893115905</v>
      </c>
      <c r="I61" s="3">
        <v>1.4207386842740437</v>
      </c>
      <c r="J61" s="4"/>
      <c r="K61" s="3" t="s">
        <v>3</v>
      </c>
      <c r="L61" s="3">
        <f>AVERAGE(B64:D65)</f>
        <v>1.488888275120823</v>
      </c>
      <c r="M61" s="3">
        <f>STDEV(B64:D65)</f>
        <v>3.7597619952311111E-2</v>
      </c>
      <c r="N61" s="4"/>
      <c r="O61" s="3" t="s">
        <v>3</v>
      </c>
      <c r="P61" s="3">
        <f>AVERAGE(G64:I65)</f>
        <v>1.9378223762643196</v>
      </c>
      <c r="Q61" s="3">
        <f>STDEV(G64:I65)</f>
        <v>0.11865826528691155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>
      <c r="A62" s="3">
        <v>7</v>
      </c>
      <c r="B62" s="3">
        <v>0.90682302819068961</v>
      </c>
      <c r="C62" s="3">
        <v>1.0777792038533256</v>
      </c>
      <c r="D62" s="3">
        <v>1.0441742484745087</v>
      </c>
      <c r="E62" s="4"/>
      <c r="F62" s="3">
        <v>7</v>
      </c>
      <c r="G62" s="3">
        <v>1.0231278162595676</v>
      </c>
      <c r="H62" s="3">
        <v>1.2258678219090222</v>
      </c>
      <c r="I62" s="3">
        <v>1.2094180857666395</v>
      </c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ht="15.6">
      <c r="A63" s="3">
        <v>8</v>
      </c>
      <c r="B63" s="3">
        <v>0.92894054737635867</v>
      </c>
      <c r="C63" s="3">
        <v>1.0258605495772122</v>
      </c>
      <c r="D63" s="3">
        <v>0.90526458500359386</v>
      </c>
      <c r="E63" s="4"/>
      <c r="F63" s="3">
        <v>8</v>
      </c>
      <c r="G63" s="3">
        <v>0.90526626653063746</v>
      </c>
      <c r="H63" s="3">
        <v>1.0817461429423236</v>
      </c>
      <c r="I63" s="3">
        <v>0.89549571910206349</v>
      </c>
      <c r="J63" s="4"/>
      <c r="K63" s="3" t="s">
        <v>3</v>
      </c>
      <c r="L63" s="3">
        <f>AVERAGE(B53:D55,B64:D65)</f>
        <v>1.5387745835643647</v>
      </c>
      <c r="M63" s="3">
        <f>STDEV(B53:D55,B64:D65)</f>
        <v>6.39556197440527E-2</v>
      </c>
      <c r="N63" s="2"/>
      <c r="O63" s="3" t="s">
        <v>3</v>
      </c>
      <c r="P63" s="3">
        <f>AVERAGE(G53:I55,G64:I65)</f>
        <v>1.7311319069676554</v>
      </c>
      <c r="Q63" s="3">
        <f>STDEV(G53:I55,G64:I65)</f>
        <v>0.21903443976816303</v>
      </c>
      <c r="R63" s="2"/>
      <c r="S63" s="2"/>
      <c r="T63" s="2"/>
      <c r="U63" s="2"/>
      <c r="V63" s="2"/>
      <c r="W63" s="2"/>
      <c r="X63" s="2"/>
      <c r="Y63" s="2"/>
      <c r="Z63" s="11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ht="15.6">
      <c r="A64" s="3" t="s">
        <v>3</v>
      </c>
      <c r="B64" s="3">
        <v>1.4340284855926628</v>
      </c>
      <c r="C64" s="3">
        <v>1.4952875236928391</v>
      </c>
      <c r="D64" s="3">
        <v>1.4574244972859951</v>
      </c>
      <c r="E64" s="4"/>
      <c r="F64" s="3" t="s">
        <v>3</v>
      </c>
      <c r="G64" s="3">
        <v>1.93191919505155</v>
      </c>
      <c r="H64" s="3">
        <v>2.0333600244310039</v>
      </c>
      <c r="I64" s="3">
        <v>2.1234321649105312</v>
      </c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1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ht="15.6">
      <c r="A65" s="3" t="s">
        <v>3</v>
      </c>
      <c r="B65" s="3">
        <v>1.4952457633846914</v>
      </c>
      <c r="C65" s="3">
        <v>1.5138198552634901</v>
      </c>
      <c r="D65" s="3">
        <v>1.5375235255052588</v>
      </c>
      <c r="E65" s="4"/>
      <c r="F65" s="3" t="s">
        <v>3</v>
      </c>
      <c r="G65" s="3">
        <v>1.8146464279005712</v>
      </c>
      <c r="H65" s="3">
        <v>1.8668348506973369</v>
      </c>
      <c r="I65" s="3">
        <v>1.8567415945949237</v>
      </c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11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ht="15.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11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>
      <c r="A68" s="2"/>
      <c r="B68" s="13"/>
      <c r="C68" s="13"/>
      <c r="D68" s="13"/>
      <c r="E68" s="13"/>
      <c r="F68" s="1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>
      <c r="A69" s="2"/>
      <c r="B69" s="13"/>
      <c r="C69" s="14"/>
      <c r="D69" s="14"/>
      <c r="E69" s="14"/>
      <c r="F69" s="1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1:40">
      <c r="A70" s="2"/>
      <c r="B70" s="13"/>
      <c r="C70" s="14"/>
      <c r="D70" s="14"/>
      <c r="E70" s="14"/>
      <c r="F70" s="1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:40">
      <c r="A71" s="2"/>
      <c r="B71" s="13"/>
      <c r="C71" s="14"/>
      <c r="D71" s="14"/>
      <c r="E71" s="14"/>
      <c r="F71" s="1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1:40">
      <c r="A72" s="2"/>
      <c r="B72" s="13"/>
      <c r="C72" s="14"/>
      <c r="D72" s="14"/>
      <c r="E72" s="14"/>
      <c r="F72" s="1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1:40">
      <c r="A73" s="2"/>
      <c r="B73" s="13"/>
      <c r="C73" s="14"/>
      <c r="D73" s="14"/>
      <c r="E73" s="14"/>
      <c r="F73" s="1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>
      <c r="A74" s="2"/>
      <c r="B74" s="13"/>
      <c r="C74" s="14"/>
      <c r="D74" s="14"/>
      <c r="E74" s="14"/>
      <c r="F74" s="1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1:40">
      <c r="A75" s="2"/>
      <c r="B75" s="13"/>
      <c r="C75" s="14"/>
      <c r="D75" s="14"/>
      <c r="E75" s="14"/>
      <c r="F75" s="1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1:40">
      <c r="A76" s="2"/>
      <c r="B76" s="13"/>
      <c r="C76" s="14"/>
      <c r="D76" s="14"/>
      <c r="E76" s="14"/>
      <c r="F76" s="1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1:40">
      <c r="A77" s="2"/>
      <c r="B77" s="13"/>
      <c r="C77" s="14"/>
      <c r="D77" s="14"/>
      <c r="E77" s="14"/>
      <c r="F77" s="1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1:40">
      <c r="A78" s="2"/>
      <c r="B78" s="13"/>
      <c r="C78" s="14"/>
      <c r="D78" s="14"/>
      <c r="E78" s="14"/>
      <c r="F78" s="1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1:40">
      <c r="A79" s="2"/>
      <c r="B79" s="13"/>
      <c r="C79" s="14"/>
      <c r="D79" s="14"/>
      <c r="E79" s="14"/>
      <c r="F79" s="1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1:40">
      <c r="A80" s="2"/>
      <c r="B80" s="13"/>
      <c r="C80" s="14"/>
      <c r="D80" s="14"/>
      <c r="E80" s="14"/>
      <c r="F80" s="1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:40">
      <c r="A81" s="2"/>
      <c r="B81" s="13"/>
      <c r="C81" s="14"/>
      <c r="D81" s="14"/>
      <c r="E81" s="14"/>
      <c r="F81" s="1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:40">
      <c r="A82" s="2"/>
      <c r="B82" s="13"/>
      <c r="C82" s="14"/>
      <c r="D82" s="14"/>
      <c r="E82" s="14"/>
      <c r="F82" s="1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:40">
      <c r="A83" s="2"/>
      <c r="B83" s="13"/>
      <c r="C83" s="14"/>
      <c r="D83" s="14"/>
      <c r="E83" s="14"/>
      <c r="F83" s="1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1:40">
      <c r="A84" s="2"/>
      <c r="B84" s="13"/>
      <c r="C84" s="14"/>
      <c r="D84" s="14"/>
      <c r="E84" s="14"/>
      <c r="F84" s="1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1:40">
      <c r="A85" s="2"/>
      <c r="B85" s="13"/>
      <c r="C85" s="14"/>
      <c r="D85" s="14"/>
      <c r="E85" s="14"/>
      <c r="F85" s="1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Antoine LUU</cp:lastModifiedBy>
  <dcterms:created xsi:type="dcterms:W3CDTF">2023-08-13T06:06:57Z</dcterms:created>
  <dcterms:modified xsi:type="dcterms:W3CDTF">2023-08-13T09:06:38Z</dcterms:modified>
</cp:coreProperties>
</file>