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/>
  <c r="F54" l="1"/>
  <c r="F53"/>
  <c r="F52"/>
  <c r="E55" s="1"/>
  <c r="F59" s="1"/>
  <c r="F60" s="1"/>
  <c r="F56"/>
  <c r="H87"/>
  <c r="E74" l="1"/>
  <c r="E63"/>
  <c r="E76" l="1"/>
  <c r="E78" s="1"/>
  <c r="D90" s="1"/>
  <c r="E96" s="1"/>
  <c r="D83"/>
  <c r="E67"/>
  <c r="D86" s="1"/>
  <c r="E71" l="1"/>
  <c r="F86"/>
  <c r="E94"/>
</calcChain>
</file>

<file path=xl/sharedStrings.xml><?xml version="1.0" encoding="utf-8"?>
<sst xmlns="http://schemas.openxmlformats.org/spreadsheetml/2006/main" count="119" uniqueCount="105">
  <si>
    <t>Function Points  = UFP X TCF</t>
  </si>
  <si>
    <t xml:space="preserve">Input </t>
  </si>
  <si>
    <t>Output</t>
  </si>
  <si>
    <t>File Logico</t>
  </si>
  <si>
    <t>Interfaccia Esterna</t>
  </si>
  <si>
    <t>Interrogazioni Esterne</t>
  </si>
  <si>
    <t>FP = UFP X TCF</t>
  </si>
  <si>
    <t>UFP</t>
  </si>
  <si>
    <t xml:space="preserve">TCF </t>
  </si>
  <si>
    <t>PESI</t>
  </si>
  <si>
    <t xml:space="preserve">Effort </t>
  </si>
  <si>
    <t>TDEV</t>
  </si>
  <si>
    <t>N = Effort/TDEV =</t>
  </si>
  <si>
    <t>Effort= A x KDSLOC^B x m</t>
  </si>
  <si>
    <t>Time Development</t>
  </si>
  <si>
    <t>TDEV = C x Effort^0,38</t>
  </si>
  <si>
    <t>N= Effort /TDEV</t>
  </si>
  <si>
    <t>Dimensioni = KDSLOC</t>
  </si>
  <si>
    <t xml:space="preserve">PM </t>
  </si>
  <si>
    <t>Personale Richiesto</t>
  </si>
  <si>
    <t>mesi</t>
  </si>
  <si>
    <t>persone</t>
  </si>
  <si>
    <t>persone/mese</t>
  </si>
  <si>
    <t>approssimazione</t>
  </si>
  <si>
    <t>19 giorni</t>
  </si>
  <si>
    <t>mesi ==&gt;</t>
  </si>
  <si>
    <t>ore</t>
  </si>
  <si>
    <t>=</t>
  </si>
  <si>
    <t>Costo Sistema =</t>
  </si>
  <si>
    <t>Costo Sistema = persone x ore x Costo orario (8 euro)</t>
  </si>
  <si>
    <t xml:space="preserve">Costo Orario </t>
  </si>
  <si>
    <t>euro</t>
  </si>
  <si>
    <t xml:space="preserve">m = </t>
  </si>
  <si>
    <t xml:space="preserve">* AEXP * PCAP * VEXP * LEXP </t>
  </si>
  <si>
    <t xml:space="preserve">* N * N * N * N </t>
  </si>
  <si>
    <t>* N * A</t>
  </si>
  <si>
    <t xml:space="preserve">B * N * B* N * </t>
  </si>
  <si>
    <t xml:space="preserve">0,88 * 1 * 0,85* 1 * </t>
  </si>
  <si>
    <t xml:space="preserve">* 1 * 1 * 1 * 1 * </t>
  </si>
  <si>
    <t>* 1 * 1 * 1,04</t>
  </si>
  <si>
    <t>FUNCTION POINTS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</si>
  <si>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</si>
  <si>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</si>
  <si>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</si>
  <si>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</si>
  <si>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</si>
  <si>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</si>
  <si>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</si>
  <si>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</si>
  <si>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</si>
  <si>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</si>
  <si>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</si>
  <si>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</si>
  <si>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</si>
  <si>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</si>
  <si>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Performance</t>
  </si>
  <si>
    <t>Online Data Entry</t>
  </si>
  <si>
    <t>Valore</t>
  </si>
  <si>
    <t>Online Update</t>
  </si>
  <si>
    <t>Reusability</t>
  </si>
  <si>
    <t>TCF =</t>
  </si>
  <si>
    <t>DI</t>
  </si>
  <si>
    <t xml:space="preserve">costo mensile </t>
  </si>
  <si>
    <t>costo a persona</t>
  </si>
  <si>
    <t>TABELLA DEI FUNCTION POINTS</t>
  </si>
  <si>
    <t>* MOOD * TOOL * SCED *</t>
  </si>
  <si>
    <t>RELY * DATA * CPL * TIME *</t>
  </si>
  <si>
    <t xml:space="preserve">* STCQ * VIRT * TURN * ACAP </t>
  </si>
  <si>
    <t>11 x 7 =</t>
  </si>
  <si>
    <t>(6x4) + (2x5) =</t>
  </si>
  <si>
    <t>28 x 3 =</t>
  </si>
  <si>
    <t>Facilitate Changes</t>
  </si>
  <si>
    <t>Multiple sites</t>
  </si>
  <si>
    <t>Operational Ease</t>
  </si>
  <si>
    <t>Insatallation Ease</t>
  </si>
  <si>
    <t>End User Efficiency</t>
  </si>
  <si>
    <t>Transaction Rate</t>
  </si>
  <si>
    <t>Data Communications</t>
  </si>
  <si>
    <t>Distrib. Data Processing</t>
  </si>
  <si>
    <t>Heavily Used Configuration</t>
  </si>
  <si>
    <t>PM = 2.4 (KDSI)1.05 M</t>
  </si>
  <si>
    <t>0,65 x 0,01 x 20</t>
  </si>
  <si>
    <t>Complex Processing</t>
  </si>
  <si>
    <r>
      <t>*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* B * A * B *</t>
    </r>
  </si>
  <si>
    <r>
      <t>* - * 0,87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* 1,07 * 1,19 * </t>
    </r>
  </si>
  <si>
    <t>basso</t>
  </si>
  <si>
    <t>basso e medio</t>
  </si>
  <si>
    <t>medio e basso</t>
  </si>
  <si>
    <t xml:space="preserve">euro </t>
  </si>
  <si>
    <t>Come siamo arrivati ai Function Point:</t>
  </si>
  <si>
    <t xml:space="preserve">L'interrogazione e interfaccia non sono comprese nel Sistema, perché vengono realizzate quando c'`e una comunicazione </t>
  </si>
  <si>
    <t>tra due o più sistemi e questo non è il nostro caso.</t>
  </si>
  <si>
    <t xml:space="preserve">Il primo passo è stato fare l'analisi del Sistema per capire quanti sono gli input, gli output, il file logico interno, l'interrogazione </t>
  </si>
  <si>
    <t>esterna ed l'interfaccia esterna.</t>
  </si>
  <si>
    <t xml:space="preserve">Così come tutte le voci della tabella sottostante, che non sono comprese perché non richieste o non necessarie. </t>
  </si>
  <si>
    <t>Per tali voci è stato posto il valore 0.</t>
  </si>
  <si>
    <t xml:space="preserve">Gli input sono le funzionalità del sistema: inserimento, Cancellazione e Aggiornamento. </t>
  </si>
  <si>
    <t>Queste funzionalità sono suddivise tra le tabelle del DER. La maggior parte delle tabelle usano le 3 funzionalità, altre ne usano solo una o due.</t>
  </si>
  <si>
    <t>Gli output sono le schermate di ritorno (non provenienti da semplici ricerche), come le schermate di inserimento, di modifica, i report, ecc…</t>
  </si>
  <si>
    <t>Il file logico interno è costituito dai processi di calcolo del Sistema, cioè tutto quello che può produrre un cambiamento nei dati.</t>
  </si>
  <si>
    <t>il resto sono dati predefiniti oppure dati che dobbiamo scegliere.</t>
  </si>
  <si>
    <t>I valori sottostanti sono "pesi" (che vanno da un minimo di 0 ad un massimo di 5) per 14 fattori: i function point</t>
  </si>
  <si>
    <t xml:space="preserve">I pesi sono assegnati ai function point secondo un criterio di "presenza": </t>
  </si>
  <si>
    <t xml:space="preserve"> - peso pari a 0 equivale a totale assenza del fattore a cui è stato assegnato il peso;</t>
  </si>
  <si>
    <t xml:space="preserve"> - peso pari a 5 equivale a totale presenza del fattore a cui è stato assegnato il peso;</t>
  </si>
</sst>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0" xfId="0" applyFont="1"/>
    <xf numFmtId="0" fontId="1" fillId="0" borderId="0" xfId="0" applyFont="1" applyBorder="1"/>
    <xf numFmtId="0" fontId="1" fillId="0" borderId="7" xfId="0" applyFont="1" applyBorder="1"/>
    <xf numFmtId="0" fontId="3" fillId="0" borderId="7" xfId="0" applyFont="1" applyBorder="1"/>
    <xf numFmtId="0" fontId="0" fillId="0" borderId="0" xfId="0" applyFill="1" applyBorder="1"/>
    <xf numFmtId="0" fontId="2" fillId="0" borderId="0" xfId="0" applyFont="1"/>
    <xf numFmtId="2" fontId="1" fillId="0" borderId="0" xfId="0" applyNumberFormat="1" applyFont="1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1" fillId="0" borderId="8" xfId="0" applyFont="1" applyBorder="1"/>
    <xf numFmtId="0" fontId="4" fillId="0" borderId="5" xfId="0" applyFont="1" applyBorder="1"/>
    <xf numFmtId="164" fontId="0" fillId="0" borderId="0" xfId="1" applyFont="1" applyBorder="1"/>
    <xf numFmtId="164" fontId="0" fillId="0" borderId="0" xfId="1" applyFont="1"/>
    <xf numFmtId="164" fontId="0" fillId="0" borderId="0" xfId="0" applyNumberForma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3"/>
  <sheetViews>
    <sheetView tabSelected="1" workbookViewId="0">
      <selection activeCell="K5" sqref="K5"/>
    </sheetView>
  </sheetViews>
  <sheetFormatPr defaultColWidth="8.85546875" defaultRowHeight="15"/>
  <cols>
    <col min="2" max="2" width="7.28515625" customWidth="1"/>
    <col min="4" max="4" width="15.7109375" customWidth="1"/>
    <col min="5" max="5" width="12.140625" customWidth="1"/>
    <col min="7" max="7" width="11.140625" bestFit="1" customWidth="1"/>
  </cols>
  <sheetData>
    <row r="1" spans="1:11">
      <c r="A1" s="39" t="s">
        <v>89</v>
      </c>
    </row>
    <row r="2" spans="1:11">
      <c r="A2" t="s">
        <v>92</v>
      </c>
    </row>
    <row r="3" spans="1:11">
      <c r="A3" t="s">
        <v>93</v>
      </c>
    </row>
    <row r="4" spans="1:11">
      <c r="A4" t="s">
        <v>94</v>
      </c>
    </row>
    <row r="5" spans="1:11">
      <c r="A5" t="s">
        <v>95</v>
      </c>
    </row>
    <row r="6" spans="1:11">
      <c r="A6" t="s">
        <v>101</v>
      </c>
    </row>
    <row r="7" spans="1:11">
      <c r="A7" t="s">
        <v>102</v>
      </c>
    </row>
    <row r="8" spans="1:11">
      <c r="A8" t="s">
        <v>103</v>
      </c>
    </row>
    <row r="9" spans="1:11">
      <c r="A9" t="s">
        <v>104</v>
      </c>
    </row>
    <row r="10" spans="1:11" ht="15.75" thickBot="1"/>
    <row r="11" spans="1:11" ht="15.75" thickBot="1">
      <c r="B11" s="26" t="s">
        <v>64</v>
      </c>
      <c r="C11" s="27"/>
      <c r="D11" s="27"/>
      <c r="E11" s="28"/>
      <c r="G11" s="14"/>
      <c r="H11" s="14"/>
      <c r="I11" s="14"/>
      <c r="J11" s="14"/>
      <c r="K11" s="14"/>
    </row>
    <row r="12" spans="1:11">
      <c r="B12" s="2" t="s">
        <v>40</v>
      </c>
      <c r="C12" s="3"/>
      <c r="D12" s="3"/>
      <c r="E12" s="5" t="s">
        <v>57</v>
      </c>
      <c r="G12" s="14"/>
      <c r="H12" s="14"/>
      <c r="I12" s="14"/>
      <c r="J12" s="14"/>
      <c r="K12" s="14"/>
    </row>
    <row r="13" spans="1:11">
      <c r="B13" s="6" t="s">
        <v>41</v>
      </c>
      <c r="C13" s="7" t="s">
        <v>77</v>
      </c>
      <c r="D13" s="7"/>
      <c r="E13" s="9">
        <v>4</v>
      </c>
    </row>
    <row r="14" spans="1:11">
      <c r="B14" s="6" t="s">
        <v>42</v>
      </c>
      <c r="C14" s="7" t="s">
        <v>78</v>
      </c>
      <c r="D14" s="7"/>
      <c r="E14" s="9">
        <v>0</v>
      </c>
    </row>
    <row r="15" spans="1:11" ht="15.75" thickBot="1">
      <c r="B15" s="6" t="s">
        <v>43</v>
      </c>
      <c r="C15" s="7" t="s">
        <v>55</v>
      </c>
      <c r="D15" s="7"/>
      <c r="E15" s="9">
        <v>1</v>
      </c>
    </row>
    <row r="16" spans="1:11">
      <c r="B16" s="6" t="s">
        <v>44</v>
      </c>
      <c r="C16" s="7" t="s">
        <v>79</v>
      </c>
      <c r="D16" s="7"/>
      <c r="E16" s="9">
        <v>0</v>
      </c>
      <c r="G16" s="22" t="s">
        <v>32</v>
      </c>
      <c r="H16" s="3" t="s">
        <v>66</v>
      </c>
      <c r="I16" s="3"/>
      <c r="J16" s="3"/>
      <c r="K16" s="23"/>
    </row>
    <row r="17" spans="2:15">
      <c r="B17" s="6" t="s">
        <v>45</v>
      </c>
      <c r="C17" s="7" t="s">
        <v>76</v>
      </c>
      <c r="D17" s="7"/>
      <c r="E17" s="9">
        <v>1</v>
      </c>
      <c r="G17" s="6"/>
      <c r="H17" s="7" t="s">
        <v>67</v>
      </c>
      <c r="I17" s="7"/>
      <c r="J17" s="7"/>
      <c r="K17" s="24"/>
      <c r="M17" s="29"/>
    </row>
    <row r="18" spans="2:15">
      <c r="B18" s="6" t="s">
        <v>46</v>
      </c>
      <c r="C18" s="7" t="s">
        <v>56</v>
      </c>
      <c r="D18" s="7"/>
      <c r="E18" s="9">
        <v>5</v>
      </c>
      <c r="G18" s="6"/>
      <c r="H18" s="7" t="s">
        <v>33</v>
      </c>
      <c r="I18" s="7"/>
      <c r="J18" s="7"/>
      <c r="K18" s="24"/>
      <c r="L18" s="14"/>
      <c r="M18" s="30"/>
      <c r="N18" s="14"/>
    </row>
    <row r="19" spans="2:15">
      <c r="B19" s="6" t="s">
        <v>47</v>
      </c>
      <c r="C19" s="7" t="s">
        <v>75</v>
      </c>
      <c r="D19" s="7"/>
      <c r="E19" s="9">
        <v>0</v>
      </c>
      <c r="G19" s="6"/>
      <c r="H19" s="7" t="s">
        <v>65</v>
      </c>
      <c r="I19" s="7"/>
      <c r="J19" s="7"/>
      <c r="K19" s="24"/>
      <c r="L19" s="14"/>
      <c r="M19" s="30"/>
      <c r="N19" s="14"/>
    </row>
    <row r="20" spans="2:15">
      <c r="B20" s="6" t="s">
        <v>48</v>
      </c>
      <c r="C20" s="7" t="s">
        <v>58</v>
      </c>
      <c r="D20" s="7"/>
      <c r="E20" s="9">
        <v>0</v>
      </c>
      <c r="G20" s="6"/>
      <c r="H20" s="7"/>
      <c r="I20" s="7"/>
      <c r="J20" s="7"/>
      <c r="K20" s="9"/>
      <c r="L20" s="14"/>
      <c r="M20" s="30"/>
      <c r="N20" s="14"/>
      <c r="O20" s="15"/>
    </row>
    <row r="21" spans="2:15">
      <c r="B21" s="6" t="s">
        <v>49</v>
      </c>
      <c r="C21" s="7" t="s">
        <v>82</v>
      </c>
      <c r="D21" s="7"/>
      <c r="E21" s="9">
        <v>2</v>
      </c>
      <c r="G21" s="25" t="s">
        <v>32</v>
      </c>
      <c r="H21" s="7" t="s">
        <v>36</v>
      </c>
      <c r="I21" s="7"/>
      <c r="J21" s="21"/>
      <c r="K21" s="9"/>
      <c r="L21" s="14"/>
      <c r="M21" s="30"/>
      <c r="N21" s="14"/>
    </row>
    <row r="22" spans="2:15">
      <c r="B22" s="6" t="s">
        <v>50</v>
      </c>
      <c r="C22" s="7" t="s">
        <v>59</v>
      </c>
      <c r="D22" s="7"/>
      <c r="E22" s="35">
        <v>4</v>
      </c>
      <c r="G22" s="6"/>
      <c r="H22" s="7" t="s">
        <v>83</v>
      </c>
      <c r="I22" s="7"/>
      <c r="J22" s="21"/>
      <c r="K22" s="9"/>
      <c r="L22" s="14"/>
      <c r="M22" s="30"/>
      <c r="N22" s="14"/>
    </row>
    <row r="23" spans="2:15">
      <c r="B23" s="6" t="s">
        <v>51</v>
      </c>
      <c r="C23" s="7" t="s">
        <v>74</v>
      </c>
      <c r="D23" s="7"/>
      <c r="E23" s="35">
        <v>0</v>
      </c>
      <c r="G23" s="6"/>
      <c r="H23" s="7" t="s">
        <v>34</v>
      </c>
      <c r="I23" s="7"/>
      <c r="J23" s="21"/>
      <c r="K23" s="9"/>
      <c r="L23" s="14"/>
      <c r="M23" s="30"/>
      <c r="N23" s="14"/>
    </row>
    <row r="24" spans="2:15">
      <c r="B24" s="6" t="s">
        <v>52</v>
      </c>
      <c r="C24" s="7" t="s">
        <v>73</v>
      </c>
      <c r="D24" s="7"/>
      <c r="E24" s="35">
        <v>0</v>
      </c>
      <c r="G24" s="6"/>
      <c r="H24" s="7" t="s">
        <v>35</v>
      </c>
      <c r="I24" s="7"/>
      <c r="J24" s="21"/>
      <c r="K24" s="9"/>
    </row>
    <row r="25" spans="2:15">
      <c r="B25" s="6" t="s">
        <v>53</v>
      </c>
      <c r="C25" s="7" t="s">
        <v>72</v>
      </c>
      <c r="D25" s="7"/>
      <c r="E25" s="35">
        <v>0</v>
      </c>
      <c r="G25" s="6"/>
      <c r="H25" s="7"/>
      <c r="I25" s="7"/>
      <c r="J25" s="7"/>
      <c r="K25" s="9"/>
    </row>
    <row r="26" spans="2:15">
      <c r="B26" s="6" t="s">
        <v>54</v>
      </c>
      <c r="C26" s="7" t="s">
        <v>71</v>
      </c>
      <c r="D26" s="7"/>
      <c r="E26" s="35">
        <v>3</v>
      </c>
      <c r="G26" s="25" t="s">
        <v>32</v>
      </c>
      <c r="H26" s="7" t="s">
        <v>37</v>
      </c>
      <c r="I26" s="7"/>
      <c r="J26" s="21"/>
      <c r="K26" s="9"/>
    </row>
    <row r="27" spans="2:15">
      <c r="B27" s="6"/>
      <c r="C27" s="7"/>
      <c r="D27" s="7"/>
      <c r="E27" s="9"/>
      <c r="G27" s="6"/>
      <c r="H27" s="7" t="s">
        <v>84</v>
      </c>
      <c r="I27" s="7"/>
      <c r="J27" s="21"/>
      <c r="K27" s="9"/>
    </row>
    <row r="28" spans="2:15">
      <c r="B28" s="6"/>
      <c r="C28" s="7"/>
      <c r="D28" s="7"/>
      <c r="E28" s="9"/>
      <c r="G28" s="6"/>
      <c r="H28" s="7" t="s">
        <v>38</v>
      </c>
      <c r="I28" s="7"/>
      <c r="J28" s="21"/>
      <c r="K28" s="9"/>
    </row>
    <row r="29" spans="2:15">
      <c r="B29" s="6" t="s">
        <v>61</v>
      </c>
      <c r="C29" s="7">
        <f>SUM(E13:E26)</f>
        <v>20</v>
      </c>
      <c r="D29" s="7"/>
      <c r="E29" s="9"/>
      <c r="G29" s="6"/>
      <c r="H29" s="7" t="s">
        <v>39</v>
      </c>
      <c r="I29" s="7"/>
      <c r="J29" s="21"/>
      <c r="K29" s="9"/>
    </row>
    <row r="30" spans="2:15">
      <c r="B30" s="6"/>
      <c r="C30" s="7"/>
      <c r="D30" s="7"/>
      <c r="E30" s="9"/>
      <c r="G30" s="6"/>
      <c r="H30" s="7"/>
      <c r="I30" s="7"/>
      <c r="J30" s="7"/>
      <c r="K30" s="9"/>
    </row>
    <row r="31" spans="2:15">
      <c r="B31" s="6"/>
      <c r="C31" s="7"/>
      <c r="D31" s="7"/>
      <c r="E31" s="9"/>
      <c r="G31" s="25" t="s">
        <v>32</v>
      </c>
      <c r="H31" s="7">
        <v>0.86</v>
      </c>
      <c r="J31" s="7"/>
      <c r="K31" s="9"/>
    </row>
    <row r="32" spans="2:15" ht="15.75" thickBot="1">
      <c r="B32" s="6"/>
      <c r="C32" s="7"/>
      <c r="D32" s="7"/>
      <c r="E32" s="9"/>
      <c r="G32" s="10"/>
      <c r="H32" s="16"/>
      <c r="I32" s="11"/>
      <c r="J32" s="11"/>
      <c r="K32" s="13"/>
    </row>
    <row r="33" spans="1:7">
      <c r="B33" s="6" t="s">
        <v>60</v>
      </c>
      <c r="C33" s="7" t="s">
        <v>81</v>
      </c>
      <c r="D33" s="7"/>
      <c r="E33" s="9"/>
    </row>
    <row r="34" spans="1:7" ht="15.75" thickBot="1">
      <c r="B34" s="10" t="s">
        <v>60</v>
      </c>
      <c r="C34" s="11">
        <v>0.85</v>
      </c>
      <c r="D34" s="11"/>
      <c r="E34" s="34"/>
    </row>
    <row r="36" spans="1:7">
      <c r="A36" t="s">
        <v>96</v>
      </c>
    </row>
    <row r="37" spans="1:7">
      <c r="A37" t="s">
        <v>97</v>
      </c>
    </row>
    <row r="38" spans="1:7">
      <c r="A38" t="s">
        <v>98</v>
      </c>
    </row>
    <row r="39" spans="1:7">
      <c r="A39" t="s">
        <v>99</v>
      </c>
    </row>
    <row r="40" spans="1:7">
      <c r="A40" t="s">
        <v>90</v>
      </c>
    </row>
    <row r="41" spans="1:7">
      <c r="A41" t="s">
        <v>91</v>
      </c>
    </row>
    <row r="42" spans="1:7">
      <c r="A42" t="s">
        <v>100</v>
      </c>
    </row>
    <row r="43" spans="1:7" ht="15.75" thickBot="1"/>
    <row r="44" spans="1:7">
      <c r="B44" s="2"/>
      <c r="C44" s="3"/>
      <c r="D44" s="4" t="s">
        <v>0</v>
      </c>
      <c r="E44" s="3"/>
      <c r="F44" s="3"/>
      <c r="G44" s="5"/>
    </row>
    <row r="45" spans="1:7">
      <c r="B45" s="6"/>
      <c r="C45" s="7"/>
      <c r="D45" s="8" t="s">
        <v>1</v>
      </c>
      <c r="E45" s="7">
        <v>28</v>
      </c>
      <c r="F45" s="7"/>
      <c r="G45" s="9"/>
    </row>
    <row r="46" spans="1:7">
      <c r="B46" s="6"/>
      <c r="C46" s="7"/>
      <c r="D46" s="8" t="s">
        <v>2</v>
      </c>
      <c r="E46" s="7">
        <v>8</v>
      </c>
      <c r="F46" s="7"/>
      <c r="G46" s="9"/>
    </row>
    <row r="47" spans="1:7">
      <c r="B47" s="6"/>
      <c r="C47" s="7"/>
      <c r="D47" s="8" t="s">
        <v>3</v>
      </c>
      <c r="E47" s="7">
        <v>11</v>
      </c>
      <c r="F47" s="7"/>
      <c r="G47" s="9"/>
    </row>
    <row r="48" spans="1:7">
      <c r="B48" s="6"/>
      <c r="C48" s="7"/>
      <c r="D48" s="8" t="s">
        <v>4</v>
      </c>
      <c r="E48" s="7">
        <v>0</v>
      </c>
      <c r="F48" s="7"/>
      <c r="G48" s="9"/>
    </row>
    <row r="49" spans="2:7">
      <c r="B49" s="6"/>
      <c r="C49" s="7"/>
      <c r="D49" s="8" t="s">
        <v>5</v>
      </c>
      <c r="E49" s="7">
        <v>0</v>
      </c>
      <c r="F49" s="7"/>
      <c r="G49" s="9"/>
    </row>
    <row r="50" spans="2:7">
      <c r="B50" s="6"/>
      <c r="C50" s="7"/>
      <c r="D50" s="8"/>
      <c r="E50" s="7"/>
      <c r="F50" s="7"/>
      <c r="G50" s="9"/>
    </row>
    <row r="51" spans="2:7">
      <c r="B51" s="6"/>
      <c r="C51" s="7" t="s">
        <v>9</v>
      </c>
      <c r="D51" s="7"/>
      <c r="E51" s="7"/>
      <c r="F51" s="7"/>
      <c r="G51" s="9"/>
    </row>
    <row r="52" spans="2:7">
      <c r="B52" s="6"/>
      <c r="C52" s="7" t="s">
        <v>85</v>
      </c>
      <c r="D52" s="8"/>
      <c r="E52" s="1" t="s">
        <v>70</v>
      </c>
      <c r="F52" s="31">
        <f>28*3</f>
        <v>84</v>
      </c>
      <c r="G52" s="9"/>
    </row>
    <row r="53" spans="2:7">
      <c r="B53" s="6"/>
      <c r="C53" s="7" t="s">
        <v>86</v>
      </c>
      <c r="D53" s="7"/>
      <c r="E53" s="1" t="s">
        <v>69</v>
      </c>
      <c r="F53" s="31">
        <f>6*4+2*5</f>
        <v>34</v>
      </c>
      <c r="G53" s="9"/>
    </row>
    <row r="54" spans="2:7">
      <c r="B54" s="6"/>
      <c r="C54" s="7" t="s">
        <v>87</v>
      </c>
      <c r="D54" s="7"/>
      <c r="E54" s="1" t="s">
        <v>68</v>
      </c>
      <c r="F54" s="31">
        <f>11*7</f>
        <v>77</v>
      </c>
      <c r="G54" s="9"/>
    </row>
    <row r="55" spans="2:7">
      <c r="B55" s="6"/>
      <c r="C55" s="7"/>
      <c r="D55" s="8" t="s">
        <v>7</v>
      </c>
      <c r="E55" s="7">
        <f>F52+F53+F54</f>
        <v>195</v>
      </c>
      <c r="F55" s="7"/>
      <c r="G55" s="9"/>
    </row>
    <row r="56" spans="2:7">
      <c r="B56" s="6"/>
      <c r="C56" s="7"/>
      <c r="D56" s="8" t="s">
        <v>8</v>
      </c>
      <c r="E56" s="7"/>
      <c r="F56" s="7">
        <f>C34</f>
        <v>0.85</v>
      </c>
      <c r="G56" s="9"/>
    </row>
    <row r="57" spans="2:7">
      <c r="B57" s="6"/>
      <c r="C57" s="7"/>
      <c r="D57" s="7"/>
      <c r="E57" s="7"/>
      <c r="F57" s="7"/>
      <c r="G57" s="9"/>
    </row>
    <row r="58" spans="2:7">
      <c r="B58" s="6"/>
      <c r="C58" s="7"/>
      <c r="D58" s="7"/>
      <c r="E58" s="7"/>
      <c r="F58" s="7"/>
      <c r="G58" s="9"/>
    </row>
    <row r="59" spans="2:7">
      <c r="B59" s="6"/>
      <c r="C59" s="7"/>
      <c r="D59" s="8" t="s">
        <v>6</v>
      </c>
      <c r="E59" s="7"/>
      <c r="F59" s="7">
        <f>E55*F56</f>
        <v>165.75</v>
      </c>
      <c r="G59" s="9"/>
    </row>
    <row r="60" spans="2:7" ht="15.75" thickBot="1">
      <c r="B60" s="10"/>
      <c r="C60" s="11"/>
      <c r="D60" s="12" t="s">
        <v>17</v>
      </c>
      <c r="E60" s="11"/>
      <c r="F60" s="11">
        <f>F59*60/100</f>
        <v>99.45</v>
      </c>
      <c r="G60" s="13"/>
    </row>
    <row r="61" spans="2:7" ht="15.75" thickBot="1">
      <c r="D61" s="3"/>
    </row>
    <row r="62" spans="2:7">
      <c r="B62" s="2"/>
      <c r="C62" s="3" t="s">
        <v>10</v>
      </c>
      <c r="D62" s="3" t="s">
        <v>80</v>
      </c>
      <c r="E62" s="3"/>
      <c r="F62" s="3"/>
      <c r="G62" s="5"/>
    </row>
    <row r="63" spans="2:7">
      <c r="B63" s="6"/>
      <c r="C63" s="7"/>
      <c r="D63" s="8" t="s">
        <v>18</v>
      </c>
      <c r="E63" s="32">
        <f>2.4*POWER(F60,1.05)*H31</f>
        <v>258.34182295175128</v>
      </c>
      <c r="F63" s="7" t="s">
        <v>22</v>
      </c>
      <c r="G63" s="9"/>
    </row>
    <row r="64" spans="2:7">
      <c r="B64" s="6"/>
      <c r="C64" s="7"/>
      <c r="D64" s="7"/>
      <c r="E64" s="15"/>
      <c r="G64" s="9"/>
    </row>
    <row r="65" spans="2:7">
      <c r="B65" s="6"/>
      <c r="C65" s="7"/>
      <c r="D65" s="7"/>
      <c r="E65" s="7"/>
      <c r="F65" s="7"/>
      <c r="G65" s="9"/>
    </row>
    <row r="66" spans="2:7">
      <c r="B66" s="6"/>
      <c r="C66" s="7"/>
      <c r="D66" s="7"/>
      <c r="E66" s="8" t="s">
        <v>14</v>
      </c>
      <c r="F66" s="7"/>
      <c r="G66" s="9"/>
    </row>
    <row r="67" spans="2:7">
      <c r="B67" s="6"/>
      <c r="C67" s="7"/>
      <c r="D67" s="8" t="s">
        <v>11</v>
      </c>
      <c r="E67" s="7">
        <f>2.5*POWER(E63,0.38)</f>
        <v>20.63355225543544</v>
      </c>
      <c r="F67" s="7" t="s">
        <v>20</v>
      </c>
      <c r="G67" s="9"/>
    </row>
    <row r="68" spans="2:7">
      <c r="B68" s="6"/>
      <c r="C68" s="7"/>
      <c r="D68" s="8"/>
      <c r="E68" s="15"/>
      <c r="G68" s="9"/>
    </row>
    <row r="69" spans="2:7">
      <c r="B69" s="6"/>
      <c r="C69" s="7"/>
      <c r="D69" s="8"/>
      <c r="E69" s="7"/>
      <c r="F69" s="7"/>
      <c r="G69" s="9"/>
    </row>
    <row r="70" spans="2:7">
      <c r="B70" s="6"/>
      <c r="C70" s="7"/>
      <c r="D70" s="18" t="s">
        <v>19</v>
      </c>
      <c r="E70" s="7"/>
      <c r="G70" s="9"/>
    </row>
    <row r="71" spans="2:7">
      <c r="B71" s="6"/>
      <c r="C71" s="7"/>
      <c r="D71" s="8" t="s">
        <v>12</v>
      </c>
      <c r="E71" s="32">
        <f>E63/E67</f>
        <v>12.520472468995106</v>
      </c>
      <c r="F71" s="7" t="s">
        <v>21</v>
      </c>
      <c r="G71" s="9"/>
    </row>
    <row r="72" spans="2:7" ht="15.75" thickBot="1">
      <c r="B72" s="6"/>
      <c r="C72" s="7"/>
      <c r="D72" s="8"/>
      <c r="E72" s="15"/>
      <c r="F72" s="7"/>
      <c r="G72" s="9"/>
    </row>
    <row r="73" spans="2:7">
      <c r="B73" s="2"/>
      <c r="C73" s="3"/>
      <c r="D73" s="3"/>
      <c r="E73" s="3"/>
      <c r="F73" s="3"/>
      <c r="G73" s="5"/>
    </row>
    <row r="74" spans="2:7">
      <c r="B74" s="6"/>
      <c r="C74" s="7"/>
      <c r="D74" s="8" t="s">
        <v>13</v>
      </c>
      <c r="E74" s="7">
        <f>2.4*POWER(F60,1.05)*0.86</f>
        <v>258.34182295175128</v>
      </c>
      <c r="G74" s="9"/>
    </row>
    <row r="75" spans="2:7">
      <c r="B75" s="6"/>
      <c r="C75" s="7"/>
      <c r="D75" s="8"/>
      <c r="E75" s="15"/>
      <c r="F75" s="7"/>
      <c r="G75" s="9"/>
    </row>
    <row r="76" spans="2:7">
      <c r="B76" s="6"/>
      <c r="C76" s="7"/>
      <c r="D76" s="8" t="s">
        <v>15</v>
      </c>
      <c r="E76" s="32">
        <f>2.5*POWER(E74,0.38)</f>
        <v>20.63355225543544</v>
      </c>
      <c r="F76" s="7"/>
      <c r="G76" s="9"/>
    </row>
    <row r="77" spans="2:7">
      <c r="B77" s="6"/>
      <c r="C77" s="7"/>
      <c r="D77" s="8"/>
      <c r="E77" s="15"/>
      <c r="F77" s="7"/>
      <c r="G77" s="9"/>
    </row>
    <row r="78" spans="2:7">
      <c r="B78" s="6"/>
      <c r="C78" s="7"/>
      <c r="D78" s="8" t="s">
        <v>16</v>
      </c>
      <c r="E78" s="32">
        <f>E74/E76</f>
        <v>12.520472468995106</v>
      </c>
      <c r="F78" s="33"/>
      <c r="G78" s="9"/>
    </row>
    <row r="79" spans="2:7" ht="15.75" thickBot="1">
      <c r="B79" s="10"/>
      <c r="C79" s="11"/>
      <c r="D79" s="12"/>
      <c r="E79" s="16"/>
      <c r="F79" s="17"/>
      <c r="G79" s="13"/>
    </row>
    <row r="81" spans="2:9" ht="15.75" thickBot="1">
      <c r="C81" s="19"/>
    </row>
    <row r="82" spans="2:9">
      <c r="B82" s="2"/>
      <c r="C82" s="3" t="s">
        <v>10</v>
      </c>
      <c r="D82" s="3"/>
      <c r="E82" s="3"/>
      <c r="F82" s="3"/>
      <c r="G82" s="3"/>
      <c r="H82" s="3"/>
      <c r="I82" s="5"/>
    </row>
    <row r="83" spans="2:9">
      <c r="B83" s="6"/>
      <c r="C83" s="8" t="s">
        <v>18</v>
      </c>
      <c r="D83" s="7">
        <f>E63</f>
        <v>258.34182295175128</v>
      </c>
      <c r="E83" s="7" t="s">
        <v>22</v>
      </c>
      <c r="F83" s="7"/>
      <c r="G83" s="7"/>
      <c r="H83" s="7"/>
      <c r="I83" s="9"/>
    </row>
    <row r="84" spans="2:9">
      <c r="B84" s="6"/>
      <c r="C84" s="7"/>
      <c r="D84" s="15"/>
      <c r="E84" s="7"/>
      <c r="F84" s="7"/>
      <c r="G84" s="7"/>
      <c r="H84" s="7"/>
      <c r="I84" s="9"/>
    </row>
    <row r="85" spans="2:9">
      <c r="B85" s="6"/>
      <c r="C85" s="7"/>
      <c r="D85" s="8" t="s">
        <v>14</v>
      </c>
      <c r="E85" s="7"/>
      <c r="F85" s="7" t="s">
        <v>23</v>
      </c>
      <c r="G85" s="7"/>
      <c r="H85" s="7"/>
      <c r="I85" s="9"/>
    </row>
    <row r="86" spans="2:9">
      <c r="B86" s="6"/>
      <c r="C86" s="8" t="s">
        <v>11</v>
      </c>
      <c r="D86" s="7">
        <f>E67</f>
        <v>20.63355225543544</v>
      </c>
      <c r="E86" s="7" t="s">
        <v>20</v>
      </c>
      <c r="F86" s="7">
        <f xml:space="preserve"> FLOOR(D86,1)</f>
        <v>20</v>
      </c>
      <c r="G86" s="7" t="s">
        <v>25</v>
      </c>
      <c r="H86" s="7" t="s">
        <v>24</v>
      </c>
      <c r="I86" s="9"/>
    </row>
    <row r="87" spans="2:9">
      <c r="B87" s="6"/>
      <c r="C87" s="8"/>
      <c r="D87" s="15"/>
      <c r="E87" s="7"/>
      <c r="F87" s="7"/>
      <c r="G87" s="8" t="s">
        <v>27</v>
      </c>
      <c r="H87" s="7">
        <f>19*8</f>
        <v>152</v>
      </c>
      <c r="I87" s="9" t="s">
        <v>26</v>
      </c>
    </row>
    <row r="88" spans="2:9">
      <c r="B88" s="6"/>
      <c r="C88" s="8"/>
      <c r="D88" s="7"/>
      <c r="E88" s="7"/>
      <c r="F88" s="7"/>
      <c r="G88" s="8"/>
      <c r="H88" s="7"/>
      <c r="I88" s="9"/>
    </row>
    <row r="89" spans="2:9">
      <c r="B89" s="6"/>
      <c r="C89" s="18" t="s">
        <v>19</v>
      </c>
      <c r="D89" s="7"/>
      <c r="E89" s="7"/>
      <c r="F89" s="7"/>
      <c r="G89" s="7"/>
      <c r="H89" s="7"/>
      <c r="I89" s="9"/>
    </row>
    <row r="90" spans="2:9">
      <c r="B90" s="6"/>
      <c r="C90" s="8" t="s">
        <v>12</v>
      </c>
      <c r="D90" s="7">
        <f>E78</f>
        <v>12.520472468995106</v>
      </c>
      <c r="E90" s="7" t="s">
        <v>21</v>
      </c>
      <c r="F90" s="7"/>
      <c r="G90" s="8" t="s">
        <v>30</v>
      </c>
      <c r="H90" s="7">
        <v>8</v>
      </c>
      <c r="I90" s="9" t="s">
        <v>31</v>
      </c>
    </row>
    <row r="91" spans="2:9" ht="15.75" thickBot="1">
      <c r="B91" s="10"/>
      <c r="C91" s="12"/>
      <c r="D91" s="16"/>
      <c r="E91" s="11"/>
      <c r="F91" s="11"/>
      <c r="G91" s="12"/>
      <c r="H91" s="11"/>
      <c r="I91" s="13"/>
    </row>
    <row r="92" spans="2:9">
      <c r="B92" s="6"/>
      <c r="C92" s="7"/>
      <c r="D92" s="7"/>
      <c r="E92" s="7"/>
      <c r="F92" s="7"/>
      <c r="G92" s="7"/>
      <c r="H92" s="7"/>
      <c r="I92" s="9"/>
    </row>
    <row r="93" spans="2:9">
      <c r="B93" s="6"/>
      <c r="C93" s="7" t="s">
        <v>29</v>
      </c>
      <c r="D93" s="7"/>
      <c r="E93" s="7"/>
      <c r="F93" s="7"/>
      <c r="G93" s="7"/>
      <c r="H93" s="7"/>
      <c r="I93" s="9"/>
    </row>
    <row r="94" spans="2:9">
      <c r="B94" s="6"/>
      <c r="C94" s="18" t="s">
        <v>28</v>
      </c>
      <c r="D94" s="7"/>
      <c r="E94" s="36">
        <f>H87*D86*H90</f>
        <v>25090.399542609495</v>
      </c>
      <c r="F94" s="7" t="s">
        <v>88</v>
      </c>
      <c r="G94" s="7" t="s">
        <v>63</v>
      </c>
      <c r="H94" s="7"/>
      <c r="I94" s="9"/>
    </row>
    <row r="95" spans="2:9">
      <c r="B95" s="6"/>
      <c r="C95" s="7"/>
      <c r="D95" s="7"/>
      <c r="E95" s="20"/>
      <c r="H95" s="7"/>
      <c r="I95" s="9"/>
    </row>
    <row r="96" spans="2:9">
      <c r="B96" s="6"/>
      <c r="C96" s="7"/>
      <c r="D96" s="7"/>
      <c r="E96" s="37">
        <f>D90*H87*H90</f>
        <v>15224.894522298049</v>
      </c>
      <c r="F96" s="7" t="s">
        <v>31</v>
      </c>
      <c r="G96" s="7" t="s">
        <v>62</v>
      </c>
      <c r="H96" s="7"/>
      <c r="I96" s="9"/>
    </row>
    <row r="97" spans="2:9">
      <c r="B97" s="6"/>
      <c r="C97" s="7"/>
      <c r="D97" s="7"/>
      <c r="E97" s="20"/>
      <c r="F97" s="7"/>
      <c r="G97" s="7"/>
      <c r="H97" s="7"/>
      <c r="I97" s="9"/>
    </row>
    <row r="98" spans="2:9" ht="15.75" thickBot="1">
      <c r="B98" s="10"/>
      <c r="C98" s="11"/>
      <c r="D98" s="11"/>
      <c r="E98" s="11"/>
      <c r="F98" s="11"/>
      <c r="G98" s="11"/>
      <c r="H98" s="11"/>
      <c r="I98" s="13"/>
    </row>
    <row r="102" spans="2:9">
      <c r="E102" s="38"/>
      <c r="G102" s="38"/>
    </row>
    <row r="103" spans="2:9">
      <c r="E103" s="38"/>
      <c r="G103" s="3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2015-07-16T04:41:23Z</dcterms:created>
  <dcterms:modified xsi:type="dcterms:W3CDTF">2015-07-21T18:23:40Z</dcterms:modified>
</cp:coreProperties>
</file>