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" i="1"/>
  <c r="C20"/>
  <c r="E40" l="1"/>
  <c r="F38"/>
  <c r="F37"/>
  <c r="F36"/>
  <c r="F40"/>
  <c r="H71"/>
  <c r="E39" l="1"/>
  <c r="E43" s="1"/>
  <c r="E44" s="1"/>
  <c r="F43" l="1"/>
  <c r="F44" s="1"/>
  <c r="E58" l="1"/>
  <c r="E60" s="1"/>
  <c r="E62" s="1"/>
  <c r="D74" s="1"/>
  <c r="E80" s="1"/>
  <c r="E47"/>
  <c r="D67" l="1"/>
  <c r="E51"/>
  <c r="D70" s="1"/>
  <c r="E78" s="1"/>
  <c r="E55" l="1"/>
  <c r="F70"/>
</calcChain>
</file>

<file path=xl/sharedStrings.xml><?xml version="1.0" encoding="utf-8"?>
<sst xmlns="http://schemas.openxmlformats.org/spreadsheetml/2006/main" count="104" uniqueCount="89">
  <si>
    <t>Function Points  = UFP X TCF</t>
  </si>
  <si>
    <t xml:space="preserve">Input </t>
  </si>
  <si>
    <t>Output</t>
  </si>
  <si>
    <t>File Logico</t>
  </si>
  <si>
    <t>Interfaccia Esterna</t>
  </si>
  <si>
    <t>Interrogazioni Esterne</t>
  </si>
  <si>
    <t>FP = UFP X TCF</t>
  </si>
  <si>
    <t>UFP</t>
  </si>
  <si>
    <t xml:space="preserve">TCF </t>
  </si>
  <si>
    <t>PESI</t>
  </si>
  <si>
    <t xml:space="preserve">Effort </t>
  </si>
  <si>
    <t>TDEV</t>
  </si>
  <si>
    <t>N = Effort/TDEV =</t>
  </si>
  <si>
    <t>Effort= A x KDSLOC^B x m</t>
  </si>
  <si>
    <t>Time Development</t>
  </si>
  <si>
    <t>TDEV = C x Effort^0,38</t>
  </si>
  <si>
    <t>N= Effort /TDEV</t>
  </si>
  <si>
    <t>Dimensioni = KDSLOC</t>
  </si>
  <si>
    <t xml:space="preserve">PM </t>
  </si>
  <si>
    <t>Personale Richiesto</t>
  </si>
  <si>
    <t>mesi</t>
  </si>
  <si>
    <t>persone</t>
  </si>
  <si>
    <t>persone/mese</t>
  </si>
  <si>
    <t>Calcoli Alice</t>
  </si>
  <si>
    <t>approssimazione</t>
  </si>
  <si>
    <t>19 giorni</t>
  </si>
  <si>
    <t>mesi ==&gt;</t>
  </si>
  <si>
    <t>ore</t>
  </si>
  <si>
    <t>=</t>
  </si>
  <si>
    <t>Costo Sistema =</t>
  </si>
  <si>
    <t>Costo Sistema = persone x ore x Costo orario (8 euro)</t>
  </si>
  <si>
    <t xml:space="preserve">Costo Orario </t>
  </si>
  <si>
    <t>euro</t>
  </si>
  <si>
    <t xml:space="preserve">m = </t>
  </si>
  <si>
    <t xml:space="preserve">* AEXP * PCAP * VEXP * LEXP </t>
  </si>
  <si>
    <t xml:space="preserve">* N * N * N * N </t>
  </si>
  <si>
    <t>* N * A</t>
  </si>
  <si>
    <t xml:space="preserve">B * N * B* N * </t>
  </si>
  <si>
    <t xml:space="preserve">0,88 * 1 * 0,85* 1 * </t>
  </si>
  <si>
    <t xml:space="preserve">* 1 * 1 * 1 * 1 * </t>
  </si>
  <si>
    <t>* 1 * 1 * 1,04</t>
  </si>
  <si>
    <t>FUNCTION POINTS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</si>
  <si>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</si>
  <si>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</si>
  <si>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</si>
  <si>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</si>
  <si>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</si>
  <si>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</si>
  <si>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</si>
  <si>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</si>
  <si>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</si>
  <si>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</si>
  <si>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</si>
  <si>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</si>
  <si>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</si>
  <si>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</si>
  <si>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Performance</t>
  </si>
  <si>
    <t>Online Data Entry</t>
  </si>
  <si>
    <t>Valore</t>
  </si>
  <si>
    <t>Online Update</t>
  </si>
  <si>
    <t>Reusability</t>
  </si>
  <si>
    <t>TCF =</t>
  </si>
  <si>
    <t>DI</t>
  </si>
  <si>
    <t xml:space="preserve">costo mensile </t>
  </si>
  <si>
    <t>costo a persona</t>
  </si>
  <si>
    <t>TABELLA DEI FUNCTION POINTS</t>
  </si>
  <si>
    <t>* MOOD * TOOL * SCED *</t>
  </si>
  <si>
    <t>RELY * DATA * CPL * TIME *</t>
  </si>
  <si>
    <t xml:space="preserve">* STCQ * VIRT * TURN * ACAP </t>
  </si>
  <si>
    <t>11 x 7 =</t>
  </si>
  <si>
    <t>(6x4) + (2x5) =</t>
  </si>
  <si>
    <t>28 x 3 =</t>
  </si>
  <si>
    <t>Facilitate Changes</t>
  </si>
  <si>
    <t>Multiple sites</t>
  </si>
  <si>
    <t>Operational Ease</t>
  </si>
  <si>
    <t>Insatallation Ease</t>
  </si>
  <si>
    <t>End User Efficiency</t>
  </si>
  <si>
    <t>Transaction Rate</t>
  </si>
  <si>
    <t>Data Communications</t>
  </si>
  <si>
    <t>Distrib. Data Processing</t>
  </si>
  <si>
    <t>Heavily Used Configuration</t>
  </si>
  <si>
    <t>PM = 2.4 (KDSI)1.05 M</t>
  </si>
  <si>
    <t>Complex Processing</t>
  </si>
  <si>
    <r>
      <t>*</t>
    </r>
    <r>
      <rPr>
        <sz val="11"/>
        <rFont val="Calibri"/>
        <family val="2"/>
        <scheme val="minor"/>
      </rPr>
      <t xml:space="preserve">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* B * A * B *</t>
    </r>
  </si>
  <si>
    <r>
      <t>* - * 0,87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* 1,07 * 1,19 * </t>
    </r>
  </si>
  <si>
    <t>basso</t>
  </si>
  <si>
    <t>basso e medio</t>
  </si>
  <si>
    <t>medio e basso</t>
  </si>
  <si>
    <t>0,65 + 0,01 x 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</si>
</sst>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1" fillId="0" borderId="0" xfId="0" applyFont="1"/>
    <xf numFmtId="0" fontId="1" fillId="0" borderId="0" xfId="0" applyFont="1" applyBorder="1"/>
    <xf numFmtId="0" fontId="1" fillId="0" borderId="7" xfId="0" applyFont="1" applyBorder="1"/>
    <xf numFmtId="0" fontId="3" fillId="0" borderId="7" xfId="0" applyFont="1" applyBorder="1"/>
    <xf numFmtId="0" fontId="0" fillId="0" borderId="0" xfId="0" applyFill="1" applyBorder="1"/>
    <xf numFmtId="0" fontId="2" fillId="0" borderId="0" xfId="0" applyFont="1"/>
    <xf numFmtId="2" fontId="0" fillId="0" borderId="0" xfId="0" applyNumberFormat="1" applyBorder="1"/>
    <xf numFmtId="2" fontId="1" fillId="0" borderId="0" xfId="0" applyNumberFormat="1" applyFont="1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0" fontId="3" fillId="0" borderId="0" xfId="0" applyFont="1" applyBorder="1"/>
    <xf numFmtId="0" fontId="1" fillId="0" borderId="8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82"/>
  <sheetViews>
    <sheetView tabSelected="1" topLeftCell="A16" workbookViewId="0">
      <selection activeCell="E22" sqref="E22"/>
    </sheetView>
  </sheetViews>
  <sheetFormatPr defaultRowHeight="15"/>
  <cols>
    <col min="2" max="2" width="7.28515625" customWidth="1"/>
    <col min="4" max="4" width="15.7109375" customWidth="1"/>
    <col min="5" max="5" width="10.85546875" customWidth="1"/>
  </cols>
  <sheetData>
    <row r="1" spans="2:15" ht="15.75" thickBot="1"/>
    <row r="2" spans="2:15" ht="15.75" thickBot="1">
      <c r="B2" s="27" t="s">
        <v>65</v>
      </c>
      <c r="C2" s="28"/>
      <c r="D2" s="28"/>
      <c r="E2" s="29"/>
      <c r="G2" s="14"/>
      <c r="H2" s="14"/>
      <c r="I2" s="14"/>
      <c r="J2" s="14"/>
      <c r="K2" s="14"/>
    </row>
    <row r="3" spans="2:15">
      <c r="B3" s="2" t="s">
        <v>41</v>
      </c>
      <c r="C3" s="3"/>
      <c r="D3" s="3"/>
      <c r="E3" s="5" t="s">
        <v>58</v>
      </c>
      <c r="G3" s="14"/>
      <c r="H3" s="14"/>
      <c r="I3" s="14"/>
      <c r="J3" s="14"/>
      <c r="K3" s="14"/>
    </row>
    <row r="4" spans="2:15">
      <c r="B4" s="6" t="s">
        <v>42</v>
      </c>
      <c r="C4" s="7" t="s">
        <v>78</v>
      </c>
      <c r="D4" s="7"/>
      <c r="E4" s="9">
        <v>4</v>
      </c>
    </row>
    <row r="5" spans="2:15">
      <c r="B5" s="6" t="s">
        <v>43</v>
      </c>
      <c r="C5" s="7" t="s">
        <v>79</v>
      </c>
      <c r="D5" s="7"/>
      <c r="E5" s="9">
        <v>0</v>
      </c>
    </row>
    <row r="6" spans="2:15" ht="15.75" thickBot="1">
      <c r="B6" s="6" t="s">
        <v>44</v>
      </c>
      <c r="C6" s="7" t="s">
        <v>56</v>
      </c>
      <c r="D6" s="7"/>
      <c r="E6" s="9">
        <v>1</v>
      </c>
      <c r="M6" s="30"/>
    </row>
    <row r="7" spans="2:15">
      <c r="B7" s="6" t="s">
        <v>45</v>
      </c>
      <c r="C7" s="7" t="s">
        <v>80</v>
      </c>
      <c r="D7" s="7"/>
      <c r="E7" s="9">
        <v>0</v>
      </c>
      <c r="G7" s="23" t="s">
        <v>33</v>
      </c>
      <c r="H7" s="3" t="s">
        <v>67</v>
      </c>
      <c r="I7" s="3"/>
      <c r="J7" s="3"/>
      <c r="K7" s="24"/>
      <c r="L7" s="14"/>
      <c r="M7" s="31"/>
      <c r="N7" s="14"/>
    </row>
    <row r="8" spans="2:15">
      <c r="B8" s="6" t="s">
        <v>46</v>
      </c>
      <c r="C8" s="7" t="s">
        <v>77</v>
      </c>
      <c r="D8" s="7"/>
      <c r="E8" s="9">
        <v>1</v>
      </c>
      <c r="G8" s="6"/>
      <c r="H8" s="7" t="s">
        <v>68</v>
      </c>
      <c r="I8" s="7"/>
      <c r="J8" s="7"/>
      <c r="K8" s="25"/>
      <c r="L8" s="14"/>
      <c r="M8" s="31"/>
      <c r="N8" s="14"/>
    </row>
    <row r="9" spans="2:15">
      <c r="B9" s="6" t="s">
        <v>47</v>
      </c>
      <c r="C9" s="7" t="s">
        <v>57</v>
      </c>
      <c r="D9" s="7"/>
      <c r="E9" s="9">
        <v>5</v>
      </c>
      <c r="G9" s="6"/>
      <c r="H9" s="7" t="s">
        <v>34</v>
      </c>
      <c r="I9" s="7"/>
      <c r="J9" s="7"/>
      <c r="K9" s="25"/>
      <c r="L9" s="14"/>
      <c r="M9" s="31"/>
      <c r="N9" s="14"/>
      <c r="O9" s="15"/>
    </row>
    <row r="10" spans="2:15">
      <c r="B10" s="6" t="s">
        <v>48</v>
      </c>
      <c r="C10" s="7" t="s">
        <v>76</v>
      </c>
      <c r="D10" s="7"/>
      <c r="E10" s="9">
        <v>0</v>
      </c>
      <c r="G10" s="6"/>
      <c r="H10" s="7" t="s">
        <v>66</v>
      </c>
      <c r="I10" s="7"/>
      <c r="J10" s="7"/>
      <c r="K10" s="25"/>
      <c r="L10" s="14"/>
      <c r="M10" s="31"/>
      <c r="N10" s="14"/>
    </row>
    <row r="11" spans="2:15">
      <c r="B11" s="6" t="s">
        <v>49</v>
      </c>
      <c r="C11" s="7" t="s">
        <v>59</v>
      </c>
      <c r="D11" s="7"/>
      <c r="E11" s="9">
        <v>0</v>
      </c>
      <c r="G11" s="6"/>
      <c r="H11" s="7"/>
      <c r="I11" s="7"/>
      <c r="J11" s="7"/>
      <c r="K11" s="9"/>
      <c r="L11" s="14"/>
      <c r="M11" s="31"/>
      <c r="N11" s="14"/>
    </row>
    <row r="12" spans="2:15">
      <c r="B12" s="6" t="s">
        <v>50</v>
      </c>
      <c r="C12" s="7" t="s">
        <v>82</v>
      </c>
      <c r="D12" s="7"/>
      <c r="E12" s="9">
        <v>2</v>
      </c>
      <c r="G12" s="26" t="s">
        <v>33</v>
      </c>
      <c r="H12" s="7" t="s">
        <v>37</v>
      </c>
      <c r="I12" s="7"/>
      <c r="J12" s="22"/>
      <c r="K12" s="9"/>
      <c r="L12" s="14"/>
      <c r="M12" s="31"/>
      <c r="N12" s="14"/>
    </row>
    <row r="13" spans="2:15">
      <c r="B13" s="6" t="s">
        <v>51</v>
      </c>
      <c r="C13" s="7" t="s">
        <v>60</v>
      </c>
      <c r="D13" s="7"/>
      <c r="E13" s="36">
        <v>4</v>
      </c>
      <c r="G13" s="6"/>
      <c r="H13" s="7" t="s">
        <v>83</v>
      </c>
      <c r="I13" s="7"/>
      <c r="J13" s="22"/>
      <c r="K13" s="9"/>
    </row>
    <row r="14" spans="2:15">
      <c r="B14" s="6" t="s">
        <v>52</v>
      </c>
      <c r="C14" s="7" t="s">
        <v>75</v>
      </c>
      <c r="D14" s="7"/>
      <c r="E14" s="36">
        <v>0</v>
      </c>
      <c r="G14" s="6"/>
      <c r="H14" s="7" t="s">
        <v>35</v>
      </c>
      <c r="I14" s="7"/>
      <c r="J14" s="22"/>
      <c r="K14" s="9"/>
    </row>
    <row r="15" spans="2:15">
      <c r="B15" s="6" t="s">
        <v>53</v>
      </c>
      <c r="C15" s="7" t="s">
        <v>74</v>
      </c>
      <c r="D15" s="7"/>
      <c r="E15" s="36">
        <v>0</v>
      </c>
      <c r="G15" s="6"/>
      <c r="H15" s="7" t="s">
        <v>36</v>
      </c>
      <c r="I15" s="7"/>
      <c r="J15" s="22"/>
      <c r="K15" s="9"/>
    </row>
    <row r="16" spans="2:15">
      <c r="B16" s="6" t="s">
        <v>54</v>
      </c>
      <c r="C16" s="7" t="s">
        <v>73</v>
      </c>
      <c r="D16" s="7"/>
      <c r="E16" s="36">
        <v>0</v>
      </c>
      <c r="G16" s="6"/>
      <c r="H16" s="7"/>
      <c r="I16" s="7"/>
      <c r="J16" s="7"/>
      <c r="K16" s="9"/>
    </row>
    <row r="17" spans="2:11">
      <c r="B17" s="6" t="s">
        <v>55</v>
      </c>
      <c r="C17" s="7" t="s">
        <v>72</v>
      </c>
      <c r="D17" s="7"/>
      <c r="E17" s="36">
        <v>3</v>
      </c>
      <c r="G17" s="26" t="s">
        <v>33</v>
      </c>
      <c r="H17" s="7" t="s">
        <v>38</v>
      </c>
      <c r="I17" s="7"/>
      <c r="J17" s="22"/>
      <c r="K17" s="9"/>
    </row>
    <row r="18" spans="2:11">
      <c r="B18" s="6"/>
      <c r="C18" s="7"/>
      <c r="D18" s="7"/>
      <c r="E18" s="9"/>
      <c r="G18" s="6"/>
      <c r="H18" s="7" t="s">
        <v>84</v>
      </c>
      <c r="I18" s="7"/>
      <c r="J18" s="22"/>
      <c r="K18" s="9"/>
    </row>
    <row r="19" spans="2:11">
      <c r="B19" s="6"/>
      <c r="C19" s="7"/>
      <c r="D19" s="7"/>
      <c r="E19" s="9"/>
      <c r="G19" s="6"/>
      <c r="H19" s="7" t="s">
        <v>39</v>
      </c>
      <c r="I19" s="7"/>
      <c r="J19" s="22"/>
      <c r="K19" s="9"/>
    </row>
    <row r="20" spans="2:11">
      <c r="B20" s="6" t="s">
        <v>62</v>
      </c>
      <c r="C20" s="7">
        <f>SUM(E4:E17)</f>
        <v>20</v>
      </c>
      <c r="D20" s="7"/>
      <c r="E20" s="9"/>
      <c r="G20" s="6"/>
      <c r="H20" s="7" t="s">
        <v>40</v>
      </c>
      <c r="I20" s="7"/>
      <c r="J20" s="22"/>
      <c r="K20" s="9"/>
    </row>
    <row r="21" spans="2:11">
      <c r="B21" s="6"/>
      <c r="C21" s="7"/>
      <c r="D21" s="7"/>
      <c r="E21" s="9"/>
      <c r="G21" s="6"/>
      <c r="H21" s="7"/>
      <c r="I21" s="7"/>
      <c r="J21" s="7"/>
      <c r="K21" s="9"/>
    </row>
    <row r="22" spans="2:11">
      <c r="B22" s="6"/>
      <c r="C22" s="7"/>
      <c r="D22" s="7"/>
      <c r="E22" s="9"/>
      <c r="G22" s="26" t="s">
        <v>33</v>
      </c>
      <c r="H22" s="7">
        <v>0.86</v>
      </c>
      <c r="J22" s="7"/>
      <c r="K22" s="9"/>
    </row>
    <row r="23" spans="2:11" ht="15.75" thickBot="1">
      <c r="B23" s="6"/>
      <c r="C23" s="7"/>
      <c r="D23" s="7"/>
      <c r="E23" s="9"/>
      <c r="G23" s="10"/>
      <c r="H23" s="16"/>
      <c r="I23" s="11"/>
      <c r="J23" s="11"/>
      <c r="K23" s="13"/>
    </row>
    <row r="24" spans="2:11">
      <c r="B24" s="6" t="s">
        <v>61</v>
      </c>
      <c r="C24" s="7" t="s">
        <v>88</v>
      </c>
      <c r="D24" s="7"/>
      <c r="E24" s="9"/>
    </row>
    <row r="25" spans="2:11" ht="15.75" thickBot="1">
      <c r="B25" s="10" t="s">
        <v>61</v>
      </c>
      <c r="C25" s="11">
        <f>0.65+(0.01*C20)</f>
        <v>0.85000000000000009</v>
      </c>
      <c r="D25" s="11"/>
      <c r="E25" s="35"/>
    </row>
    <row r="27" spans="2:11" ht="15.75" thickBot="1"/>
    <row r="28" spans="2:11">
      <c r="B28" s="2"/>
      <c r="C28" s="3"/>
      <c r="D28" s="4" t="s">
        <v>0</v>
      </c>
      <c r="E28" s="3"/>
      <c r="F28" s="3"/>
      <c r="G28" s="5"/>
    </row>
    <row r="29" spans="2:11">
      <c r="B29" s="6"/>
      <c r="C29" s="7"/>
      <c r="D29" s="8" t="s">
        <v>1</v>
      </c>
      <c r="E29" s="7">
        <v>28</v>
      </c>
      <c r="F29" s="7"/>
      <c r="G29" s="9"/>
    </row>
    <row r="30" spans="2:11">
      <c r="B30" s="6"/>
      <c r="C30" s="7"/>
      <c r="D30" s="8" t="s">
        <v>2</v>
      </c>
      <c r="E30" s="7">
        <v>8</v>
      </c>
      <c r="F30" s="7"/>
      <c r="G30" s="9"/>
    </row>
    <row r="31" spans="2:11">
      <c r="B31" s="6"/>
      <c r="C31" s="7"/>
      <c r="D31" s="8" t="s">
        <v>3</v>
      </c>
      <c r="E31" s="7">
        <v>11</v>
      </c>
      <c r="F31" s="7"/>
      <c r="G31" s="9"/>
    </row>
    <row r="32" spans="2:11">
      <c r="B32" s="6"/>
      <c r="C32" s="7"/>
      <c r="D32" s="8" t="s">
        <v>4</v>
      </c>
      <c r="E32" s="7">
        <v>0</v>
      </c>
      <c r="F32" s="7"/>
      <c r="G32" s="9"/>
    </row>
    <row r="33" spans="2:7">
      <c r="B33" s="6"/>
      <c r="C33" s="7"/>
      <c r="D33" s="8" t="s">
        <v>5</v>
      </c>
      <c r="E33" s="7">
        <v>0</v>
      </c>
      <c r="F33" s="7"/>
      <c r="G33" s="9"/>
    </row>
    <row r="34" spans="2:7">
      <c r="B34" s="6"/>
      <c r="C34" s="7"/>
      <c r="D34" s="8"/>
      <c r="E34" s="7"/>
      <c r="F34" s="7"/>
      <c r="G34" s="9"/>
    </row>
    <row r="35" spans="2:7">
      <c r="B35" s="6"/>
      <c r="C35" s="7" t="s">
        <v>9</v>
      </c>
      <c r="D35" s="7"/>
      <c r="E35" s="7"/>
      <c r="F35" s="7"/>
      <c r="G35" s="9"/>
    </row>
    <row r="36" spans="2:7">
      <c r="B36" s="6"/>
      <c r="C36" s="7" t="s">
        <v>85</v>
      </c>
      <c r="D36" s="8"/>
      <c r="E36" s="1" t="s">
        <v>71</v>
      </c>
      <c r="F36" s="32">
        <f>28*3</f>
        <v>84</v>
      </c>
      <c r="G36" s="9"/>
    </row>
    <row r="37" spans="2:7">
      <c r="B37" s="6"/>
      <c r="C37" s="7" t="s">
        <v>86</v>
      </c>
      <c r="D37" s="7"/>
      <c r="E37" s="1" t="s">
        <v>70</v>
      </c>
      <c r="F37" s="32">
        <f>6*4+2*5</f>
        <v>34</v>
      </c>
      <c r="G37" s="9"/>
    </row>
    <row r="38" spans="2:7">
      <c r="B38" s="6"/>
      <c r="C38" s="7" t="s">
        <v>87</v>
      </c>
      <c r="D38" s="7"/>
      <c r="E38" s="1" t="s">
        <v>69</v>
      </c>
      <c r="F38" s="32">
        <f>11*7</f>
        <v>77</v>
      </c>
      <c r="G38" s="9"/>
    </row>
    <row r="39" spans="2:7">
      <c r="B39" s="6"/>
      <c r="C39" s="7"/>
      <c r="D39" s="8" t="s">
        <v>7</v>
      </c>
      <c r="E39" s="7">
        <f>F36+F37+F38</f>
        <v>195</v>
      </c>
      <c r="F39" s="7"/>
      <c r="G39" s="9"/>
    </row>
    <row r="40" spans="2:7">
      <c r="B40" s="6"/>
      <c r="C40" s="7"/>
      <c r="D40" s="8" t="s">
        <v>8</v>
      </c>
      <c r="E40" s="7">
        <f>E25</f>
        <v>0</v>
      </c>
      <c r="F40" s="7">
        <f>C25</f>
        <v>0.85000000000000009</v>
      </c>
      <c r="G40" s="9"/>
    </row>
    <row r="41" spans="2:7">
      <c r="B41" s="6"/>
      <c r="C41" s="7"/>
      <c r="D41" s="7"/>
      <c r="E41" s="7"/>
      <c r="F41" s="7"/>
      <c r="G41" s="9"/>
    </row>
    <row r="42" spans="2:7">
      <c r="B42" s="6"/>
      <c r="C42" s="7"/>
      <c r="D42" s="7"/>
      <c r="E42" s="7"/>
      <c r="F42" s="7"/>
      <c r="G42" s="9"/>
    </row>
    <row r="43" spans="2:7">
      <c r="B43" s="6"/>
      <c r="C43" s="7"/>
      <c r="D43" s="8" t="s">
        <v>6</v>
      </c>
      <c r="E43" s="7">
        <f>E39*E40</f>
        <v>0</v>
      </c>
      <c r="F43" s="7">
        <f>E39*F40</f>
        <v>165.75000000000003</v>
      </c>
      <c r="G43" s="9"/>
    </row>
    <row r="44" spans="2:7" ht="15.75" thickBot="1">
      <c r="B44" s="10"/>
      <c r="C44" s="11"/>
      <c r="D44" s="12" t="s">
        <v>17</v>
      </c>
      <c r="E44" s="11">
        <f>E43*60/100</f>
        <v>0</v>
      </c>
      <c r="F44" s="11">
        <f>F43*60/100</f>
        <v>99.450000000000017</v>
      </c>
      <c r="G44" s="13"/>
    </row>
    <row r="45" spans="2:7" ht="15.75" thickBot="1">
      <c r="D45" s="3"/>
    </row>
    <row r="46" spans="2:7">
      <c r="B46" s="2"/>
      <c r="C46" s="3" t="s">
        <v>10</v>
      </c>
      <c r="D46" s="3" t="s">
        <v>81</v>
      </c>
      <c r="E46" s="3"/>
      <c r="F46" s="3"/>
      <c r="G46" s="5"/>
    </row>
    <row r="47" spans="2:7">
      <c r="B47" s="6"/>
      <c r="C47" s="7"/>
      <c r="D47" s="8" t="s">
        <v>18</v>
      </c>
      <c r="E47" s="33">
        <f>2.4*POWER(F44,1.05)*H22</f>
        <v>258.34182295175128</v>
      </c>
      <c r="F47" s="7" t="s">
        <v>22</v>
      </c>
      <c r="G47" s="9"/>
    </row>
    <row r="48" spans="2:7">
      <c r="B48" s="6"/>
      <c r="C48" s="7"/>
      <c r="D48" s="7"/>
      <c r="E48" s="15"/>
      <c r="G48" s="9"/>
    </row>
    <row r="49" spans="2:7">
      <c r="B49" s="6"/>
      <c r="C49" s="7"/>
      <c r="D49" s="7"/>
      <c r="E49" s="7"/>
      <c r="F49" s="7"/>
      <c r="G49" s="9"/>
    </row>
    <row r="50" spans="2:7">
      <c r="B50" s="6"/>
      <c r="C50" s="7"/>
      <c r="D50" s="7"/>
      <c r="E50" s="8" t="s">
        <v>14</v>
      </c>
      <c r="F50" s="7"/>
      <c r="G50" s="9"/>
    </row>
    <row r="51" spans="2:7">
      <c r="B51" s="6"/>
      <c r="C51" s="7"/>
      <c r="D51" s="8" t="s">
        <v>11</v>
      </c>
      <c r="E51" s="7">
        <f>2.5*POWER(E47,0.38)</f>
        <v>20.63355225543544</v>
      </c>
      <c r="F51" s="7" t="s">
        <v>20</v>
      </c>
      <c r="G51" s="9"/>
    </row>
    <row r="52" spans="2:7">
      <c r="B52" s="6"/>
      <c r="C52" s="7"/>
      <c r="D52" s="8"/>
      <c r="E52" s="15"/>
      <c r="G52" s="9"/>
    </row>
    <row r="53" spans="2:7">
      <c r="B53" s="6"/>
      <c r="C53" s="7"/>
      <c r="D53" s="8"/>
      <c r="E53" s="7"/>
      <c r="F53" s="7"/>
      <c r="G53" s="9"/>
    </row>
    <row r="54" spans="2:7">
      <c r="B54" s="6"/>
      <c r="C54" s="7"/>
      <c r="D54" s="18" t="s">
        <v>19</v>
      </c>
      <c r="E54" s="7"/>
      <c r="G54" s="9"/>
    </row>
    <row r="55" spans="2:7">
      <c r="B55" s="6"/>
      <c r="C55" s="7"/>
      <c r="D55" s="8" t="s">
        <v>12</v>
      </c>
      <c r="E55" s="33">
        <f>E47/E51</f>
        <v>12.520472468995106</v>
      </c>
      <c r="F55" s="7" t="s">
        <v>21</v>
      </c>
      <c r="G55" s="9"/>
    </row>
    <row r="56" spans="2:7" ht="15.75" thickBot="1">
      <c r="B56" s="6"/>
      <c r="C56" s="7"/>
      <c r="D56" s="8"/>
      <c r="E56" s="15"/>
      <c r="F56" s="7"/>
      <c r="G56" s="9"/>
    </row>
    <row r="57" spans="2:7">
      <c r="B57" s="2"/>
      <c r="C57" s="3"/>
      <c r="D57" s="3"/>
      <c r="E57" s="3"/>
      <c r="F57" s="3"/>
      <c r="G57" s="5"/>
    </row>
    <row r="58" spans="2:7">
      <c r="B58" s="6"/>
      <c r="C58" s="7"/>
      <c r="D58" s="8" t="s">
        <v>13</v>
      </c>
      <c r="E58" s="7">
        <f>2.4*POWER(F44,1.05)*0.86</f>
        <v>258.34182295175128</v>
      </c>
      <c r="G58" s="9"/>
    </row>
    <row r="59" spans="2:7">
      <c r="B59" s="6"/>
      <c r="C59" s="7"/>
      <c r="D59" s="8"/>
      <c r="E59" s="15"/>
      <c r="F59" s="7"/>
      <c r="G59" s="9"/>
    </row>
    <row r="60" spans="2:7">
      <c r="B60" s="6"/>
      <c r="C60" s="7"/>
      <c r="D60" s="8" t="s">
        <v>15</v>
      </c>
      <c r="E60" s="33">
        <f>2.5*POWER(E58,0.38)</f>
        <v>20.63355225543544</v>
      </c>
      <c r="F60" s="7"/>
      <c r="G60" s="9"/>
    </row>
    <row r="61" spans="2:7">
      <c r="B61" s="6"/>
      <c r="C61" s="7"/>
      <c r="D61" s="8"/>
      <c r="E61" s="15"/>
      <c r="F61" s="7"/>
      <c r="G61" s="9"/>
    </row>
    <row r="62" spans="2:7">
      <c r="B62" s="6"/>
      <c r="C62" s="7"/>
      <c r="D62" s="8" t="s">
        <v>16</v>
      </c>
      <c r="E62" s="33">
        <f>E58/E60</f>
        <v>12.520472468995106</v>
      </c>
      <c r="F62" s="34"/>
      <c r="G62" s="9"/>
    </row>
    <row r="63" spans="2:7" ht="15.75" thickBot="1">
      <c r="B63" s="10"/>
      <c r="C63" s="11"/>
      <c r="D63" s="12"/>
      <c r="E63" s="16"/>
      <c r="F63" s="17"/>
      <c r="G63" s="13"/>
    </row>
    <row r="65" spans="2:9" ht="15.75" thickBot="1">
      <c r="C65" s="19" t="s">
        <v>23</v>
      </c>
    </row>
    <row r="66" spans="2:9">
      <c r="B66" s="2"/>
      <c r="C66" s="3" t="s">
        <v>10</v>
      </c>
      <c r="D66" s="3"/>
      <c r="E66" s="3"/>
      <c r="F66" s="3"/>
      <c r="G66" s="3"/>
      <c r="H66" s="3"/>
      <c r="I66" s="5"/>
    </row>
    <row r="67" spans="2:9">
      <c r="B67" s="6"/>
      <c r="C67" s="8" t="s">
        <v>18</v>
      </c>
      <c r="D67" s="7">
        <f>E47</f>
        <v>258.34182295175128</v>
      </c>
      <c r="E67" s="7" t="s">
        <v>22</v>
      </c>
      <c r="F67" s="7"/>
      <c r="G67" s="7"/>
      <c r="H67" s="7"/>
      <c r="I67" s="9"/>
    </row>
    <row r="68" spans="2:9">
      <c r="B68" s="6"/>
      <c r="C68" s="7"/>
      <c r="D68" s="15"/>
      <c r="E68" s="7"/>
      <c r="F68" s="7"/>
      <c r="G68" s="7"/>
      <c r="H68" s="7"/>
      <c r="I68" s="9"/>
    </row>
    <row r="69" spans="2:9">
      <c r="B69" s="6"/>
      <c r="C69" s="7"/>
      <c r="D69" s="8" t="s">
        <v>14</v>
      </c>
      <c r="E69" s="7"/>
      <c r="F69" s="7" t="s">
        <v>24</v>
      </c>
      <c r="G69" s="7"/>
      <c r="H69" s="7"/>
      <c r="I69" s="9"/>
    </row>
    <row r="70" spans="2:9">
      <c r="B70" s="6"/>
      <c r="C70" s="8" t="s">
        <v>11</v>
      </c>
      <c r="D70" s="7">
        <f>E51</f>
        <v>20.63355225543544</v>
      </c>
      <c r="E70" s="7" t="s">
        <v>20</v>
      </c>
      <c r="F70" s="7">
        <f xml:space="preserve"> FLOOR(D70,1)</f>
        <v>20</v>
      </c>
      <c r="G70" s="7" t="s">
        <v>26</v>
      </c>
      <c r="H70" s="7" t="s">
        <v>25</v>
      </c>
      <c r="I70" s="9"/>
    </row>
    <row r="71" spans="2:9">
      <c r="B71" s="6"/>
      <c r="C71" s="8"/>
      <c r="D71" s="15"/>
      <c r="E71" s="7"/>
      <c r="F71" s="7"/>
      <c r="G71" s="8" t="s">
        <v>28</v>
      </c>
      <c r="H71" s="7">
        <f>19*8</f>
        <v>152</v>
      </c>
      <c r="I71" s="9" t="s">
        <v>27</v>
      </c>
    </row>
    <row r="72" spans="2:9">
      <c r="B72" s="6"/>
      <c r="C72" s="8"/>
      <c r="D72" s="7"/>
      <c r="E72" s="7"/>
      <c r="F72" s="7"/>
      <c r="G72" s="8"/>
      <c r="H72" s="7"/>
      <c r="I72" s="9"/>
    </row>
    <row r="73" spans="2:9">
      <c r="B73" s="6"/>
      <c r="C73" s="18" t="s">
        <v>19</v>
      </c>
      <c r="D73" s="7"/>
      <c r="E73" s="7"/>
      <c r="F73" s="7"/>
      <c r="G73" s="7"/>
      <c r="H73" s="7"/>
      <c r="I73" s="9"/>
    </row>
    <row r="74" spans="2:9">
      <c r="B74" s="6"/>
      <c r="C74" s="8" t="s">
        <v>12</v>
      </c>
      <c r="D74" s="7">
        <f>E62</f>
        <v>12.520472468995106</v>
      </c>
      <c r="E74" s="7" t="s">
        <v>21</v>
      </c>
      <c r="F74" s="7"/>
      <c r="G74" s="8" t="s">
        <v>31</v>
      </c>
      <c r="H74" s="7">
        <v>8</v>
      </c>
      <c r="I74" s="9" t="s">
        <v>32</v>
      </c>
    </row>
    <row r="75" spans="2:9" ht="15.75" thickBot="1">
      <c r="B75" s="10"/>
      <c r="C75" s="12"/>
      <c r="D75" s="16"/>
      <c r="E75" s="11"/>
      <c r="F75" s="11"/>
      <c r="G75" s="12"/>
      <c r="H75" s="11"/>
      <c r="I75" s="13"/>
    </row>
    <row r="76" spans="2:9">
      <c r="B76" s="6"/>
      <c r="C76" s="7"/>
      <c r="D76" s="7"/>
      <c r="E76" s="7"/>
      <c r="F76" s="7"/>
      <c r="G76" s="7"/>
      <c r="H76" s="7"/>
      <c r="I76" s="9"/>
    </row>
    <row r="77" spans="2:9">
      <c r="B77" s="6"/>
      <c r="C77" s="7" t="s">
        <v>30</v>
      </c>
      <c r="D77" s="7"/>
      <c r="E77" s="7"/>
      <c r="F77" s="7"/>
      <c r="G77" s="7"/>
      <c r="H77" s="7"/>
      <c r="I77" s="9"/>
    </row>
    <row r="78" spans="2:9">
      <c r="B78" s="6"/>
      <c r="C78" s="18" t="s">
        <v>29</v>
      </c>
      <c r="D78" s="7"/>
      <c r="E78" s="20">
        <f>H71*D70*H74</f>
        <v>25090.399542609495</v>
      </c>
      <c r="F78" s="7" t="s">
        <v>32</v>
      </c>
      <c r="G78" s="7" t="s">
        <v>64</v>
      </c>
      <c r="H78" s="7"/>
      <c r="I78" s="9"/>
    </row>
    <row r="79" spans="2:9">
      <c r="B79" s="6"/>
      <c r="C79" s="7"/>
      <c r="D79" s="7"/>
      <c r="E79" s="21"/>
      <c r="H79" s="7"/>
      <c r="I79" s="9"/>
    </row>
    <row r="80" spans="2:9">
      <c r="B80" s="6"/>
      <c r="C80" s="7"/>
      <c r="D80" s="7"/>
      <c r="E80">
        <f>D74*H71*H74</f>
        <v>15224.894522298049</v>
      </c>
      <c r="F80" s="7" t="s">
        <v>32</v>
      </c>
      <c r="G80" s="7" t="s">
        <v>63</v>
      </c>
      <c r="H80" s="7"/>
      <c r="I80" s="9"/>
    </row>
    <row r="81" spans="2:9">
      <c r="B81" s="6"/>
      <c r="C81" s="7"/>
      <c r="D81" s="7"/>
      <c r="E81" s="21"/>
      <c r="F81" s="7"/>
      <c r="G81" s="7"/>
      <c r="H81" s="7"/>
      <c r="I81" s="9"/>
    </row>
    <row r="82" spans="2:9" ht="15.75" thickBot="1">
      <c r="B82" s="10"/>
      <c r="C82" s="11"/>
      <c r="D82" s="11"/>
      <c r="E82" s="11"/>
      <c r="F82" s="11"/>
      <c r="G82" s="11"/>
      <c r="H82" s="11"/>
      <c r="I8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2015-07-16T04:41:23Z</dcterms:created>
  <dcterms:modified xsi:type="dcterms:W3CDTF">2015-07-17T06:23:08Z</dcterms:modified>
</cp:coreProperties>
</file>