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87" i="1"/>
  <c r="Q111"/>
  <c r="Q112" s="1"/>
  <c r="P111"/>
  <c r="P112" s="1"/>
  <c r="D202"/>
  <c r="C197" l="1"/>
  <c r="G121" l="1"/>
  <c r="D30" l="1"/>
  <c r="C71" s="1"/>
  <c r="G120" s="1"/>
  <c r="G122" s="1"/>
  <c r="C198" l="1"/>
  <c r="C196" l="1"/>
  <c r="C199" s="1"/>
  <c r="C200" l="1"/>
  <c r="F207" s="1"/>
  <c r="F208" l="1"/>
</calcChain>
</file>

<file path=xl/sharedStrings.xml><?xml version="1.0" encoding="utf-8"?>
<sst xmlns="http://schemas.openxmlformats.org/spreadsheetml/2006/main" count="277" uniqueCount="223">
  <si>
    <t>Identificazione  e classificazione di 5 indici</t>
  </si>
  <si>
    <t>Determinazione del FP</t>
  </si>
  <si>
    <t xml:space="preserve">input esterno </t>
  </si>
  <si>
    <t>output esterno</t>
  </si>
  <si>
    <t>file logico</t>
  </si>
  <si>
    <t>Classificazione di Indici a 3 livelli di complessità:</t>
  </si>
  <si>
    <t>output tornato all'utente dopo elaborazioni interne</t>
  </si>
  <si>
    <t>dato di ingresso al Sistema fornito dall'utente</t>
  </si>
  <si>
    <t>interfaccia esterna</t>
  </si>
  <si>
    <t>interrogazione esterna</t>
  </si>
  <si>
    <t>file o dati scambiati con altri programmi</t>
  </si>
  <si>
    <t>interrogazione in linea che produce una risposta immediata del sistema</t>
  </si>
  <si>
    <t>INDICE</t>
  </si>
  <si>
    <t>Semplice</t>
  </si>
  <si>
    <t>Medio</t>
  </si>
  <si>
    <t>Complesso</t>
  </si>
  <si>
    <t>N. output</t>
  </si>
  <si>
    <t>N. input</t>
  </si>
  <si>
    <t>N. interrogazioni</t>
  </si>
  <si>
    <t>N. interfacce esterne</t>
  </si>
  <si>
    <t>Tabella di riferimento per gli indici</t>
  </si>
  <si>
    <t>Definizione della complessità di ogni indice</t>
  </si>
  <si>
    <t>Determinazione del FC (Function Count)</t>
  </si>
  <si>
    <t>Unadjusted Function Point (UFP)</t>
  </si>
  <si>
    <t>numero fornito dal progettista relativo agli elementi dell'indice i-esimo</t>
  </si>
  <si>
    <t>rappresenta il valore pesato relativo all'indice i-esimo</t>
  </si>
  <si>
    <t>Determinazione del TCF (Technical Complexity Factor)</t>
  </si>
  <si>
    <t>Adjusted Function Point (AF)</t>
  </si>
  <si>
    <t>TCF= 0,65 + 0,01 * DI</t>
  </si>
  <si>
    <t>VAL_i</t>
  </si>
  <si>
    <t xml:space="preserve">PESO_i </t>
  </si>
  <si>
    <t xml:space="preserve">DI </t>
  </si>
  <si>
    <t>Grado di influenza totale del programma</t>
  </si>
  <si>
    <t xml:space="preserve">GSCs (General System Characteristics) </t>
  </si>
  <si>
    <t>Data communications</t>
  </si>
  <si>
    <t>Distributed Data Processing</t>
  </si>
  <si>
    <t>Performance</t>
  </si>
  <si>
    <t>Heavily Used Configuration</t>
  </si>
  <si>
    <t>Transaction Rate</t>
  </si>
  <si>
    <t>On-Line Data Entry</t>
  </si>
  <si>
    <t>End User Efficiency</t>
  </si>
  <si>
    <t>On-Line Update</t>
  </si>
  <si>
    <t>Complex Processing</t>
  </si>
  <si>
    <t>Reuseability</t>
  </si>
  <si>
    <t>Installation Ease</t>
  </si>
  <si>
    <t>Operational Ease</t>
  </si>
  <si>
    <t>Multiple Sites</t>
  </si>
  <si>
    <t>Facilitate Change</t>
  </si>
  <si>
    <t>i</t>
  </si>
  <si>
    <t>Caratteristica</t>
  </si>
  <si>
    <t>Descrizione</t>
  </si>
  <si>
    <t>E' richiesta la trasmissione dati?</t>
  </si>
  <si>
    <t>Vi sono funzionalità che richiedono elaborazioni distribuite?</t>
  </si>
  <si>
    <t>Le prestazioni sono critiche?</t>
  </si>
  <si>
    <t>Il programma funzionerà in un ambiente operativo pesantemente utilizzato?</t>
  </si>
  <si>
    <t>La quantità di transazioni gestita è alta?</t>
  </si>
  <si>
    <t>Il Sistema richiede funzionalità avanzate per l'emissione e la consultazione on line dei dati?</t>
  </si>
  <si>
    <t>Il Sistema ha particolari necessità di efficienza per l'utente?</t>
  </si>
  <si>
    <t>Gli archivi principali sono aggiornati in tempo reale?</t>
  </si>
  <si>
    <t>Il Sistema richiede elaborazioni complesse?</t>
  </si>
  <si>
    <t>Il Sistema deve essere in parte riusabile?</t>
  </si>
  <si>
    <t>Il Sistema richiede facility di installazione e conversione?</t>
  </si>
  <si>
    <t>Il Sistema richiede particolari procedure di recovery e backup?</t>
  </si>
  <si>
    <t>Il Sistema deve essere installato presso diversi utenti?</t>
  </si>
  <si>
    <t>Il Sistema deve essere facilmente modificabile per venire incontro alle esigenze dell'utente?</t>
  </si>
  <si>
    <t>Grado di influenza dell'i-esima caratteristica generale</t>
  </si>
  <si>
    <t>Valori per il grado di influenza</t>
  </si>
  <si>
    <t>Non presente o ininfluente</t>
  </si>
  <si>
    <t>Insignificante</t>
  </si>
  <si>
    <t>Moderata</t>
  </si>
  <si>
    <t>Media</t>
  </si>
  <si>
    <t>Significativa</t>
  </si>
  <si>
    <t>Ovunque Forte</t>
  </si>
  <si>
    <t>Function Point di un programma</t>
  </si>
  <si>
    <t>TFC = Technical Complexity Factor</t>
  </si>
  <si>
    <t>Si applica la tecnica dei FP poiché il Sistema è considerato a priori non complesso (molto meno di 100 elementi)</t>
  </si>
  <si>
    <t>* Classificazione in generale non sempre valida</t>
  </si>
  <si>
    <t>* Contribuiscono minimamente alla stima dei costi</t>
  </si>
  <si>
    <t>* In generale non completamente appropriati per la tecnologia corrente</t>
  </si>
  <si>
    <t>** predeterminata da sperimentazioni effettuate da Albrecht</t>
  </si>
  <si>
    <t>* In generale troppo semplicistica</t>
  </si>
  <si>
    <t xml:space="preserve">** Elenco integrabile con altre caratteristiche </t>
  </si>
  <si>
    <t>file creato e utilizzato internamente al programma</t>
  </si>
  <si>
    <t>Basandoci sul documento di Specifica dei Requisiti:</t>
  </si>
  <si>
    <t>Tutti gli input per le singole funzioni da realizzare;</t>
  </si>
  <si>
    <t>(11 use case FO + 9 use case BO - 4 funzioni che non prevedono input) ***</t>
  </si>
  <si>
    <t>Da verificare il criterio utilizzato</t>
  </si>
  <si>
    <t>UFC = Sum(VALi * PESO_i), i = 1..5</t>
  </si>
  <si>
    <t>* UFC non è tecnologicamente indipendente dalla dimensione</t>
  </si>
  <si>
    <t>N. file logici</t>
  </si>
  <si>
    <t>(avviso di fumetto disponibile o non disponibile, anche via mail; report fumetti con scarsa disponibilità)</t>
  </si>
  <si>
    <t>(Tabelle autore, genere, fumetto, prenotazioni, clienti, suggerimenti, note, casa editrice)</t>
  </si>
  <si>
    <t>UFC</t>
  </si>
  <si>
    <t>Dati nuova proposta</t>
  </si>
  <si>
    <t>Nuova proposta</t>
  </si>
  <si>
    <t>TOTALE [DI = Sum(DI_i)]</t>
  </si>
  <si>
    <t>UFC = Function Count</t>
  </si>
  <si>
    <t>FP = UFC * TFC</t>
  </si>
  <si>
    <t>DI = Sum(DI_i), i = 1..14</t>
  </si>
  <si>
    <t>DI_i</t>
  </si>
  <si>
    <t>FP</t>
  </si>
  <si>
    <t>TCF</t>
  </si>
  <si>
    <t>IL MODELLO COCOMO (di base e intermedio)</t>
  </si>
  <si>
    <t>Modello che serve a misurare la produttività come rapporto tra le dimensioni del Sistema e lo sforzo profuso per svilupparlo.</t>
  </si>
  <si>
    <t>Quatificabile come FP/persone_mese o come LOC/persone_mese.</t>
  </si>
  <si>
    <t>Il modello è algoritmico e stima i costi come funzione matematica di attributi di prodotto, processo e progetto i cui valori</t>
  </si>
  <si>
    <t>sono stimati dai manager di progetto.</t>
  </si>
  <si>
    <t xml:space="preserve"> </t>
  </si>
  <si>
    <t>Effort = A * Size^B * M</t>
  </si>
  <si>
    <t xml:space="preserve">A </t>
  </si>
  <si>
    <t>costante dipendente dall'organizzazione;</t>
  </si>
  <si>
    <t>Size</t>
  </si>
  <si>
    <t>B</t>
  </si>
  <si>
    <t>rispecchia lo sforzo sproporzionato per grandi progetti;</t>
  </si>
  <si>
    <t xml:space="preserve">M </t>
  </si>
  <si>
    <t xml:space="preserve">Effort </t>
  </si>
  <si>
    <t>fattore che rispecchia gli attributi di prodotto, di processo e di progetto;</t>
  </si>
  <si>
    <t>Lo sforzo, normalmente espresso in persone_mese;</t>
  </si>
  <si>
    <t>La seguente formula generale è valida per tutti i modelli algoritmici di stima:</t>
  </si>
  <si>
    <t>L'attributo di prodotto più comunemente usato per la stima dei costi è la dimensione del codice (accuratamente conosciuto solo dopo il termine della sua scrittura)</t>
  </si>
  <si>
    <t>Molti fattori influenzano questa grandezza:</t>
  </si>
  <si>
    <t xml:space="preserve"> - l'uso di COTS;</t>
  </si>
  <si>
    <t xml:space="preserve"> - Il linguaggio di programmazione usato;</t>
  </si>
  <si>
    <t xml:space="preserve"> - La distribuzione del Sistema; </t>
  </si>
  <si>
    <t>COCOMO è un modello di stima empirico, basato sull'esperienza di progettazione.</t>
  </si>
  <si>
    <t>Ben documentato, indipendente, che non è legato ad uno specifico fornitore.</t>
  </si>
  <si>
    <t>SEMPLICE</t>
  </si>
  <si>
    <t>MODERATO</t>
  </si>
  <si>
    <t>INTEGRATO</t>
  </si>
  <si>
    <t>Il COCOMO 81 ha tre livelli di complessità di progetto:</t>
  </si>
  <si>
    <t>PM = 2,4 * (KDSI)^1,05 * M</t>
  </si>
  <si>
    <t>PM = 3,0 * (KDSI)^1,12 * M</t>
  </si>
  <si>
    <t>PM = 3,6 * (KDSI)^1,20 * M</t>
  </si>
  <si>
    <t>applicazioni ben comprese sviluppate da piccoli gruppi</t>
  </si>
  <si>
    <t>Il nostro sistema rientra nel primo caso: ad un livello di complessità semplice.</t>
  </si>
  <si>
    <t xml:space="preserve">progetti più complessi, dove i membri dei gruppi potrebbero </t>
  </si>
  <si>
    <t>avere una limitata esperienza dei relativi sistemi</t>
  </si>
  <si>
    <t>progetti complessi nei quali il software è parte di un complesso</t>
  </si>
  <si>
    <t xml:space="preserve"> fortemente accoppiato di HW, SW, regolazioni e procedure operazionali</t>
  </si>
  <si>
    <t>TDEV = 2,5 * (PM)^0,35</t>
  </si>
  <si>
    <t>TDEV = 2,5 * (PM)^0,32</t>
  </si>
  <si>
    <t>TDEV = 2,5 * (PM)^0,38</t>
  </si>
  <si>
    <t>PM</t>
  </si>
  <si>
    <t>TDEV</t>
  </si>
  <si>
    <t>Tempo di sviluppo</t>
  </si>
  <si>
    <t>N</t>
  </si>
  <si>
    <t>Personale richiesto N=PM/TDEV (calcolato in persone mese)</t>
  </si>
  <si>
    <t>M</t>
  </si>
  <si>
    <t>KDSI</t>
  </si>
  <si>
    <t>TDEV = Tempo di sviluppo</t>
  </si>
  <si>
    <t>Effort</t>
  </si>
  <si>
    <t>PM = Effort (Persone Mese)</t>
  </si>
  <si>
    <t>Personale richiesto</t>
  </si>
  <si>
    <t>è il size del progetto in KDSI</t>
  </si>
  <si>
    <t>in KDSI: LIMITE DEL MODELLO: bisogna riuscire a stimare bene la lunghezza del codice</t>
  </si>
  <si>
    <t>persone</t>
  </si>
  <si>
    <t>mesi</t>
  </si>
  <si>
    <t>persone/mese</t>
  </si>
  <si>
    <t>Ore in un mese</t>
  </si>
  <si>
    <t>considerando una media di 19 gg lavorativi al mese</t>
  </si>
  <si>
    <t>euro/ora</t>
  </si>
  <si>
    <t>costo orario: fascia di costo da un minimo di</t>
  </si>
  <si>
    <t>a un massimo di</t>
  </si>
  <si>
    <t xml:space="preserve">un minimo di </t>
  </si>
  <si>
    <t xml:space="preserve">un massimo di </t>
  </si>
  <si>
    <t>ne consegue un costo del Sistema pari a:</t>
  </si>
  <si>
    <t>Come calcolare il fattore M</t>
  </si>
  <si>
    <t>il fattore M rispecchia gli attributi di prodotto, di processo e di progetto, secondo i seguenti parametri:</t>
  </si>
  <si>
    <t>Attributi di Prodotto</t>
  </si>
  <si>
    <t>Attributi di Progetto</t>
  </si>
  <si>
    <t>Attributi del Personale</t>
  </si>
  <si>
    <t>ACAP</t>
  </si>
  <si>
    <t xml:space="preserve">TOOL </t>
  </si>
  <si>
    <t xml:space="preserve">SCED </t>
  </si>
  <si>
    <t>migliaia di DSI</t>
  </si>
  <si>
    <t xml:space="preserve">RELY </t>
  </si>
  <si>
    <t xml:space="preserve">AFFIDABILITA' RICHIESTA DEL SOFTWARE </t>
  </si>
  <si>
    <t>-</t>
  </si>
  <si>
    <t xml:space="preserve">DATA </t>
  </si>
  <si>
    <t>DIMENSIONE DELLA BASE DI DATI DELL'APPLICAZIONE</t>
  </si>
  <si>
    <t xml:space="preserve">CPLX </t>
  </si>
  <si>
    <t>Attributi di hardware</t>
  </si>
  <si>
    <t>Fattore di complessità ( cost driver)</t>
  </si>
  <si>
    <t>ID</t>
  </si>
  <si>
    <t xml:space="preserve">Molto Basso </t>
  </si>
  <si>
    <t>Basso</t>
  </si>
  <si>
    <t xml:space="preserve">Nominale </t>
  </si>
  <si>
    <t>Alto</t>
  </si>
  <si>
    <t>Molto alto</t>
  </si>
  <si>
    <t>Altissimo</t>
  </si>
  <si>
    <t xml:space="preserve">TIME </t>
  </si>
  <si>
    <t xml:space="preserve">STOR </t>
  </si>
  <si>
    <t xml:space="preserve">VIRT </t>
  </si>
  <si>
    <t xml:space="preserve">TURN </t>
  </si>
  <si>
    <t>ESPERIENZA DEGLI ANALISTI</t>
  </si>
  <si>
    <t>MODP</t>
  </si>
  <si>
    <t xml:space="preserve">AEXP </t>
  </si>
  <si>
    <t xml:space="preserve">PCAP </t>
  </si>
  <si>
    <t xml:space="preserve">VEXP </t>
  </si>
  <si>
    <t xml:space="preserve">LEXP </t>
  </si>
  <si>
    <t>COMPLESSITA' DEL PRODOTTO</t>
  </si>
  <si>
    <t xml:space="preserve">REQUISITI DI PRESTAZIONI RUN-TIME </t>
  </si>
  <si>
    <t>VARIABILITA' DELL'AMBIENTE VIRTUALE DELLA MACCHINA</t>
  </si>
  <si>
    <t>REQUISITI DI MEMORIA CENTRALE</t>
  </si>
  <si>
    <t>TEMPO DI RISPOSTA RICHIESTO</t>
  </si>
  <si>
    <t>ESPERIENZA NEL SETTORE APPLICATIVO</t>
  </si>
  <si>
    <t>ESPERIENZA DEI PROGRAMMATORI</t>
  </si>
  <si>
    <t>CONOSCENZA DELL'AMBIENTE DI SVILUPPO</t>
  </si>
  <si>
    <t>ESPERIENZA NELL'UTILIZZO DEL LINGUAGGIO DI PROGRAMMAZIONE</t>
  </si>
  <si>
    <t>UTILIZZO DI TECNICHE DI PROGRAMMAZIONE AVANZATE</t>
  </si>
  <si>
    <t>UTILIZZO DI STRUMENTI SOFTWARE AVANZATI</t>
  </si>
  <si>
    <t>VINCOLI SUI TEMPI DI SVILUPPO</t>
  </si>
  <si>
    <t>Valore Assegnato</t>
  </si>
  <si>
    <t>M=</t>
  </si>
  <si>
    <t>Il calcolo del KDSI è stato effettuato mediante l'applicazione della formula seguente:</t>
  </si>
  <si>
    <t>il parametro LangIndex è un parametro ricavato dalle tabelle di riferimento di Caper Jones, che forniscono</t>
  </si>
  <si>
    <t>una stima del numero di righe di codice per Function Points a seconda del linguaggio di programmazione</t>
  </si>
  <si>
    <t xml:space="preserve">Che serve a convertire i Function Point in DSI appunto; </t>
  </si>
  <si>
    <t>che si desidera utilizzare per l'implementazione del sistema.</t>
  </si>
  <si>
    <t>KDSLOC = (FP * LangIndex) / 1000</t>
  </si>
  <si>
    <t>Il LangIndex per Java (il linguaggio da noi utilizzato) è pari a 60</t>
  </si>
  <si>
    <t xml:space="preserve">(Richiesta volumi di fumetti secondo determinato criterio -FO-, visualizzazione fumetti secondo </t>
  </si>
  <si>
    <t xml:space="preserve">un determinato criterio -BO-, autori, generi, prenotazioni, clienti) 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</si>
</sst>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20" xfId="0" applyFont="1" applyBorder="1"/>
    <xf numFmtId="0" fontId="0" fillId="0" borderId="22" xfId="0" applyFont="1" applyBorder="1"/>
    <xf numFmtId="0" fontId="0" fillId="0" borderId="4" xfId="0" applyFont="1" applyBorder="1"/>
    <xf numFmtId="0" fontId="0" fillId="0" borderId="9" xfId="0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23" xfId="0" applyFont="1" applyBorder="1"/>
    <xf numFmtId="0" fontId="0" fillId="0" borderId="27" xfId="0" applyFont="1" applyBorder="1"/>
    <xf numFmtId="0" fontId="0" fillId="0" borderId="25" xfId="0" applyBorder="1"/>
    <xf numFmtId="0" fontId="0" fillId="0" borderId="29" xfId="0" applyBorder="1"/>
    <xf numFmtId="0" fontId="0" fillId="0" borderId="26" xfId="0" applyBorder="1"/>
    <xf numFmtId="0" fontId="0" fillId="0" borderId="9" xfId="0" applyBorder="1"/>
    <xf numFmtId="0" fontId="0" fillId="0" borderId="22" xfId="0" applyBorder="1"/>
    <xf numFmtId="0" fontId="0" fillId="0" borderId="24" xfId="0" applyBorder="1"/>
    <xf numFmtId="0" fontId="0" fillId="0" borderId="30" xfId="0" applyBorder="1"/>
    <xf numFmtId="0" fontId="0" fillId="0" borderId="31" xfId="0" applyBorder="1"/>
    <xf numFmtId="0" fontId="0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9" xfId="0" applyFont="1" applyBorder="1"/>
    <xf numFmtId="0" fontId="0" fillId="0" borderId="12" xfId="0" applyBorder="1"/>
    <xf numFmtId="0" fontId="1" fillId="0" borderId="36" xfId="0" applyFont="1" applyBorder="1" applyAlignment="1">
      <alignment horizontal="right"/>
    </xf>
    <xf numFmtId="0" fontId="0" fillId="0" borderId="36" xfId="0" applyBorder="1"/>
    <xf numFmtId="0" fontId="0" fillId="0" borderId="36" xfId="0" applyFont="1" applyBorder="1"/>
    <xf numFmtId="0" fontId="0" fillId="0" borderId="37" xfId="0" applyFont="1" applyBorder="1"/>
    <xf numFmtId="0" fontId="0" fillId="0" borderId="7" xfId="0" applyFont="1" applyBorder="1"/>
    <xf numFmtId="0" fontId="1" fillId="0" borderId="7" xfId="0" applyFont="1" applyBorder="1" applyAlignment="1">
      <alignment horizontal="right"/>
    </xf>
    <xf numFmtId="0" fontId="0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0" xfId="0" applyFill="1"/>
    <xf numFmtId="0" fontId="0" fillId="0" borderId="1" xfId="0" applyBorder="1"/>
    <xf numFmtId="0" fontId="0" fillId="0" borderId="19" xfId="0" applyBorder="1"/>
    <xf numFmtId="0" fontId="0" fillId="0" borderId="13" xfId="0" applyBorder="1"/>
    <xf numFmtId="0" fontId="0" fillId="0" borderId="1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/>
    <xf numFmtId="0" fontId="4" fillId="0" borderId="36" xfId="0" applyFont="1" applyBorder="1"/>
    <xf numFmtId="0" fontId="0" fillId="0" borderId="12" xfId="0" applyBorder="1"/>
    <xf numFmtId="0" fontId="0" fillId="0" borderId="0" xfId="0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4" xfId="0" applyFill="1" applyBorder="1"/>
    <xf numFmtId="0" fontId="0" fillId="0" borderId="10" xfId="0" applyBorder="1"/>
    <xf numFmtId="0" fontId="0" fillId="0" borderId="27" xfId="0" applyBorder="1"/>
    <xf numFmtId="0" fontId="4" fillId="0" borderId="0" xfId="0" applyFont="1" applyBorder="1" applyAlignment="1">
      <alignment horizontal="right"/>
    </xf>
    <xf numFmtId="0" fontId="0" fillId="0" borderId="48" xfId="0" applyBorder="1"/>
    <xf numFmtId="0" fontId="4" fillId="0" borderId="10" xfId="0" applyFont="1" applyBorder="1" applyAlignment="1">
      <alignment horizontal="right"/>
    </xf>
    <xf numFmtId="0" fontId="0" fillId="0" borderId="0" xfId="0" applyBorder="1"/>
    <xf numFmtId="0" fontId="5" fillId="0" borderId="0" xfId="0" applyFont="1" applyFill="1" applyBorder="1"/>
    <xf numFmtId="0" fontId="6" fillId="0" borderId="47" xfId="0" applyFont="1" applyFill="1" applyBorder="1"/>
    <xf numFmtId="0" fontId="5" fillId="0" borderId="4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7" xfId="0" applyFont="1" applyFill="1" applyBorder="1"/>
    <xf numFmtId="0" fontId="0" fillId="0" borderId="10" xfId="0" applyFill="1" applyBorder="1"/>
    <xf numFmtId="0" fontId="5" fillId="0" borderId="1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49" xfId="0" applyBorder="1"/>
    <xf numFmtId="0" fontId="5" fillId="0" borderId="23" xfId="0" applyNumberFormat="1" applyFont="1" applyFill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7" xfId="0" applyBorder="1" applyAlignment="1">
      <alignment horizontal="right"/>
    </xf>
    <xf numFmtId="0" fontId="5" fillId="0" borderId="23" xfId="0" applyFont="1" applyFill="1" applyBorder="1" applyAlignment="1">
      <alignment horizontal="right"/>
    </xf>
    <xf numFmtId="0" fontId="5" fillId="0" borderId="27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50" xfId="0" applyBorder="1"/>
    <xf numFmtId="0" fontId="6" fillId="0" borderId="51" xfId="0" applyFont="1" applyFill="1" applyBorder="1"/>
    <xf numFmtId="0" fontId="5" fillId="0" borderId="37" xfId="0" applyFont="1" applyFill="1" applyBorder="1"/>
    <xf numFmtId="0" fontId="5" fillId="0" borderId="52" xfId="0" applyFont="1" applyFill="1" applyBorder="1"/>
    <xf numFmtId="0" fontId="0" fillId="0" borderId="37" xfId="0" applyBorder="1"/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6" xfId="0" applyFont="1" applyBorder="1" applyAlignment="1">
      <alignment horizontal="right"/>
    </xf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0" borderId="26" xfId="0" applyFill="1" applyBorder="1"/>
    <xf numFmtId="0" fontId="0" fillId="0" borderId="0" xfId="0" applyFill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9"/>
  <sheetViews>
    <sheetView tabSelected="1" topLeftCell="A32" workbookViewId="0">
      <selection activeCell="N46" sqref="N46"/>
    </sheetView>
  </sheetViews>
  <sheetFormatPr defaultRowHeight="15"/>
  <cols>
    <col min="3" max="3" width="12" customWidth="1"/>
    <col min="4" max="4" width="10.140625" customWidth="1"/>
    <col min="6" max="6" width="9.140625" customWidth="1"/>
    <col min="8" max="8" width="10" customWidth="1"/>
    <col min="9" max="14" width="11.85546875" customWidth="1"/>
    <col min="15" max="15" width="16.7109375" customWidth="1"/>
    <col min="16" max="16" width="14.140625" customWidth="1"/>
    <col min="17" max="22" width="11.85546875" customWidth="1"/>
  </cols>
  <sheetData>
    <row r="1" spans="2:4">
      <c r="B1" t="s">
        <v>75</v>
      </c>
    </row>
    <row r="3" spans="2:4" ht="18.75">
      <c r="B3" s="1" t="s">
        <v>0</v>
      </c>
    </row>
    <row r="4" spans="2:4" ht="15" customHeight="1">
      <c r="B4" s="1"/>
    </row>
    <row r="5" spans="2:4" ht="18.75">
      <c r="B5" s="3" t="s">
        <v>5</v>
      </c>
    </row>
    <row r="6" spans="2:4">
      <c r="B6" s="139" t="s">
        <v>2</v>
      </c>
      <c r="C6" s="139"/>
      <c r="D6" s="8" t="s">
        <v>7</v>
      </c>
    </row>
    <row r="7" spans="2:4">
      <c r="B7" s="139" t="s">
        <v>3</v>
      </c>
      <c r="C7" s="139"/>
      <c r="D7" s="8" t="s">
        <v>6</v>
      </c>
    </row>
    <row r="8" spans="2:4">
      <c r="B8" s="139" t="s">
        <v>9</v>
      </c>
      <c r="C8" s="139"/>
      <c r="D8" s="8" t="s">
        <v>11</v>
      </c>
    </row>
    <row r="9" spans="2:4">
      <c r="B9" s="139" t="s">
        <v>4</v>
      </c>
      <c r="C9" s="139"/>
      <c r="D9" s="8" t="s">
        <v>82</v>
      </c>
    </row>
    <row r="10" spans="2:4">
      <c r="B10" s="139" t="s">
        <v>8</v>
      </c>
      <c r="C10" s="139"/>
      <c r="D10" s="8" t="s">
        <v>10</v>
      </c>
    </row>
    <row r="12" spans="2:4">
      <c r="B12" t="s">
        <v>78</v>
      </c>
    </row>
    <row r="14" spans="2:4" ht="18.75">
      <c r="B14" s="1" t="s">
        <v>21</v>
      </c>
    </row>
    <row r="16" spans="2:4" ht="19.5" thickBot="1">
      <c r="B16" s="3" t="s">
        <v>20</v>
      </c>
    </row>
    <row r="17" spans="1:18" ht="15.75" thickBot="1">
      <c r="B17" s="153" t="s">
        <v>12</v>
      </c>
      <c r="C17" s="154"/>
      <c r="D17" s="111" t="s">
        <v>13</v>
      </c>
      <c r="E17" s="127"/>
      <c r="F17" s="111" t="s">
        <v>14</v>
      </c>
      <c r="G17" s="127"/>
      <c r="H17" s="109" t="s">
        <v>15</v>
      </c>
      <c r="I17" s="110"/>
    </row>
    <row r="18" spans="1:18">
      <c r="B18" s="158" t="s">
        <v>17</v>
      </c>
      <c r="C18" s="159"/>
      <c r="D18" s="141">
        <v>3</v>
      </c>
      <c r="E18" s="150"/>
      <c r="F18" s="141">
        <v>4</v>
      </c>
      <c r="G18" s="150"/>
      <c r="H18" s="141">
        <v>6</v>
      </c>
      <c r="I18" s="157"/>
    </row>
    <row r="19" spans="1:18">
      <c r="B19" s="151" t="s">
        <v>16</v>
      </c>
      <c r="C19" s="152"/>
      <c r="D19" s="138">
        <v>4</v>
      </c>
      <c r="E19" s="149"/>
      <c r="F19" s="138">
        <v>5</v>
      </c>
      <c r="G19" s="149"/>
      <c r="H19" s="138">
        <v>7</v>
      </c>
      <c r="I19" s="156"/>
    </row>
    <row r="20" spans="1:18">
      <c r="B20" s="151" t="s">
        <v>18</v>
      </c>
      <c r="C20" s="152"/>
      <c r="D20" s="138">
        <v>3</v>
      </c>
      <c r="E20" s="149"/>
      <c r="F20" s="138">
        <v>4</v>
      </c>
      <c r="G20" s="149"/>
      <c r="H20" s="138">
        <v>6</v>
      </c>
      <c r="I20" s="156"/>
    </row>
    <row r="21" spans="1:18">
      <c r="B21" s="151" t="s">
        <v>89</v>
      </c>
      <c r="C21" s="152"/>
      <c r="D21" s="138">
        <v>7</v>
      </c>
      <c r="E21" s="149"/>
      <c r="F21" s="138">
        <v>10</v>
      </c>
      <c r="G21" s="149"/>
      <c r="H21" s="138">
        <v>15</v>
      </c>
      <c r="I21" s="156"/>
    </row>
    <row r="22" spans="1:18" ht="15.75" thickBot="1">
      <c r="B22" s="145" t="s">
        <v>19</v>
      </c>
      <c r="C22" s="146"/>
      <c r="D22" s="147">
        <v>5</v>
      </c>
      <c r="E22" s="148"/>
      <c r="F22" s="147">
        <v>7</v>
      </c>
      <c r="G22" s="148"/>
      <c r="H22" s="147">
        <v>10</v>
      </c>
      <c r="I22" s="155"/>
    </row>
    <row r="23" spans="1:18">
      <c r="B23" s="15"/>
      <c r="C23" s="15"/>
      <c r="D23" s="9"/>
      <c r="E23" s="9"/>
      <c r="F23" s="9"/>
      <c r="G23" s="9"/>
      <c r="H23" s="9"/>
      <c r="I23" s="9"/>
    </row>
    <row r="24" spans="1:18" s="2" customFormat="1">
      <c r="B24" t="s">
        <v>80</v>
      </c>
    </row>
    <row r="25" spans="1:18" s="2" customFormat="1">
      <c r="B25" t="s">
        <v>79</v>
      </c>
    </row>
    <row r="26" spans="1:18" s="2" customFormat="1">
      <c r="B26"/>
    </row>
    <row r="27" spans="1:18" s="2" customFormat="1" ht="15.75" thickBot="1">
      <c r="B27" s="20"/>
      <c r="C27" s="20" t="s">
        <v>83</v>
      </c>
      <c r="D27" s="47"/>
      <c r="E27" s="47"/>
      <c r="F27" s="47"/>
      <c r="G27" s="47"/>
      <c r="H27" s="47"/>
      <c r="I27" s="47"/>
      <c r="J27" s="47"/>
      <c r="K27" s="47"/>
      <c r="L27" s="47"/>
    </row>
    <row r="28" spans="1:18" s="2" customFormat="1">
      <c r="A28" s="14"/>
      <c r="B28" s="128" t="s">
        <v>17</v>
      </c>
      <c r="C28" s="128"/>
      <c r="D28" s="44" t="s">
        <v>84</v>
      </c>
      <c r="E28" s="45"/>
      <c r="F28" s="45"/>
      <c r="G28" s="45"/>
      <c r="H28" s="45"/>
      <c r="I28" s="45"/>
      <c r="J28" s="45"/>
      <c r="K28" s="45"/>
      <c r="L28" s="45"/>
      <c r="M28" s="45"/>
    </row>
    <row r="29" spans="1:18" s="2" customFormat="1">
      <c r="A29" s="14"/>
      <c r="B29" s="43"/>
      <c r="C29" s="43"/>
      <c r="D29" s="44" t="s">
        <v>93</v>
      </c>
      <c r="E29" s="45"/>
      <c r="F29" s="45"/>
      <c r="G29" s="45"/>
      <c r="H29" s="45"/>
      <c r="I29" s="45"/>
      <c r="J29" s="46"/>
      <c r="K29" s="46"/>
      <c r="L29" s="46"/>
      <c r="M29" s="46"/>
    </row>
    <row r="30" spans="1:18" s="2" customFormat="1">
      <c r="A30" s="14"/>
      <c r="B30" s="15"/>
      <c r="C30" t="s">
        <v>13</v>
      </c>
      <c r="D30">
        <f>11+9-4</f>
        <v>16</v>
      </c>
      <c r="E30" s="17" t="s">
        <v>85</v>
      </c>
    </row>
    <row r="31" spans="1:18" s="2" customFormat="1">
      <c r="A31" s="14"/>
      <c r="C31" t="s">
        <v>14</v>
      </c>
      <c r="D31" s="2">
        <v>0</v>
      </c>
      <c r="E31" t="s">
        <v>86</v>
      </c>
    </row>
    <row r="32" spans="1:18" s="2" customFormat="1" ht="15.75" thickBot="1">
      <c r="A32" s="14"/>
      <c r="B32" s="47"/>
      <c r="C32" s="20" t="s">
        <v>15</v>
      </c>
      <c r="D32" s="47">
        <v>0</v>
      </c>
      <c r="E32" s="47"/>
      <c r="F32" s="47"/>
      <c r="G32" s="47"/>
      <c r="H32" s="47"/>
      <c r="I32" s="47"/>
      <c r="J32" s="47"/>
      <c r="K32" s="47"/>
      <c r="L32" s="47"/>
      <c r="M32" s="47"/>
      <c r="N32" s="14"/>
      <c r="O32"/>
      <c r="P32" s="16"/>
      <c r="Q32" s="14"/>
      <c r="R32"/>
    </row>
    <row r="33" spans="1:18" s="2" customFormat="1">
      <c r="A33" s="14"/>
      <c r="B33" s="49"/>
      <c r="C33" s="2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4"/>
      <c r="O33"/>
      <c r="P33" s="16"/>
      <c r="Q33" s="14"/>
      <c r="R33"/>
    </row>
    <row r="34" spans="1:18" s="2" customFormat="1" ht="15.75" thickBot="1">
      <c r="A34" s="14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8" s="2" customFormat="1">
      <c r="A35" s="14"/>
      <c r="B35" s="128" t="s">
        <v>16</v>
      </c>
      <c r="C35" s="128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8" s="2" customFormat="1">
      <c r="A36" s="14"/>
      <c r="B36" s="43"/>
      <c r="C36" s="43"/>
      <c r="D36" s="44" t="s">
        <v>93</v>
      </c>
      <c r="E36" s="45"/>
      <c r="F36" s="45"/>
      <c r="G36" s="45"/>
      <c r="H36" s="45"/>
      <c r="I36" s="45"/>
      <c r="J36" s="45"/>
      <c r="K36" s="45"/>
      <c r="L36" s="45"/>
      <c r="M36" s="45"/>
    </row>
    <row r="37" spans="1:18" s="2" customFormat="1">
      <c r="A37" s="14"/>
      <c r="C37" t="s">
        <v>13</v>
      </c>
      <c r="D37" s="2">
        <v>0</v>
      </c>
      <c r="E37" s="14"/>
      <c r="F37" s="14"/>
    </row>
    <row r="38" spans="1:18" s="2" customFormat="1">
      <c r="A38" s="14"/>
      <c r="C38" t="s">
        <v>14</v>
      </c>
      <c r="D38" s="2">
        <v>2</v>
      </c>
      <c r="E38" t="s">
        <v>90</v>
      </c>
      <c r="F38" s="14"/>
    </row>
    <row r="39" spans="1:18" s="2" customFormat="1" ht="15.75" thickBot="1">
      <c r="B39" s="47"/>
      <c r="C39" s="20" t="s">
        <v>15</v>
      </c>
      <c r="D39" s="47">
        <v>0</v>
      </c>
      <c r="E39" s="47"/>
      <c r="F39" s="47"/>
      <c r="G39" s="47"/>
      <c r="H39" s="47"/>
      <c r="I39" s="47"/>
      <c r="J39" s="47"/>
      <c r="K39" s="47"/>
      <c r="L39" s="47"/>
      <c r="M39" s="47"/>
    </row>
    <row r="40" spans="1:18" s="2" customFormat="1">
      <c r="B40" s="49"/>
      <c r="C40" s="23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1:18" s="2" customFormat="1" ht="15.75" thickBot="1">
      <c r="B41" s="48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8" s="2" customFormat="1">
      <c r="B42" s="128" t="s">
        <v>18</v>
      </c>
      <c r="C42" s="128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8" s="2" customFormat="1">
      <c r="B43" s="43"/>
      <c r="C43" s="43"/>
      <c r="D43" s="44" t="s">
        <v>93</v>
      </c>
      <c r="E43" s="45"/>
      <c r="F43" s="45"/>
      <c r="G43" s="45"/>
      <c r="H43" s="45"/>
      <c r="I43" s="45"/>
      <c r="J43" s="45"/>
      <c r="K43" s="45"/>
      <c r="L43" s="45"/>
      <c r="M43" s="45"/>
    </row>
    <row r="44" spans="1:18" s="2" customFormat="1">
      <c r="C44" t="s">
        <v>13</v>
      </c>
      <c r="D44" s="2">
        <v>6</v>
      </c>
      <c r="E44" t="s">
        <v>221</v>
      </c>
    </row>
    <row r="45" spans="1:18" s="2" customFormat="1">
      <c r="C45" t="s">
        <v>14</v>
      </c>
      <c r="D45" s="2">
        <v>0</v>
      </c>
      <c r="E45" t="s">
        <v>222</v>
      </c>
      <c r="I45"/>
    </row>
    <row r="46" spans="1:18" s="2" customFormat="1" ht="15.75" thickBot="1">
      <c r="B46" s="48"/>
      <c r="C46" s="20" t="s">
        <v>15</v>
      </c>
      <c r="D46" s="47">
        <v>0</v>
      </c>
      <c r="E46" s="47"/>
      <c r="F46" s="47"/>
      <c r="G46" s="47"/>
      <c r="H46" s="47"/>
      <c r="I46" s="47"/>
      <c r="J46" s="47"/>
      <c r="K46" s="47"/>
      <c r="L46" s="47"/>
      <c r="M46" s="47"/>
    </row>
    <row r="47" spans="1:18" s="2" customFormat="1">
      <c r="B47" s="50"/>
      <c r="C47" s="23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8" s="2" customFormat="1" ht="15.75" thickBot="1">
      <c r="B48" s="48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</row>
    <row r="49" spans="2:13" s="2" customFormat="1">
      <c r="B49" s="128" t="s">
        <v>89</v>
      </c>
      <c r="C49" s="128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2:13" s="2" customFormat="1">
      <c r="B50" s="43"/>
      <c r="C50" s="43"/>
      <c r="D50" s="44" t="s">
        <v>93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2:13" s="2" customFormat="1">
      <c r="C51" t="s">
        <v>13</v>
      </c>
      <c r="D51" s="2">
        <v>8</v>
      </c>
      <c r="E51" t="s">
        <v>91</v>
      </c>
    </row>
    <row r="52" spans="2:13" s="2" customFormat="1">
      <c r="B52" s="15"/>
      <c r="C52" t="s">
        <v>14</v>
      </c>
      <c r="D52" s="2">
        <v>0</v>
      </c>
    </row>
    <row r="53" spans="2:13" s="2" customFormat="1" ht="15.75" thickBot="1">
      <c r="B53" s="48"/>
      <c r="C53" s="20" t="s">
        <v>15</v>
      </c>
      <c r="D53" s="47">
        <v>0</v>
      </c>
      <c r="E53" s="47"/>
      <c r="F53" s="47"/>
      <c r="G53" s="47"/>
      <c r="H53" s="47"/>
      <c r="I53" s="47"/>
      <c r="J53" s="47"/>
      <c r="K53" s="47"/>
      <c r="L53" s="47"/>
      <c r="M53" s="47"/>
    </row>
    <row r="54" spans="2:13" s="2" customFormat="1">
      <c r="B54" s="50"/>
      <c r="C54" s="23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 spans="2:13" s="2" customFormat="1" ht="15.75" thickBot="1">
      <c r="B55" s="48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</row>
    <row r="56" spans="2:13" s="2" customFormat="1">
      <c r="B56" s="128" t="s">
        <v>19</v>
      </c>
      <c r="C56" s="128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spans="2:13" s="2" customFormat="1">
      <c r="B57" s="43"/>
      <c r="C57" s="43"/>
      <c r="D57" s="44" t="s">
        <v>93</v>
      </c>
      <c r="E57" s="45"/>
      <c r="F57" s="45"/>
      <c r="G57" s="45"/>
      <c r="H57" s="45"/>
      <c r="I57" s="45"/>
      <c r="J57" s="45"/>
      <c r="K57" s="45"/>
      <c r="L57" s="45"/>
      <c r="M57" s="45"/>
    </row>
    <row r="58" spans="2:13" s="2" customFormat="1">
      <c r="C58" t="s">
        <v>13</v>
      </c>
      <c r="D58" s="2">
        <v>0</v>
      </c>
    </row>
    <row r="59" spans="2:13" s="2" customFormat="1">
      <c r="B59"/>
      <c r="C59" t="s">
        <v>14</v>
      </c>
      <c r="D59" s="2">
        <v>0</v>
      </c>
    </row>
    <row r="60" spans="2:13" s="2" customFormat="1" ht="15.75" thickBot="1">
      <c r="B60" s="20"/>
      <c r="C60" s="20" t="s">
        <v>15</v>
      </c>
      <c r="D60" s="47">
        <v>0</v>
      </c>
      <c r="E60" s="47"/>
      <c r="F60" s="47"/>
      <c r="G60" s="47"/>
      <c r="H60" s="47"/>
      <c r="I60" s="47"/>
      <c r="J60" s="47"/>
      <c r="K60" s="47"/>
      <c r="L60" s="47"/>
      <c r="M60" s="47"/>
    </row>
    <row r="61" spans="2:13" s="2" customFormat="1">
      <c r="B61"/>
    </row>
    <row r="62" spans="2:13" s="2" customFormat="1"/>
    <row r="63" spans="2:13" ht="18.75">
      <c r="B63" s="1" t="s">
        <v>22</v>
      </c>
    </row>
    <row r="64" spans="2:13" s="2" customFormat="1" ht="15" customHeight="1"/>
    <row r="65" spans="2:4" ht="15" customHeight="1">
      <c r="B65" s="3" t="s">
        <v>23</v>
      </c>
    </row>
    <row r="66" spans="2:4" s="2" customFormat="1" ht="15" customHeight="1">
      <c r="B66" t="s">
        <v>87</v>
      </c>
    </row>
    <row r="67" spans="2:4" s="2" customFormat="1" ht="15" customHeight="1">
      <c r="B67" t="s">
        <v>29</v>
      </c>
      <c r="C67" t="s">
        <v>24</v>
      </c>
    </row>
    <row r="68" spans="2:4" s="2" customFormat="1" ht="15" customHeight="1">
      <c r="B68" t="s">
        <v>30</v>
      </c>
      <c r="C68" t="s">
        <v>25</v>
      </c>
    </row>
    <row r="69" spans="2:4" s="2" customFormat="1" ht="15" customHeight="1" thickBot="1">
      <c r="B69"/>
      <c r="C69"/>
    </row>
    <row r="70" spans="2:4" s="2" customFormat="1" ht="15" customHeight="1" thickBot="1">
      <c r="B70" s="41"/>
      <c r="C70" s="111" t="s">
        <v>93</v>
      </c>
      <c r="D70" s="110"/>
    </row>
    <row r="71" spans="2:4" s="2" customFormat="1" ht="15" customHeight="1" thickBot="1">
      <c r="B71" s="7" t="s">
        <v>92</v>
      </c>
      <c r="C71" s="111">
        <f>(D$30*$D$18)+(D$31*$F$18)+(D$32*$H$18)+(D$37*$D$19)+(D$38*$F$19)+(D$39*$H$19)+(D$44*$D$20)+(D$45*$F$20)+(D$46*$H$20)+(D$51*$D$21)+(D$52*$F$21)+(D$53*$H$21)+(D$58*$D$22)+(D$59*$F$22)+(D$60*$H$22)</f>
        <v>132</v>
      </c>
      <c r="D71" s="110"/>
    </row>
    <row r="72" spans="2:4" s="2" customFormat="1" ht="15" customHeight="1">
      <c r="B72"/>
      <c r="C72"/>
    </row>
    <row r="73" spans="2:4" s="2" customFormat="1" ht="15" customHeight="1"/>
    <row r="74" spans="2:4" s="2" customFormat="1" ht="15" customHeight="1">
      <c r="B74" t="s">
        <v>88</v>
      </c>
    </row>
    <row r="75" spans="2:4" s="2" customFormat="1" ht="15" customHeight="1"/>
    <row r="76" spans="2:4" ht="18.75">
      <c r="B76" s="1" t="s">
        <v>26</v>
      </c>
    </row>
    <row r="77" spans="2:4" s="2" customFormat="1" ht="15" customHeight="1"/>
    <row r="78" spans="2:4" s="2" customFormat="1" ht="15" customHeight="1">
      <c r="B78" s="3" t="s">
        <v>27</v>
      </c>
    </row>
    <row r="79" spans="2:4" s="2" customFormat="1" ht="15" customHeight="1">
      <c r="B79" t="s">
        <v>28</v>
      </c>
    </row>
    <row r="80" spans="2:4" s="2" customFormat="1" ht="15" customHeight="1">
      <c r="B80" t="s">
        <v>31</v>
      </c>
      <c r="C80" t="s">
        <v>32</v>
      </c>
    </row>
    <row r="81" spans="2:16" s="2" customFormat="1" ht="15" customHeight="1">
      <c r="B81" t="s">
        <v>98</v>
      </c>
    </row>
    <row r="82" spans="2:16" s="2" customFormat="1" ht="15" customHeight="1">
      <c r="B82" t="s">
        <v>99</v>
      </c>
      <c r="C82" t="s">
        <v>65</v>
      </c>
    </row>
    <row r="83" spans="2:16" s="2" customFormat="1" ht="15" customHeight="1">
      <c r="B83"/>
      <c r="C83"/>
    </row>
    <row r="84" spans="2:16" s="2" customFormat="1" ht="15" customHeight="1">
      <c r="B84"/>
      <c r="C84"/>
    </row>
    <row r="85" spans="2:16" s="2" customFormat="1" ht="15" customHeight="1" thickBot="1">
      <c r="B85" s="2" t="s">
        <v>66</v>
      </c>
    </row>
    <row r="86" spans="2:16" s="2" customFormat="1" ht="15" customHeight="1">
      <c r="B86" s="4">
        <v>0</v>
      </c>
      <c r="C86" s="129" t="s">
        <v>67</v>
      </c>
      <c r="D86" s="130"/>
      <c r="E86" s="131"/>
    </row>
    <row r="87" spans="2:16" s="2" customFormat="1" ht="15" customHeight="1">
      <c r="B87" s="5">
        <v>1</v>
      </c>
      <c r="C87" s="132" t="s">
        <v>68</v>
      </c>
      <c r="D87" s="133"/>
      <c r="E87" s="134"/>
    </row>
    <row r="88" spans="2:16" s="2" customFormat="1" ht="15" customHeight="1">
      <c r="B88" s="12">
        <v>2</v>
      </c>
      <c r="C88" s="132" t="s">
        <v>69</v>
      </c>
      <c r="D88" s="133"/>
      <c r="E88" s="134"/>
    </row>
    <row r="89" spans="2:16" s="2" customFormat="1" ht="15" customHeight="1">
      <c r="B89" s="5">
        <v>3</v>
      </c>
      <c r="C89" s="132" t="s">
        <v>70</v>
      </c>
      <c r="D89" s="133"/>
      <c r="E89" s="134"/>
    </row>
    <row r="90" spans="2:16" s="2" customFormat="1" ht="15" customHeight="1">
      <c r="B90" s="12">
        <v>4</v>
      </c>
      <c r="C90" s="132" t="s">
        <v>71</v>
      </c>
      <c r="D90" s="133"/>
      <c r="E90" s="134"/>
    </row>
    <row r="91" spans="2:16" s="2" customFormat="1" ht="15" customHeight="1" thickBot="1">
      <c r="B91" s="7">
        <v>5</v>
      </c>
      <c r="C91" s="142" t="s">
        <v>72</v>
      </c>
      <c r="D91" s="143"/>
      <c r="E91" s="144"/>
    </row>
    <row r="92" spans="2:16" s="2" customFormat="1" ht="15" customHeight="1">
      <c r="B92" s="6"/>
      <c r="C92" s="6"/>
      <c r="D92" s="6"/>
      <c r="E92" s="6"/>
    </row>
    <row r="93" spans="2:16" s="2" customFormat="1" ht="15" customHeight="1">
      <c r="B93" t="s">
        <v>76</v>
      </c>
    </row>
    <row r="94" spans="2:16" s="2" customFormat="1"/>
    <row r="95" spans="2:16" s="2" customFormat="1" ht="15.75" thickBot="1">
      <c r="B95" t="s">
        <v>33</v>
      </c>
    </row>
    <row r="96" spans="2:16" s="2" customFormat="1" ht="15.75" thickBot="1">
      <c r="B96" s="13" t="s">
        <v>48</v>
      </c>
      <c r="C96" s="111" t="s">
        <v>49</v>
      </c>
      <c r="D96" s="109"/>
      <c r="E96" s="127"/>
      <c r="F96" s="111" t="s">
        <v>50</v>
      </c>
      <c r="G96" s="109"/>
      <c r="H96" s="109"/>
      <c r="I96" s="109"/>
      <c r="J96" s="109"/>
      <c r="K96" s="109"/>
      <c r="L96" s="109"/>
      <c r="M96" s="109"/>
      <c r="N96" s="109"/>
      <c r="O96" s="109"/>
      <c r="P96" s="32" t="s">
        <v>94</v>
      </c>
    </row>
    <row r="97" spans="2:17" s="2" customFormat="1">
      <c r="B97" s="10">
        <v>1</v>
      </c>
      <c r="C97" s="140" t="s">
        <v>34</v>
      </c>
      <c r="D97" s="140"/>
      <c r="E97" s="141"/>
      <c r="F97" s="129" t="s">
        <v>51</v>
      </c>
      <c r="G97" s="130"/>
      <c r="H97" s="130"/>
      <c r="I97" s="130"/>
      <c r="J97" s="130"/>
      <c r="K97" s="130"/>
      <c r="L97" s="130"/>
      <c r="M97" s="130"/>
      <c r="N97" s="130"/>
      <c r="O97" s="130"/>
      <c r="P97" s="28">
        <v>4</v>
      </c>
      <c r="Q97" s="29">
        <v>4</v>
      </c>
    </row>
    <row r="98" spans="2:17" s="2" customFormat="1">
      <c r="B98" s="11">
        <v>2</v>
      </c>
      <c r="C98" s="123" t="s">
        <v>35</v>
      </c>
      <c r="D98" s="123"/>
      <c r="E98" s="138"/>
      <c r="F98" s="132" t="s">
        <v>52</v>
      </c>
      <c r="G98" s="133"/>
      <c r="H98" s="133"/>
      <c r="I98" s="133"/>
      <c r="J98" s="133"/>
      <c r="K98" s="133"/>
      <c r="L98" s="133"/>
      <c r="M98" s="133"/>
      <c r="N98" s="133"/>
      <c r="O98" s="133"/>
      <c r="P98" s="28">
        <v>0</v>
      </c>
      <c r="Q98" s="29">
        <v>0</v>
      </c>
    </row>
    <row r="99" spans="2:17" s="2" customFormat="1">
      <c r="B99" s="11">
        <v>3</v>
      </c>
      <c r="C99" s="123" t="s">
        <v>36</v>
      </c>
      <c r="D99" s="123"/>
      <c r="E99" s="138"/>
      <c r="F99" s="132" t="s">
        <v>53</v>
      </c>
      <c r="G99" s="133"/>
      <c r="H99" s="133"/>
      <c r="I99" s="133"/>
      <c r="J99" s="133"/>
      <c r="K99" s="133"/>
      <c r="L99" s="133"/>
      <c r="M99" s="133"/>
      <c r="N99" s="133"/>
      <c r="O99" s="133"/>
      <c r="P99" s="28">
        <v>1</v>
      </c>
      <c r="Q99" s="29">
        <v>0</v>
      </c>
    </row>
    <row r="100" spans="2:17" s="2" customFormat="1">
      <c r="B100" s="11">
        <v>4</v>
      </c>
      <c r="C100" s="123" t="s">
        <v>37</v>
      </c>
      <c r="D100" s="123"/>
      <c r="E100" s="138"/>
      <c r="F100" s="132" t="s">
        <v>54</v>
      </c>
      <c r="G100" s="133"/>
      <c r="H100" s="133"/>
      <c r="I100" s="133"/>
      <c r="J100" s="133"/>
      <c r="K100" s="133"/>
      <c r="L100" s="133"/>
      <c r="M100" s="133"/>
      <c r="N100" s="133"/>
      <c r="O100" s="133"/>
      <c r="P100" s="28">
        <v>0</v>
      </c>
      <c r="Q100" s="29">
        <v>0</v>
      </c>
    </row>
    <row r="101" spans="2:17" s="2" customFormat="1">
      <c r="B101" s="11">
        <v>5</v>
      </c>
      <c r="C101" s="123" t="s">
        <v>38</v>
      </c>
      <c r="D101" s="123"/>
      <c r="E101" s="138"/>
      <c r="F101" s="132" t="s">
        <v>55</v>
      </c>
      <c r="G101" s="133"/>
      <c r="H101" s="133"/>
      <c r="I101" s="133"/>
      <c r="J101" s="133"/>
      <c r="K101" s="133"/>
      <c r="L101" s="133"/>
      <c r="M101" s="133"/>
      <c r="N101" s="133"/>
      <c r="O101" s="133"/>
      <c r="P101" s="28">
        <v>1</v>
      </c>
      <c r="Q101" s="29">
        <v>0</v>
      </c>
    </row>
    <row r="102" spans="2:17" s="2" customFormat="1">
      <c r="B102" s="11">
        <v>6</v>
      </c>
      <c r="C102" s="123" t="s">
        <v>39</v>
      </c>
      <c r="D102" s="123"/>
      <c r="E102" s="138"/>
      <c r="F102" s="132" t="s">
        <v>56</v>
      </c>
      <c r="G102" s="133"/>
      <c r="H102" s="133"/>
      <c r="I102" s="133"/>
      <c r="J102" s="133"/>
      <c r="K102" s="133"/>
      <c r="L102" s="133"/>
      <c r="M102" s="133"/>
      <c r="N102" s="133"/>
      <c r="O102" s="133"/>
      <c r="P102" s="28">
        <v>5</v>
      </c>
      <c r="Q102" s="29">
        <v>4</v>
      </c>
    </row>
    <row r="103" spans="2:17" s="2" customFormat="1">
      <c r="B103" s="11">
        <v>7</v>
      </c>
      <c r="C103" s="123" t="s">
        <v>40</v>
      </c>
      <c r="D103" s="123"/>
      <c r="E103" s="138"/>
      <c r="F103" s="132" t="s">
        <v>57</v>
      </c>
      <c r="G103" s="133"/>
      <c r="H103" s="133"/>
      <c r="I103" s="133"/>
      <c r="J103" s="133"/>
      <c r="K103" s="133"/>
      <c r="L103" s="133"/>
      <c r="M103" s="133"/>
      <c r="N103" s="133"/>
      <c r="O103" s="133"/>
      <c r="P103" s="28">
        <v>0</v>
      </c>
      <c r="Q103" s="29">
        <v>0</v>
      </c>
    </row>
    <row r="104" spans="2:17" s="2" customFormat="1">
      <c r="B104" s="11">
        <v>8</v>
      </c>
      <c r="C104" s="123" t="s">
        <v>41</v>
      </c>
      <c r="D104" s="123"/>
      <c r="E104" s="138"/>
      <c r="F104" s="132" t="s">
        <v>58</v>
      </c>
      <c r="G104" s="133"/>
      <c r="H104" s="133"/>
      <c r="I104" s="133"/>
      <c r="J104" s="133"/>
      <c r="K104" s="133"/>
      <c r="L104" s="133"/>
      <c r="M104" s="133"/>
      <c r="N104" s="133"/>
      <c r="O104" s="133"/>
      <c r="P104" s="28">
        <v>0</v>
      </c>
      <c r="Q104" s="29">
        <v>5</v>
      </c>
    </row>
    <row r="105" spans="2:17" s="2" customFormat="1">
      <c r="B105" s="11">
        <v>9</v>
      </c>
      <c r="C105" s="123" t="s">
        <v>42</v>
      </c>
      <c r="D105" s="123"/>
      <c r="E105" s="138"/>
      <c r="F105" s="132" t="s">
        <v>59</v>
      </c>
      <c r="G105" s="133"/>
      <c r="H105" s="133"/>
      <c r="I105" s="133"/>
      <c r="J105" s="133"/>
      <c r="K105" s="133"/>
      <c r="L105" s="133"/>
      <c r="M105" s="133"/>
      <c r="N105" s="133"/>
      <c r="O105" s="133"/>
      <c r="P105" s="28">
        <v>2</v>
      </c>
      <c r="Q105" s="29">
        <v>0</v>
      </c>
    </row>
    <row r="106" spans="2:17" s="2" customFormat="1">
      <c r="B106" s="11">
        <v>10</v>
      </c>
      <c r="C106" s="123" t="s">
        <v>43</v>
      </c>
      <c r="D106" s="123"/>
      <c r="E106" s="138"/>
      <c r="F106" s="132" t="s">
        <v>60</v>
      </c>
      <c r="G106" s="133"/>
      <c r="H106" s="133"/>
      <c r="I106" s="133"/>
      <c r="J106" s="133"/>
      <c r="K106" s="133"/>
      <c r="L106" s="133"/>
      <c r="M106" s="133"/>
      <c r="N106" s="133"/>
      <c r="O106" s="133"/>
      <c r="P106" s="28">
        <v>4</v>
      </c>
      <c r="Q106" s="29">
        <v>4</v>
      </c>
    </row>
    <row r="107" spans="2:17" s="2" customFormat="1">
      <c r="B107" s="11">
        <v>11</v>
      </c>
      <c r="C107" s="123" t="s">
        <v>44</v>
      </c>
      <c r="D107" s="123"/>
      <c r="E107" s="138"/>
      <c r="F107" s="132" t="s">
        <v>61</v>
      </c>
      <c r="G107" s="133"/>
      <c r="H107" s="133"/>
      <c r="I107" s="133"/>
      <c r="J107" s="133"/>
      <c r="K107" s="133"/>
      <c r="L107" s="133"/>
      <c r="M107" s="133"/>
      <c r="N107" s="133"/>
      <c r="O107" s="133"/>
      <c r="P107" s="28">
        <v>0</v>
      </c>
      <c r="Q107" s="29">
        <v>0</v>
      </c>
    </row>
    <row r="108" spans="2:17" s="2" customFormat="1">
      <c r="B108" s="11">
        <v>12</v>
      </c>
      <c r="C108" s="123" t="s">
        <v>45</v>
      </c>
      <c r="D108" s="123"/>
      <c r="E108" s="138"/>
      <c r="F108" s="132" t="s">
        <v>62</v>
      </c>
      <c r="G108" s="133"/>
      <c r="H108" s="133"/>
      <c r="I108" s="133"/>
      <c r="J108" s="133"/>
      <c r="K108" s="133"/>
      <c r="L108" s="133"/>
      <c r="M108" s="133"/>
      <c r="N108" s="133"/>
      <c r="O108" s="133"/>
      <c r="P108" s="28">
        <v>0</v>
      </c>
      <c r="Q108" s="29">
        <v>0</v>
      </c>
    </row>
    <row r="109" spans="2:17" s="2" customFormat="1">
      <c r="B109" s="11">
        <v>13</v>
      </c>
      <c r="C109" s="123" t="s">
        <v>46</v>
      </c>
      <c r="D109" s="123"/>
      <c r="E109" s="138"/>
      <c r="F109" s="132" t="s">
        <v>63</v>
      </c>
      <c r="G109" s="133"/>
      <c r="H109" s="133"/>
      <c r="I109" s="133"/>
      <c r="J109" s="133"/>
      <c r="K109" s="133"/>
      <c r="L109" s="133"/>
      <c r="M109" s="133"/>
      <c r="N109" s="133"/>
      <c r="O109" s="133"/>
      <c r="P109" s="28">
        <v>0</v>
      </c>
      <c r="Q109" s="29">
        <v>0</v>
      </c>
    </row>
    <row r="110" spans="2:17" ht="15.75" thickBot="1">
      <c r="B110" s="38">
        <v>14</v>
      </c>
      <c r="C110" s="125" t="s">
        <v>47</v>
      </c>
      <c r="D110" s="125"/>
      <c r="E110" s="137"/>
      <c r="F110" s="135" t="s">
        <v>64</v>
      </c>
      <c r="G110" s="136"/>
      <c r="H110" s="136"/>
      <c r="I110" s="136"/>
      <c r="J110" s="136"/>
      <c r="K110" s="136"/>
      <c r="L110" s="136"/>
      <c r="M110" s="136"/>
      <c r="N110" s="136"/>
      <c r="O110" s="136"/>
      <c r="P110" s="39">
        <v>3</v>
      </c>
      <c r="Q110" s="40">
        <v>3</v>
      </c>
    </row>
    <row r="111" spans="2:17" ht="16.5" thickTop="1" thickBot="1">
      <c r="B111" s="116" t="s">
        <v>95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30">
        <f>SUM(P97:P110)</f>
        <v>20</v>
      </c>
      <c r="Q111" s="18">
        <f>SUM(Q97:Q110)</f>
        <v>20</v>
      </c>
    </row>
    <row r="112" spans="2:17" ht="15.75" thickBot="1">
      <c r="B112" s="118" t="s">
        <v>28</v>
      </c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20"/>
      <c r="P112" s="31">
        <f>0.65+P111*0.01</f>
        <v>0.85000000000000009</v>
      </c>
      <c r="Q112" s="32">
        <f>0.65+Q111*0.01</f>
        <v>0.85000000000000009</v>
      </c>
    </row>
    <row r="113" spans="1:17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7">
      <c r="B114" t="s">
        <v>77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7">
      <c r="B115" t="s">
        <v>81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7" ht="18.75">
      <c r="B117" s="1" t="s">
        <v>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7" ht="15.75" thickBot="1"/>
    <row r="119" spans="1:17" ht="15.75" thickBot="1">
      <c r="B119" t="s">
        <v>73</v>
      </c>
      <c r="F119" s="36"/>
      <c r="G119" s="121" t="s">
        <v>94</v>
      </c>
      <c r="H119" s="122"/>
    </row>
    <row r="120" spans="1:17">
      <c r="B120" t="s">
        <v>96</v>
      </c>
      <c r="F120" s="34" t="s">
        <v>92</v>
      </c>
      <c r="G120" s="123">
        <f>C71</f>
        <v>132</v>
      </c>
      <c r="H120" s="124"/>
    </row>
    <row r="121" spans="1:17" ht="15.75" thickBot="1">
      <c r="B121" t="s">
        <v>74</v>
      </c>
      <c r="F121" s="37" t="s">
        <v>101</v>
      </c>
      <c r="G121" s="125">
        <f>Q112</f>
        <v>0.85000000000000009</v>
      </c>
      <c r="H121" s="126"/>
    </row>
    <row r="122" spans="1:17" ht="16.5" thickTop="1" thickBot="1">
      <c r="B122" t="s">
        <v>97</v>
      </c>
      <c r="F122" s="35" t="s">
        <v>100</v>
      </c>
      <c r="G122" s="114">
        <f>G120*G121</f>
        <v>112.20000000000002</v>
      </c>
      <c r="H122" s="115"/>
    </row>
    <row r="124" spans="1:17" ht="15.75" thickBo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6" spans="1:17">
      <c r="B126" t="s">
        <v>102</v>
      </c>
    </row>
    <row r="128" spans="1:17">
      <c r="B128" t="s">
        <v>103</v>
      </c>
    </row>
    <row r="129" spans="1:10">
      <c r="B129" t="s">
        <v>104</v>
      </c>
    </row>
    <row r="131" spans="1:10">
      <c r="B131" t="s">
        <v>105</v>
      </c>
    </row>
    <row r="132" spans="1:10">
      <c r="B132" t="s">
        <v>106</v>
      </c>
    </row>
    <row r="134" spans="1:10">
      <c r="B134" t="s">
        <v>118</v>
      </c>
    </row>
    <row r="135" spans="1:10">
      <c r="A135" t="s">
        <v>107</v>
      </c>
      <c r="B135" s="68" t="s">
        <v>108</v>
      </c>
      <c r="C135" s="44"/>
      <c r="D135" s="44"/>
      <c r="E135" s="44"/>
      <c r="F135" s="44"/>
      <c r="G135" s="44"/>
      <c r="H135" s="44"/>
      <c r="I135" s="44"/>
      <c r="J135" s="44"/>
    </row>
    <row r="136" spans="1:10">
      <c r="B136" s="65" t="s">
        <v>109</v>
      </c>
      <c r="C136" s="25" t="s">
        <v>110</v>
      </c>
    </row>
    <row r="137" spans="1:10">
      <c r="B137" s="65" t="s">
        <v>111</v>
      </c>
      <c r="C137" s="42" t="s">
        <v>154</v>
      </c>
    </row>
    <row r="138" spans="1:10">
      <c r="B138" s="65" t="s">
        <v>112</v>
      </c>
      <c r="C138" s="25" t="s">
        <v>113</v>
      </c>
    </row>
    <row r="139" spans="1:10">
      <c r="B139" s="65" t="s">
        <v>114</v>
      </c>
      <c r="C139" s="69" t="s">
        <v>116</v>
      </c>
    </row>
    <row r="140" spans="1:10">
      <c r="B140" s="65" t="s">
        <v>115</v>
      </c>
      <c r="C140" s="25" t="s">
        <v>117</v>
      </c>
    </row>
    <row r="142" spans="1:10">
      <c r="B142" t="s">
        <v>119</v>
      </c>
    </row>
    <row r="143" spans="1:10">
      <c r="B143" t="s">
        <v>120</v>
      </c>
    </row>
    <row r="144" spans="1:10">
      <c r="B144" t="s">
        <v>121</v>
      </c>
    </row>
    <row r="145" spans="2:13">
      <c r="B145" t="s">
        <v>122</v>
      </c>
    </row>
    <row r="146" spans="2:13">
      <c r="B146" t="s">
        <v>123</v>
      </c>
    </row>
    <row r="148" spans="2:13">
      <c r="B148" s="51" t="s">
        <v>124</v>
      </c>
      <c r="C148" s="51"/>
      <c r="D148" s="51"/>
      <c r="E148" s="51"/>
      <c r="F148" s="51"/>
      <c r="G148" s="51"/>
      <c r="H148" s="51"/>
      <c r="I148" s="51"/>
      <c r="J148" s="51"/>
    </row>
    <row r="149" spans="2:13">
      <c r="B149" t="s">
        <v>125</v>
      </c>
    </row>
    <row r="151" spans="2:13">
      <c r="B151" t="s">
        <v>129</v>
      </c>
    </row>
    <row r="152" spans="2:13" ht="15.75" thickBot="1"/>
    <row r="153" spans="2:13">
      <c r="B153" s="52" t="s">
        <v>126</v>
      </c>
      <c r="C153" s="23"/>
      <c r="D153" s="22" t="s">
        <v>130</v>
      </c>
      <c r="E153" s="23"/>
      <c r="F153" s="53"/>
      <c r="G153" s="23" t="s">
        <v>133</v>
      </c>
      <c r="H153" s="23"/>
      <c r="I153" s="23"/>
      <c r="J153" s="23"/>
      <c r="K153" s="23"/>
      <c r="L153" s="23"/>
      <c r="M153" s="24"/>
    </row>
    <row r="154" spans="2:13">
      <c r="B154" s="5"/>
      <c r="C154" s="26"/>
      <c r="D154" s="25" t="s">
        <v>141</v>
      </c>
      <c r="E154" s="26"/>
      <c r="F154" s="54"/>
      <c r="G154" s="26"/>
      <c r="H154" s="26"/>
      <c r="I154" s="26"/>
      <c r="J154" s="26"/>
      <c r="K154" s="26"/>
      <c r="L154" s="26"/>
      <c r="M154" s="27"/>
    </row>
    <row r="155" spans="2:13">
      <c r="B155" s="56" t="s">
        <v>127</v>
      </c>
      <c r="C155" s="57"/>
      <c r="D155" s="58" t="s">
        <v>131</v>
      </c>
      <c r="E155" s="57"/>
      <c r="F155" s="59"/>
      <c r="G155" s="57" t="s">
        <v>135</v>
      </c>
      <c r="H155" s="57"/>
      <c r="I155" s="57"/>
      <c r="J155" s="57"/>
      <c r="K155" s="57"/>
      <c r="L155" s="57"/>
      <c r="M155" s="60"/>
    </row>
    <row r="156" spans="2:13">
      <c r="B156" s="61"/>
      <c r="C156" s="44"/>
      <c r="D156" s="62" t="s">
        <v>139</v>
      </c>
      <c r="E156" s="44"/>
      <c r="F156" s="63"/>
      <c r="G156" s="44" t="s">
        <v>136</v>
      </c>
      <c r="H156" s="44"/>
      <c r="I156" s="44"/>
      <c r="J156" s="44"/>
      <c r="K156" s="44"/>
      <c r="L156" s="44"/>
      <c r="M156" s="64"/>
    </row>
    <row r="157" spans="2:13">
      <c r="B157" s="5" t="s">
        <v>128</v>
      </c>
      <c r="C157" s="26"/>
      <c r="D157" s="25" t="s">
        <v>132</v>
      </c>
      <c r="E157" s="26"/>
      <c r="F157" s="54"/>
      <c r="G157" s="26" t="s">
        <v>137</v>
      </c>
      <c r="H157" s="26"/>
      <c r="I157" s="26"/>
      <c r="J157" s="26"/>
      <c r="K157" s="26"/>
      <c r="L157" s="26"/>
      <c r="M157" s="27"/>
    </row>
    <row r="158" spans="2:13" ht="15.75" thickBot="1">
      <c r="B158" s="7"/>
      <c r="C158" s="20"/>
      <c r="D158" s="19" t="s">
        <v>140</v>
      </c>
      <c r="E158" s="20"/>
      <c r="F158" s="55"/>
      <c r="G158" s="20" t="s">
        <v>138</v>
      </c>
      <c r="H158" s="20"/>
      <c r="I158" s="20"/>
      <c r="J158" s="20"/>
      <c r="K158" s="20"/>
      <c r="L158" s="20"/>
      <c r="M158" s="21"/>
    </row>
    <row r="159" spans="2:13">
      <c r="B159" s="67" t="s">
        <v>151</v>
      </c>
      <c r="D159" s="51"/>
      <c r="E159" s="51"/>
      <c r="F159" s="51"/>
      <c r="G159" s="51"/>
      <c r="H159" s="51"/>
      <c r="I159" s="51"/>
      <c r="J159" s="51"/>
      <c r="K159" s="51"/>
    </row>
    <row r="160" spans="2:13">
      <c r="B160" s="16" t="s">
        <v>149</v>
      </c>
      <c r="D160" s="51"/>
      <c r="E160" s="51"/>
      <c r="F160" s="51"/>
      <c r="G160" s="51"/>
      <c r="H160" s="51"/>
      <c r="I160" s="51"/>
      <c r="J160" s="51"/>
      <c r="K160" s="51"/>
    </row>
    <row r="161" spans="2:15">
      <c r="B161" s="16"/>
      <c r="C161" s="51"/>
      <c r="D161" s="51"/>
      <c r="E161" s="51"/>
      <c r="F161" s="51"/>
      <c r="G161" s="51"/>
      <c r="H161" s="51"/>
      <c r="I161" s="51"/>
      <c r="J161" s="51"/>
      <c r="K161" s="51"/>
    </row>
    <row r="162" spans="2:15">
      <c r="B162" s="51" t="s">
        <v>134</v>
      </c>
    </row>
    <row r="163" spans="2:15">
      <c r="B163" s="51"/>
    </row>
    <row r="164" spans="2:15">
      <c r="B164" s="51" t="s">
        <v>166</v>
      </c>
    </row>
    <row r="165" spans="2:15">
      <c r="B165" s="51" t="s">
        <v>167</v>
      </c>
    </row>
    <row r="166" spans="2:15" ht="15.75" thickBot="1">
      <c r="B166" s="51"/>
    </row>
    <row r="167" spans="2:15" ht="15.75" thickBot="1">
      <c r="B167" s="88" t="s">
        <v>183</v>
      </c>
      <c r="C167" s="89" t="s">
        <v>182</v>
      </c>
      <c r="D167" s="89"/>
      <c r="E167" s="89"/>
      <c r="F167" s="89"/>
      <c r="G167" s="89"/>
      <c r="H167" s="89"/>
      <c r="I167" s="90" t="s">
        <v>184</v>
      </c>
      <c r="J167" s="90" t="s">
        <v>185</v>
      </c>
      <c r="K167" s="90" t="s">
        <v>186</v>
      </c>
      <c r="L167" s="90" t="s">
        <v>187</v>
      </c>
      <c r="M167" s="90" t="s">
        <v>188</v>
      </c>
      <c r="N167" s="90" t="s">
        <v>189</v>
      </c>
      <c r="O167" s="91" t="s">
        <v>212</v>
      </c>
    </row>
    <row r="168" spans="2:15">
      <c r="B168" s="82" t="s">
        <v>168</v>
      </c>
      <c r="C168" s="78"/>
      <c r="D168" s="78"/>
      <c r="E168" s="78"/>
      <c r="F168" s="78"/>
      <c r="G168" s="78"/>
      <c r="H168" s="102"/>
      <c r="I168" s="92"/>
      <c r="J168" s="92"/>
      <c r="K168" s="92"/>
      <c r="L168" s="92"/>
      <c r="M168" s="92"/>
      <c r="N168" s="92"/>
      <c r="O168" s="93"/>
    </row>
    <row r="169" spans="2:15">
      <c r="B169" s="83" t="s">
        <v>175</v>
      </c>
      <c r="C169" s="81" t="s">
        <v>176</v>
      </c>
      <c r="D169" s="81"/>
      <c r="E169" s="81"/>
      <c r="F169" s="81"/>
      <c r="G169" s="80"/>
      <c r="H169" s="80"/>
      <c r="I169" s="94">
        <v>0.75</v>
      </c>
      <c r="J169" s="94">
        <v>0.88</v>
      </c>
      <c r="K169" s="94">
        <v>1</v>
      </c>
      <c r="L169" s="95">
        <v>1.1499999999999999</v>
      </c>
      <c r="M169" s="95">
        <v>1.4</v>
      </c>
      <c r="N169" s="95" t="s">
        <v>177</v>
      </c>
      <c r="O169" s="96">
        <v>0.88</v>
      </c>
    </row>
    <row r="170" spans="2:15">
      <c r="B170" s="83" t="s">
        <v>178</v>
      </c>
      <c r="C170" s="81" t="s">
        <v>179</v>
      </c>
      <c r="D170" s="81"/>
      <c r="E170" s="81"/>
      <c r="F170" s="81"/>
      <c r="G170" s="81"/>
      <c r="H170" s="81"/>
      <c r="I170" s="95" t="s">
        <v>177</v>
      </c>
      <c r="J170" s="97">
        <v>0.94</v>
      </c>
      <c r="K170" s="95">
        <v>1</v>
      </c>
      <c r="L170" s="95">
        <v>1.08</v>
      </c>
      <c r="M170" s="97">
        <v>1.1599999999999999</v>
      </c>
      <c r="N170" s="95" t="s">
        <v>177</v>
      </c>
      <c r="O170" s="96">
        <v>0.94</v>
      </c>
    </row>
    <row r="171" spans="2:15">
      <c r="B171" s="83" t="s">
        <v>180</v>
      </c>
      <c r="C171" s="81" t="s">
        <v>200</v>
      </c>
      <c r="D171" s="81"/>
      <c r="E171" s="81"/>
      <c r="F171" s="81"/>
      <c r="G171" s="81"/>
      <c r="H171" s="81"/>
      <c r="I171" s="97">
        <v>0.7</v>
      </c>
      <c r="J171" s="95">
        <v>0.85</v>
      </c>
      <c r="K171" s="95">
        <v>1</v>
      </c>
      <c r="L171" s="97">
        <v>1.1499999999999999</v>
      </c>
      <c r="M171" s="97">
        <v>1.3</v>
      </c>
      <c r="N171" s="97">
        <v>1.65</v>
      </c>
      <c r="O171" s="98">
        <v>0.85</v>
      </c>
    </row>
    <row r="172" spans="2:15">
      <c r="B172" s="103" t="s">
        <v>181</v>
      </c>
      <c r="C172" s="104"/>
      <c r="D172" s="104"/>
      <c r="E172" s="104"/>
      <c r="F172" s="104"/>
      <c r="G172" s="104"/>
      <c r="H172" s="105"/>
      <c r="I172" s="97"/>
      <c r="J172" s="95"/>
      <c r="K172" s="95"/>
      <c r="L172" s="95"/>
      <c r="M172" s="95"/>
      <c r="N172" s="95"/>
      <c r="O172" s="76"/>
    </row>
    <row r="173" spans="2:15">
      <c r="B173" s="83" t="s">
        <v>190</v>
      </c>
      <c r="C173" s="81" t="s">
        <v>201</v>
      </c>
      <c r="D173" s="81"/>
      <c r="E173" s="81"/>
      <c r="F173" s="81"/>
      <c r="G173" s="81"/>
      <c r="H173" s="81"/>
      <c r="I173" s="97" t="s">
        <v>177</v>
      </c>
      <c r="J173" s="95" t="s">
        <v>177</v>
      </c>
      <c r="K173" s="95">
        <v>1</v>
      </c>
      <c r="L173" s="95">
        <v>1.1100000000000001</v>
      </c>
      <c r="M173" s="95">
        <v>1.3</v>
      </c>
      <c r="N173" s="95">
        <v>1.66</v>
      </c>
      <c r="O173" s="96">
        <v>1</v>
      </c>
    </row>
    <row r="174" spans="2:15">
      <c r="B174" s="83" t="s">
        <v>191</v>
      </c>
      <c r="C174" s="81" t="s">
        <v>203</v>
      </c>
      <c r="D174" s="81"/>
      <c r="E174" s="81"/>
      <c r="F174" s="81"/>
      <c r="G174" s="81"/>
      <c r="H174" s="81"/>
      <c r="I174" s="97" t="s">
        <v>177</v>
      </c>
      <c r="J174" s="95" t="s">
        <v>177</v>
      </c>
      <c r="K174" s="95">
        <v>1</v>
      </c>
      <c r="L174" s="95">
        <v>1.06</v>
      </c>
      <c r="M174" s="95">
        <v>1.21</v>
      </c>
      <c r="N174" s="95">
        <v>1.56</v>
      </c>
      <c r="O174" s="96">
        <v>1</v>
      </c>
    </row>
    <row r="175" spans="2:15">
      <c r="B175" s="83" t="s">
        <v>192</v>
      </c>
      <c r="C175" s="81" t="s">
        <v>202</v>
      </c>
      <c r="D175" s="81"/>
      <c r="E175" s="81"/>
      <c r="F175" s="81"/>
      <c r="G175" s="81"/>
      <c r="H175" s="81"/>
      <c r="I175" s="97" t="s">
        <v>177</v>
      </c>
      <c r="J175" s="95">
        <v>0.87</v>
      </c>
      <c r="K175" s="95">
        <v>1</v>
      </c>
      <c r="L175" s="95">
        <v>1.1499999999999999</v>
      </c>
      <c r="M175" s="95">
        <v>1.3</v>
      </c>
      <c r="N175" s="95" t="s">
        <v>177</v>
      </c>
      <c r="O175" s="96">
        <v>1</v>
      </c>
    </row>
    <row r="176" spans="2:15">
      <c r="B176" s="83" t="s">
        <v>193</v>
      </c>
      <c r="C176" s="81" t="s">
        <v>204</v>
      </c>
      <c r="D176" s="81"/>
      <c r="E176" s="81"/>
      <c r="F176" s="81"/>
      <c r="G176" s="81"/>
      <c r="H176" s="81"/>
      <c r="I176" s="97" t="s">
        <v>177</v>
      </c>
      <c r="J176" s="95">
        <v>0.87</v>
      </c>
      <c r="K176" s="95">
        <v>1</v>
      </c>
      <c r="L176" s="95">
        <v>1.07</v>
      </c>
      <c r="M176" s="95">
        <v>1.1499999999999999</v>
      </c>
      <c r="N176" s="95" t="s">
        <v>177</v>
      </c>
      <c r="O176" s="96">
        <v>1.07</v>
      </c>
    </row>
    <row r="177" spans="2:17">
      <c r="B177" s="103" t="s">
        <v>170</v>
      </c>
      <c r="C177" s="106"/>
      <c r="D177" s="106"/>
      <c r="E177" s="106"/>
      <c r="F177" s="104"/>
      <c r="G177" s="104"/>
      <c r="H177" s="105"/>
      <c r="I177" s="97"/>
      <c r="J177" s="95"/>
      <c r="K177" s="95"/>
      <c r="L177" s="95"/>
      <c r="M177" s="95"/>
      <c r="N177" s="95"/>
      <c r="O177" s="76"/>
    </row>
    <row r="178" spans="2:17">
      <c r="B178" s="83" t="s">
        <v>171</v>
      </c>
      <c r="C178" s="81" t="s">
        <v>194</v>
      </c>
      <c r="D178" s="81"/>
      <c r="E178" s="81"/>
      <c r="F178" s="84"/>
      <c r="G178" s="81"/>
      <c r="H178" s="81"/>
      <c r="I178" s="97">
        <v>1.46</v>
      </c>
      <c r="J178" s="95">
        <v>1.19</v>
      </c>
      <c r="K178" s="95">
        <v>1</v>
      </c>
      <c r="L178" s="97">
        <v>0.86</v>
      </c>
      <c r="M178" s="97">
        <v>0.71</v>
      </c>
      <c r="N178" s="95" t="s">
        <v>177</v>
      </c>
      <c r="O178" s="96">
        <v>1</v>
      </c>
    </row>
    <row r="179" spans="2:17">
      <c r="B179" s="83" t="s">
        <v>196</v>
      </c>
      <c r="C179" s="81" t="s">
        <v>205</v>
      </c>
      <c r="D179" s="81"/>
      <c r="E179" s="81"/>
      <c r="F179" s="81"/>
      <c r="G179" s="81"/>
      <c r="H179" s="81"/>
      <c r="I179" s="97">
        <v>1.29</v>
      </c>
      <c r="J179" s="95">
        <v>1.1299999999999999</v>
      </c>
      <c r="K179" s="95">
        <v>1</v>
      </c>
      <c r="L179" s="97">
        <v>0.91</v>
      </c>
      <c r="M179" s="97">
        <v>0.82</v>
      </c>
      <c r="N179" s="95" t="s">
        <v>177</v>
      </c>
      <c r="O179" s="96">
        <v>1</v>
      </c>
    </row>
    <row r="180" spans="2:17">
      <c r="B180" s="83" t="s">
        <v>197</v>
      </c>
      <c r="C180" s="81" t="s">
        <v>206</v>
      </c>
      <c r="D180" s="81"/>
      <c r="E180" s="81"/>
      <c r="F180" s="81"/>
      <c r="G180" s="81"/>
      <c r="H180" s="81"/>
      <c r="I180" s="97">
        <v>1.42</v>
      </c>
      <c r="J180" s="95">
        <v>1.17</v>
      </c>
      <c r="K180" s="95">
        <v>1</v>
      </c>
      <c r="L180" s="97">
        <v>0.86</v>
      </c>
      <c r="M180" s="97">
        <v>0.7</v>
      </c>
      <c r="N180" s="95" t="s">
        <v>177</v>
      </c>
      <c r="O180" s="96">
        <v>1</v>
      </c>
    </row>
    <row r="181" spans="2:17">
      <c r="B181" s="83" t="s">
        <v>198</v>
      </c>
      <c r="C181" s="81" t="s">
        <v>207</v>
      </c>
      <c r="D181" s="81"/>
      <c r="E181" s="81"/>
      <c r="F181" s="81"/>
      <c r="G181" s="81"/>
      <c r="H181" s="81"/>
      <c r="I181" s="97">
        <v>1.21</v>
      </c>
      <c r="J181" s="95">
        <v>1.1000000000000001</v>
      </c>
      <c r="K181" s="95">
        <v>1</v>
      </c>
      <c r="L181" s="97">
        <v>0.9</v>
      </c>
      <c r="M181" s="95" t="s">
        <v>177</v>
      </c>
      <c r="N181" s="95" t="s">
        <v>177</v>
      </c>
      <c r="O181" s="96">
        <v>1</v>
      </c>
    </row>
    <row r="182" spans="2:17">
      <c r="B182" s="83" t="s">
        <v>199</v>
      </c>
      <c r="C182" s="84" t="s">
        <v>208</v>
      </c>
      <c r="D182" s="81"/>
      <c r="E182" s="81"/>
      <c r="F182" s="81"/>
      <c r="G182" s="81"/>
      <c r="H182" s="81"/>
      <c r="I182" s="97">
        <v>1.1399999999999999</v>
      </c>
      <c r="J182" s="95">
        <v>1.07</v>
      </c>
      <c r="K182" s="95">
        <v>1</v>
      </c>
      <c r="L182" s="97">
        <v>0.95</v>
      </c>
      <c r="M182" s="95" t="s">
        <v>177</v>
      </c>
      <c r="N182" s="95" t="s">
        <v>177</v>
      </c>
      <c r="O182" s="96">
        <v>0.95</v>
      </c>
    </row>
    <row r="183" spans="2:17">
      <c r="B183" s="103" t="s">
        <v>169</v>
      </c>
      <c r="C183" s="104"/>
      <c r="D183" s="104"/>
      <c r="E183" s="104"/>
      <c r="F183" s="104"/>
      <c r="G183" s="104"/>
      <c r="H183" s="105"/>
      <c r="I183" s="97"/>
      <c r="J183" s="95"/>
      <c r="K183" s="95"/>
      <c r="L183" s="95"/>
      <c r="M183" s="95"/>
      <c r="N183" s="95"/>
      <c r="O183" s="76"/>
    </row>
    <row r="184" spans="2:17">
      <c r="B184" s="74" t="s">
        <v>195</v>
      </c>
      <c r="C184" s="16" t="s">
        <v>209</v>
      </c>
      <c r="D184" s="81"/>
      <c r="E184" s="81"/>
      <c r="F184" s="81"/>
      <c r="G184" s="81"/>
      <c r="H184" s="81"/>
      <c r="I184" s="97">
        <v>1.24</v>
      </c>
      <c r="J184" s="95">
        <v>1.1000000000000001</v>
      </c>
      <c r="K184" s="95">
        <v>1</v>
      </c>
      <c r="L184" s="97">
        <v>0.91</v>
      </c>
      <c r="M184" s="97">
        <v>0.82</v>
      </c>
      <c r="N184" s="95" t="s">
        <v>177</v>
      </c>
      <c r="O184" s="96">
        <v>1</v>
      </c>
    </row>
    <row r="185" spans="2:17">
      <c r="B185" s="5" t="s">
        <v>172</v>
      </c>
      <c r="C185" s="81" t="s">
        <v>210</v>
      </c>
      <c r="D185" s="81"/>
      <c r="E185" s="81"/>
      <c r="F185" s="81"/>
      <c r="G185" s="81"/>
      <c r="H185" s="81"/>
      <c r="I185" s="97">
        <v>1.24</v>
      </c>
      <c r="J185" s="95">
        <v>1.1000000000000001</v>
      </c>
      <c r="K185" s="95">
        <v>1</v>
      </c>
      <c r="L185" s="97">
        <v>0.91</v>
      </c>
      <c r="M185" s="97">
        <v>0.83</v>
      </c>
      <c r="N185" s="95" t="s">
        <v>177</v>
      </c>
      <c r="O185" s="96">
        <v>0.83</v>
      </c>
    </row>
    <row r="186" spans="2:17" ht="15.75" thickBot="1">
      <c r="B186" s="7" t="s">
        <v>173</v>
      </c>
      <c r="C186" s="85" t="s">
        <v>211</v>
      </c>
      <c r="D186" s="85"/>
      <c r="E186" s="85"/>
      <c r="F186" s="85"/>
      <c r="G186" s="85"/>
      <c r="H186" s="85"/>
      <c r="I186" s="99">
        <v>1.23</v>
      </c>
      <c r="J186" s="100">
        <v>1.08</v>
      </c>
      <c r="K186" s="100">
        <v>1</v>
      </c>
      <c r="L186" s="99">
        <v>1.04</v>
      </c>
      <c r="M186" s="100">
        <v>1.1000000000000001</v>
      </c>
      <c r="N186" s="100" t="s">
        <v>177</v>
      </c>
      <c r="O186" s="101">
        <v>1</v>
      </c>
    </row>
    <row r="187" spans="2:17" ht="15.75" thickBot="1">
      <c r="B187" s="33"/>
      <c r="C187" s="86"/>
      <c r="D187" s="86"/>
      <c r="E187" s="86"/>
      <c r="F187" s="87"/>
      <c r="G187" s="87"/>
      <c r="H187" s="87"/>
      <c r="I187" s="87"/>
      <c r="J187" s="75"/>
      <c r="K187" s="75"/>
      <c r="L187" s="75"/>
      <c r="M187" s="75"/>
      <c r="N187" s="79" t="s">
        <v>213</v>
      </c>
      <c r="O187" s="160">
        <f>PRODUCT(O169:O186)</f>
        <v>0.59321882839999984</v>
      </c>
    </row>
    <row r="188" spans="2:17">
      <c r="F188" s="51"/>
      <c r="G188" s="51"/>
      <c r="H188" s="51"/>
      <c r="I188" s="51"/>
    </row>
    <row r="189" spans="2:17">
      <c r="B189" s="71"/>
      <c r="C189" s="71"/>
      <c r="D189" s="71"/>
      <c r="E189" s="71"/>
      <c r="F189" s="71"/>
      <c r="G189" s="77"/>
      <c r="H189" s="71"/>
      <c r="I189" s="80"/>
      <c r="J189" s="51"/>
      <c r="K189" s="51"/>
      <c r="L189" s="51"/>
      <c r="M189" s="51"/>
      <c r="N189" s="51"/>
      <c r="O189" s="51"/>
      <c r="P189" s="51"/>
      <c r="Q189" s="51"/>
    </row>
    <row r="190" spans="2:17">
      <c r="B190" s="70" t="s">
        <v>130</v>
      </c>
      <c r="C190" s="70"/>
      <c r="D190" s="70"/>
      <c r="E190" s="70"/>
      <c r="F190" s="70"/>
      <c r="G190" s="77"/>
      <c r="H190" s="70"/>
    </row>
    <row r="191" spans="2:17">
      <c r="B191" s="70" t="s">
        <v>141</v>
      </c>
      <c r="C191" s="70"/>
      <c r="D191" s="70"/>
      <c r="E191" s="70"/>
      <c r="F191" s="70"/>
      <c r="G191" s="77"/>
      <c r="H191" s="70"/>
    </row>
    <row r="192" spans="2:17">
      <c r="B192" s="70"/>
      <c r="C192" s="70"/>
      <c r="D192" s="70"/>
      <c r="E192" s="70"/>
      <c r="F192" s="70"/>
      <c r="G192" s="77"/>
      <c r="H192" s="70"/>
    </row>
    <row r="193" spans="2:17">
      <c r="B193" t="s">
        <v>146</v>
      </c>
    </row>
    <row r="194" spans="2:17" ht="15.75" thickBot="1"/>
    <row r="195" spans="2:17" ht="15.75" thickBot="1">
      <c r="C195" s="111" t="s">
        <v>94</v>
      </c>
      <c r="D195" s="109"/>
      <c r="E195" s="110"/>
    </row>
    <row r="196" spans="2:17">
      <c r="B196" s="65" t="s">
        <v>142</v>
      </c>
      <c r="C196" s="42">
        <f xml:space="preserve"> 2.4 * POWER(C198, 1.05) * C197</f>
        <v>10.543322263033808</v>
      </c>
      <c r="D196" t="s">
        <v>157</v>
      </c>
      <c r="F196" s="69" t="s">
        <v>150</v>
      </c>
    </row>
    <row r="197" spans="2:17">
      <c r="B197" s="65" t="s">
        <v>147</v>
      </c>
      <c r="C197" s="163">
        <f>O187</f>
        <v>0.59321882839999984</v>
      </c>
      <c r="D197" s="51"/>
      <c r="F197" s="69" t="s">
        <v>116</v>
      </c>
    </row>
    <row r="198" spans="2:17">
      <c r="B198" s="65" t="s">
        <v>148</v>
      </c>
      <c r="C198" s="163">
        <f>G122*60/1000</f>
        <v>6.7320000000000011</v>
      </c>
      <c r="D198" s="51" t="s">
        <v>174</v>
      </c>
      <c r="F198" s="69" t="s">
        <v>153</v>
      </c>
    </row>
    <row r="199" spans="2:17">
      <c r="B199" s="66" t="s">
        <v>143</v>
      </c>
      <c r="C199" s="163">
        <f xml:space="preserve"> 2.5 * POWER(C196, 0.38)</f>
        <v>6.118873172113358</v>
      </c>
      <c r="D199" s="51" t="s">
        <v>156</v>
      </c>
      <c r="F199" s="69" t="s">
        <v>144</v>
      </c>
    </row>
    <row r="200" spans="2:17">
      <c r="B200" s="66" t="s">
        <v>145</v>
      </c>
      <c r="C200" s="163">
        <f>C196/C199</f>
        <v>1.7230823333754961</v>
      </c>
      <c r="D200" s="51" t="s">
        <v>155</v>
      </c>
      <c r="F200" s="69" t="s">
        <v>152</v>
      </c>
    </row>
    <row r="201" spans="2:17">
      <c r="B201" s="66"/>
      <c r="C201" s="70"/>
      <c r="F201" s="70"/>
    </row>
    <row r="202" spans="2:17">
      <c r="B202" s="72" t="s">
        <v>158</v>
      </c>
      <c r="C202" s="70"/>
      <c r="D202">
        <f>19*8</f>
        <v>152</v>
      </c>
      <c r="E202" t="s">
        <v>159</v>
      </c>
      <c r="J202" s="51"/>
      <c r="K202" s="51"/>
      <c r="L202" s="16"/>
      <c r="M202" s="51"/>
      <c r="N202" s="51"/>
      <c r="O202" s="51"/>
      <c r="P202" s="51"/>
      <c r="Q202" s="51"/>
    </row>
    <row r="203" spans="2:17">
      <c r="C203" s="70"/>
      <c r="E203" s="66" t="s">
        <v>161</v>
      </c>
      <c r="F203">
        <v>15</v>
      </c>
      <c r="G203" t="s">
        <v>160</v>
      </c>
    </row>
    <row r="204" spans="2:17">
      <c r="B204" s="72"/>
      <c r="E204" s="65" t="s">
        <v>162</v>
      </c>
      <c r="F204">
        <v>20</v>
      </c>
      <c r="G204" t="s">
        <v>160</v>
      </c>
    </row>
    <row r="205" spans="2:17" ht="15.75" thickBot="1">
      <c r="B205" s="72"/>
      <c r="C205" s="70"/>
      <c r="F205" s="70"/>
    </row>
    <row r="206" spans="2:17" ht="15.75" thickBot="1">
      <c r="B206" s="72"/>
      <c r="C206" s="70"/>
      <c r="E206" s="65" t="s">
        <v>165</v>
      </c>
      <c r="F206" s="111" t="s">
        <v>94</v>
      </c>
      <c r="G206" s="109"/>
      <c r="H206" s="110"/>
    </row>
    <row r="207" spans="2:17">
      <c r="B207" s="72"/>
      <c r="C207" s="70"/>
      <c r="E207" s="65" t="s">
        <v>163</v>
      </c>
      <c r="F207" s="112">
        <f>F203*D202*C200*C199</f>
        <v>24038.774759717086</v>
      </c>
      <c r="G207" s="113"/>
      <c r="H207" s="113"/>
      <c r="I207" s="69"/>
    </row>
    <row r="208" spans="2:17">
      <c r="B208" s="72"/>
      <c r="C208" s="70"/>
      <c r="E208" s="65" t="s">
        <v>164</v>
      </c>
      <c r="F208" s="107">
        <f>F204*D202*C199*C200</f>
        <v>32051.69967962278</v>
      </c>
      <c r="G208" s="108"/>
      <c r="H208" s="108"/>
      <c r="I208" s="69"/>
    </row>
    <row r="209" spans="2:16">
      <c r="B209" s="72"/>
      <c r="C209" s="70"/>
      <c r="E209" s="65"/>
      <c r="F209" s="73"/>
      <c r="G209" s="73"/>
      <c r="H209" s="73"/>
      <c r="I209" s="73"/>
      <c r="J209" s="73"/>
      <c r="K209" s="73"/>
      <c r="L209" s="70"/>
    </row>
    <row r="210" spans="2:16">
      <c r="B210" s="72" t="s">
        <v>214</v>
      </c>
      <c r="C210" s="16"/>
      <c r="D210" s="51"/>
      <c r="E210" s="161"/>
      <c r="F210" s="162"/>
      <c r="G210" s="162"/>
      <c r="H210" s="162"/>
      <c r="I210" s="162"/>
      <c r="J210" s="162"/>
      <c r="K210" s="162"/>
      <c r="L210" s="16"/>
      <c r="M210" s="51"/>
      <c r="N210" s="51"/>
      <c r="O210" s="51"/>
      <c r="P210" s="51"/>
    </row>
    <row r="211" spans="2:16">
      <c r="B211" s="72" t="s">
        <v>219</v>
      </c>
      <c r="C211" s="16"/>
      <c r="D211" s="51"/>
      <c r="E211" s="161"/>
      <c r="F211" s="162"/>
      <c r="G211" s="162"/>
      <c r="H211" s="162"/>
      <c r="I211" s="162"/>
      <c r="J211" s="162"/>
      <c r="K211" s="162"/>
      <c r="L211" s="16"/>
      <c r="M211" s="51"/>
      <c r="N211" s="51"/>
      <c r="O211" s="51"/>
      <c r="P211" s="51"/>
    </row>
    <row r="212" spans="2:16">
      <c r="B212" s="72" t="s">
        <v>217</v>
      </c>
      <c r="C212" s="16"/>
      <c r="D212" s="51"/>
      <c r="E212" s="161"/>
      <c r="F212" s="162"/>
      <c r="G212" s="162"/>
      <c r="H212" s="162"/>
      <c r="I212" s="162"/>
      <c r="J212" s="162"/>
      <c r="K212" s="162"/>
      <c r="L212" s="16"/>
      <c r="M212" s="51"/>
      <c r="N212" s="51"/>
      <c r="O212" s="51"/>
      <c r="P212" s="51"/>
    </row>
    <row r="213" spans="2:16">
      <c r="B213" s="72" t="s">
        <v>215</v>
      </c>
      <c r="C213" s="16"/>
      <c r="D213" s="51"/>
      <c r="E213" s="161"/>
      <c r="F213" s="162"/>
      <c r="G213" s="162"/>
      <c r="H213" s="162"/>
      <c r="I213" s="162"/>
      <c r="J213" s="162"/>
      <c r="K213" s="162"/>
      <c r="L213" s="16"/>
      <c r="M213" s="51"/>
      <c r="N213" s="51"/>
      <c r="O213" s="51"/>
      <c r="P213" s="51"/>
    </row>
    <row r="214" spans="2:16">
      <c r="B214" s="72" t="s">
        <v>216</v>
      </c>
      <c r="C214" s="16"/>
      <c r="D214" s="51"/>
      <c r="E214" s="161"/>
      <c r="F214" s="162"/>
      <c r="G214" s="162"/>
      <c r="H214" s="162"/>
      <c r="I214" s="162"/>
      <c r="J214" s="162"/>
      <c r="K214" s="162"/>
      <c r="L214" s="16"/>
      <c r="M214" s="51"/>
      <c r="N214" s="51"/>
      <c r="O214" s="51"/>
      <c r="P214" s="51"/>
    </row>
    <row r="215" spans="2:16">
      <c r="B215" s="72" t="s">
        <v>218</v>
      </c>
      <c r="C215" s="16"/>
      <c r="D215" s="51"/>
      <c r="E215" s="161"/>
      <c r="F215" s="162"/>
      <c r="G215" s="162"/>
      <c r="H215" s="162"/>
      <c r="I215" s="162"/>
      <c r="J215" s="162"/>
      <c r="K215" s="162"/>
      <c r="L215" s="16"/>
      <c r="M215" s="51"/>
      <c r="N215" s="51"/>
      <c r="O215" s="51"/>
      <c r="P215" s="51"/>
    </row>
    <row r="216" spans="2:16">
      <c r="B216" s="72" t="s">
        <v>220</v>
      </c>
      <c r="C216" s="16"/>
      <c r="D216" s="51"/>
      <c r="E216" s="161"/>
      <c r="F216" s="162"/>
      <c r="G216" s="162"/>
      <c r="H216" s="162"/>
      <c r="I216" s="162"/>
      <c r="J216" s="162"/>
      <c r="K216" s="162"/>
      <c r="L216" s="16"/>
      <c r="M216" s="51"/>
      <c r="N216" s="51"/>
      <c r="O216" s="51"/>
      <c r="P216" s="51"/>
    </row>
    <row r="217" spans="2:16">
      <c r="B217" s="72"/>
      <c r="C217" s="16"/>
      <c r="D217" s="51"/>
      <c r="E217" s="161"/>
      <c r="F217" s="162"/>
      <c r="G217" s="162"/>
      <c r="H217" s="162"/>
      <c r="I217" s="162"/>
      <c r="J217" s="162"/>
      <c r="K217" s="162"/>
      <c r="L217" s="16"/>
      <c r="M217" s="51"/>
      <c r="N217" s="51"/>
      <c r="O217" s="51"/>
      <c r="P217" s="51"/>
    </row>
    <row r="218" spans="2:16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  <row r="219" spans="2:16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</row>
  </sheetData>
  <mergeCells count="82">
    <mergeCell ref="H17:I17"/>
    <mergeCell ref="F17:G17"/>
    <mergeCell ref="D17:E17"/>
    <mergeCell ref="B17:C17"/>
    <mergeCell ref="H22:I22"/>
    <mergeCell ref="H21:I21"/>
    <mergeCell ref="H18:I18"/>
    <mergeCell ref="H19:I19"/>
    <mergeCell ref="H20:I20"/>
    <mergeCell ref="F22:G22"/>
    <mergeCell ref="F21:G21"/>
    <mergeCell ref="F20:G20"/>
    <mergeCell ref="F19:G19"/>
    <mergeCell ref="F18:G18"/>
    <mergeCell ref="B18:C18"/>
    <mergeCell ref="B19:C19"/>
    <mergeCell ref="C103:E103"/>
    <mergeCell ref="B8:C8"/>
    <mergeCell ref="B10:C10"/>
    <mergeCell ref="B9:C9"/>
    <mergeCell ref="B7:C7"/>
    <mergeCell ref="B20:C20"/>
    <mergeCell ref="B21:C21"/>
    <mergeCell ref="C98:E98"/>
    <mergeCell ref="C99:E99"/>
    <mergeCell ref="C100:E100"/>
    <mergeCell ref="C101:E101"/>
    <mergeCell ref="C102:E102"/>
    <mergeCell ref="B6:C6"/>
    <mergeCell ref="C97:E97"/>
    <mergeCell ref="C91:E91"/>
    <mergeCell ref="B22:C22"/>
    <mergeCell ref="D22:E22"/>
    <mergeCell ref="D21:E21"/>
    <mergeCell ref="D20:E20"/>
    <mergeCell ref="D19:E19"/>
    <mergeCell ref="D18:E18"/>
    <mergeCell ref="C110:E110"/>
    <mergeCell ref="F97:O97"/>
    <mergeCell ref="F98:O98"/>
    <mergeCell ref="F99:O99"/>
    <mergeCell ref="F100:O100"/>
    <mergeCell ref="F101:O101"/>
    <mergeCell ref="F102:O102"/>
    <mergeCell ref="F103:O103"/>
    <mergeCell ref="F104:O104"/>
    <mergeCell ref="F105:O105"/>
    <mergeCell ref="C104:E104"/>
    <mergeCell ref="C105:E105"/>
    <mergeCell ref="C106:E106"/>
    <mergeCell ref="C107:E107"/>
    <mergeCell ref="C108:E108"/>
    <mergeCell ref="C109:E109"/>
    <mergeCell ref="F106:O106"/>
    <mergeCell ref="F107:O107"/>
    <mergeCell ref="F108:O108"/>
    <mergeCell ref="F109:O109"/>
    <mergeCell ref="F110:O110"/>
    <mergeCell ref="F96:O96"/>
    <mergeCell ref="C96:E96"/>
    <mergeCell ref="B28:C28"/>
    <mergeCell ref="B35:C35"/>
    <mergeCell ref="B42:C42"/>
    <mergeCell ref="B49:C49"/>
    <mergeCell ref="B56:C56"/>
    <mergeCell ref="C70:D70"/>
    <mergeCell ref="C71:D71"/>
    <mergeCell ref="C86:E86"/>
    <mergeCell ref="C87:E87"/>
    <mergeCell ref="C88:E88"/>
    <mergeCell ref="C89:E89"/>
    <mergeCell ref="C90:E90"/>
    <mergeCell ref="C195:E195"/>
    <mergeCell ref="G122:H122"/>
    <mergeCell ref="B111:O111"/>
    <mergeCell ref="B112:O112"/>
    <mergeCell ref="G119:H119"/>
    <mergeCell ref="G120:H120"/>
    <mergeCell ref="G121:H121"/>
    <mergeCell ref="F206:H206"/>
    <mergeCell ref="F207:H207"/>
    <mergeCell ref="F208:H2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2015-07-26T08:11:37Z</dcterms:created>
  <dcterms:modified xsi:type="dcterms:W3CDTF">2015-08-09T21:22:20Z</dcterms:modified>
</cp:coreProperties>
</file>