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w/Documents/WORK/СЕКРЕТАР/НАВАНТАЖЕННЯ/K3 K4/16-17/"/>
    </mc:Choice>
  </mc:AlternateContent>
  <bookViews>
    <workbookView xWindow="80" yWindow="660" windowWidth="37040" windowHeight="19320" activeTab="1"/>
  </bookViews>
  <sheets>
    <sheet name="Лист1" sheetId="4" r:id="rId1"/>
    <sheet name="Лист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3" l="1"/>
  <c r="P39" i="3"/>
  <c r="L39" i="3"/>
  <c r="S35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10" i="3"/>
  <c r="R35" i="3"/>
  <c r="M35" i="3"/>
  <c r="R12" i="3"/>
  <c r="Y96" i="4"/>
  <c r="Z96" i="4"/>
  <c r="AA96" i="4"/>
  <c r="AB96" i="4"/>
  <c r="AC96" i="4"/>
  <c r="AD96" i="4"/>
  <c r="AE96" i="4"/>
  <c r="AF96" i="4"/>
  <c r="AG96" i="4"/>
  <c r="AH96" i="4"/>
  <c r="AI96" i="4"/>
  <c r="AJ96" i="4"/>
  <c r="X96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X95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3" i="4"/>
  <c r="X14" i="4"/>
  <c r="AJ14" i="4"/>
  <c r="X15" i="4"/>
  <c r="AJ15" i="4"/>
  <c r="X16" i="4"/>
  <c r="AJ16" i="4"/>
  <c r="X17" i="4"/>
  <c r="AJ17" i="4"/>
  <c r="X18" i="4"/>
  <c r="AJ18" i="4"/>
  <c r="X19" i="4"/>
  <c r="AJ19" i="4"/>
  <c r="X20" i="4"/>
  <c r="AJ20" i="4"/>
  <c r="X21" i="4"/>
  <c r="AJ21" i="4"/>
  <c r="X22" i="4"/>
  <c r="AJ22" i="4"/>
  <c r="X23" i="4"/>
  <c r="AJ23" i="4"/>
  <c r="X24" i="4"/>
  <c r="AJ24" i="4"/>
  <c r="X25" i="4"/>
  <c r="AJ25" i="4"/>
  <c r="X26" i="4"/>
  <c r="AJ26" i="4"/>
  <c r="X27" i="4"/>
  <c r="AJ27" i="4"/>
  <c r="X28" i="4"/>
  <c r="AJ28" i="4"/>
  <c r="X29" i="4"/>
  <c r="AJ29" i="4"/>
  <c r="X30" i="4"/>
  <c r="AJ30" i="4"/>
  <c r="X31" i="4"/>
  <c r="AJ31" i="4"/>
  <c r="X32" i="4"/>
  <c r="AJ32" i="4"/>
  <c r="X33" i="4"/>
  <c r="AJ33" i="4"/>
  <c r="X34" i="4"/>
  <c r="AJ34" i="4"/>
  <c r="X35" i="4"/>
  <c r="AJ35" i="4"/>
  <c r="X36" i="4"/>
  <c r="AJ36" i="4"/>
  <c r="X37" i="4"/>
  <c r="AJ37" i="4"/>
  <c r="X38" i="4"/>
  <c r="AJ38" i="4"/>
  <c r="X39" i="4"/>
  <c r="AJ39" i="4"/>
  <c r="X40" i="4"/>
  <c r="AJ40" i="4"/>
  <c r="X41" i="4"/>
  <c r="AJ41" i="4"/>
  <c r="X42" i="4"/>
  <c r="AJ42" i="4"/>
  <c r="X43" i="4"/>
  <c r="AJ43" i="4"/>
  <c r="X44" i="4"/>
  <c r="AJ44" i="4"/>
  <c r="X45" i="4"/>
  <c r="AJ45" i="4"/>
  <c r="X46" i="4"/>
  <c r="AJ46" i="4"/>
  <c r="X47" i="4"/>
  <c r="AJ47" i="4"/>
  <c r="X48" i="4"/>
  <c r="AJ48" i="4"/>
  <c r="X49" i="4"/>
  <c r="AJ49" i="4"/>
  <c r="X50" i="4"/>
  <c r="AJ50" i="4"/>
  <c r="X51" i="4"/>
  <c r="AJ51" i="4"/>
  <c r="AJ53" i="4"/>
  <c r="X53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S6" i="3"/>
  <c r="S8" i="3"/>
  <c r="S9" i="3"/>
  <c r="S7" i="3"/>
  <c r="S5" i="3"/>
</calcChain>
</file>

<file path=xl/sharedStrings.xml><?xml version="1.0" encoding="utf-8"?>
<sst xmlns="http://schemas.openxmlformats.org/spreadsheetml/2006/main" count="279" uniqueCount="233">
  <si>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</si>
  <si>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</si>
  <si>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</si>
  <si>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</si>
  <si>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</si>
  <si>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</si>
  <si>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</si>
  <si>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</si>
  <si>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</si>
  <si>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</si>
  <si>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</si>
  <si>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</si>
  <si>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</si>
  <si>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</si>
  <si>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</si>
  <si>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</si>
  <si>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</si>
  <si>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</si>
  <si>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</si>
  <si>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</si>
  <si>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</si>
  <si>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</si>
  <si>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</si>
  <si>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</si>
  <si>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</si>
  <si>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Всього за навчальний рік:</t>
  </si>
  <si>
    <t>14.</t>
  </si>
  <si>
    <t>15.</t>
  </si>
  <si>
    <t>зі студентами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</si>
  <si>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</si>
  <si>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</si>
  <si>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</si>
  <si>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</si>
  <si>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</si>
  <si>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</si>
  <si>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</si>
  <si>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</si>
  <si>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</si>
  <si>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</si>
  <si>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з магістрами</t>
  </si>
  <si>
    <t>16.</t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</si>
  <si>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</si>
  <si>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</si>
  <si>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</si>
  <si>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</si>
  <si>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</si>
  <si>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</si>
  <si>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</si>
  <si>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>Разом за I семестр:</t>
  </si>
  <si>
    <t>Разом за II семестр:</t>
  </si>
  <si>
    <t xml:space="preserve">    (підпис)</t>
  </si>
  <si>
    <t>Форма № К-3-Б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</si>
  <si>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</si>
  <si>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</si>
  <si>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</si>
  <si>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</si>
  <si>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</si>
  <si>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</si>
  <si>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</si>
  <si>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t>Бюджетні</t>
  </si>
  <si>
    <t>Б</t>
  </si>
  <si>
    <t>К</t>
  </si>
  <si>
    <t>БК</t>
  </si>
  <si>
    <t>КК</t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</si>
  <si>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</si>
  <si>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Роб.
в ДЕК</t>
  </si>
  <si>
    <t>екзам.усний</t>
  </si>
  <si>
    <t>захист дипл.</t>
  </si>
  <si>
    <t>екзамен</t>
  </si>
  <si>
    <t>навчальною</t>
  </si>
  <si>
    <t>виробничою</t>
  </si>
  <si>
    <t>Керівництво
практикою</t>
  </si>
  <si>
    <t>лекції</t>
  </si>
  <si>
    <t>Заняття
з аспіран-
тами</t>
  </si>
  <si>
    <t>консульт.,реценз.,екз.</t>
  </si>
  <si>
    <t>-</t>
  </si>
  <si>
    <t>Індивідуальні
заняття</t>
  </si>
  <si>
    <t>Всього
за рік</t>
  </si>
  <si>
    <t>23.</t>
  </si>
  <si>
    <t>24.</t>
  </si>
  <si>
    <t>25.</t>
  </si>
  <si>
    <t>26.</t>
  </si>
  <si>
    <t>27.</t>
  </si>
  <si>
    <t>К-сть 
студ.
бюдж</t>
  </si>
  <si>
    <t>Шифр
груп</t>
  </si>
  <si>
    <t>Всього
годин</t>
  </si>
  <si>
    <t>Норма
в годинах</t>
  </si>
  <si>
    <t>+</t>
  </si>
  <si>
    <t>=</t>
  </si>
  <si>
    <t>Фак.
(Інст.)</t>
  </si>
  <si>
    <t>семінари, практич.зан.</t>
  </si>
  <si>
    <t>переддиплом.</t>
  </si>
  <si>
    <t>екз.письмов.</t>
  </si>
  <si>
    <t>Розрахунок  навчального  навантаження</t>
  </si>
  <si>
    <t>28.</t>
  </si>
  <si>
    <t>29.</t>
  </si>
  <si>
    <t>12.</t>
  </si>
  <si>
    <t>Консультування
перед держ.екзам.</t>
  </si>
  <si>
    <t>4хГ+0,5на1студ.</t>
  </si>
  <si>
    <t xml:space="preserve"> 30 х Т х Г</t>
  </si>
  <si>
    <t xml:space="preserve"> 10 х Т х Г</t>
  </si>
  <si>
    <t xml:space="preserve"> 1 х Т на 1студ.</t>
  </si>
  <si>
    <t xml:space="preserve"> 2 х Г х ДЦ</t>
  </si>
  <si>
    <t xml:space="preserve"> 25 за сем.</t>
  </si>
  <si>
    <t>0,5 х d на 1студ.</t>
  </si>
  <si>
    <t>12,5 за сем.</t>
  </si>
  <si>
    <t xml:space="preserve"> 2       на 1 студ.</t>
  </si>
  <si>
    <t xml:space="preserve"> 3       на 1 студ.</t>
  </si>
  <si>
    <t xml:space="preserve"> 4       на 1 студ.</t>
  </si>
  <si>
    <t xml:space="preserve">    на 1 студ.</t>
  </si>
  <si>
    <t>Бюдж.
групи</t>
  </si>
  <si>
    <t>Контр.
групи</t>
  </si>
  <si>
    <t xml:space="preserve">                                         Разом навчальне навантаження кафедри:</t>
  </si>
  <si>
    <t>18.</t>
  </si>
  <si>
    <t>0,2xNxГ/15</t>
  </si>
  <si>
    <t>Кафедра    Автоматики та управлiння в технiчних системах</t>
  </si>
  <si>
    <t>ВІДПОВІДНО РОБОЧИМ НАВЧАЛЬНИМ ПЛАНАМ на 2016/2017 н.р.</t>
  </si>
  <si>
    <t>Форма навчання:  заочна / звичайний, за держбюджетом</t>
  </si>
  <si>
    <t>ІА-з51с</t>
  </si>
  <si>
    <r>
      <t>Примітка:</t>
    </r>
    <r>
      <rPr>
        <sz val="10"/>
        <rFont val="Arial Narrow"/>
      </rPr>
      <t xml:space="preserve"> Т - к-сть тижнів; Г - к-сть бюдж.груп; ДЦ - к-сть дисциплін, з яких запровадж.держ.екз.; d - к-сть членів ДЕК з даної кафедри, N - обсяг дисципліни «Наукові дослідження за темою магістерської підготовки»</t>
    </r>
  </si>
  <si>
    <r>
      <t xml:space="preserve">                 II. Інші види навчальної роботи кафедри (</t>
    </r>
    <r>
      <rPr>
        <sz val="12"/>
        <rFont val="Arial Narrow"/>
      </rPr>
      <t>продовження форми № К-3-Б</t>
    </r>
    <r>
      <rPr>
        <b/>
        <sz val="12"/>
        <rFont val="Arial Narrow"/>
      </rPr>
      <t>)</t>
    </r>
  </si>
  <si>
    <r>
      <t xml:space="preserve">I </t>
    </r>
    <r>
      <rPr>
        <sz val="12"/>
        <rFont val="Arial Narrow"/>
      </rPr>
      <t>(Викладання.дисц.каф.)</t>
    </r>
  </si>
  <si>
    <r>
      <t>II</t>
    </r>
    <r>
      <rPr>
        <sz val="12"/>
        <rFont val="Arial Narrow"/>
      </rPr>
      <t xml:space="preserve"> (Інші види навч.роб.)  </t>
    </r>
  </si>
  <si>
    <t>ФІОТ</t>
  </si>
  <si>
    <r>
      <t xml:space="preserve">Обсяг дисципліни за семестр,
</t>
    </r>
    <r>
      <rPr>
        <b/>
        <sz val="12"/>
        <rFont val="Arial Narrow"/>
      </rPr>
      <t>N</t>
    </r>
    <r>
      <rPr>
        <sz val="12"/>
        <rFont val="Arial Narrow"/>
      </rPr>
      <t xml:space="preserve"> годин</t>
    </r>
  </si>
  <si>
    <r>
      <t xml:space="preserve">Кількість бюджетних потоків, </t>
    </r>
    <r>
      <rPr>
        <b/>
        <sz val="12"/>
        <rFont val="Arial Narrow"/>
      </rPr>
      <t>Р</t>
    </r>
  </si>
  <si>
    <r>
      <t xml:space="preserve">Академ. контрактні, </t>
    </r>
    <r>
      <rPr>
        <b/>
        <sz val="12"/>
        <rFont val="Arial Narrow"/>
      </rPr>
      <t>ГК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</si>
  <si>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х </t>
    </r>
    <r>
      <rPr>
        <b/>
        <sz val="12"/>
        <rFont val="Arial Narrow"/>
      </rPr>
      <t>Р</t>
    </r>
  </si>
  <si>
    <r>
      <t xml:space="preserve">Практ.заняття, комп.практики
 (семінари), </t>
    </r>
    <r>
      <rPr>
        <b/>
        <sz val="12"/>
        <rFont val="Arial Narrow"/>
      </rPr>
      <t>П</t>
    </r>
    <r>
      <rPr>
        <sz val="12"/>
        <rFont val="Arial Narrow"/>
      </rPr>
      <t xml:space="preserve"> х </t>
    </r>
    <r>
      <rPr>
        <b/>
        <sz val="12"/>
        <rFont val="Arial Narrow"/>
      </rPr>
      <t>ГП</t>
    </r>
  </si>
  <si>
    <r>
      <t xml:space="preserve">Лаб.заняття,
</t>
    </r>
    <r>
      <rPr>
        <b/>
        <sz val="12"/>
        <rFont val="Arial Narrow"/>
      </rPr>
      <t xml:space="preserve">L </t>
    </r>
    <r>
      <rPr>
        <sz val="12"/>
        <rFont val="Arial Narrow"/>
      </rPr>
      <t xml:space="preserve">х </t>
    </r>
    <r>
      <rPr>
        <b/>
        <sz val="12"/>
        <rFont val="Arial Narrow"/>
      </rPr>
      <t>ГL</t>
    </r>
  </si>
  <si>
    <r>
      <t xml:space="preserve">Екзамени, </t>
    </r>
    <r>
      <rPr>
        <b/>
        <sz val="12"/>
        <rFont val="Arial Narrow"/>
      </rPr>
      <t>0.33хEx(Б+БК)</t>
    </r>
  </si>
  <si>
    <r>
      <t xml:space="preserve">Заліки, </t>
    </r>
    <r>
      <rPr>
        <b/>
        <sz val="12"/>
        <rFont val="Arial Narrow"/>
      </rPr>
      <t>2хГхZ</t>
    </r>
  </si>
  <si>
    <r>
      <t xml:space="preserve">Контр.роб.(мод.,темат.),
</t>
    </r>
    <r>
      <rPr>
        <b/>
        <sz val="12"/>
        <rFont val="Arial Narrow"/>
      </rPr>
      <t>0.25хМх(Б+БК)</t>
    </r>
  </si>
  <si>
    <r>
      <t xml:space="preserve">Курсові проекти, </t>
    </r>
    <r>
      <rPr>
        <b/>
        <sz val="12"/>
        <rFont val="Arial Narrow"/>
      </rPr>
      <t>Qх(Б+БК)</t>
    </r>
  </si>
  <si>
    <r>
      <t xml:space="preserve">Курсові роботи, </t>
    </r>
    <r>
      <rPr>
        <b/>
        <sz val="12"/>
        <rFont val="Arial Narrow"/>
      </rPr>
      <t>Gх(Б+БК)</t>
    </r>
  </si>
  <si>
    <r>
      <t xml:space="preserve">РГР, РР, ГР,  </t>
    </r>
    <r>
      <rPr>
        <b/>
        <sz val="12"/>
        <rFont val="Arial Narrow"/>
      </rPr>
      <t>0.5хRх(Б+БК)</t>
    </r>
  </si>
  <si>
    <r>
      <t xml:space="preserve">ДКР, </t>
    </r>
    <r>
      <rPr>
        <b/>
        <sz val="12"/>
        <rFont val="Arial Narrow"/>
      </rPr>
      <t>0.33хDх(Б+БК)</t>
    </r>
  </si>
  <si>
    <r>
      <t xml:space="preserve">Реферати, </t>
    </r>
    <r>
      <rPr>
        <b/>
        <sz val="12"/>
        <rFont val="Arial Narrow"/>
      </rPr>
      <t>0.25хFх(Б+БК)</t>
    </r>
  </si>
  <si>
    <r>
      <t xml:space="preserve">Консультації, </t>
    </r>
    <r>
      <rPr>
        <b/>
        <sz val="12"/>
        <rFont val="Arial Narrow"/>
      </rPr>
      <t>2 х E х Г + 
0,06 х N х (Б+БК)/25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</si>
  <si>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годин</t>
    </r>
  </si>
  <si>
    <r>
      <t xml:space="preserve">Практ., </t>
    </r>
    <r>
      <rPr>
        <b/>
        <sz val="12"/>
        <rFont val="Arial Narrow"/>
      </rPr>
      <t>П</t>
    </r>
    <r>
      <rPr>
        <sz val="12"/>
        <rFont val="Arial Narrow"/>
      </rPr>
      <t xml:space="preserve"> годин</t>
    </r>
  </si>
  <si>
    <r>
      <t>Лабор.(комп"ют.практик.),</t>
    </r>
    <r>
      <rPr>
        <b/>
        <sz val="12"/>
        <rFont val="Arial Narrow"/>
      </rPr>
      <t xml:space="preserve">  
L</t>
    </r>
    <r>
      <rPr>
        <sz val="12"/>
        <rFont val="Arial Narrow"/>
      </rPr>
      <t xml:space="preserve"> годин</t>
    </r>
  </si>
  <si>
    <r>
      <t xml:space="preserve">Екзамени, </t>
    </r>
    <r>
      <rPr>
        <b/>
        <sz val="12"/>
        <rFont val="Arial Narrow"/>
      </rPr>
      <t>Е</t>
    </r>
  </si>
  <si>
    <r>
      <t xml:space="preserve">Заліки, </t>
    </r>
    <r>
      <rPr>
        <b/>
        <sz val="12"/>
        <rFont val="Arial Narrow"/>
      </rPr>
      <t>Z</t>
    </r>
  </si>
  <si>
    <r>
      <t xml:space="preserve">Контр.роб (мод., темат.), </t>
    </r>
    <r>
      <rPr>
        <b/>
        <sz val="12"/>
        <rFont val="Arial Narrow"/>
      </rPr>
      <t>М</t>
    </r>
  </si>
  <si>
    <r>
      <t xml:space="preserve">Курсові проекти, </t>
    </r>
    <r>
      <rPr>
        <b/>
        <sz val="12"/>
        <rFont val="Arial Narrow"/>
      </rPr>
      <t xml:space="preserve">Q </t>
    </r>
    <r>
      <rPr>
        <sz val="12"/>
        <rFont val="Arial Narrow"/>
      </rPr>
      <t>годин</t>
    </r>
  </si>
  <si>
    <r>
      <t xml:space="preserve">Курсові роботи, </t>
    </r>
    <r>
      <rPr>
        <b/>
        <sz val="12"/>
        <rFont val="Arial Narrow"/>
      </rPr>
      <t xml:space="preserve">G </t>
    </r>
    <r>
      <rPr>
        <sz val="12"/>
        <rFont val="Arial Narrow"/>
      </rPr>
      <t>годин</t>
    </r>
  </si>
  <si>
    <r>
      <t xml:space="preserve">РГР, РР, ГР,    </t>
    </r>
    <r>
      <rPr>
        <b/>
        <sz val="12"/>
        <rFont val="Arial Narrow"/>
      </rPr>
      <t>R</t>
    </r>
  </si>
  <si>
    <r>
      <t xml:space="preserve">ДКР, </t>
    </r>
    <r>
      <rPr>
        <b/>
        <sz val="12"/>
        <rFont val="Arial Narrow"/>
      </rPr>
      <t>D</t>
    </r>
  </si>
  <si>
    <r>
      <t xml:space="preserve">Реферати,   </t>
    </r>
    <r>
      <rPr>
        <b/>
        <sz val="12"/>
        <rFont val="Arial Narrow"/>
      </rPr>
      <t>F</t>
    </r>
  </si>
  <si>
    <r>
      <t xml:space="preserve">Академічні бюдж., </t>
    </r>
    <r>
      <rPr>
        <b/>
        <sz val="12"/>
        <rFont val="Arial Narrow"/>
      </rPr>
      <t>Г</t>
    </r>
  </si>
  <si>
    <r>
      <t xml:space="preserve">Підгрупи для ПЗ, </t>
    </r>
    <r>
      <rPr>
        <b/>
        <sz val="12"/>
        <rFont val="Arial Narrow"/>
      </rPr>
      <t>ГП</t>
    </r>
  </si>
  <si>
    <r>
      <t xml:space="preserve">Підгр. для лаб.роб., </t>
    </r>
    <r>
      <rPr>
        <b/>
        <sz val="12"/>
        <rFont val="Arial Narrow"/>
      </rPr>
      <t>ГL</t>
    </r>
  </si>
  <si>
    <t>Факультет (інститут)    ФІОТ</t>
  </si>
  <si>
    <t>ФІОТ - Архітектура комп'ютерних систем - 4 год - 4 курс - ІА-з31(3+3)</t>
  </si>
  <si>
    <t>ФІОТ - Комп'ютеризовані системи управління-1. Промислові системи управління - 4 год - 4 курс - ІА-з31(3+3)</t>
  </si>
  <si>
    <t>ФІОТ - Комп'ютерні методи дослідження САУ - 4 год - 4 курс - ІА-з31(3+3)</t>
  </si>
  <si>
    <t>ФІОТ - Комп'ютерна графіка - 8 год - 1 курс - ІА-з61(5+1)</t>
  </si>
  <si>
    <t>ФІОТ - Комп'ютерна електроніка-2. Електроніка та мікросхемотехніка - 10 год - 3 курс - ІА-з41(5+6)</t>
  </si>
  <si>
    <t>ФІОТ - Математичне програмування та дослідження операцій - 8 год - 1 курс - ІА-з61(5+1)</t>
  </si>
  <si>
    <t>ФІОТ - Метрологія - 4 год - 1 курс - ІА-з61(5+1)</t>
  </si>
  <si>
    <t>ФІОТ - Моделювання процесів і систем - 6 год - 3 курс - ІА-з41(5+6)</t>
  </si>
  <si>
    <t>ФІОТ - Надійність та діагностика - 12 год - 5 курс - ІА-з61с(10+5)</t>
  </si>
  <si>
    <t>ФІОТ - Операційні системи-1. Структура та функціонування ОС - 4 год - 1 курс - ІА-з61(5+1)</t>
  </si>
  <si>
    <t>ФІОТ - Оптимальні системи керування -1. Методи теорії оптимального керування - 32 год - 5 курс - ІА-з61с(10+5)</t>
  </si>
  <si>
    <t>ФІОТ - Основи метрології - 4 год - 2 курс - ІА-з51(5+0)</t>
  </si>
  <si>
    <t>ФІОТ - Основи системної інженерії -1.Підсилювачи - 10 год - 3 курс - ІА-з41(5+6)</t>
  </si>
  <si>
    <t>ФІОТ - Основи системної інженерії -1.Підсилювачи - 6 год - 2 курс - ІА-з51(5+0)</t>
  </si>
  <si>
    <t>ФІОТ - Основи теорії інформаційних процесів - 2. Курсова робота - 0 год - 4 курс - ІА-з31(3+3)</t>
  </si>
  <si>
    <t>ФІОТ - Основи теорії інформаційних процесів-3.Основи побудови систем передачі інформації - 6 год - 4 курс - ІА-з31(3+3)</t>
  </si>
  <si>
    <t>ФІОТ - Програмування - 1. Алгоритмічне програмування - 8 год - 1 курс - ІА-з61(5+1)</t>
  </si>
  <si>
    <t>ФІОТ - Програмування - 4. Системне програмування - 8 год - 2 курс - ІА-з51(5+0)</t>
  </si>
  <si>
    <t>ФІОТ - Програмування в середовищі .net - 8 год - 3 курс - ІА-з41(5+6)</t>
  </si>
  <si>
    <t>ФІОТ - Програмування в середовищі .net - 8 год - 2 курс - ІА-з51(5+0)</t>
  </si>
  <si>
    <t>ФІОТ - Проектування комп'ютеризованих систем управління-1.Програмно-технічні засоби проектування КСУ - 32 год - 5 курс - ІА-з61с(10+5)</t>
  </si>
  <si>
    <t>ФІОТ - Проектування мікропроцесорних систем-1.Проектування МПС на базі мікроконтролерів родини  MCS-51 - 6 год - 4 курс - ІА-з31(3+3)</t>
  </si>
  <si>
    <t>ФІОТ - Проектування пристроїв та систем автоматики і управління -1. Проектування пристроїв АУ - 6 год - 4 курс - ІА-з31(3+3)</t>
  </si>
  <si>
    <t>ФІОТ - Проектування та програмування мікропроцесорних систем і мереж-2. Курсова робота - 0 год - 5 курс - ІА-з61с(10+5)</t>
  </si>
  <si>
    <t>ФІОТ - Системи і мережі передачі даних-1. Технології передавання даних фізичного рівня - 6 год - 4 курс - ІА-з31(3+3)</t>
  </si>
  <si>
    <t>ФІОТ - Системи управління базами даних - 4 год - 4 курс - ІА-з31(3+3)</t>
  </si>
  <si>
    <t>ФІОТ - Спецрозділи математики - 1. Дискретна математика - 16 год - 1 курс - ІА-з61(5+1)</t>
  </si>
  <si>
    <t>ФІОТ - Спецрозділи математики - 1. Дискретна математика - 16 год - 2 курс - ІА-з51(5+0)</t>
  </si>
  <si>
    <t>ФІОТ - Сучасні технологіі створення програмних систем - 1. Технологіі забеспечення якості програмних систем - 24 год - 5 курс - ІА-з61с(10+5)</t>
  </si>
  <si>
    <t>ФІОТ - Сучасні технології програмування - 1.Концептуальне моделювання та автоматизація програмування - 10 год - 3 курс - ІА-з41(5+6)</t>
  </si>
  <si>
    <t>ФІОТ - Сучасна теорія управління-1. Моделі простору станів - 24 год - 5 курс - ІА-з61с(10+5)</t>
  </si>
  <si>
    <t>ФІОТ - Телекомунікаційні системи і мережі-1. Технології та обладнання  комп'ютерних мереж - 6 год - 4 курс - ІА-з31(3+3)</t>
  </si>
  <si>
    <t>ФІОТ - Теорія інформації та кодування - 8 год - 3 курс - ІА-з41(5+6)</t>
  </si>
  <si>
    <t>ФІОТ - Теорія автоматичного управління -1.Основи теорії автоматичного управління - 14 год - 3 курс - ІА-з41(5+6)</t>
  </si>
  <si>
    <t>ФІОТ - Технології штучного інтелекту в управлінні -1. Експертні та нечіткі технології в управлінні - 16 год - 5 курс - ІА-з61с(10+5)</t>
  </si>
  <si>
    <t>ФІОТ - Управління проектами комп'ютеризації - 12 год - 5 курс - ІА-з61с(10+5)</t>
  </si>
  <si>
    <t>ФІОТ - Інтегровані корпоративні інформаційно-управляючі системи - 12 год - 5 курс - ІА-з61с(10+5)</t>
  </si>
  <si>
    <t>ФІОТ - Автоматизація виробничих процесів - 4 год - 3 курс - ІА-з41(5+6)</t>
  </si>
  <si>
    <t>ФІОТ - Вища математика - 4. Теорія імовірностей і матстатистика - 10 год - 2 курс - ІА-з51(5+0)</t>
  </si>
  <si>
    <t>ФІОТ - Геоінформаційні та навігаційні системи і технології - 12 год - 5 курс - ІА-з61с(10+5)</t>
  </si>
  <si>
    <t>ФІОТ - Комп'ютеризовані системи управління-2. Інтелектуальні системи управління - 6 год - 4 курс - ІА-з31(3+3)</t>
  </si>
  <si>
    <t>ФІОТ - Комп'ютерні мережі - 6 год - 4 курс - ІА-з31(3+3)</t>
  </si>
  <si>
    <t>ФІОТ - Комп'ютерна електроніка - 4. Курсовий проект - 0 год - 3 курс - ІА-з41(5+6)</t>
  </si>
  <si>
    <t>ФІОТ - Комп'ютерна електроніка-3. Мікропроцесорні системи - 10 год - 3 курс - ІА-з41(5+6)</t>
  </si>
  <si>
    <t>ФІОТ - Комп'ютерна криптографія - 6 год - 4 курс - ІА-з31(3+3)</t>
  </si>
  <si>
    <t>ФІОТ - Математичне програмування та дослідження операцій - 8 год - 2 курс - ІА-з51(5+0)</t>
  </si>
  <si>
    <t>ФІОТ - Операційні системи -2. Адміністрування ОС - 4 год - 1 курс - ІА-з61(5+1)</t>
  </si>
  <si>
    <t>ФІОТ - Оптимальні системи керування-2. Прикладні задачі оптимального керування - 20 год - 5 курс - ІА-з61с(10+5)</t>
  </si>
  <si>
    <t>ФІОТ - Основи системної інженерії -2. Виконавчі пристрої - 10 год - 3 курс - ІА-з41(5+6)</t>
  </si>
  <si>
    <t>ФІОТ - Основи системної інженерії -2. Виконавчі пристрої - 6 год - 2 курс - ІА-з51(5+0)</t>
  </si>
  <si>
    <t>ФІОТ - Основи теорії інформаційних процесів-1. Основи збору, передачі та обробки інформації - 10 год - 3 курс - ІА-з41(5+6)</t>
  </si>
  <si>
    <t>ФІОТ - Програмування - 2.Об'єктно-орієнтовне програмування - 8 год - 1 курс - ІА-з61(5+1)</t>
  </si>
  <si>
    <t>ФІОТ - Програмування - 3. Курсова робота - 0 год - 1 курс - ІА-з61(5+1)</t>
  </si>
  <si>
    <t>ФІОТ - Проектування комп'ютеризованих систем управління-2. Системно-технічні засоби реалізації КСУ - 28 год - 5 курс - ІА-з61с(10+5)</t>
  </si>
  <si>
    <t>ФІОТ - Проектування комп'ютеризованих систем управління-3.Курсовий проект - 0 год - 5 курс - ІА-з61с(10+5)</t>
  </si>
  <si>
    <t>ФІОТ - Проектування мікропроцесорних систем-2. Проектування МПС на базі AVR мікроконтролерів - 4 год - 4 курс - ІА-з31(3+3)</t>
  </si>
  <si>
    <t>ФІОТ - Проектування пристроїв та систем автоматики і управління -3. Курсовий проект - 0 год - 4 курс - ІА-з31(3+3)</t>
  </si>
  <si>
    <t>ФІОТ - Проектування пристроїв та систем автоматики і управління-2. Проектування систем АУ - 6 год - 4 курс - ІА-з31(3+3)</t>
  </si>
  <si>
    <t>ФІОТ - Розпізнавання та класифікація в управлінні - 6 год - 4 курс - ІА-з31(3+3)</t>
  </si>
  <si>
    <t>ФІОТ - Системи і мережі передачі даних-2.Організація каналів та мереж передачі даних - 6 год - 4 курс - ІА-з31(3+3)</t>
  </si>
  <si>
    <t>ФІОТ - Спецрозділи математики-2. Чисельні методи - 16 год - 1 курс - ІА-з61(5+1)</t>
  </si>
  <si>
    <t>ФІОТ - Спецрозділи математики-2. Чисельні методи - 16 год - 2 курс - ІА-з51(5+0)</t>
  </si>
  <si>
    <t>ФІОТ - Сучасні технологіі створення програмних систем -2. Процеси підтримки виробництва програмних систем - 24 год - 5 курс - ІА-з61с(10+5)</t>
  </si>
  <si>
    <t>ФІОТ - Сучасні технології програмування - 1.Концептуальне моделювання та автоматизація програмування - 8 год - 2 курс - ІА-з51(5+0)</t>
  </si>
  <si>
    <t>ФІОТ - Сучасні технології програмування - 2.Технології проектування і реалізації програмних систем - 10 год - 3 курс - ІА-з41(5+6)</t>
  </si>
  <si>
    <t>ФІОТ - Сучасна теорія управління-2. Синтез сучасних систем керування - 24 год - 5 курс - ІА-з61с(10+5)</t>
  </si>
  <si>
    <t>ФІОТ - Телекомунікаційні системи і мережі-2.Інформаційно- телекомунікаційні системи - 6 год - 4 курс - ІА-з31(3+3)</t>
  </si>
  <si>
    <t>ФІОТ - Теорія інформації та кодування - 4 год - 2 курс - ІА-з51(5+0)</t>
  </si>
  <si>
    <t>ФІОТ - Теорія автоматичного управління -2. Теорія цифрових систем управління - 14 год - 3 курс - ІА-з41(5+6)</t>
  </si>
  <si>
    <t>ФІОТ - Теорія алгоритмів - 6 год - 1 курс - ІА-з61(5+1)</t>
  </si>
  <si>
    <t>ФІОТ - Теорія систем та системний аналіз - 4 год - 4 курс - ІА-з31(3+3)</t>
  </si>
  <si>
    <t>ФІОТ - Технології штучного інтелекту в управлінні -2. Нейромережеві технологіїї в управлінні - 16 год - 5 курс - ІА-з61с(10+5)</t>
  </si>
  <si>
    <t>ФІОТ - Управління інформаційно- телекомунікаційними системами - 12 год - 5 курс - ІА-з61с(10+5)</t>
  </si>
  <si>
    <t>ФІОТ - Цифрова обробка сигналів та зображень - 6 год - 4 курс - ІА-з31(3+3)</t>
  </si>
  <si>
    <t>ФІОТ - Методи створення інформаційно-телекомунікаційних систем та мереж - 1. Проектування телекомунікаційних мереж та систем - 24 год - 5 курс - ІА-з61(5+1)</t>
  </si>
  <si>
    <t>ФІОТ - Проектування та програмування мікропроцесорних систем і мереж-1.Проектування та програмування мікропроцесорних систем і мереж - 32 год - 5 курс - ІА-з61с(10+5)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</si>
  <si>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- 5 курс - ІА-з61с(10+5)</t>
  </si>
  <si>
    <t>ФСП - Інтернет-технології та веб-програмування - 14 год - 5 курс - ЕУ-з61м (0+15)</t>
  </si>
  <si>
    <t>ІА-з31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</si>
</sst>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sz val="8"/>
      <name val="Arial Cyr"/>
      <family val="2"/>
      <charset val="204"/>
    </font>
    <font>
      <sz val="10"/>
      <name val="Arial Narrow"/>
    </font>
    <font>
      <b/>
      <sz val="12"/>
      <name val="Arial Narrow"/>
    </font>
    <font>
      <b/>
      <sz val="10"/>
      <name val="Arial Narrow"/>
    </font>
    <font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1" fontId="7" fillId="0" borderId="3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NumberFormat="1" applyFont="1" applyBorder="1" applyAlignment="1">
      <alignment horizontal="center" vertical="center" textRotation="90" wrapText="1"/>
    </xf>
    <xf numFmtId="0" fontId="7" fillId="0" borderId="5" xfId="0" applyNumberFormat="1" applyFont="1" applyBorder="1" applyAlignment="1">
      <alignment horizontal="center" vertical="center" wrapText="1" shrinkToFit="1"/>
    </xf>
    <xf numFmtId="0" fontId="7" fillId="0" borderId="5" xfId="0" applyNumberFormat="1" applyFont="1" applyBorder="1" applyAlignment="1">
      <alignment horizontal="center" vertical="center" textRotation="90" wrapText="1" shrinkToFit="1"/>
    </xf>
    <xf numFmtId="0" fontId="7" fillId="0" borderId="17" xfId="0" applyNumberFormat="1" applyFont="1" applyBorder="1" applyAlignment="1">
      <alignment horizontal="center" vertical="center" wrapText="1" shrinkToFit="1"/>
    </xf>
    <xf numFmtId="0" fontId="7" fillId="0" borderId="11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 textRotation="90" wrapText="1"/>
    </xf>
    <xf numFmtId="0" fontId="7" fillId="0" borderId="21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15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 textRotation="90" wrapText="1"/>
    </xf>
    <xf numFmtId="0" fontId="7" fillId="0" borderId="1" xfId="0" applyNumberFormat="1" applyFont="1" applyBorder="1" applyAlignment="1">
      <alignment horizontal="center" vertical="center" textRotation="90" wrapText="1"/>
    </xf>
    <xf numFmtId="0" fontId="7" fillId="0" borderId="7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 textRotation="90" shrinkToFit="1"/>
    </xf>
    <xf numFmtId="0" fontId="7" fillId="0" borderId="4" xfId="0" applyNumberFormat="1" applyFont="1" applyBorder="1" applyAlignment="1">
      <alignment horizontal="center" vertical="center" textRotation="90" wrapText="1" shrinkToFit="1"/>
    </xf>
    <xf numFmtId="0" fontId="7" fillId="0" borderId="4" xfId="0" applyNumberFormat="1" applyFont="1" applyBorder="1" applyAlignment="1">
      <alignment horizontal="center" vertical="center" textRotation="90"/>
    </xf>
    <xf numFmtId="0" fontId="7" fillId="0" borderId="7" xfId="0" applyNumberFormat="1" applyFont="1" applyBorder="1" applyAlignment="1">
      <alignment horizontal="center" vertical="center" textRotation="90"/>
    </xf>
    <xf numFmtId="0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7" fillId="0" borderId="6" xfId="0" applyNumberFormat="1" applyFont="1" applyBorder="1" applyAlignment="1">
      <alignment vertical="center" wrapText="1"/>
    </xf>
    <xf numFmtId="0" fontId="7" fillId="0" borderId="3" xfId="0" applyNumberFormat="1" applyFont="1" applyBorder="1" applyAlignment="1">
      <alignment vertical="center"/>
    </xf>
    <xf numFmtId="0" fontId="0" fillId="0" borderId="0" xfId="0" applyNumberFormat="1" applyBorder="1"/>
    <xf numFmtId="0" fontId="0" fillId="0" borderId="0" xfId="0" applyNumberFormat="1"/>
    <xf numFmtId="0" fontId="7" fillId="0" borderId="8" xfId="0" applyNumberFormat="1" applyFont="1" applyBorder="1" applyAlignment="1">
      <alignment horizontal="right" vertical="center"/>
    </xf>
    <xf numFmtId="0" fontId="7" fillId="0" borderId="12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vertical="center"/>
    </xf>
    <xf numFmtId="0" fontId="7" fillId="0" borderId="3" xfId="0" applyNumberFormat="1" applyFont="1" applyBorder="1" applyAlignment="1">
      <alignment vertical="center"/>
    </xf>
    <xf numFmtId="0" fontId="7" fillId="0" borderId="6" xfId="0" applyNumberFormat="1" applyFont="1" applyBorder="1" applyAlignment="1">
      <alignment vertical="center"/>
    </xf>
    <xf numFmtId="0" fontId="7" fillId="0" borderId="5" xfId="0" applyNumberFormat="1" applyFont="1" applyBorder="1" applyAlignment="1">
      <alignment vertical="center"/>
    </xf>
    <xf numFmtId="0" fontId="5" fillId="2" borderId="8" xfId="0" applyNumberFormat="1" applyFont="1" applyFill="1" applyBorder="1" applyAlignment="1">
      <alignment horizontal="right" vertical="center"/>
    </xf>
    <xf numFmtId="0" fontId="7" fillId="2" borderId="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17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textRotation="90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textRotation="90"/>
    </xf>
    <xf numFmtId="0" fontId="7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98"/>
  <sheetViews>
    <sheetView showZeros="0" topLeftCell="A92" zoomScale="188" workbookViewId="0">
      <selection activeCell="B42" sqref="B42"/>
    </sheetView>
  </sheetViews>
  <sheetFormatPr baseColWidth="10" defaultColWidth="8.83203125" defaultRowHeight="13" x14ac:dyDescent="0.15"/>
  <cols>
    <col min="1" max="1" width="3.1640625" customWidth="1"/>
    <col min="2" max="2" width="27.6640625" customWidth="1"/>
    <col min="3" max="6" width="3.6640625" customWidth="1"/>
    <col min="7" max="20" width="2.6640625" customWidth="1"/>
    <col min="21" max="21" width="3" customWidth="1"/>
    <col min="22" max="23" width="2.6640625" customWidth="1"/>
    <col min="24" max="26" width="4.33203125" customWidth="1"/>
    <col min="27" max="29" width="5.5" customWidth="1"/>
    <col min="30" max="31" width="4.33203125" customWidth="1"/>
    <col min="32" max="34" width="5.5" customWidth="1"/>
    <col min="35" max="35" width="5.6640625" customWidth="1"/>
    <col min="36" max="36" width="6.6640625" customWidth="1"/>
  </cols>
  <sheetData>
    <row r="1" spans="1:52" ht="1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26" t="s">
        <v>51</v>
      </c>
      <c r="AH1" s="26"/>
      <c r="AI1" s="26"/>
      <c r="AJ1" s="9"/>
    </row>
    <row r="2" spans="1:52" ht="16" x14ac:dyDescent="0.15">
      <c r="A2" s="9"/>
      <c r="B2" s="10" t="s">
        <v>115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9"/>
      <c r="Z2" s="9"/>
      <c r="AA2" s="9"/>
      <c r="AB2" s="9"/>
      <c r="AC2" s="9"/>
      <c r="AD2" s="10" t="s">
        <v>153</v>
      </c>
      <c r="AE2" s="10"/>
      <c r="AF2" s="10"/>
      <c r="AG2" s="10"/>
      <c r="AH2" s="10"/>
      <c r="AI2" s="10"/>
      <c r="AJ2" s="10"/>
    </row>
    <row r="3" spans="1:52" ht="16" x14ac:dyDescent="0.15">
      <c r="A3" s="9"/>
      <c r="B3" s="9" t="s">
        <v>52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26"/>
      <c r="AH3" s="10" t="s">
        <v>22</v>
      </c>
      <c r="AI3" s="10"/>
      <c r="AJ3" s="10"/>
    </row>
    <row r="4" spans="1:52" ht="16" x14ac:dyDescent="0.15">
      <c r="A4" s="9"/>
      <c r="B4" s="9"/>
      <c r="C4" s="9"/>
      <c r="D4" s="9"/>
      <c r="E4" s="26" t="s">
        <v>21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52" ht="16" x14ac:dyDescent="0.15">
      <c r="A5" s="9"/>
      <c r="B5" s="9"/>
      <c r="C5" s="9"/>
      <c r="D5" s="9"/>
      <c r="E5" s="9"/>
      <c r="F5" s="9" t="s">
        <v>116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52" ht="16" x14ac:dyDescent="0.15">
      <c r="A6" s="9"/>
      <c r="B6" s="12" t="s">
        <v>117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26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52" ht="16" x14ac:dyDescent="0.15">
      <c r="A7" s="9"/>
      <c r="B7" s="9"/>
      <c r="C7" s="9"/>
      <c r="D7" s="9"/>
      <c r="E7" s="9"/>
      <c r="F7" s="26" t="s">
        <v>17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52" ht="16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52" ht="16" x14ac:dyDescent="0.15">
      <c r="A9" s="32" t="s">
        <v>47</v>
      </c>
      <c r="B9" s="33" t="s">
        <v>64</v>
      </c>
      <c r="C9" s="34" t="s">
        <v>124</v>
      </c>
      <c r="D9" s="35" t="s">
        <v>1</v>
      </c>
      <c r="E9" s="36"/>
      <c r="F9" s="37"/>
      <c r="G9" s="38" t="s">
        <v>56</v>
      </c>
      <c r="H9" s="36"/>
      <c r="I9" s="36"/>
      <c r="J9" s="36"/>
      <c r="K9" s="36"/>
      <c r="L9" s="36"/>
      <c r="M9" s="36"/>
      <c r="N9" s="37"/>
      <c r="O9" s="39" t="s">
        <v>57</v>
      </c>
      <c r="P9" s="40"/>
      <c r="Q9" s="40"/>
      <c r="R9" s="41"/>
      <c r="S9" s="39" t="s">
        <v>58</v>
      </c>
      <c r="T9" s="40"/>
      <c r="U9" s="40"/>
      <c r="V9" s="41"/>
      <c r="W9" s="42" t="s">
        <v>125</v>
      </c>
      <c r="X9" s="43" t="s">
        <v>93</v>
      </c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1"/>
      <c r="AJ9" s="32" t="s">
        <v>19</v>
      </c>
    </row>
    <row r="10" spans="1:52" ht="16" x14ac:dyDescent="0.15">
      <c r="A10" s="44"/>
      <c r="B10" s="44"/>
      <c r="C10" s="44"/>
      <c r="D10" s="45"/>
      <c r="E10" s="46"/>
      <c r="F10" s="47"/>
      <c r="G10" s="45"/>
      <c r="H10" s="46"/>
      <c r="I10" s="46"/>
      <c r="J10" s="46"/>
      <c r="K10" s="46"/>
      <c r="L10" s="46"/>
      <c r="M10" s="46"/>
      <c r="N10" s="47"/>
      <c r="O10" s="39" t="s">
        <v>59</v>
      </c>
      <c r="P10" s="48"/>
      <c r="Q10" s="49"/>
      <c r="R10" s="32" t="s">
        <v>126</v>
      </c>
      <c r="S10" s="39" t="s">
        <v>110</v>
      </c>
      <c r="T10" s="49"/>
      <c r="U10" s="39" t="s">
        <v>111</v>
      </c>
      <c r="V10" s="49"/>
      <c r="W10" s="50"/>
      <c r="X10" s="51" t="s">
        <v>127</v>
      </c>
      <c r="Y10" s="52" t="s">
        <v>128</v>
      </c>
      <c r="Z10" s="32" t="s">
        <v>129</v>
      </c>
      <c r="AA10" s="52" t="s">
        <v>130</v>
      </c>
      <c r="AB10" s="52" t="s">
        <v>131</v>
      </c>
      <c r="AC10" s="52" t="s">
        <v>132</v>
      </c>
      <c r="AD10" s="52" t="s">
        <v>133</v>
      </c>
      <c r="AE10" s="52" t="s">
        <v>134</v>
      </c>
      <c r="AF10" s="52" t="s">
        <v>135</v>
      </c>
      <c r="AG10" s="52" t="s">
        <v>136</v>
      </c>
      <c r="AH10" s="52" t="s">
        <v>137</v>
      </c>
      <c r="AI10" s="52" t="s">
        <v>138</v>
      </c>
      <c r="AJ10" s="44"/>
    </row>
    <row r="11" spans="1:52" ht="131" x14ac:dyDescent="0.15">
      <c r="A11" s="53"/>
      <c r="B11" s="53"/>
      <c r="C11" s="53"/>
      <c r="D11" s="54" t="s">
        <v>139</v>
      </c>
      <c r="E11" s="54" t="s">
        <v>140</v>
      </c>
      <c r="F11" s="55" t="s">
        <v>141</v>
      </c>
      <c r="G11" s="56" t="s">
        <v>142</v>
      </c>
      <c r="H11" s="56" t="s">
        <v>143</v>
      </c>
      <c r="I11" s="56" t="s">
        <v>144</v>
      </c>
      <c r="J11" s="56" t="s">
        <v>145</v>
      </c>
      <c r="K11" s="56" t="s">
        <v>146</v>
      </c>
      <c r="L11" s="56" t="s">
        <v>147</v>
      </c>
      <c r="M11" s="56" t="s">
        <v>148</v>
      </c>
      <c r="N11" s="56" t="s">
        <v>149</v>
      </c>
      <c r="O11" s="56" t="s">
        <v>150</v>
      </c>
      <c r="P11" s="56" t="s">
        <v>151</v>
      </c>
      <c r="Q11" s="56" t="s">
        <v>152</v>
      </c>
      <c r="R11" s="57"/>
      <c r="S11" s="58" t="s">
        <v>60</v>
      </c>
      <c r="T11" s="58" t="s">
        <v>61</v>
      </c>
      <c r="U11" s="59" t="s">
        <v>62</v>
      </c>
      <c r="V11" s="59" t="s">
        <v>63</v>
      </c>
      <c r="W11" s="60"/>
      <c r="X11" s="61"/>
      <c r="Y11" s="62"/>
      <c r="Z11" s="53"/>
      <c r="AA11" s="62"/>
      <c r="AB11" s="62"/>
      <c r="AC11" s="62"/>
      <c r="AD11" s="62"/>
      <c r="AE11" s="62"/>
      <c r="AF11" s="62"/>
      <c r="AG11" s="62"/>
      <c r="AH11" s="62"/>
      <c r="AI11" s="62"/>
      <c r="AJ11" s="53"/>
    </row>
    <row r="12" spans="1:52" ht="16" x14ac:dyDescent="0.15">
      <c r="A12" s="63">
        <v>1</v>
      </c>
      <c r="B12" s="64">
        <v>2</v>
      </c>
      <c r="C12" s="64">
        <v>3</v>
      </c>
      <c r="D12" s="64">
        <v>4</v>
      </c>
      <c r="E12" s="64">
        <v>5</v>
      </c>
      <c r="F12" s="64">
        <v>6</v>
      </c>
      <c r="G12" s="64">
        <v>7</v>
      </c>
      <c r="H12" s="64">
        <v>8</v>
      </c>
      <c r="I12" s="64">
        <v>9</v>
      </c>
      <c r="J12" s="64">
        <v>10</v>
      </c>
      <c r="K12" s="64">
        <v>11</v>
      </c>
      <c r="L12" s="64">
        <v>12</v>
      </c>
      <c r="M12" s="64">
        <v>13</v>
      </c>
      <c r="N12" s="64">
        <v>14</v>
      </c>
      <c r="O12" s="64">
        <v>15</v>
      </c>
      <c r="P12" s="64">
        <v>16</v>
      </c>
      <c r="Q12" s="64">
        <v>17</v>
      </c>
      <c r="R12" s="64">
        <v>18</v>
      </c>
      <c r="S12" s="64">
        <v>19</v>
      </c>
      <c r="T12" s="65">
        <v>20</v>
      </c>
      <c r="U12" s="64">
        <v>21</v>
      </c>
      <c r="V12" s="64">
        <v>22</v>
      </c>
      <c r="W12" s="66">
        <v>23</v>
      </c>
      <c r="X12" s="65">
        <v>24</v>
      </c>
      <c r="Y12" s="64">
        <v>25</v>
      </c>
      <c r="Z12" s="64">
        <v>26</v>
      </c>
      <c r="AA12" s="64">
        <v>27</v>
      </c>
      <c r="AB12" s="64">
        <v>28</v>
      </c>
      <c r="AC12" s="64">
        <v>29</v>
      </c>
      <c r="AD12" s="64">
        <v>30</v>
      </c>
      <c r="AE12" s="64">
        <v>31</v>
      </c>
      <c r="AF12" s="64">
        <v>32</v>
      </c>
      <c r="AG12" s="64">
        <v>33</v>
      </c>
      <c r="AH12" s="64">
        <v>34</v>
      </c>
      <c r="AI12" s="64">
        <v>35</v>
      </c>
      <c r="AJ12" s="64">
        <v>36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6" x14ac:dyDescent="0.15">
      <c r="A13" s="67" t="s">
        <v>23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48" x14ac:dyDescent="0.15">
      <c r="A14" s="68">
        <v>1</v>
      </c>
      <c r="B14" s="69" t="s">
        <v>154</v>
      </c>
      <c r="C14" s="69">
        <v>90</v>
      </c>
      <c r="D14" s="69">
        <v>2</v>
      </c>
      <c r="E14" s="69"/>
      <c r="F14" s="69">
        <v>2</v>
      </c>
      <c r="G14" s="69"/>
      <c r="H14" s="69">
        <v>1</v>
      </c>
      <c r="I14" s="69"/>
      <c r="J14" s="69"/>
      <c r="K14" s="69"/>
      <c r="L14" s="69"/>
      <c r="M14" s="69">
        <v>1</v>
      </c>
      <c r="N14" s="69"/>
      <c r="O14" s="69">
        <v>1</v>
      </c>
      <c r="P14" s="69">
        <v>1</v>
      </c>
      <c r="Q14" s="69">
        <v>1</v>
      </c>
      <c r="R14" s="69"/>
      <c r="S14" s="69">
        <v>3</v>
      </c>
      <c r="T14" s="69">
        <v>3</v>
      </c>
      <c r="U14" s="69"/>
      <c r="V14" s="69"/>
      <c r="W14" s="70">
        <v>1</v>
      </c>
      <c r="X14" s="71">
        <f t="shared" ref="X14" si="0">IF(D14*W14=0,"    ",D14*W14)</f>
        <v>2</v>
      </c>
      <c r="Y14" s="68" t="str">
        <f t="shared" ref="Y14" si="1">IF(E14*P14=0,"    ",E14*P14)</f>
        <v xml:space="preserve">    </v>
      </c>
      <c r="Z14" s="68">
        <f t="shared" ref="Z14" si="2">IF((F14*Q14)=0," ",F14*Q14)</f>
        <v>2</v>
      </c>
      <c r="AA14" s="68" t="str">
        <f t="shared" ref="AA14" si="3">IF(G14*(S14+U14)=0,"    ",0.33*G14*(S14+U14))</f>
        <v xml:space="preserve">    </v>
      </c>
      <c r="AB14" s="68">
        <f t="shared" ref="AB14" si="4">IF((H14*O14)=0," ",2*H14*O14)</f>
        <v>2</v>
      </c>
      <c r="AC14" s="68" t="str">
        <f t="shared" ref="AC14" si="5">IF(I14*(S14+U14)=0,"     ",0.25*I14*(S14+U14))</f>
        <v xml:space="preserve">     </v>
      </c>
      <c r="AD14" s="68" t="str">
        <f t="shared" ref="AD14" si="6">IF(J14*(S14+U14)=0," ",J14*(S14+U14))</f>
        <v xml:space="preserve"> </v>
      </c>
      <c r="AE14" s="68" t="str">
        <f t="shared" ref="AE14" si="7">IF(K14*(S14+U14)=0," ",K14*(S14+U14))</f>
        <v xml:space="preserve"> </v>
      </c>
      <c r="AF14" s="68" t="str">
        <f t="shared" ref="AF14" si="8">IF(L14*(S14+U14)=0," ",0.5*L14*(S14+U14))</f>
        <v xml:space="preserve"> </v>
      </c>
      <c r="AG14" s="68">
        <f t="shared" ref="AG14" si="9">IF(M14*(S14+U14)=0," ",0.33*M14*(S14+U14))</f>
        <v>0.99</v>
      </c>
      <c r="AH14" s="68" t="str">
        <f t="shared" ref="AH14" si="10">IF(N14*(S14+U14)=0," ",0.25*N14*(S14+U14))</f>
        <v xml:space="preserve"> </v>
      </c>
      <c r="AI14" s="68">
        <f t="shared" ref="AI14" si="11">IF((2*G14*O14+0.12*C14*(S14/25+U14/25))=0," ",(2*G14*O14+0.12*C14*(S14/25+U14/25)))</f>
        <v>1.2959999999999998</v>
      </c>
      <c r="AJ14" s="68">
        <f t="shared" ref="AJ14" si="12">SUM(X14:AI14)</f>
        <v>8.2859999999999996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64" x14ac:dyDescent="0.15">
      <c r="A15" s="68">
        <v>2</v>
      </c>
      <c r="B15" s="69" t="s">
        <v>155</v>
      </c>
      <c r="C15" s="69">
        <v>90</v>
      </c>
      <c r="D15" s="69">
        <v>2</v>
      </c>
      <c r="E15" s="69"/>
      <c r="F15" s="69">
        <v>2</v>
      </c>
      <c r="G15" s="69"/>
      <c r="H15" s="69">
        <v>1</v>
      </c>
      <c r="I15" s="69"/>
      <c r="J15" s="69"/>
      <c r="K15" s="69"/>
      <c r="L15" s="69"/>
      <c r="M15" s="69">
        <v>1</v>
      </c>
      <c r="N15" s="69"/>
      <c r="O15" s="69">
        <v>1</v>
      </c>
      <c r="P15" s="69">
        <v>1</v>
      </c>
      <c r="Q15" s="69">
        <v>1</v>
      </c>
      <c r="R15" s="69"/>
      <c r="S15" s="69">
        <v>3</v>
      </c>
      <c r="T15" s="69">
        <v>3</v>
      </c>
      <c r="U15" s="69"/>
      <c r="V15" s="69"/>
      <c r="W15" s="70">
        <v>1</v>
      </c>
      <c r="X15" s="71">
        <f t="shared" ref="X15:X51" si="13">IF(D15*W15=0,"    ",D15*W15)</f>
        <v>2</v>
      </c>
      <c r="Y15" s="68" t="str">
        <f t="shared" ref="Y15:Y51" si="14">IF(E15*P15=0,"    ",E15*P15)</f>
        <v xml:space="preserve">    </v>
      </c>
      <c r="Z15" s="68">
        <f t="shared" ref="Z15:Z51" si="15">IF((F15*Q15)=0," ",F15*Q15)</f>
        <v>2</v>
      </c>
      <c r="AA15" s="68" t="str">
        <f t="shared" ref="AA15:AA51" si="16">IF(G15*(S15+U15)=0,"    ",0.33*G15*(S15+U15))</f>
        <v xml:space="preserve">    </v>
      </c>
      <c r="AB15" s="68">
        <f t="shared" ref="AB15:AB51" si="17">IF((H15*O15)=0," ",2*H15*O15)</f>
        <v>2</v>
      </c>
      <c r="AC15" s="68" t="str">
        <f t="shared" ref="AC15:AC51" si="18">IF(I15*(S15+U15)=0,"     ",0.25*I15*(S15+U15))</f>
        <v xml:space="preserve">     </v>
      </c>
      <c r="AD15" s="68" t="str">
        <f t="shared" ref="AD15:AD51" si="19">IF(J15*(S15+U15)=0," ",J15*(S15+U15))</f>
        <v xml:space="preserve"> </v>
      </c>
      <c r="AE15" s="68" t="str">
        <f t="shared" ref="AE15:AE51" si="20">IF(K15*(S15+U15)=0," ",K15*(S15+U15))</f>
        <v xml:space="preserve"> </v>
      </c>
      <c r="AF15" s="68" t="str">
        <f t="shared" ref="AF15:AF51" si="21">IF(L15*(S15+U15)=0," ",0.5*L15*(S15+U15))</f>
        <v xml:space="preserve"> </v>
      </c>
      <c r="AG15" s="68">
        <f t="shared" ref="AG15:AG51" si="22">IF(M15*(S15+U15)=0," ",0.33*M15*(S15+U15))</f>
        <v>0.99</v>
      </c>
      <c r="AH15" s="68" t="str">
        <f t="shared" ref="AH15:AH51" si="23">IF(N15*(S15+U15)=0," ",0.25*N15*(S15+U15))</f>
        <v xml:space="preserve"> </v>
      </c>
      <c r="AI15" s="68">
        <f t="shared" ref="AI15:AI51" si="24">IF((2*G15*O15+0.12*C15*(S15/25+U15/25))=0," ",(2*G15*O15+0.12*C15*(S15/25+U15/25)))</f>
        <v>1.2959999999999998</v>
      </c>
      <c r="AJ15" s="68">
        <f t="shared" ref="AJ15:AJ51" si="25">SUM(X15:AI15)</f>
        <v>8.2859999999999996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48" x14ac:dyDescent="0.15">
      <c r="A16" s="68">
        <v>3</v>
      </c>
      <c r="B16" s="69" t="s">
        <v>156</v>
      </c>
      <c r="C16" s="69">
        <v>90</v>
      </c>
      <c r="D16" s="69">
        <v>2</v>
      </c>
      <c r="E16" s="69"/>
      <c r="F16" s="69">
        <v>2</v>
      </c>
      <c r="G16" s="69"/>
      <c r="H16" s="69">
        <v>1</v>
      </c>
      <c r="I16" s="69"/>
      <c r="J16" s="69"/>
      <c r="K16" s="69"/>
      <c r="L16" s="69"/>
      <c r="M16" s="69">
        <v>1</v>
      </c>
      <c r="N16" s="69"/>
      <c r="O16" s="69">
        <v>1</v>
      </c>
      <c r="P16" s="69">
        <v>1</v>
      </c>
      <c r="Q16" s="69">
        <v>1</v>
      </c>
      <c r="R16" s="69"/>
      <c r="S16" s="69">
        <v>3</v>
      </c>
      <c r="T16" s="69">
        <v>3</v>
      </c>
      <c r="U16" s="69"/>
      <c r="V16" s="69"/>
      <c r="W16" s="70">
        <v>1</v>
      </c>
      <c r="X16" s="71">
        <f t="shared" si="13"/>
        <v>2</v>
      </c>
      <c r="Y16" s="68" t="str">
        <f t="shared" si="14"/>
        <v xml:space="preserve">    </v>
      </c>
      <c r="Z16" s="68">
        <f t="shared" si="15"/>
        <v>2</v>
      </c>
      <c r="AA16" s="68" t="str">
        <f t="shared" si="16"/>
        <v xml:space="preserve">    </v>
      </c>
      <c r="AB16" s="68">
        <f t="shared" si="17"/>
        <v>2</v>
      </c>
      <c r="AC16" s="68" t="str">
        <f t="shared" si="18"/>
        <v xml:space="preserve">     </v>
      </c>
      <c r="AD16" s="68" t="str">
        <f t="shared" si="19"/>
        <v xml:space="preserve"> </v>
      </c>
      <c r="AE16" s="68" t="str">
        <f t="shared" si="20"/>
        <v xml:space="preserve"> </v>
      </c>
      <c r="AF16" s="68" t="str">
        <f t="shared" si="21"/>
        <v xml:space="preserve"> </v>
      </c>
      <c r="AG16" s="68">
        <f t="shared" si="22"/>
        <v>0.99</v>
      </c>
      <c r="AH16" s="68" t="str">
        <f t="shared" si="23"/>
        <v xml:space="preserve"> </v>
      </c>
      <c r="AI16" s="68">
        <f t="shared" si="24"/>
        <v>1.2959999999999998</v>
      </c>
      <c r="AJ16" s="68">
        <f t="shared" si="25"/>
        <v>8.2859999999999996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32" x14ac:dyDescent="0.15">
      <c r="A17" s="68">
        <v>4</v>
      </c>
      <c r="B17" s="69" t="s">
        <v>157</v>
      </c>
      <c r="C17" s="69">
        <v>90</v>
      </c>
      <c r="D17" s="69">
        <v>4</v>
      </c>
      <c r="E17" s="69"/>
      <c r="F17" s="69">
        <v>4</v>
      </c>
      <c r="G17" s="69"/>
      <c r="H17" s="69">
        <v>1</v>
      </c>
      <c r="I17" s="69"/>
      <c r="J17" s="69"/>
      <c r="K17" s="69"/>
      <c r="L17" s="69"/>
      <c r="M17" s="69"/>
      <c r="N17" s="69"/>
      <c r="O17" s="69">
        <v>1</v>
      </c>
      <c r="P17" s="69">
        <v>1</v>
      </c>
      <c r="Q17" s="69">
        <v>1</v>
      </c>
      <c r="R17" s="69"/>
      <c r="S17" s="69">
        <v>5</v>
      </c>
      <c r="T17" s="69">
        <v>1</v>
      </c>
      <c r="U17" s="69"/>
      <c r="V17" s="69"/>
      <c r="W17" s="70">
        <v>1</v>
      </c>
      <c r="X17" s="71">
        <f t="shared" si="13"/>
        <v>4</v>
      </c>
      <c r="Y17" s="68" t="str">
        <f t="shared" si="14"/>
        <v xml:space="preserve">    </v>
      </c>
      <c r="Z17" s="68">
        <f t="shared" si="15"/>
        <v>4</v>
      </c>
      <c r="AA17" s="68" t="str">
        <f t="shared" si="16"/>
        <v xml:space="preserve">    </v>
      </c>
      <c r="AB17" s="68">
        <f t="shared" si="17"/>
        <v>2</v>
      </c>
      <c r="AC17" s="68" t="str">
        <f t="shared" si="18"/>
        <v xml:space="preserve">     </v>
      </c>
      <c r="AD17" s="68" t="str">
        <f t="shared" si="19"/>
        <v xml:space="preserve"> </v>
      </c>
      <c r="AE17" s="68" t="str">
        <f t="shared" si="20"/>
        <v xml:space="preserve"> </v>
      </c>
      <c r="AF17" s="68" t="str">
        <f t="shared" si="21"/>
        <v xml:space="preserve"> </v>
      </c>
      <c r="AG17" s="68" t="str">
        <f t="shared" si="22"/>
        <v xml:space="preserve"> </v>
      </c>
      <c r="AH17" s="68" t="str">
        <f t="shared" si="23"/>
        <v xml:space="preserve"> </v>
      </c>
      <c r="AI17" s="68">
        <f t="shared" si="24"/>
        <v>2.1599999999999997</v>
      </c>
      <c r="AJ17" s="68">
        <f t="shared" si="25"/>
        <v>12.16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48" x14ac:dyDescent="0.15">
      <c r="A18" s="68">
        <v>5</v>
      </c>
      <c r="B18" s="69" t="s">
        <v>158</v>
      </c>
      <c r="C18" s="69">
        <v>120</v>
      </c>
      <c r="D18" s="69">
        <v>6</v>
      </c>
      <c r="E18" s="69"/>
      <c r="F18" s="69">
        <v>4</v>
      </c>
      <c r="G18" s="69">
        <v>1</v>
      </c>
      <c r="H18" s="69"/>
      <c r="I18" s="69"/>
      <c r="J18" s="69"/>
      <c r="K18" s="69"/>
      <c r="L18" s="69"/>
      <c r="M18" s="69">
        <v>1</v>
      </c>
      <c r="N18" s="69"/>
      <c r="O18" s="69">
        <v>1</v>
      </c>
      <c r="P18" s="69">
        <v>1</v>
      </c>
      <c r="Q18" s="69">
        <v>1</v>
      </c>
      <c r="R18" s="69"/>
      <c r="S18" s="69">
        <v>5</v>
      </c>
      <c r="T18" s="69">
        <v>6</v>
      </c>
      <c r="U18" s="69"/>
      <c r="V18" s="69"/>
      <c r="W18" s="70">
        <v>1</v>
      </c>
      <c r="X18" s="71">
        <f t="shared" si="13"/>
        <v>6</v>
      </c>
      <c r="Y18" s="68" t="str">
        <f t="shared" si="14"/>
        <v xml:space="preserve">    </v>
      </c>
      <c r="Z18" s="68">
        <f t="shared" si="15"/>
        <v>4</v>
      </c>
      <c r="AA18" s="68">
        <f t="shared" si="16"/>
        <v>1.6500000000000001</v>
      </c>
      <c r="AB18" s="68" t="str">
        <f t="shared" si="17"/>
        <v xml:space="preserve"> </v>
      </c>
      <c r="AC18" s="68" t="str">
        <f t="shared" si="18"/>
        <v xml:space="preserve">     </v>
      </c>
      <c r="AD18" s="68" t="str">
        <f t="shared" si="19"/>
        <v xml:space="preserve"> </v>
      </c>
      <c r="AE18" s="68" t="str">
        <f t="shared" si="20"/>
        <v xml:space="preserve"> </v>
      </c>
      <c r="AF18" s="68" t="str">
        <f t="shared" si="21"/>
        <v xml:space="preserve"> </v>
      </c>
      <c r="AG18" s="68">
        <f t="shared" si="22"/>
        <v>1.6500000000000001</v>
      </c>
      <c r="AH18" s="68" t="str">
        <f t="shared" si="23"/>
        <v xml:space="preserve"> </v>
      </c>
      <c r="AI18" s="68">
        <f t="shared" si="24"/>
        <v>4.88</v>
      </c>
      <c r="AJ18" s="68">
        <f t="shared" si="25"/>
        <v>18.18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64" x14ac:dyDescent="0.15">
      <c r="A19" s="68">
        <v>6</v>
      </c>
      <c r="B19" s="69" t="s">
        <v>159</v>
      </c>
      <c r="C19" s="69">
        <v>150</v>
      </c>
      <c r="D19" s="69">
        <v>2</v>
      </c>
      <c r="E19" s="69"/>
      <c r="F19" s="69">
        <v>2</v>
      </c>
      <c r="G19" s="69"/>
      <c r="H19" s="69">
        <v>1</v>
      </c>
      <c r="I19" s="69"/>
      <c r="J19" s="69"/>
      <c r="K19" s="69"/>
      <c r="L19" s="69"/>
      <c r="M19" s="69"/>
      <c r="N19" s="69"/>
      <c r="O19" s="69">
        <v>1</v>
      </c>
      <c r="P19" s="69">
        <v>1</v>
      </c>
      <c r="Q19" s="69">
        <v>1</v>
      </c>
      <c r="R19" s="69"/>
      <c r="S19" s="69">
        <v>5</v>
      </c>
      <c r="T19" s="69">
        <v>1</v>
      </c>
      <c r="U19" s="69"/>
      <c r="V19" s="69"/>
      <c r="W19" s="70">
        <v>1</v>
      </c>
      <c r="X19" s="71">
        <f t="shared" si="13"/>
        <v>2</v>
      </c>
      <c r="Y19" s="68" t="str">
        <f t="shared" si="14"/>
        <v xml:space="preserve">    </v>
      </c>
      <c r="Z19" s="68">
        <f t="shared" si="15"/>
        <v>2</v>
      </c>
      <c r="AA19" s="68" t="str">
        <f t="shared" si="16"/>
        <v xml:space="preserve">    </v>
      </c>
      <c r="AB19" s="68">
        <f t="shared" si="17"/>
        <v>2</v>
      </c>
      <c r="AC19" s="68" t="str">
        <f t="shared" si="18"/>
        <v xml:space="preserve">     </v>
      </c>
      <c r="AD19" s="68" t="str">
        <f t="shared" si="19"/>
        <v xml:space="preserve"> </v>
      </c>
      <c r="AE19" s="68" t="str">
        <f t="shared" si="20"/>
        <v xml:space="preserve"> </v>
      </c>
      <c r="AF19" s="68" t="str">
        <f t="shared" si="21"/>
        <v xml:space="preserve"> </v>
      </c>
      <c r="AG19" s="68" t="str">
        <f t="shared" si="22"/>
        <v xml:space="preserve"> </v>
      </c>
      <c r="AH19" s="68" t="str">
        <f t="shared" si="23"/>
        <v xml:space="preserve"> </v>
      </c>
      <c r="AI19" s="68">
        <f t="shared" si="24"/>
        <v>3.6</v>
      </c>
      <c r="AJ19" s="68">
        <f t="shared" si="25"/>
        <v>9.6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96" x14ac:dyDescent="0.15">
      <c r="A20" s="68">
        <v>7</v>
      </c>
      <c r="B20" s="69" t="s">
        <v>228</v>
      </c>
      <c r="C20" s="69">
        <v>90</v>
      </c>
      <c r="D20" s="69">
        <v>6</v>
      </c>
      <c r="E20" s="69"/>
      <c r="F20" s="69">
        <v>6</v>
      </c>
      <c r="G20" s="69">
        <v>1</v>
      </c>
      <c r="H20" s="69"/>
      <c r="I20" s="69"/>
      <c r="J20" s="69"/>
      <c r="K20" s="69"/>
      <c r="L20" s="69"/>
      <c r="M20" s="69"/>
      <c r="N20" s="69"/>
      <c r="O20" s="69">
        <v>1</v>
      </c>
      <c r="P20" s="69">
        <v>1</v>
      </c>
      <c r="Q20" s="69">
        <v>1</v>
      </c>
      <c r="R20" s="69"/>
      <c r="S20" s="69">
        <v>10</v>
      </c>
      <c r="T20" s="69">
        <v>5</v>
      </c>
      <c r="U20" s="69"/>
      <c r="V20" s="69"/>
      <c r="W20" s="70">
        <v>1</v>
      </c>
      <c r="X20" s="71">
        <f t="shared" si="13"/>
        <v>6</v>
      </c>
      <c r="Y20" s="68" t="str">
        <f t="shared" si="14"/>
        <v xml:space="preserve">    </v>
      </c>
      <c r="Z20" s="68">
        <f t="shared" si="15"/>
        <v>6</v>
      </c>
      <c r="AA20" s="68">
        <f t="shared" si="16"/>
        <v>3.3000000000000003</v>
      </c>
      <c r="AB20" s="68" t="str">
        <f t="shared" si="17"/>
        <v xml:space="preserve"> </v>
      </c>
      <c r="AC20" s="68" t="str">
        <f t="shared" si="18"/>
        <v xml:space="preserve">     </v>
      </c>
      <c r="AD20" s="68" t="str">
        <f t="shared" si="19"/>
        <v xml:space="preserve"> </v>
      </c>
      <c r="AE20" s="68" t="str">
        <f t="shared" si="20"/>
        <v xml:space="preserve"> </v>
      </c>
      <c r="AF20" s="68" t="str">
        <f t="shared" si="21"/>
        <v xml:space="preserve"> </v>
      </c>
      <c r="AG20" s="68" t="str">
        <f t="shared" si="22"/>
        <v xml:space="preserve"> </v>
      </c>
      <c r="AH20" s="68" t="str">
        <f t="shared" si="23"/>
        <v xml:space="preserve"> </v>
      </c>
      <c r="AI20" s="68">
        <f t="shared" si="24"/>
        <v>6.3199999999999994</v>
      </c>
      <c r="AJ20" s="68">
        <f t="shared" si="25"/>
        <v>21.62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32" x14ac:dyDescent="0.15">
      <c r="A21" s="68">
        <v>8</v>
      </c>
      <c r="B21" s="69" t="s">
        <v>160</v>
      </c>
      <c r="C21" s="69">
        <v>90</v>
      </c>
      <c r="D21" s="69">
        <v>2</v>
      </c>
      <c r="E21" s="69"/>
      <c r="F21" s="69">
        <v>2</v>
      </c>
      <c r="G21" s="69"/>
      <c r="H21" s="69">
        <v>1</v>
      </c>
      <c r="I21" s="69"/>
      <c r="J21" s="69"/>
      <c r="K21" s="69"/>
      <c r="L21" s="69"/>
      <c r="M21" s="69"/>
      <c r="N21" s="69"/>
      <c r="O21" s="69">
        <v>1</v>
      </c>
      <c r="P21" s="69">
        <v>1</v>
      </c>
      <c r="Q21" s="69">
        <v>1</v>
      </c>
      <c r="R21" s="69"/>
      <c r="S21" s="69">
        <v>5</v>
      </c>
      <c r="T21" s="69">
        <v>1</v>
      </c>
      <c r="U21" s="69"/>
      <c r="V21" s="69"/>
      <c r="W21" s="70">
        <v>1</v>
      </c>
      <c r="X21" s="71">
        <f t="shared" si="13"/>
        <v>2</v>
      </c>
      <c r="Y21" s="68" t="str">
        <f t="shared" si="14"/>
        <v xml:space="preserve">    </v>
      </c>
      <c r="Z21" s="68">
        <f t="shared" si="15"/>
        <v>2</v>
      </c>
      <c r="AA21" s="68" t="str">
        <f t="shared" si="16"/>
        <v xml:space="preserve">    </v>
      </c>
      <c r="AB21" s="68">
        <f t="shared" si="17"/>
        <v>2</v>
      </c>
      <c r="AC21" s="68" t="str">
        <f t="shared" si="18"/>
        <v xml:space="preserve">     </v>
      </c>
      <c r="AD21" s="68" t="str">
        <f t="shared" si="19"/>
        <v xml:space="preserve"> </v>
      </c>
      <c r="AE21" s="68" t="str">
        <f t="shared" si="20"/>
        <v xml:space="preserve"> </v>
      </c>
      <c r="AF21" s="68" t="str">
        <f t="shared" si="21"/>
        <v xml:space="preserve"> </v>
      </c>
      <c r="AG21" s="68" t="str">
        <f t="shared" si="22"/>
        <v xml:space="preserve"> </v>
      </c>
      <c r="AH21" s="68" t="str">
        <f t="shared" si="23"/>
        <v xml:space="preserve"> </v>
      </c>
      <c r="AI21" s="68">
        <f t="shared" si="24"/>
        <v>2.1599999999999997</v>
      </c>
      <c r="AJ21" s="68">
        <f t="shared" si="25"/>
        <v>8.16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48" x14ac:dyDescent="0.15">
      <c r="A22" s="68">
        <v>9</v>
      </c>
      <c r="B22" s="69" t="s">
        <v>161</v>
      </c>
      <c r="C22" s="69">
        <v>120</v>
      </c>
      <c r="D22" s="69">
        <v>4</v>
      </c>
      <c r="E22" s="69"/>
      <c r="F22" s="69">
        <v>2</v>
      </c>
      <c r="G22" s="69">
        <v>1</v>
      </c>
      <c r="H22" s="69"/>
      <c r="I22" s="69"/>
      <c r="J22" s="69"/>
      <c r="K22" s="69"/>
      <c r="L22" s="69"/>
      <c r="M22" s="69">
        <v>1</v>
      </c>
      <c r="N22" s="69"/>
      <c r="O22" s="69">
        <v>1</v>
      </c>
      <c r="P22" s="69"/>
      <c r="Q22" s="69">
        <v>1</v>
      </c>
      <c r="R22" s="69"/>
      <c r="S22" s="69">
        <v>5</v>
      </c>
      <c r="T22" s="69">
        <v>6</v>
      </c>
      <c r="U22" s="69"/>
      <c r="V22" s="69"/>
      <c r="W22" s="70">
        <v>1</v>
      </c>
      <c r="X22" s="71">
        <f t="shared" si="13"/>
        <v>4</v>
      </c>
      <c r="Y22" s="68" t="str">
        <f t="shared" si="14"/>
        <v xml:space="preserve">    </v>
      </c>
      <c r="Z22" s="68">
        <f t="shared" si="15"/>
        <v>2</v>
      </c>
      <c r="AA22" s="68">
        <f t="shared" si="16"/>
        <v>1.6500000000000001</v>
      </c>
      <c r="AB22" s="68" t="str">
        <f t="shared" si="17"/>
        <v xml:space="preserve"> </v>
      </c>
      <c r="AC22" s="68" t="str">
        <f t="shared" si="18"/>
        <v xml:space="preserve">     </v>
      </c>
      <c r="AD22" s="68" t="str">
        <f t="shared" si="19"/>
        <v xml:space="preserve"> </v>
      </c>
      <c r="AE22" s="68" t="str">
        <f t="shared" si="20"/>
        <v xml:space="preserve"> </v>
      </c>
      <c r="AF22" s="68" t="str">
        <f t="shared" si="21"/>
        <v xml:space="preserve"> </v>
      </c>
      <c r="AG22" s="68">
        <f t="shared" si="22"/>
        <v>1.6500000000000001</v>
      </c>
      <c r="AH22" s="68" t="str">
        <f t="shared" si="23"/>
        <v xml:space="preserve"> </v>
      </c>
      <c r="AI22" s="68">
        <f t="shared" si="24"/>
        <v>4.88</v>
      </c>
      <c r="AJ22" s="68">
        <f t="shared" si="25"/>
        <v>14.18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32" x14ac:dyDescent="0.15">
      <c r="A23" s="68">
        <v>10</v>
      </c>
      <c r="B23" s="69" t="s">
        <v>162</v>
      </c>
      <c r="C23" s="69">
        <v>60</v>
      </c>
      <c r="D23" s="69">
        <v>4</v>
      </c>
      <c r="E23" s="69">
        <v>2</v>
      </c>
      <c r="F23" s="69"/>
      <c r="G23" s="69"/>
      <c r="H23" s="69">
        <v>1</v>
      </c>
      <c r="I23" s="69"/>
      <c r="J23" s="69"/>
      <c r="K23" s="69"/>
      <c r="L23" s="69"/>
      <c r="M23" s="69"/>
      <c r="N23" s="69"/>
      <c r="O23" s="69">
        <v>1</v>
      </c>
      <c r="P23" s="69">
        <v>1</v>
      </c>
      <c r="Q23" s="69">
        <v>1</v>
      </c>
      <c r="R23" s="69"/>
      <c r="S23" s="69">
        <v>10</v>
      </c>
      <c r="T23" s="69">
        <v>5</v>
      </c>
      <c r="U23" s="69"/>
      <c r="V23" s="69"/>
      <c r="W23" s="70">
        <v>1</v>
      </c>
      <c r="X23" s="71">
        <f t="shared" si="13"/>
        <v>4</v>
      </c>
      <c r="Y23" s="68">
        <f t="shared" si="14"/>
        <v>2</v>
      </c>
      <c r="Z23" s="68" t="str">
        <f t="shared" si="15"/>
        <v xml:space="preserve"> </v>
      </c>
      <c r="AA23" s="68" t="str">
        <f t="shared" si="16"/>
        <v xml:space="preserve">    </v>
      </c>
      <c r="AB23" s="68">
        <f t="shared" si="17"/>
        <v>2</v>
      </c>
      <c r="AC23" s="68" t="str">
        <f t="shared" si="18"/>
        <v xml:space="preserve">     </v>
      </c>
      <c r="AD23" s="68" t="str">
        <f t="shared" si="19"/>
        <v xml:space="preserve"> </v>
      </c>
      <c r="AE23" s="68" t="str">
        <f t="shared" si="20"/>
        <v xml:space="preserve"> </v>
      </c>
      <c r="AF23" s="68" t="str">
        <f t="shared" si="21"/>
        <v xml:space="preserve"> </v>
      </c>
      <c r="AG23" s="68" t="str">
        <f t="shared" si="22"/>
        <v xml:space="preserve"> </v>
      </c>
      <c r="AH23" s="68" t="str">
        <f t="shared" si="23"/>
        <v xml:space="preserve"> </v>
      </c>
      <c r="AI23" s="68">
        <f t="shared" si="24"/>
        <v>2.88</v>
      </c>
      <c r="AJ23" s="68">
        <f t="shared" si="25"/>
        <v>10.879999999999999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48" x14ac:dyDescent="0.15">
      <c r="A24" s="68">
        <v>11</v>
      </c>
      <c r="B24" s="69" t="s">
        <v>163</v>
      </c>
      <c r="C24" s="69">
        <v>60</v>
      </c>
      <c r="D24" s="69">
        <v>2</v>
      </c>
      <c r="E24" s="69"/>
      <c r="F24" s="69">
        <v>2</v>
      </c>
      <c r="G24" s="69"/>
      <c r="H24" s="69">
        <v>1</v>
      </c>
      <c r="I24" s="69"/>
      <c r="J24" s="69"/>
      <c r="K24" s="69"/>
      <c r="L24" s="69"/>
      <c r="M24" s="69"/>
      <c r="N24" s="69"/>
      <c r="O24" s="69">
        <v>1</v>
      </c>
      <c r="P24" s="69">
        <v>1</v>
      </c>
      <c r="Q24" s="69">
        <v>1</v>
      </c>
      <c r="R24" s="69"/>
      <c r="S24" s="69">
        <v>5</v>
      </c>
      <c r="T24" s="69">
        <v>1</v>
      </c>
      <c r="U24" s="69"/>
      <c r="V24" s="69"/>
      <c r="W24" s="70">
        <v>1</v>
      </c>
      <c r="X24" s="71">
        <f t="shared" si="13"/>
        <v>2</v>
      </c>
      <c r="Y24" s="68" t="str">
        <f t="shared" si="14"/>
        <v xml:space="preserve">    </v>
      </c>
      <c r="Z24" s="68">
        <f t="shared" si="15"/>
        <v>2</v>
      </c>
      <c r="AA24" s="68" t="str">
        <f t="shared" si="16"/>
        <v xml:space="preserve">    </v>
      </c>
      <c r="AB24" s="68">
        <f t="shared" si="17"/>
        <v>2</v>
      </c>
      <c r="AC24" s="68" t="str">
        <f t="shared" si="18"/>
        <v xml:space="preserve">     </v>
      </c>
      <c r="AD24" s="68" t="str">
        <f t="shared" si="19"/>
        <v xml:space="preserve"> </v>
      </c>
      <c r="AE24" s="68" t="str">
        <f t="shared" si="20"/>
        <v xml:space="preserve"> </v>
      </c>
      <c r="AF24" s="68" t="str">
        <f t="shared" si="21"/>
        <v xml:space="preserve"> </v>
      </c>
      <c r="AG24" s="68" t="str">
        <f t="shared" si="22"/>
        <v xml:space="preserve"> </v>
      </c>
      <c r="AH24" s="68" t="str">
        <f t="shared" si="23"/>
        <v xml:space="preserve"> </v>
      </c>
      <c r="AI24" s="68">
        <f t="shared" si="24"/>
        <v>1.44</v>
      </c>
      <c r="AJ24" s="68">
        <f t="shared" si="25"/>
        <v>7.4399999999999995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64" x14ac:dyDescent="0.15">
      <c r="A25" s="68">
        <v>12</v>
      </c>
      <c r="B25" s="69" t="s">
        <v>164</v>
      </c>
      <c r="C25" s="69">
        <v>105</v>
      </c>
      <c r="D25" s="69">
        <v>6</v>
      </c>
      <c r="E25" s="69">
        <v>4</v>
      </c>
      <c r="F25" s="69">
        <v>6</v>
      </c>
      <c r="G25" s="69">
        <v>1</v>
      </c>
      <c r="H25" s="69"/>
      <c r="I25" s="69"/>
      <c r="J25" s="69"/>
      <c r="K25" s="69"/>
      <c r="L25" s="69"/>
      <c r="M25" s="69"/>
      <c r="N25" s="69"/>
      <c r="O25" s="69">
        <v>1</v>
      </c>
      <c r="P25" s="69">
        <v>1</v>
      </c>
      <c r="Q25" s="69">
        <v>1</v>
      </c>
      <c r="R25" s="69"/>
      <c r="S25" s="69">
        <v>10</v>
      </c>
      <c r="T25" s="69">
        <v>5</v>
      </c>
      <c r="U25" s="69"/>
      <c r="V25" s="69"/>
      <c r="W25" s="70">
        <v>1</v>
      </c>
      <c r="X25" s="71">
        <f t="shared" si="13"/>
        <v>6</v>
      </c>
      <c r="Y25" s="68">
        <f t="shared" si="14"/>
        <v>4</v>
      </c>
      <c r="Z25" s="68">
        <f t="shared" si="15"/>
        <v>6</v>
      </c>
      <c r="AA25" s="68">
        <f t="shared" si="16"/>
        <v>3.3000000000000003</v>
      </c>
      <c r="AB25" s="68" t="str">
        <f t="shared" si="17"/>
        <v xml:space="preserve"> </v>
      </c>
      <c r="AC25" s="68" t="str">
        <f t="shared" si="18"/>
        <v xml:space="preserve">     </v>
      </c>
      <c r="AD25" s="68" t="str">
        <f t="shared" si="19"/>
        <v xml:space="preserve"> </v>
      </c>
      <c r="AE25" s="68" t="str">
        <f t="shared" si="20"/>
        <v xml:space="preserve"> </v>
      </c>
      <c r="AF25" s="68" t="str">
        <f t="shared" si="21"/>
        <v xml:space="preserve"> </v>
      </c>
      <c r="AG25" s="68" t="str">
        <f t="shared" si="22"/>
        <v xml:space="preserve"> </v>
      </c>
      <c r="AH25" s="68" t="str">
        <f t="shared" si="23"/>
        <v xml:space="preserve"> </v>
      </c>
      <c r="AI25" s="68">
        <f t="shared" si="24"/>
        <v>7.04</v>
      </c>
      <c r="AJ25" s="68">
        <f t="shared" si="25"/>
        <v>26.34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32" x14ac:dyDescent="0.15">
      <c r="A26" s="68">
        <v>13</v>
      </c>
      <c r="B26" s="69" t="s">
        <v>165</v>
      </c>
      <c r="C26" s="69">
        <v>90</v>
      </c>
      <c r="D26" s="69">
        <v>2</v>
      </c>
      <c r="E26" s="69"/>
      <c r="F26" s="69">
        <v>2</v>
      </c>
      <c r="G26" s="69"/>
      <c r="H26" s="69">
        <v>1</v>
      </c>
      <c r="I26" s="69"/>
      <c r="J26" s="69"/>
      <c r="K26" s="69"/>
      <c r="L26" s="69"/>
      <c r="M26" s="69">
        <v>1</v>
      </c>
      <c r="N26" s="69"/>
      <c r="O26" s="69">
        <v>1</v>
      </c>
      <c r="P26" s="69">
        <v>1</v>
      </c>
      <c r="Q26" s="69">
        <v>1</v>
      </c>
      <c r="R26" s="69"/>
      <c r="S26" s="69">
        <v>5</v>
      </c>
      <c r="T26" s="69"/>
      <c r="U26" s="69"/>
      <c r="V26" s="69"/>
      <c r="W26" s="70">
        <v>1</v>
      </c>
      <c r="X26" s="71">
        <f t="shared" si="13"/>
        <v>2</v>
      </c>
      <c r="Y26" s="68" t="str">
        <f t="shared" si="14"/>
        <v xml:space="preserve">    </v>
      </c>
      <c r="Z26" s="68">
        <f t="shared" si="15"/>
        <v>2</v>
      </c>
      <c r="AA26" s="68" t="str">
        <f t="shared" si="16"/>
        <v xml:space="preserve">    </v>
      </c>
      <c r="AB26" s="68">
        <f t="shared" si="17"/>
        <v>2</v>
      </c>
      <c r="AC26" s="68" t="str">
        <f t="shared" si="18"/>
        <v xml:space="preserve">     </v>
      </c>
      <c r="AD26" s="68" t="str">
        <f t="shared" si="19"/>
        <v xml:space="preserve"> </v>
      </c>
      <c r="AE26" s="68" t="str">
        <f t="shared" si="20"/>
        <v xml:space="preserve"> </v>
      </c>
      <c r="AF26" s="68" t="str">
        <f t="shared" si="21"/>
        <v xml:space="preserve"> </v>
      </c>
      <c r="AG26" s="68">
        <f t="shared" si="22"/>
        <v>1.6500000000000001</v>
      </c>
      <c r="AH26" s="68" t="str">
        <f t="shared" si="23"/>
        <v xml:space="preserve"> </v>
      </c>
      <c r="AI26" s="68">
        <f t="shared" si="24"/>
        <v>2.1599999999999997</v>
      </c>
      <c r="AJ26" s="68">
        <f t="shared" si="25"/>
        <v>9.81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48" x14ac:dyDescent="0.15">
      <c r="A27" s="68">
        <v>14</v>
      </c>
      <c r="B27" s="69" t="s">
        <v>166</v>
      </c>
      <c r="C27" s="69">
        <v>135</v>
      </c>
      <c r="D27" s="69">
        <v>6</v>
      </c>
      <c r="E27" s="69"/>
      <c r="F27" s="69">
        <v>4</v>
      </c>
      <c r="G27" s="69">
        <v>1</v>
      </c>
      <c r="H27" s="69"/>
      <c r="I27" s="69"/>
      <c r="J27" s="69"/>
      <c r="K27" s="69"/>
      <c r="L27" s="69"/>
      <c r="M27" s="69">
        <v>1</v>
      </c>
      <c r="N27" s="69"/>
      <c r="O27" s="69">
        <v>1</v>
      </c>
      <c r="P27" s="69">
        <v>1</v>
      </c>
      <c r="Q27" s="69">
        <v>1</v>
      </c>
      <c r="R27" s="69"/>
      <c r="S27" s="69">
        <v>5</v>
      </c>
      <c r="T27" s="69">
        <v>6</v>
      </c>
      <c r="U27" s="69"/>
      <c r="V27" s="69"/>
      <c r="W27" s="70">
        <v>1</v>
      </c>
      <c r="X27" s="71">
        <f t="shared" si="13"/>
        <v>6</v>
      </c>
      <c r="Y27" s="68" t="str">
        <f t="shared" si="14"/>
        <v xml:space="preserve">    </v>
      </c>
      <c r="Z27" s="68">
        <f t="shared" si="15"/>
        <v>4</v>
      </c>
      <c r="AA27" s="68">
        <f t="shared" si="16"/>
        <v>1.6500000000000001</v>
      </c>
      <c r="AB27" s="68" t="str">
        <f t="shared" si="17"/>
        <v xml:space="preserve"> </v>
      </c>
      <c r="AC27" s="68" t="str">
        <f t="shared" si="18"/>
        <v xml:space="preserve">     </v>
      </c>
      <c r="AD27" s="68" t="str">
        <f t="shared" si="19"/>
        <v xml:space="preserve"> </v>
      </c>
      <c r="AE27" s="68" t="str">
        <f t="shared" si="20"/>
        <v xml:space="preserve"> </v>
      </c>
      <c r="AF27" s="68" t="str">
        <f t="shared" si="21"/>
        <v xml:space="preserve"> </v>
      </c>
      <c r="AG27" s="68">
        <f t="shared" si="22"/>
        <v>1.6500000000000001</v>
      </c>
      <c r="AH27" s="68" t="str">
        <f t="shared" si="23"/>
        <v xml:space="preserve"> </v>
      </c>
      <c r="AI27" s="68">
        <f t="shared" si="24"/>
        <v>5.24</v>
      </c>
      <c r="AJ27" s="68">
        <f t="shared" si="25"/>
        <v>18.54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48" x14ac:dyDescent="0.15">
      <c r="A28" s="68">
        <v>15</v>
      </c>
      <c r="B28" s="69" t="s">
        <v>167</v>
      </c>
      <c r="C28" s="69">
        <v>90</v>
      </c>
      <c r="D28" s="69">
        <v>4</v>
      </c>
      <c r="E28" s="69"/>
      <c r="F28" s="69">
        <v>2</v>
      </c>
      <c r="G28" s="69">
        <v>1</v>
      </c>
      <c r="H28" s="69"/>
      <c r="I28" s="69"/>
      <c r="J28" s="69"/>
      <c r="K28" s="69"/>
      <c r="L28" s="69"/>
      <c r="M28" s="69">
        <v>1</v>
      </c>
      <c r="N28" s="69"/>
      <c r="O28" s="69">
        <v>1</v>
      </c>
      <c r="P28" s="69">
        <v>1</v>
      </c>
      <c r="Q28" s="69">
        <v>1</v>
      </c>
      <c r="R28" s="69"/>
      <c r="S28" s="69">
        <v>5</v>
      </c>
      <c r="T28" s="69"/>
      <c r="U28" s="69"/>
      <c r="V28" s="69"/>
      <c r="W28" s="70">
        <v>1</v>
      </c>
      <c r="X28" s="71">
        <f t="shared" si="13"/>
        <v>4</v>
      </c>
      <c r="Y28" s="68" t="str">
        <f t="shared" si="14"/>
        <v xml:space="preserve">    </v>
      </c>
      <c r="Z28" s="68">
        <f t="shared" si="15"/>
        <v>2</v>
      </c>
      <c r="AA28" s="68">
        <f t="shared" si="16"/>
        <v>1.6500000000000001</v>
      </c>
      <c r="AB28" s="68" t="str">
        <f t="shared" si="17"/>
        <v xml:space="preserve"> </v>
      </c>
      <c r="AC28" s="68" t="str">
        <f t="shared" si="18"/>
        <v xml:space="preserve">     </v>
      </c>
      <c r="AD28" s="68" t="str">
        <f t="shared" si="19"/>
        <v xml:space="preserve"> </v>
      </c>
      <c r="AE28" s="68" t="str">
        <f t="shared" si="20"/>
        <v xml:space="preserve"> </v>
      </c>
      <c r="AF28" s="68" t="str">
        <f t="shared" si="21"/>
        <v xml:space="preserve"> </v>
      </c>
      <c r="AG28" s="68">
        <f t="shared" si="22"/>
        <v>1.6500000000000001</v>
      </c>
      <c r="AH28" s="68" t="str">
        <f t="shared" si="23"/>
        <v xml:space="preserve"> </v>
      </c>
      <c r="AI28" s="68">
        <f t="shared" si="24"/>
        <v>4.16</v>
      </c>
      <c r="AJ28" s="68">
        <f t="shared" si="25"/>
        <v>13.46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64" x14ac:dyDescent="0.15">
      <c r="A29" s="68">
        <v>16</v>
      </c>
      <c r="B29" s="69" t="s">
        <v>168</v>
      </c>
      <c r="C29" s="69">
        <v>30</v>
      </c>
      <c r="D29" s="69"/>
      <c r="E29" s="69"/>
      <c r="F29" s="69"/>
      <c r="G29" s="69"/>
      <c r="H29" s="69"/>
      <c r="I29" s="69"/>
      <c r="J29" s="69"/>
      <c r="K29" s="69">
        <v>1</v>
      </c>
      <c r="L29" s="69"/>
      <c r="M29" s="69"/>
      <c r="N29" s="69"/>
      <c r="O29" s="69">
        <v>1</v>
      </c>
      <c r="P29" s="69">
        <v>1</v>
      </c>
      <c r="Q29" s="69">
        <v>1</v>
      </c>
      <c r="R29" s="69"/>
      <c r="S29" s="69">
        <v>3</v>
      </c>
      <c r="T29" s="69">
        <v>3</v>
      </c>
      <c r="U29" s="69"/>
      <c r="V29" s="69"/>
      <c r="W29" s="70">
        <v>1</v>
      </c>
      <c r="X29" s="71" t="str">
        <f t="shared" si="13"/>
        <v xml:space="preserve">    </v>
      </c>
      <c r="Y29" s="68" t="str">
        <f t="shared" si="14"/>
        <v xml:space="preserve">    </v>
      </c>
      <c r="Z29" s="68" t="str">
        <f t="shared" si="15"/>
        <v xml:space="preserve"> </v>
      </c>
      <c r="AA29" s="68" t="str">
        <f t="shared" si="16"/>
        <v xml:space="preserve">    </v>
      </c>
      <c r="AB29" s="68" t="str">
        <f t="shared" si="17"/>
        <v xml:space="preserve"> </v>
      </c>
      <c r="AC29" s="68" t="str">
        <f t="shared" si="18"/>
        <v xml:space="preserve">     </v>
      </c>
      <c r="AD29" s="68" t="str">
        <f t="shared" si="19"/>
        <v xml:space="preserve"> </v>
      </c>
      <c r="AE29" s="68">
        <f t="shared" si="20"/>
        <v>3</v>
      </c>
      <c r="AF29" s="68" t="str">
        <f t="shared" si="21"/>
        <v xml:space="preserve"> </v>
      </c>
      <c r="AG29" s="68" t="str">
        <f t="shared" si="22"/>
        <v xml:space="preserve"> </v>
      </c>
      <c r="AH29" s="68" t="str">
        <f t="shared" si="23"/>
        <v xml:space="preserve"> </v>
      </c>
      <c r="AI29" s="68">
        <f t="shared" si="24"/>
        <v>0.43199999999999994</v>
      </c>
      <c r="AJ29" s="68">
        <f t="shared" si="25"/>
        <v>3.4319999999999999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80" x14ac:dyDescent="0.15">
      <c r="A30" s="68">
        <v>17</v>
      </c>
      <c r="B30" s="69" t="s">
        <v>169</v>
      </c>
      <c r="C30" s="69">
        <v>120</v>
      </c>
      <c r="D30" s="69">
        <v>4</v>
      </c>
      <c r="E30" s="69"/>
      <c r="F30" s="69">
        <v>2</v>
      </c>
      <c r="G30" s="69">
        <v>1</v>
      </c>
      <c r="H30" s="69"/>
      <c r="I30" s="69"/>
      <c r="J30" s="69"/>
      <c r="K30" s="69"/>
      <c r="L30" s="69"/>
      <c r="M30" s="69"/>
      <c r="N30" s="69"/>
      <c r="O30" s="69">
        <v>1</v>
      </c>
      <c r="P30" s="69">
        <v>1</v>
      </c>
      <c r="Q30" s="69">
        <v>1</v>
      </c>
      <c r="R30" s="69"/>
      <c r="S30" s="69">
        <v>3</v>
      </c>
      <c r="T30" s="69">
        <v>3</v>
      </c>
      <c r="U30" s="69"/>
      <c r="V30" s="69"/>
      <c r="W30" s="70">
        <v>1</v>
      </c>
      <c r="X30" s="71">
        <f t="shared" si="13"/>
        <v>4</v>
      </c>
      <c r="Y30" s="68" t="str">
        <f t="shared" si="14"/>
        <v xml:space="preserve">    </v>
      </c>
      <c r="Z30" s="68">
        <f t="shared" si="15"/>
        <v>2</v>
      </c>
      <c r="AA30" s="68">
        <f t="shared" si="16"/>
        <v>0.99</v>
      </c>
      <c r="AB30" s="68" t="str">
        <f t="shared" si="17"/>
        <v xml:space="preserve"> </v>
      </c>
      <c r="AC30" s="68" t="str">
        <f t="shared" si="18"/>
        <v xml:space="preserve">     </v>
      </c>
      <c r="AD30" s="68" t="str">
        <f t="shared" si="19"/>
        <v xml:space="preserve"> </v>
      </c>
      <c r="AE30" s="68" t="str">
        <f t="shared" si="20"/>
        <v xml:space="preserve"> </v>
      </c>
      <c r="AF30" s="68" t="str">
        <f t="shared" si="21"/>
        <v xml:space="preserve"> </v>
      </c>
      <c r="AG30" s="68" t="str">
        <f t="shared" si="22"/>
        <v xml:space="preserve"> </v>
      </c>
      <c r="AH30" s="68" t="str">
        <f t="shared" si="23"/>
        <v xml:space="preserve"> </v>
      </c>
      <c r="AI30" s="68">
        <f t="shared" si="24"/>
        <v>3.7279999999999998</v>
      </c>
      <c r="AJ30" s="68">
        <f t="shared" si="25"/>
        <v>10.718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48" x14ac:dyDescent="0.15">
      <c r="A31" s="68">
        <v>18</v>
      </c>
      <c r="B31" s="69" t="s">
        <v>170</v>
      </c>
      <c r="C31" s="69">
        <v>150</v>
      </c>
      <c r="D31" s="69">
        <v>4</v>
      </c>
      <c r="E31" s="69"/>
      <c r="F31" s="69">
        <v>4</v>
      </c>
      <c r="G31" s="69">
        <v>1</v>
      </c>
      <c r="H31" s="69"/>
      <c r="I31" s="69"/>
      <c r="J31" s="69"/>
      <c r="K31" s="69"/>
      <c r="L31" s="69"/>
      <c r="M31" s="69"/>
      <c r="N31" s="69"/>
      <c r="O31" s="69">
        <v>1</v>
      </c>
      <c r="P31" s="69">
        <v>1</v>
      </c>
      <c r="Q31" s="69">
        <v>1</v>
      </c>
      <c r="R31" s="69"/>
      <c r="S31" s="69">
        <v>5</v>
      </c>
      <c r="T31" s="69">
        <v>1</v>
      </c>
      <c r="U31" s="69"/>
      <c r="V31" s="69"/>
      <c r="W31" s="70">
        <v>1</v>
      </c>
      <c r="X31" s="71">
        <f t="shared" si="13"/>
        <v>4</v>
      </c>
      <c r="Y31" s="68" t="str">
        <f t="shared" si="14"/>
        <v xml:space="preserve">    </v>
      </c>
      <c r="Z31" s="68">
        <f t="shared" si="15"/>
        <v>4</v>
      </c>
      <c r="AA31" s="68">
        <f t="shared" si="16"/>
        <v>1.6500000000000001</v>
      </c>
      <c r="AB31" s="68" t="str">
        <f t="shared" si="17"/>
        <v xml:space="preserve"> </v>
      </c>
      <c r="AC31" s="68" t="str">
        <f t="shared" si="18"/>
        <v xml:space="preserve">     </v>
      </c>
      <c r="AD31" s="68" t="str">
        <f t="shared" si="19"/>
        <v xml:space="preserve"> </v>
      </c>
      <c r="AE31" s="68" t="str">
        <f t="shared" si="20"/>
        <v xml:space="preserve"> </v>
      </c>
      <c r="AF31" s="68" t="str">
        <f t="shared" si="21"/>
        <v xml:space="preserve"> </v>
      </c>
      <c r="AG31" s="68" t="str">
        <f t="shared" si="22"/>
        <v xml:space="preserve"> </v>
      </c>
      <c r="AH31" s="68" t="str">
        <f t="shared" si="23"/>
        <v xml:space="preserve"> </v>
      </c>
      <c r="AI31" s="68">
        <f t="shared" si="24"/>
        <v>5.6</v>
      </c>
      <c r="AJ31" s="68">
        <f t="shared" si="25"/>
        <v>15.25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48" x14ac:dyDescent="0.15">
      <c r="A32" s="68">
        <v>19</v>
      </c>
      <c r="B32" s="69" t="s">
        <v>171</v>
      </c>
      <c r="C32" s="69">
        <v>90</v>
      </c>
      <c r="D32" s="69">
        <v>4</v>
      </c>
      <c r="E32" s="69"/>
      <c r="F32" s="69">
        <v>4</v>
      </c>
      <c r="G32" s="69"/>
      <c r="H32" s="69">
        <v>1</v>
      </c>
      <c r="I32" s="69"/>
      <c r="J32" s="69"/>
      <c r="K32" s="69"/>
      <c r="L32" s="69"/>
      <c r="M32" s="69"/>
      <c r="N32" s="69"/>
      <c r="O32" s="69">
        <v>1</v>
      </c>
      <c r="P32" s="69">
        <v>1</v>
      </c>
      <c r="Q32" s="69">
        <v>1</v>
      </c>
      <c r="R32" s="69"/>
      <c r="S32" s="69">
        <v>5</v>
      </c>
      <c r="T32" s="69"/>
      <c r="U32" s="69"/>
      <c r="V32" s="69"/>
      <c r="W32" s="70">
        <v>1</v>
      </c>
      <c r="X32" s="71">
        <f t="shared" si="13"/>
        <v>4</v>
      </c>
      <c r="Y32" s="68" t="str">
        <f t="shared" si="14"/>
        <v xml:space="preserve">    </v>
      </c>
      <c r="Z32" s="68">
        <f t="shared" si="15"/>
        <v>4</v>
      </c>
      <c r="AA32" s="68" t="str">
        <f t="shared" si="16"/>
        <v xml:space="preserve">    </v>
      </c>
      <c r="AB32" s="68">
        <f t="shared" si="17"/>
        <v>2</v>
      </c>
      <c r="AC32" s="68" t="str">
        <f t="shared" si="18"/>
        <v xml:space="preserve">     </v>
      </c>
      <c r="AD32" s="68" t="str">
        <f t="shared" si="19"/>
        <v xml:space="preserve"> </v>
      </c>
      <c r="AE32" s="68" t="str">
        <f t="shared" si="20"/>
        <v xml:space="preserve"> </v>
      </c>
      <c r="AF32" s="68" t="str">
        <f t="shared" si="21"/>
        <v xml:space="preserve"> </v>
      </c>
      <c r="AG32" s="68" t="str">
        <f t="shared" si="22"/>
        <v xml:space="preserve"> </v>
      </c>
      <c r="AH32" s="68" t="str">
        <f t="shared" si="23"/>
        <v xml:space="preserve"> </v>
      </c>
      <c r="AI32" s="68">
        <f t="shared" si="24"/>
        <v>2.1599999999999997</v>
      </c>
      <c r="AJ32" s="68">
        <f t="shared" si="25"/>
        <v>12.16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48" x14ac:dyDescent="0.15">
      <c r="A33" s="68">
        <v>20</v>
      </c>
      <c r="B33" s="69" t="s">
        <v>172</v>
      </c>
      <c r="C33" s="69">
        <v>105</v>
      </c>
      <c r="D33" s="69">
        <v>4</v>
      </c>
      <c r="E33" s="69"/>
      <c r="F33" s="69">
        <v>4</v>
      </c>
      <c r="G33" s="69"/>
      <c r="H33" s="69">
        <v>1</v>
      </c>
      <c r="I33" s="69"/>
      <c r="J33" s="69"/>
      <c r="K33" s="69"/>
      <c r="L33" s="69"/>
      <c r="M33" s="69">
        <v>1</v>
      </c>
      <c r="N33" s="69"/>
      <c r="O33" s="69">
        <v>1</v>
      </c>
      <c r="P33" s="69">
        <v>1</v>
      </c>
      <c r="Q33" s="69">
        <v>1</v>
      </c>
      <c r="R33" s="69"/>
      <c r="S33" s="69">
        <v>5</v>
      </c>
      <c r="T33" s="69">
        <v>6</v>
      </c>
      <c r="U33" s="69"/>
      <c r="V33" s="69"/>
      <c r="W33" s="70">
        <v>1</v>
      </c>
      <c r="X33" s="71">
        <f t="shared" si="13"/>
        <v>4</v>
      </c>
      <c r="Y33" s="68" t="str">
        <f t="shared" si="14"/>
        <v xml:space="preserve">    </v>
      </c>
      <c r="Z33" s="68">
        <f t="shared" si="15"/>
        <v>4</v>
      </c>
      <c r="AA33" s="68" t="str">
        <f t="shared" si="16"/>
        <v xml:space="preserve">    </v>
      </c>
      <c r="AB33" s="68">
        <f t="shared" si="17"/>
        <v>2</v>
      </c>
      <c r="AC33" s="68" t="str">
        <f t="shared" si="18"/>
        <v xml:space="preserve">     </v>
      </c>
      <c r="AD33" s="68" t="str">
        <f t="shared" si="19"/>
        <v xml:space="preserve"> </v>
      </c>
      <c r="AE33" s="68" t="str">
        <f t="shared" si="20"/>
        <v xml:space="preserve"> </v>
      </c>
      <c r="AF33" s="68" t="str">
        <f t="shared" si="21"/>
        <v xml:space="preserve"> </v>
      </c>
      <c r="AG33" s="68">
        <f t="shared" si="22"/>
        <v>1.6500000000000001</v>
      </c>
      <c r="AH33" s="68" t="str">
        <f t="shared" si="23"/>
        <v xml:space="preserve"> </v>
      </c>
      <c r="AI33" s="68">
        <f t="shared" si="24"/>
        <v>2.52</v>
      </c>
      <c r="AJ33" s="68">
        <f t="shared" si="25"/>
        <v>14.17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48" x14ac:dyDescent="0.15">
      <c r="A34" s="68">
        <v>21</v>
      </c>
      <c r="B34" s="69" t="s">
        <v>173</v>
      </c>
      <c r="C34" s="69">
        <v>90</v>
      </c>
      <c r="D34" s="69">
        <v>4</v>
      </c>
      <c r="E34" s="69"/>
      <c r="F34" s="69">
        <v>4</v>
      </c>
      <c r="G34" s="69"/>
      <c r="H34" s="69">
        <v>1</v>
      </c>
      <c r="I34" s="69"/>
      <c r="J34" s="69"/>
      <c r="K34" s="69"/>
      <c r="L34" s="69"/>
      <c r="M34" s="69">
        <v>1</v>
      </c>
      <c r="N34" s="69"/>
      <c r="O34" s="69">
        <v>1</v>
      </c>
      <c r="P34" s="69">
        <v>1</v>
      </c>
      <c r="Q34" s="69">
        <v>1</v>
      </c>
      <c r="R34" s="69"/>
      <c r="S34" s="69">
        <v>5</v>
      </c>
      <c r="T34" s="69"/>
      <c r="U34" s="69"/>
      <c r="V34" s="69"/>
      <c r="W34" s="70">
        <v>1</v>
      </c>
      <c r="X34" s="71">
        <f t="shared" si="13"/>
        <v>4</v>
      </c>
      <c r="Y34" s="68" t="str">
        <f t="shared" si="14"/>
        <v xml:space="preserve">    </v>
      </c>
      <c r="Z34" s="68">
        <f t="shared" si="15"/>
        <v>4</v>
      </c>
      <c r="AA34" s="68" t="str">
        <f t="shared" si="16"/>
        <v xml:space="preserve">    </v>
      </c>
      <c r="AB34" s="68">
        <f t="shared" si="17"/>
        <v>2</v>
      </c>
      <c r="AC34" s="68" t="str">
        <f t="shared" si="18"/>
        <v xml:space="preserve">     </v>
      </c>
      <c r="AD34" s="68" t="str">
        <f t="shared" si="19"/>
        <v xml:space="preserve"> </v>
      </c>
      <c r="AE34" s="68" t="str">
        <f t="shared" si="20"/>
        <v xml:space="preserve"> </v>
      </c>
      <c r="AF34" s="68" t="str">
        <f t="shared" si="21"/>
        <v xml:space="preserve"> </v>
      </c>
      <c r="AG34" s="68">
        <f t="shared" si="22"/>
        <v>1.6500000000000001</v>
      </c>
      <c r="AH34" s="68" t="str">
        <f t="shared" si="23"/>
        <v xml:space="preserve"> </v>
      </c>
      <c r="AI34" s="68">
        <f t="shared" si="24"/>
        <v>2.1599999999999997</v>
      </c>
      <c r="AJ34" s="68">
        <f t="shared" si="25"/>
        <v>13.81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80" x14ac:dyDescent="0.15">
      <c r="A35" s="68">
        <v>22</v>
      </c>
      <c r="B35" s="69" t="s">
        <v>174</v>
      </c>
      <c r="C35" s="69">
        <v>90</v>
      </c>
      <c r="D35" s="69">
        <v>10</v>
      </c>
      <c r="E35" s="69"/>
      <c r="F35" s="69">
        <v>6</v>
      </c>
      <c r="G35" s="69"/>
      <c r="H35" s="69">
        <v>1</v>
      </c>
      <c r="I35" s="69"/>
      <c r="J35" s="69"/>
      <c r="K35" s="69"/>
      <c r="L35" s="69"/>
      <c r="M35" s="69"/>
      <c r="N35" s="69"/>
      <c r="O35" s="69">
        <v>1</v>
      </c>
      <c r="P35" s="69">
        <v>1</v>
      </c>
      <c r="Q35" s="69">
        <v>1</v>
      </c>
      <c r="R35" s="69"/>
      <c r="S35" s="69">
        <v>10</v>
      </c>
      <c r="T35" s="69">
        <v>5</v>
      </c>
      <c r="U35" s="69"/>
      <c r="V35" s="69"/>
      <c r="W35" s="70">
        <v>1</v>
      </c>
      <c r="X35" s="71">
        <f t="shared" si="13"/>
        <v>10</v>
      </c>
      <c r="Y35" s="68" t="str">
        <f t="shared" si="14"/>
        <v xml:space="preserve">    </v>
      </c>
      <c r="Z35" s="68">
        <f t="shared" si="15"/>
        <v>6</v>
      </c>
      <c r="AA35" s="68" t="str">
        <f t="shared" si="16"/>
        <v xml:space="preserve">    </v>
      </c>
      <c r="AB35" s="68">
        <f t="shared" si="17"/>
        <v>2</v>
      </c>
      <c r="AC35" s="68" t="str">
        <f t="shared" si="18"/>
        <v xml:space="preserve">     </v>
      </c>
      <c r="AD35" s="68" t="str">
        <f t="shared" si="19"/>
        <v xml:space="preserve"> </v>
      </c>
      <c r="AE35" s="68" t="str">
        <f t="shared" si="20"/>
        <v xml:space="preserve"> </v>
      </c>
      <c r="AF35" s="68" t="str">
        <f t="shared" si="21"/>
        <v xml:space="preserve"> </v>
      </c>
      <c r="AG35" s="68" t="str">
        <f t="shared" si="22"/>
        <v xml:space="preserve"> </v>
      </c>
      <c r="AH35" s="68" t="str">
        <f t="shared" si="23"/>
        <v xml:space="preserve"> </v>
      </c>
      <c r="AI35" s="68">
        <f t="shared" si="24"/>
        <v>4.3199999999999994</v>
      </c>
      <c r="AJ35" s="68">
        <f t="shared" si="25"/>
        <v>22.32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80" x14ac:dyDescent="0.15">
      <c r="A36" s="68">
        <v>23</v>
      </c>
      <c r="B36" s="69" t="s">
        <v>175</v>
      </c>
      <c r="C36" s="69">
        <v>120</v>
      </c>
      <c r="D36" s="69">
        <v>4</v>
      </c>
      <c r="E36" s="69"/>
      <c r="F36" s="69">
        <v>2</v>
      </c>
      <c r="G36" s="69">
        <v>1</v>
      </c>
      <c r="H36" s="69"/>
      <c r="I36" s="69"/>
      <c r="J36" s="69"/>
      <c r="K36" s="69"/>
      <c r="L36" s="69"/>
      <c r="M36" s="69">
        <v>1</v>
      </c>
      <c r="N36" s="69"/>
      <c r="O36" s="69">
        <v>1</v>
      </c>
      <c r="P36" s="69">
        <v>1</v>
      </c>
      <c r="Q36" s="69">
        <v>1</v>
      </c>
      <c r="R36" s="69"/>
      <c r="S36" s="69">
        <v>3</v>
      </c>
      <c r="T36" s="69">
        <v>3</v>
      </c>
      <c r="U36" s="69"/>
      <c r="V36" s="69"/>
      <c r="W36" s="70">
        <v>1</v>
      </c>
      <c r="X36" s="71">
        <f t="shared" si="13"/>
        <v>4</v>
      </c>
      <c r="Y36" s="68" t="str">
        <f t="shared" si="14"/>
        <v xml:space="preserve">    </v>
      </c>
      <c r="Z36" s="68">
        <f t="shared" si="15"/>
        <v>2</v>
      </c>
      <c r="AA36" s="68">
        <f t="shared" si="16"/>
        <v>0.99</v>
      </c>
      <c r="AB36" s="68" t="str">
        <f t="shared" si="17"/>
        <v xml:space="preserve"> </v>
      </c>
      <c r="AC36" s="68" t="str">
        <f t="shared" si="18"/>
        <v xml:space="preserve">     </v>
      </c>
      <c r="AD36" s="68" t="str">
        <f t="shared" si="19"/>
        <v xml:space="preserve"> </v>
      </c>
      <c r="AE36" s="68" t="str">
        <f t="shared" si="20"/>
        <v xml:space="preserve"> </v>
      </c>
      <c r="AF36" s="68" t="str">
        <f t="shared" si="21"/>
        <v xml:space="preserve"> </v>
      </c>
      <c r="AG36" s="68">
        <f t="shared" si="22"/>
        <v>0.99</v>
      </c>
      <c r="AH36" s="68" t="str">
        <f t="shared" si="23"/>
        <v xml:space="preserve"> </v>
      </c>
      <c r="AI36" s="68">
        <f t="shared" si="24"/>
        <v>3.7279999999999998</v>
      </c>
      <c r="AJ36" s="68">
        <f t="shared" si="25"/>
        <v>11.708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64" x14ac:dyDescent="0.15">
      <c r="A37" s="68">
        <v>24</v>
      </c>
      <c r="B37" s="69" t="s">
        <v>176</v>
      </c>
      <c r="C37" s="69">
        <v>120</v>
      </c>
      <c r="D37" s="69">
        <v>4</v>
      </c>
      <c r="E37" s="69"/>
      <c r="F37" s="69">
        <v>2</v>
      </c>
      <c r="G37" s="69">
        <v>1</v>
      </c>
      <c r="H37" s="69"/>
      <c r="I37" s="69"/>
      <c r="J37" s="69"/>
      <c r="K37" s="69"/>
      <c r="L37" s="69"/>
      <c r="M37" s="69">
        <v>1</v>
      </c>
      <c r="N37" s="69"/>
      <c r="O37" s="69">
        <v>1</v>
      </c>
      <c r="P37" s="69">
        <v>1</v>
      </c>
      <c r="Q37" s="69">
        <v>1</v>
      </c>
      <c r="R37" s="69"/>
      <c r="S37" s="69">
        <v>3</v>
      </c>
      <c r="T37" s="69">
        <v>3</v>
      </c>
      <c r="U37" s="69"/>
      <c r="V37" s="69"/>
      <c r="W37" s="70">
        <v>1</v>
      </c>
      <c r="X37" s="71">
        <f t="shared" si="13"/>
        <v>4</v>
      </c>
      <c r="Y37" s="68" t="str">
        <f t="shared" si="14"/>
        <v xml:space="preserve">    </v>
      </c>
      <c r="Z37" s="68">
        <f t="shared" si="15"/>
        <v>2</v>
      </c>
      <c r="AA37" s="68">
        <f t="shared" si="16"/>
        <v>0.99</v>
      </c>
      <c r="AB37" s="68" t="str">
        <f t="shared" si="17"/>
        <v xml:space="preserve"> </v>
      </c>
      <c r="AC37" s="68" t="str">
        <f t="shared" si="18"/>
        <v xml:space="preserve">     </v>
      </c>
      <c r="AD37" s="68" t="str">
        <f t="shared" si="19"/>
        <v xml:space="preserve"> </v>
      </c>
      <c r="AE37" s="68" t="str">
        <f t="shared" si="20"/>
        <v xml:space="preserve"> </v>
      </c>
      <c r="AF37" s="68" t="str">
        <f t="shared" si="21"/>
        <v xml:space="preserve"> </v>
      </c>
      <c r="AG37" s="68">
        <f t="shared" si="22"/>
        <v>0.99</v>
      </c>
      <c r="AH37" s="68" t="str">
        <f t="shared" si="23"/>
        <v xml:space="preserve"> </v>
      </c>
      <c r="AI37" s="68">
        <f t="shared" si="24"/>
        <v>3.7279999999999998</v>
      </c>
      <c r="AJ37" s="68">
        <f t="shared" si="25"/>
        <v>11.708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96" x14ac:dyDescent="0.15">
      <c r="A38" s="68">
        <v>25</v>
      </c>
      <c r="B38" s="69" t="s">
        <v>229</v>
      </c>
      <c r="C38" s="69">
        <v>75</v>
      </c>
      <c r="D38" s="69">
        <v>8</v>
      </c>
      <c r="E38" s="69"/>
      <c r="F38" s="69">
        <v>8</v>
      </c>
      <c r="G38" s="69">
        <v>1</v>
      </c>
      <c r="H38" s="69"/>
      <c r="I38" s="69"/>
      <c r="J38" s="69"/>
      <c r="K38" s="69"/>
      <c r="L38" s="69"/>
      <c r="M38" s="69"/>
      <c r="N38" s="69"/>
      <c r="O38" s="69">
        <v>1</v>
      </c>
      <c r="P38" s="69">
        <v>1</v>
      </c>
      <c r="Q38" s="69">
        <v>1</v>
      </c>
      <c r="R38" s="69"/>
      <c r="S38" s="69">
        <v>10</v>
      </c>
      <c r="T38" s="69">
        <v>5</v>
      </c>
      <c r="U38" s="69"/>
      <c r="V38" s="69"/>
      <c r="W38" s="70">
        <v>1</v>
      </c>
      <c r="X38" s="71">
        <f t="shared" si="13"/>
        <v>8</v>
      </c>
      <c r="Y38" s="68" t="str">
        <f t="shared" si="14"/>
        <v xml:space="preserve">    </v>
      </c>
      <c r="Z38" s="68">
        <f t="shared" si="15"/>
        <v>8</v>
      </c>
      <c r="AA38" s="68">
        <f t="shared" si="16"/>
        <v>3.3000000000000003</v>
      </c>
      <c r="AB38" s="68" t="str">
        <f t="shared" si="17"/>
        <v xml:space="preserve"> </v>
      </c>
      <c r="AC38" s="68" t="str">
        <f t="shared" si="18"/>
        <v xml:space="preserve">     </v>
      </c>
      <c r="AD38" s="68" t="str">
        <f t="shared" si="19"/>
        <v xml:space="preserve"> </v>
      </c>
      <c r="AE38" s="68" t="str">
        <f t="shared" si="20"/>
        <v xml:space="preserve"> </v>
      </c>
      <c r="AF38" s="68" t="str">
        <f t="shared" si="21"/>
        <v xml:space="preserve"> </v>
      </c>
      <c r="AG38" s="68" t="str">
        <f t="shared" si="22"/>
        <v xml:space="preserve"> </v>
      </c>
      <c r="AH38" s="68" t="str">
        <f t="shared" si="23"/>
        <v xml:space="preserve"> </v>
      </c>
      <c r="AI38" s="68">
        <f t="shared" si="24"/>
        <v>5.6</v>
      </c>
      <c r="AJ38" s="68">
        <f t="shared" si="25"/>
        <v>24.9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64" x14ac:dyDescent="0.15">
      <c r="A39" s="68">
        <v>26</v>
      </c>
      <c r="B39" s="69" t="s">
        <v>177</v>
      </c>
      <c r="C39" s="69">
        <v>30</v>
      </c>
      <c r="D39" s="69"/>
      <c r="E39" s="69"/>
      <c r="F39" s="69"/>
      <c r="G39" s="69"/>
      <c r="H39" s="69"/>
      <c r="I39" s="69"/>
      <c r="J39" s="69"/>
      <c r="K39" s="69">
        <v>1</v>
      </c>
      <c r="L39" s="69"/>
      <c r="M39" s="69"/>
      <c r="N39" s="69"/>
      <c r="O39" s="69">
        <v>1</v>
      </c>
      <c r="P39" s="69">
        <v>1</v>
      </c>
      <c r="Q39" s="69">
        <v>1</v>
      </c>
      <c r="R39" s="69"/>
      <c r="S39" s="69">
        <v>10</v>
      </c>
      <c r="T39" s="69">
        <v>5</v>
      </c>
      <c r="U39" s="69"/>
      <c r="V39" s="69"/>
      <c r="W39" s="70">
        <v>1</v>
      </c>
      <c r="X39" s="71" t="str">
        <f t="shared" si="13"/>
        <v xml:space="preserve">    </v>
      </c>
      <c r="Y39" s="68" t="str">
        <f t="shared" si="14"/>
        <v xml:space="preserve">    </v>
      </c>
      <c r="Z39" s="68" t="str">
        <f t="shared" si="15"/>
        <v xml:space="preserve"> </v>
      </c>
      <c r="AA39" s="68" t="str">
        <f t="shared" si="16"/>
        <v xml:space="preserve">    </v>
      </c>
      <c r="AB39" s="68" t="str">
        <f t="shared" si="17"/>
        <v xml:space="preserve"> </v>
      </c>
      <c r="AC39" s="68" t="str">
        <f t="shared" si="18"/>
        <v xml:space="preserve">     </v>
      </c>
      <c r="AD39" s="68" t="str">
        <f t="shared" si="19"/>
        <v xml:space="preserve"> </v>
      </c>
      <c r="AE39" s="68">
        <f t="shared" si="20"/>
        <v>10</v>
      </c>
      <c r="AF39" s="68" t="str">
        <f t="shared" si="21"/>
        <v xml:space="preserve"> </v>
      </c>
      <c r="AG39" s="68" t="str">
        <f t="shared" si="22"/>
        <v xml:space="preserve"> </v>
      </c>
      <c r="AH39" s="68" t="str">
        <f t="shared" si="23"/>
        <v xml:space="preserve"> </v>
      </c>
      <c r="AI39" s="68">
        <f t="shared" si="24"/>
        <v>1.44</v>
      </c>
      <c r="AJ39" s="68">
        <f t="shared" si="25"/>
        <v>11.44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64" x14ac:dyDescent="0.15">
      <c r="A40" s="68">
        <v>27</v>
      </c>
      <c r="B40" s="69" t="s">
        <v>178</v>
      </c>
      <c r="C40" s="69">
        <v>90</v>
      </c>
      <c r="D40" s="69">
        <v>4</v>
      </c>
      <c r="E40" s="69"/>
      <c r="F40" s="69">
        <v>2</v>
      </c>
      <c r="G40" s="69"/>
      <c r="H40" s="69">
        <v>1</v>
      </c>
      <c r="I40" s="69"/>
      <c r="J40" s="69"/>
      <c r="K40" s="69"/>
      <c r="L40" s="69"/>
      <c r="M40" s="69">
        <v>1</v>
      </c>
      <c r="N40" s="69"/>
      <c r="O40" s="69">
        <v>1</v>
      </c>
      <c r="P40" s="69">
        <v>1</v>
      </c>
      <c r="Q40" s="69">
        <v>1</v>
      </c>
      <c r="R40" s="69"/>
      <c r="S40" s="69">
        <v>3</v>
      </c>
      <c r="T40" s="69">
        <v>3</v>
      </c>
      <c r="U40" s="69"/>
      <c r="V40" s="69"/>
      <c r="W40" s="70">
        <v>1</v>
      </c>
      <c r="X40" s="71">
        <f t="shared" si="13"/>
        <v>4</v>
      </c>
      <c r="Y40" s="68" t="str">
        <f t="shared" si="14"/>
        <v xml:space="preserve">    </v>
      </c>
      <c r="Z40" s="68">
        <f t="shared" si="15"/>
        <v>2</v>
      </c>
      <c r="AA40" s="68" t="str">
        <f t="shared" si="16"/>
        <v xml:space="preserve">    </v>
      </c>
      <c r="AB40" s="68">
        <f t="shared" si="17"/>
        <v>2</v>
      </c>
      <c r="AC40" s="68" t="str">
        <f t="shared" si="18"/>
        <v xml:space="preserve">     </v>
      </c>
      <c r="AD40" s="68" t="str">
        <f t="shared" si="19"/>
        <v xml:space="preserve"> </v>
      </c>
      <c r="AE40" s="68" t="str">
        <f t="shared" si="20"/>
        <v xml:space="preserve"> </v>
      </c>
      <c r="AF40" s="68" t="str">
        <f t="shared" si="21"/>
        <v xml:space="preserve"> </v>
      </c>
      <c r="AG40" s="68">
        <f t="shared" si="22"/>
        <v>0.99</v>
      </c>
      <c r="AH40" s="68" t="str">
        <f t="shared" si="23"/>
        <v xml:space="preserve"> </v>
      </c>
      <c r="AI40" s="68">
        <f t="shared" si="24"/>
        <v>1.2959999999999998</v>
      </c>
      <c r="AJ40" s="68">
        <f t="shared" si="25"/>
        <v>10.286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48" x14ac:dyDescent="0.15">
      <c r="A41" s="68">
        <v>28</v>
      </c>
      <c r="B41" s="69" t="s">
        <v>179</v>
      </c>
      <c r="C41" s="69">
        <v>90</v>
      </c>
      <c r="D41" s="69">
        <v>2</v>
      </c>
      <c r="E41" s="69"/>
      <c r="F41" s="69">
        <v>2</v>
      </c>
      <c r="G41" s="69"/>
      <c r="H41" s="69">
        <v>1</v>
      </c>
      <c r="I41" s="69"/>
      <c r="J41" s="69"/>
      <c r="K41" s="69"/>
      <c r="L41" s="69"/>
      <c r="M41" s="69">
        <v>1</v>
      </c>
      <c r="N41" s="69"/>
      <c r="O41" s="69">
        <v>1</v>
      </c>
      <c r="P41" s="69">
        <v>1</v>
      </c>
      <c r="Q41" s="69">
        <v>1</v>
      </c>
      <c r="R41" s="69"/>
      <c r="S41" s="69">
        <v>3</v>
      </c>
      <c r="T41" s="69">
        <v>3</v>
      </c>
      <c r="U41" s="69"/>
      <c r="V41" s="69"/>
      <c r="W41" s="70">
        <v>1</v>
      </c>
      <c r="X41" s="71">
        <f t="shared" si="13"/>
        <v>2</v>
      </c>
      <c r="Y41" s="68" t="str">
        <f t="shared" si="14"/>
        <v xml:space="preserve">    </v>
      </c>
      <c r="Z41" s="68">
        <f t="shared" si="15"/>
        <v>2</v>
      </c>
      <c r="AA41" s="68" t="str">
        <f t="shared" si="16"/>
        <v xml:space="preserve">    </v>
      </c>
      <c r="AB41" s="68">
        <f t="shared" si="17"/>
        <v>2</v>
      </c>
      <c r="AC41" s="68" t="str">
        <f t="shared" si="18"/>
        <v xml:space="preserve">     </v>
      </c>
      <c r="AD41" s="68" t="str">
        <f t="shared" si="19"/>
        <v xml:space="preserve"> </v>
      </c>
      <c r="AE41" s="68" t="str">
        <f t="shared" si="20"/>
        <v xml:space="preserve"> </v>
      </c>
      <c r="AF41" s="68" t="str">
        <f t="shared" si="21"/>
        <v xml:space="preserve"> </v>
      </c>
      <c r="AG41" s="68">
        <f t="shared" si="22"/>
        <v>0.99</v>
      </c>
      <c r="AH41" s="68" t="str">
        <f t="shared" si="23"/>
        <v xml:space="preserve"> </v>
      </c>
      <c r="AI41" s="68">
        <f t="shared" si="24"/>
        <v>1.2959999999999998</v>
      </c>
      <c r="AJ41" s="68">
        <f t="shared" si="25"/>
        <v>8.2859999999999996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48" x14ac:dyDescent="0.15">
      <c r="A42" s="68">
        <v>29</v>
      </c>
      <c r="B42" s="69" t="s">
        <v>180</v>
      </c>
      <c r="C42" s="69">
        <v>105</v>
      </c>
      <c r="D42" s="69">
        <v>4</v>
      </c>
      <c r="E42" s="69"/>
      <c r="F42" s="69">
        <v>4</v>
      </c>
      <c r="G42" s="69">
        <v>1</v>
      </c>
      <c r="H42" s="69"/>
      <c r="I42" s="69"/>
      <c r="J42" s="69"/>
      <c r="K42" s="69"/>
      <c r="L42" s="69">
        <v>1</v>
      </c>
      <c r="M42" s="69"/>
      <c r="N42" s="69"/>
      <c r="O42" s="69">
        <v>1</v>
      </c>
      <c r="P42" s="69">
        <v>1</v>
      </c>
      <c r="Q42" s="69">
        <v>1</v>
      </c>
      <c r="R42" s="69"/>
      <c r="S42" s="69">
        <v>5</v>
      </c>
      <c r="T42" s="69">
        <v>1</v>
      </c>
      <c r="U42" s="69"/>
      <c r="V42" s="69"/>
      <c r="W42" s="70">
        <v>1</v>
      </c>
      <c r="X42" s="71">
        <f t="shared" si="13"/>
        <v>4</v>
      </c>
      <c r="Y42" s="68" t="str">
        <f t="shared" si="14"/>
        <v xml:space="preserve">    </v>
      </c>
      <c r="Z42" s="68">
        <f t="shared" si="15"/>
        <v>4</v>
      </c>
      <c r="AA42" s="68">
        <f t="shared" si="16"/>
        <v>1.6500000000000001</v>
      </c>
      <c r="AB42" s="68" t="str">
        <f t="shared" si="17"/>
        <v xml:space="preserve"> </v>
      </c>
      <c r="AC42" s="68" t="str">
        <f t="shared" si="18"/>
        <v xml:space="preserve">     </v>
      </c>
      <c r="AD42" s="68" t="str">
        <f t="shared" si="19"/>
        <v xml:space="preserve"> </v>
      </c>
      <c r="AE42" s="68" t="str">
        <f t="shared" si="20"/>
        <v xml:space="preserve"> </v>
      </c>
      <c r="AF42" s="68">
        <f t="shared" si="21"/>
        <v>2.5</v>
      </c>
      <c r="AG42" s="68" t="str">
        <f t="shared" si="22"/>
        <v xml:space="preserve"> </v>
      </c>
      <c r="AH42" s="68" t="str">
        <f t="shared" si="23"/>
        <v xml:space="preserve"> </v>
      </c>
      <c r="AI42" s="68">
        <f t="shared" si="24"/>
        <v>4.5199999999999996</v>
      </c>
      <c r="AJ42" s="68">
        <f t="shared" si="25"/>
        <v>16.670000000000002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48" x14ac:dyDescent="0.15">
      <c r="A43" s="68">
        <v>30</v>
      </c>
      <c r="B43" s="69" t="s">
        <v>181</v>
      </c>
      <c r="C43" s="69">
        <v>120</v>
      </c>
      <c r="D43" s="69">
        <v>4</v>
      </c>
      <c r="E43" s="69"/>
      <c r="F43" s="69">
        <v>4</v>
      </c>
      <c r="G43" s="69">
        <v>1</v>
      </c>
      <c r="H43" s="69"/>
      <c r="I43" s="69"/>
      <c r="J43" s="69"/>
      <c r="K43" s="69"/>
      <c r="L43" s="69">
        <v>1</v>
      </c>
      <c r="M43" s="69"/>
      <c r="N43" s="69"/>
      <c r="O43" s="69">
        <v>1</v>
      </c>
      <c r="P43" s="69">
        <v>1</v>
      </c>
      <c r="Q43" s="69">
        <v>1</v>
      </c>
      <c r="R43" s="69"/>
      <c r="S43" s="69">
        <v>5</v>
      </c>
      <c r="T43" s="69"/>
      <c r="U43" s="69"/>
      <c r="V43" s="69"/>
      <c r="W43" s="70">
        <v>1</v>
      </c>
      <c r="X43" s="71">
        <f t="shared" si="13"/>
        <v>4</v>
      </c>
      <c r="Y43" s="68" t="str">
        <f t="shared" si="14"/>
        <v xml:space="preserve">    </v>
      </c>
      <c r="Z43" s="68">
        <f t="shared" si="15"/>
        <v>4</v>
      </c>
      <c r="AA43" s="68">
        <f t="shared" si="16"/>
        <v>1.6500000000000001</v>
      </c>
      <c r="AB43" s="68" t="str">
        <f t="shared" si="17"/>
        <v xml:space="preserve"> </v>
      </c>
      <c r="AC43" s="68" t="str">
        <f t="shared" si="18"/>
        <v xml:space="preserve">     </v>
      </c>
      <c r="AD43" s="68" t="str">
        <f t="shared" si="19"/>
        <v xml:space="preserve"> </v>
      </c>
      <c r="AE43" s="68" t="str">
        <f t="shared" si="20"/>
        <v xml:space="preserve"> </v>
      </c>
      <c r="AF43" s="68">
        <f t="shared" si="21"/>
        <v>2.5</v>
      </c>
      <c r="AG43" s="68" t="str">
        <f t="shared" si="22"/>
        <v xml:space="preserve"> </v>
      </c>
      <c r="AH43" s="68" t="str">
        <f t="shared" si="23"/>
        <v xml:space="preserve"> </v>
      </c>
      <c r="AI43" s="68">
        <f t="shared" si="24"/>
        <v>4.88</v>
      </c>
      <c r="AJ43" s="68">
        <f t="shared" si="25"/>
        <v>17.03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80" x14ac:dyDescent="0.15">
      <c r="A44" s="68">
        <v>31</v>
      </c>
      <c r="B44" s="69" t="s">
        <v>182</v>
      </c>
      <c r="C44" s="69">
        <v>90</v>
      </c>
      <c r="D44" s="69">
        <v>6</v>
      </c>
      <c r="E44" s="69"/>
      <c r="F44" s="69">
        <v>6</v>
      </c>
      <c r="G44" s="69"/>
      <c r="H44" s="69">
        <v>1</v>
      </c>
      <c r="I44" s="69"/>
      <c r="J44" s="69"/>
      <c r="K44" s="69"/>
      <c r="L44" s="69"/>
      <c r="M44" s="69"/>
      <c r="N44" s="69"/>
      <c r="O44" s="69">
        <v>1</v>
      </c>
      <c r="P44" s="69">
        <v>1</v>
      </c>
      <c r="Q44" s="69">
        <v>1</v>
      </c>
      <c r="R44" s="69"/>
      <c r="S44" s="69">
        <v>10</v>
      </c>
      <c r="T44" s="69">
        <v>5</v>
      </c>
      <c r="U44" s="69"/>
      <c r="V44" s="69"/>
      <c r="W44" s="70">
        <v>1</v>
      </c>
      <c r="X44" s="71">
        <f t="shared" si="13"/>
        <v>6</v>
      </c>
      <c r="Y44" s="68" t="str">
        <f t="shared" si="14"/>
        <v xml:space="preserve">    </v>
      </c>
      <c r="Z44" s="68">
        <f t="shared" si="15"/>
        <v>6</v>
      </c>
      <c r="AA44" s="68" t="str">
        <f t="shared" si="16"/>
        <v xml:space="preserve">    </v>
      </c>
      <c r="AB44" s="68">
        <f t="shared" si="17"/>
        <v>2</v>
      </c>
      <c r="AC44" s="68" t="str">
        <f t="shared" si="18"/>
        <v xml:space="preserve">     </v>
      </c>
      <c r="AD44" s="68" t="str">
        <f t="shared" si="19"/>
        <v xml:space="preserve"> </v>
      </c>
      <c r="AE44" s="68" t="str">
        <f t="shared" si="20"/>
        <v xml:space="preserve"> </v>
      </c>
      <c r="AF44" s="68" t="str">
        <f t="shared" si="21"/>
        <v xml:space="preserve"> </v>
      </c>
      <c r="AG44" s="68" t="str">
        <f t="shared" si="22"/>
        <v xml:space="preserve"> </v>
      </c>
      <c r="AH44" s="68" t="str">
        <f t="shared" si="23"/>
        <v xml:space="preserve"> </v>
      </c>
      <c r="AI44" s="68">
        <f t="shared" si="24"/>
        <v>4.3199999999999994</v>
      </c>
      <c r="AJ44" s="68">
        <f t="shared" si="25"/>
        <v>18.32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80" x14ac:dyDescent="0.15">
      <c r="A45" s="68">
        <v>32</v>
      </c>
      <c r="B45" s="69" t="s">
        <v>183</v>
      </c>
      <c r="C45" s="69">
        <v>105</v>
      </c>
      <c r="D45" s="69">
        <v>4</v>
      </c>
      <c r="E45" s="69"/>
      <c r="F45" s="69">
        <v>6</v>
      </c>
      <c r="G45" s="69">
        <v>1</v>
      </c>
      <c r="H45" s="69"/>
      <c r="I45" s="69"/>
      <c r="J45" s="69"/>
      <c r="K45" s="69"/>
      <c r="L45" s="69"/>
      <c r="M45" s="69">
        <v>1</v>
      </c>
      <c r="N45" s="69"/>
      <c r="O45" s="69">
        <v>1</v>
      </c>
      <c r="P45" s="69">
        <v>1</v>
      </c>
      <c r="Q45" s="69">
        <v>1</v>
      </c>
      <c r="R45" s="69"/>
      <c r="S45" s="69">
        <v>5</v>
      </c>
      <c r="T45" s="69">
        <v>6</v>
      </c>
      <c r="U45" s="69"/>
      <c r="V45" s="69"/>
      <c r="W45" s="70">
        <v>1</v>
      </c>
      <c r="X45" s="71">
        <f t="shared" si="13"/>
        <v>4</v>
      </c>
      <c r="Y45" s="68" t="str">
        <f t="shared" si="14"/>
        <v xml:space="preserve">    </v>
      </c>
      <c r="Z45" s="68">
        <f t="shared" si="15"/>
        <v>6</v>
      </c>
      <c r="AA45" s="68">
        <f t="shared" si="16"/>
        <v>1.6500000000000001</v>
      </c>
      <c r="AB45" s="68" t="str">
        <f t="shared" si="17"/>
        <v xml:space="preserve"> </v>
      </c>
      <c r="AC45" s="68" t="str">
        <f t="shared" si="18"/>
        <v xml:space="preserve">     </v>
      </c>
      <c r="AD45" s="68" t="str">
        <f t="shared" si="19"/>
        <v xml:space="preserve"> </v>
      </c>
      <c r="AE45" s="68" t="str">
        <f t="shared" si="20"/>
        <v xml:space="preserve"> </v>
      </c>
      <c r="AF45" s="68" t="str">
        <f t="shared" si="21"/>
        <v xml:space="preserve"> </v>
      </c>
      <c r="AG45" s="68">
        <f t="shared" si="22"/>
        <v>1.6500000000000001</v>
      </c>
      <c r="AH45" s="68" t="str">
        <f t="shared" si="23"/>
        <v xml:space="preserve"> </v>
      </c>
      <c r="AI45" s="68">
        <f t="shared" si="24"/>
        <v>4.5199999999999996</v>
      </c>
      <c r="AJ45" s="68">
        <f t="shared" si="25"/>
        <v>17.82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48" x14ac:dyDescent="0.15">
      <c r="A46" s="68">
        <v>33</v>
      </c>
      <c r="B46" s="69" t="s">
        <v>184</v>
      </c>
      <c r="C46" s="69">
        <v>120</v>
      </c>
      <c r="D46" s="69">
        <v>6</v>
      </c>
      <c r="E46" s="69"/>
      <c r="F46" s="69">
        <v>6</v>
      </c>
      <c r="G46" s="69"/>
      <c r="H46" s="69">
        <v>1</v>
      </c>
      <c r="I46" s="69"/>
      <c r="J46" s="69"/>
      <c r="K46" s="69"/>
      <c r="L46" s="69"/>
      <c r="M46" s="69"/>
      <c r="N46" s="69"/>
      <c r="O46" s="69">
        <v>1</v>
      </c>
      <c r="P46" s="69">
        <v>1</v>
      </c>
      <c r="Q46" s="69">
        <v>1</v>
      </c>
      <c r="R46" s="69"/>
      <c r="S46" s="69">
        <v>10</v>
      </c>
      <c r="T46" s="69">
        <v>5</v>
      </c>
      <c r="U46" s="69"/>
      <c r="V46" s="69"/>
      <c r="W46" s="70">
        <v>1</v>
      </c>
      <c r="X46" s="71">
        <f t="shared" si="13"/>
        <v>6</v>
      </c>
      <c r="Y46" s="68" t="str">
        <f t="shared" si="14"/>
        <v xml:space="preserve">    </v>
      </c>
      <c r="Z46" s="68">
        <f t="shared" si="15"/>
        <v>6</v>
      </c>
      <c r="AA46" s="68" t="str">
        <f t="shared" si="16"/>
        <v xml:space="preserve">    </v>
      </c>
      <c r="AB46" s="68">
        <f t="shared" si="17"/>
        <v>2</v>
      </c>
      <c r="AC46" s="68" t="str">
        <f t="shared" si="18"/>
        <v xml:space="preserve">     </v>
      </c>
      <c r="AD46" s="68" t="str">
        <f t="shared" si="19"/>
        <v xml:space="preserve"> </v>
      </c>
      <c r="AE46" s="68" t="str">
        <f t="shared" si="20"/>
        <v xml:space="preserve"> </v>
      </c>
      <c r="AF46" s="68" t="str">
        <f t="shared" si="21"/>
        <v xml:space="preserve"> </v>
      </c>
      <c r="AG46" s="68" t="str">
        <f t="shared" si="22"/>
        <v xml:space="preserve"> </v>
      </c>
      <c r="AH46" s="68" t="str">
        <f t="shared" si="23"/>
        <v xml:space="preserve"> </v>
      </c>
      <c r="AI46" s="68">
        <f t="shared" si="24"/>
        <v>5.76</v>
      </c>
      <c r="AJ46" s="68">
        <f t="shared" si="25"/>
        <v>19.759999999999998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64" x14ac:dyDescent="0.15">
      <c r="A47" s="68">
        <v>34</v>
      </c>
      <c r="B47" s="69" t="s">
        <v>185</v>
      </c>
      <c r="C47" s="69">
        <v>120</v>
      </c>
      <c r="D47" s="69">
        <v>4</v>
      </c>
      <c r="E47" s="69"/>
      <c r="F47" s="69">
        <v>2</v>
      </c>
      <c r="G47" s="69">
        <v>1</v>
      </c>
      <c r="H47" s="69"/>
      <c r="I47" s="69"/>
      <c r="J47" s="69"/>
      <c r="K47" s="69"/>
      <c r="L47" s="69"/>
      <c r="M47" s="69">
        <v>1</v>
      </c>
      <c r="N47" s="69"/>
      <c r="O47" s="69">
        <v>1</v>
      </c>
      <c r="P47" s="69">
        <v>1</v>
      </c>
      <c r="Q47" s="69">
        <v>1</v>
      </c>
      <c r="R47" s="69"/>
      <c r="S47" s="69">
        <v>3</v>
      </c>
      <c r="T47" s="69">
        <v>3</v>
      </c>
      <c r="U47" s="69"/>
      <c r="V47" s="69"/>
      <c r="W47" s="70">
        <v>1</v>
      </c>
      <c r="X47" s="71">
        <f t="shared" si="13"/>
        <v>4</v>
      </c>
      <c r="Y47" s="68" t="str">
        <f t="shared" si="14"/>
        <v xml:space="preserve">    </v>
      </c>
      <c r="Z47" s="68">
        <f t="shared" si="15"/>
        <v>2</v>
      </c>
      <c r="AA47" s="68">
        <f t="shared" si="16"/>
        <v>0.99</v>
      </c>
      <c r="AB47" s="68" t="str">
        <f t="shared" si="17"/>
        <v xml:space="preserve"> </v>
      </c>
      <c r="AC47" s="68" t="str">
        <f t="shared" si="18"/>
        <v xml:space="preserve">     </v>
      </c>
      <c r="AD47" s="68" t="str">
        <f t="shared" si="19"/>
        <v xml:space="preserve"> </v>
      </c>
      <c r="AE47" s="68" t="str">
        <f t="shared" si="20"/>
        <v xml:space="preserve"> </v>
      </c>
      <c r="AF47" s="68" t="str">
        <f t="shared" si="21"/>
        <v xml:space="preserve"> </v>
      </c>
      <c r="AG47" s="68">
        <f t="shared" si="22"/>
        <v>0.99</v>
      </c>
      <c r="AH47" s="68" t="str">
        <f t="shared" si="23"/>
        <v xml:space="preserve"> </v>
      </c>
      <c r="AI47" s="68">
        <f t="shared" si="24"/>
        <v>3.7279999999999998</v>
      </c>
      <c r="AJ47" s="68">
        <f t="shared" si="25"/>
        <v>11.708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48" x14ac:dyDescent="0.15">
      <c r="A48" s="68">
        <v>35</v>
      </c>
      <c r="B48" s="69" t="s">
        <v>186</v>
      </c>
      <c r="C48" s="69">
        <v>90</v>
      </c>
      <c r="D48" s="69">
        <v>4</v>
      </c>
      <c r="E48" s="69"/>
      <c r="F48" s="69">
        <v>4</v>
      </c>
      <c r="G48" s="69"/>
      <c r="H48" s="69">
        <v>1</v>
      </c>
      <c r="I48" s="69"/>
      <c r="J48" s="69"/>
      <c r="K48" s="69"/>
      <c r="L48" s="69"/>
      <c r="M48" s="69">
        <v>1</v>
      </c>
      <c r="N48" s="69"/>
      <c r="O48" s="69">
        <v>1</v>
      </c>
      <c r="P48" s="69">
        <v>1</v>
      </c>
      <c r="Q48" s="69">
        <v>1</v>
      </c>
      <c r="R48" s="69"/>
      <c r="S48" s="69">
        <v>5</v>
      </c>
      <c r="T48" s="69">
        <v>6</v>
      </c>
      <c r="U48" s="69"/>
      <c r="V48" s="69"/>
      <c r="W48" s="70">
        <v>1</v>
      </c>
      <c r="X48" s="71">
        <f t="shared" si="13"/>
        <v>4</v>
      </c>
      <c r="Y48" s="68" t="str">
        <f t="shared" si="14"/>
        <v xml:space="preserve">    </v>
      </c>
      <c r="Z48" s="68">
        <f t="shared" si="15"/>
        <v>4</v>
      </c>
      <c r="AA48" s="68" t="str">
        <f t="shared" si="16"/>
        <v xml:space="preserve">    </v>
      </c>
      <c r="AB48" s="68">
        <f t="shared" si="17"/>
        <v>2</v>
      </c>
      <c r="AC48" s="68" t="str">
        <f t="shared" si="18"/>
        <v xml:space="preserve">     </v>
      </c>
      <c r="AD48" s="68" t="str">
        <f t="shared" si="19"/>
        <v xml:space="preserve"> </v>
      </c>
      <c r="AE48" s="68" t="str">
        <f t="shared" si="20"/>
        <v xml:space="preserve"> </v>
      </c>
      <c r="AF48" s="68" t="str">
        <f t="shared" si="21"/>
        <v xml:space="preserve"> </v>
      </c>
      <c r="AG48" s="68">
        <f t="shared" si="22"/>
        <v>1.6500000000000001</v>
      </c>
      <c r="AH48" s="68" t="str">
        <f t="shared" si="23"/>
        <v xml:space="preserve"> </v>
      </c>
      <c r="AI48" s="68">
        <f t="shared" si="24"/>
        <v>2.1599999999999997</v>
      </c>
      <c r="AJ48" s="68">
        <f t="shared" si="25"/>
        <v>13.81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64" x14ac:dyDescent="0.15">
      <c r="A49" s="68">
        <v>36</v>
      </c>
      <c r="B49" s="69" t="s">
        <v>187</v>
      </c>
      <c r="C49" s="69">
        <v>120</v>
      </c>
      <c r="D49" s="69">
        <v>6</v>
      </c>
      <c r="E49" s="69">
        <v>4</v>
      </c>
      <c r="F49" s="69">
        <v>4</v>
      </c>
      <c r="G49" s="69"/>
      <c r="H49" s="69">
        <v>1</v>
      </c>
      <c r="I49" s="69"/>
      <c r="J49" s="69"/>
      <c r="K49" s="69"/>
      <c r="L49" s="69"/>
      <c r="M49" s="69">
        <v>1</v>
      </c>
      <c r="N49" s="69"/>
      <c r="O49" s="69">
        <v>1</v>
      </c>
      <c r="P49" s="69">
        <v>1</v>
      </c>
      <c r="Q49" s="69">
        <v>1</v>
      </c>
      <c r="R49" s="69"/>
      <c r="S49" s="69">
        <v>5</v>
      </c>
      <c r="T49" s="69">
        <v>6</v>
      </c>
      <c r="U49" s="69"/>
      <c r="V49" s="69"/>
      <c r="W49" s="70">
        <v>1</v>
      </c>
      <c r="X49" s="71">
        <f t="shared" si="13"/>
        <v>6</v>
      </c>
      <c r="Y49" s="68">
        <f t="shared" si="14"/>
        <v>4</v>
      </c>
      <c r="Z49" s="68">
        <f t="shared" si="15"/>
        <v>4</v>
      </c>
      <c r="AA49" s="68" t="str">
        <f t="shared" si="16"/>
        <v xml:space="preserve">    </v>
      </c>
      <c r="AB49" s="68">
        <f t="shared" si="17"/>
        <v>2</v>
      </c>
      <c r="AC49" s="68" t="str">
        <f t="shared" si="18"/>
        <v xml:space="preserve">     </v>
      </c>
      <c r="AD49" s="68" t="str">
        <f t="shared" si="19"/>
        <v xml:space="preserve"> </v>
      </c>
      <c r="AE49" s="68" t="str">
        <f t="shared" si="20"/>
        <v xml:space="preserve"> </v>
      </c>
      <c r="AF49" s="68" t="str">
        <f t="shared" si="21"/>
        <v xml:space="preserve"> </v>
      </c>
      <c r="AG49" s="68">
        <f t="shared" si="22"/>
        <v>1.6500000000000001</v>
      </c>
      <c r="AH49" s="68" t="str">
        <f t="shared" si="23"/>
        <v xml:space="preserve"> </v>
      </c>
      <c r="AI49" s="68">
        <f t="shared" si="24"/>
        <v>2.88</v>
      </c>
      <c r="AJ49" s="68">
        <f t="shared" si="25"/>
        <v>20.529999999999998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80" x14ac:dyDescent="0.15">
      <c r="A50" s="68">
        <v>37</v>
      </c>
      <c r="B50" s="69" t="s">
        <v>188</v>
      </c>
      <c r="C50" s="69">
        <v>75</v>
      </c>
      <c r="D50" s="69">
        <v>4</v>
      </c>
      <c r="E50" s="69"/>
      <c r="F50" s="69">
        <v>4</v>
      </c>
      <c r="G50" s="69"/>
      <c r="H50" s="69">
        <v>1</v>
      </c>
      <c r="I50" s="69"/>
      <c r="J50" s="69"/>
      <c r="K50" s="69"/>
      <c r="L50" s="69"/>
      <c r="M50" s="69"/>
      <c r="N50" s="69"/>
      <c r="O50" s="69">
        <v>1</v>
      </c>
      <c r="P50" s="69">
        <v>1</v>
      </c>
      <c r="Q50" s="69">
        <v>1</v>
      </c>
      <c r="R50" s="69"/>
      <c r="S50" s="69">
        <v>10</v>
      </c>
      <c r="T50" s="69">
        <v>5</v>
      </c>
      <c r="U50" s="69"/>
      <c r="V50" s="69"/>
      <c r="W50" s="70">
        <v>1</v>
      </c>
      <c r="X50" s="71">
        <f t="shared" si="13"/>
        <v>4</v>
      </c>
      <c r="Y50" s="68" t="str">
        <f t="shared" si="14"/>
        <v xml:space="preserve">    </v>
      </c>
      <c r="Z50" s="68">
        <f t="shared" si="15"/>
        <v>4</v>
      </c>
      <c r="AA50" s="68" t="str">
        <f t="shared" si="16"/>
        <v xml:space="preserve">    </v>
      </c>
      <c r="AB50" s="68">
        <f t="shared" si="17"/>
        <v>2</v>
      </c>
      <c r="AC50" s="68" t="str">
        <f t="shared" si="18"/>
        <v xml:space="preserve">     </v>
      </c>
      <c r="AD50" s="68" t="str">
        <f t="shared" si="19"/>
        <v xml:space="preserve"> </v>
      </c>
      <c r="AE50" s="68" t="str">
        <f t="shared" si="20"/>
        <v xml:space="preserve"> </v>
      </c>
      <c r="AF50" s="68" t="str">
        <f t="shared" si="21"/>
        <v xml:space="preserve"> </v>
      </c>
      <c r="AG50" s="68" t="str">
        <f t="shared" si="22"/>
        <v xml:space="preserve"> </v>
      </c>
      <c r="AH50" s="68" t="str">
        <f t="shared" si="23"/>
        <v xml:space="preserve"> </v>
      </c>
      <c r="AI50" s="68">
        <f t="shared" si="24"/>
        <v>3.6</v>
      </c>
      <c r="AJ50" s="68">
        <f t="shared" si="25"/>
        <v>13.6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48" x14ac:dyDescent="0.15">
      <c r="A51" s="68">
        <v>38</v>
      </c>
      <c r="B51" s="69" t="s">
        <v>189</v>
      </c>
      <c r="C51" s="69">
        <v>60</v>
      </c>
      <c r="D51" s="69">
        <v>6</v>
      </c>
      <c r="E51" s="69"/>
      <c r="F51" s="69"/>
      <c r="G51" s="69"/>
      <c r="H51" s="69">
        <v>1</v>
      </c>
      <c r="I51" s="69"/>
      <c r="J51" s="69"/>
      <c r="K51" s="69"/>
      <c r="L51" s="69"/>
      <c r="M51" s="69"/>
      <c r="N51" s="69"/>
      <c r="O51" s="69">
        <v>1</v>
      </c>
      <c r="P51" s="69">
        <v>1</v>
      </c>
      <c r="Q51" s="69">
        <v>1</v>
      </c>
      <c r="R51" s="69"/>
      <c r="S51" s="69">
        <v>10</v>
      </c>
      <c r="T51" s="69">
        <v>5</v>
      </c>
      <c r="U51" s="69"/>
      <c r="V51" s="69"/>
      <c r="W51" s="70">
        <v>1</v>
      </c>
      <c r="X51" s="71">
        <f t="shared" si="13"/>
        <v>6</v>
      </c>
      <c r="Y51" s="68" t="str">
        <f t="shared" si="14"/>
        <v xml:space="preserve">    </v>
      </c>
      <c r="Z51" s="68" t="str">
        <f t="shared" si="15"/>
        <v xml:space="preserve"> </v>
      </c>
      <c r="AA51" s="68" t="str">
        <f t="shared" si="16"/>
        <v xml:space="preserve">    </v>
      </c>
      <c r="AB51" s="68">
        <f t="shared" si="17"/>
        <v>2</v>
      </c>
      <c r="AC51" s="68" t="str">
        <f t="shared" si="18"/>
        <v xml:space="preserve">     </v>
      </c>
      <c r="AD51" s="68" t="str">
        <f t="shared" si="19"/>
        <v xml:space="preserve"> </v>
      </c>
      <c r="AE51" s="68" t="str">
        <f t="shared" si="20"/>
        <v xml:space="preserve"> </v>
      </c>
      <c r="AF51" s="68" t="str">
        <f t="shared" si="21"/>
        <v xml:space="preserve"> </v>
      </c>
      <c r="AG51" s="68" t="str">
        <f t="shared" si="22"/>
        <v xml:space="preserve"> </v>
      </c>
      <c r="AH51" s="68" t="str">
        <f t="shared" si="23"/>
        <v xml:space="preserve"> </v>
      </c>
      <c r="AI51" s="68">
        <f t="shared" si="24"/>
        <v>2.88</v>
      </c>
      <c r="AJ51" s="68">
        <f t="shared" si="25"/>
        <v>10.879999999999999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73" customFormat="1" ht="49" customHeight="1" x14ac:dyDescent="0.15">
      <c r="A52" s="68">
        <v>39</v>
      </c>
      <c r="B52" s="69" t="s">
        <v>231</v>
      </c>
      <c r="C52" s="69">
        <v>120</v>
      </c>
      <c r="D52" s="69">
        <v>10</v>
      </c>
      <c r="E52" s="69">
        <v>4</v>
      </c>
      <c r="F52" s="69"/>
      <c r="G52" s="69">
        <v>1</v>
      </c>
      <c r="H52" s="69"/>
      <c r="I52" s="69"/>
      <c r="J52" s="69"/>
      <c r="K52" s="69"/>
      <c r="L52" s="69">
        <v>1</v>
      </c>
      <c r="M52" s="69"/>
      <c r="N52" s="69"/>
      <c r="O52" s="69"/>
      <c r="P52" s="69"/>
      <c r="Q52" s="69"/>
      <c r="R52" s="69">
        <v>1</v>
      </c>
      <c r="S52" s="69"/>
      <c r="T52" s="69"/>
      <c r="U52" s="69">
        <v>0</v>
      </c>
      <c r="V52" s="69">
        <v>15</v>
      </c>
      <c r="W52" s="70"/>
      <c r="X52" s="71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  <row r="53" spans="1:52" s="73" customFormat="1" ht="16" x14ac:dyDescent="0.15">
      <c r="A53" s="74" t="s">
        <v>48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6"/>
      <c r="X53" s="71">
        <f>SUM(X14:X51)</f>
        <v>154</v>
      </c>
      <c r="Y53" s="68">
        <f t="shared" ref="Y53:AJ53" si="26">SUM(Y14:Y51)</f>
        <v>10</v>
      </c>
      <c r="Z53" s="68">
        <f t="shared" si="26"/>
        <v>122</v>
      </c>
      <c r="AA53" s="68">
        <f t="shared" si="26"/>
        <v>27.059999999999995</v>
      </c>
      <c r="AB53" s="68">
        <f t="shared" si="26"/>
        <v>42</v>
      </c>
      <c r="AC53" s="68">
        <f t="shared" si="26"/>
        <v>0</v>
      </c>
      <c r="AD53" s="68">
        <f t="shared" si="26"/>
        <v>0</v>
      </c>
      <c r="AE53" s="68">
        <f t="shared" si="26"/>
        <v>13</v>
      </c>
      <c r="AF53" s="68">
        <f t="shared" si="26"/>
        <v>5</v>
      </c>
      <c r="AG53" s="68">
        <f t="shared" si="26"/>
        <v>24.419999999999991</v>
      </c>
      <c r="AH53" s="68">
        <f t="shared" si="26"/>
        <v>0</v>
      </c>
      <c r="AI53" s="68">
        <f t="shared" si="26"/>
        <v>128.06399999999994</v>
      </c>
      <c r="AJ53" s="68">
        <f t="shared" si="26"/>
        <v>525.54399999999998</v>
      </c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</row>
    <row r="54" spans="1:52" ht="16" x14ac:dyDescent="0.15">
      <c r="A54" s="67" t="s">
        <v>24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48" x14ac:dyDescent="0.15">
      <c r="A55" s="68">
        <v>40</v>
      </c>
      <c r="B55" s="69" t="s">
        <v>190</v>
      </c>
      <c r="C55" s="68">
        <v>90</v>
      </c>
      <c r="D55" s="68">
        <v>4</v>
      </c>
      <c r="E55" s="68">
        <v>2</v>
      </c>
      <c r="F55" s="68"/>
      <c r="G55" s="68"/>
      <c r="H55" s="68">
        <v>1</v>
      </c>
      <c r="I55" s="68"/>
      <c r="J55" s="68"/>
      <c r="K55" s="68"/>
      <c r="L55" s="68"/>
      <c r="M55" s="68"/>
      <c r="N55" s="68"/>
      <c r="O55" s="68">
        <v>1</v>
      </c>
      <c r="P55" s="68">
        <v>1</v>
      </c>
      <c r="Q55" s="68">
        <v>1</v>
      </c>
      <c r="R55" s="68"/>
      <c r="S55" s="68">
        <v>10</v>
      </c>
      <c r="T55" s="68">
        <v>5</v>
      </c>
      <c r="U55" s="68"/>
      <c r="V55" s="68"/>
      <c r="W55" s="78">
        <v>1</v>
      </c>
      <c r="X55" s="71">
        <f t="shared" ref="X55" si="27">IF(D55*W55=0,"    ",D55*W55)</f>
        <v>4</v>
      </c>
      <c r="Y55" s="68">
        <f t="shared" ref="Y55" si="28">IF(E55*P55=0,"    ",E55*P55)</f>
        <v>2</v>
      </c>
      <c r="Z55" s="68" t="str">
        <f t="shared" ref="Z55" si="29">IF((F55*Q55)=0," ",F55*Q55)</f>
        <v xml:space="preserve"> </v>
      </c>
      <c r="AA55" s="68" t="str">
        <f t="shared" ref="AA55" si="30">IF(G55*(S55+U55)=0,"    ",0.33*G55*(S55+U55))</f>
        <v xml:space="preserve">    </v>
      </c>
      <c r="AB55" s="68">
        <f t="shared" ref="AB55" si="31">IF((H55*O55)=0," ",2*H55*O55)</f>
        <v>2</v>
      </c>
      <c r="AC55" s="68" t="str">
        <f t="shared" ref="AC55" si="32">IF(I55*(S55+U55)=0,"     ",0.25*I55*(S55+U55))</f>
        <v xml:space="preserve">     </v>
      </c>
      <c r="AD55" s="68" t="str">
        <f t="shared" ref="AD55" si="33">IF(J55*(S55+U55)=0," ",J55*(S55+U55))</f>
        <v xml:space="preserve"> </v>
      </c>
      <c r="AE55" s="68" t="str">
        <f t="shared" ref="AE55" si="34">IF(K55*(S55+U55)=0," ",K55*(S55+U55))</f>
        <v xml:space="preserve"> </v>
      </c>
      <c r="AF55" s="68" t="str">
        <f t="shared" ref="AF55" si="35">IF(L55*(S55+U55)=0," ",0.5*L55*(S55+U55))</f>
        <v xml:space="preserve"> </v>
      </c>
      <c r="AG55" s="68" t="str">
        <f t="shared" ref="AG55" si="36">IF(M55*(S55+U55)=0," ",0.33*M55*(S55+U55))</f>
        <v xml:space="preserve"> </v>
      </c>
      <c r="AH55" s="68" t="str">
        <f t="shared" ref="AH55" si="37">IF(N55*(S55+U55)=0," ",0.25*N55*(S55+U55))</f>
        <v xml:space="preserve"> </v>
      </c>
      <c r="AI55" s="68">
        <f t="shared" ref="AI55" si="38">IF((2*G55*O55+0.12*C55*(S55/25+U55/25))=0," ",(2*G55*O55+0.12*C55*(S55/25+U55/25)))</f>
        <v>4.3199999999999994</v>
      </c>
      <c r="AJ55" s="68">
        <f t="shared" ref="AJ55" si="39">SUM(X55:AI55)</f>
        <v>12.32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48" x14ac:dyDescent="0.15">
      <c r="A56" s="68">
        <v>41</v>
      </c>
      <c r="B56" s="69" t="s">
        <v>191</v>
      </c>
      <c r="C56" s="68">
        <v>60</v>
      </c>
      <c r="D56" s="68">
        <v>2</v>
      </c>
      <c r="E56" s="68">
        <v>2</v>
      </c>
      <c r="F56" s="68"/>
      <c r="G56" s="68"/>
      <c r="H56" s="68">
        <v>1</v>
      </c>
      <c r="I56" s="68"/>
      <c r="J56" s="68"/>
      <c r="K56" s="68"/>
      <c r="L56" s="68"/>
      <c r="M56" s="68">
        <v>1</v>
      </c>
      <c r="N56" s="68"/>
      <c r="O56" s="68">
        <v>1</v>
      </c>
      <c r="P56" s="68">
        <v>1</v>
      </c>
      <c r="Q56" s="68">
        <v>1</v>
      </c>
      <c r="R56" s="68"/>
      <c r="S56" s="68">
        <v>5</v>
      </c>
      <c r="T56" s="68">
        <v>6</v>
      </c>
      <c r="U56" s="68"/>
      <c r="V56" s="68"/>
      <c r="W56" s="78">
        <v>1</v>
      </c>
      <c r="X56" s="71">
        <f t="shared" ref="X56:X93" si="40">IF(D56*W56=0,"    ",D56*W56)</f>
        <v>2</v>
      </c>
      <c r="Y56" s="68">
        <f t="shared" ref="Y56:Y93" si="41">IF(E56*P56=0,"    ",E56*P56)</f>
        <v>2</v>
      </c>
      <c r="Z56" s="68" t="str">
        <f t="shared" ref="Z56:Z93" si="42">IF((F56*Q56)=0," ",F56*Q56)</f>
        <v xml:space="preserve"> </v>
      </c>
      <c r="AA56" s="68" t="str">
        <f t="shared" ref="AA56:AA93" si="43">IF(G56*(S56+U56)=0,"    ",0.33*G56*(S56+U56))</f>
        <v xml:space="preserve">    </v>
      </c>
      <c r="AB56" s="68">
        <f t="shared" ref="AB56:AB93" si="44">IF((H56*O56)=0," ",2*H56*O56)</f>
        <v>2</v>
      </c>
      <c r="AC56" s="68" t="str">
        <f t="shared" ref="AC56:AC93" si="45">IF(I56*(S56+U56)=0,"     ",0.25*I56*(S56+U56))</f>
        <v xml:space="preserve">     </v>
      </c>
      <c r="AD56" s="68" t="str">
        <f t="shared" ref="AD56:AD93" si="46">IF(J56*(S56+U56)=0," ",J56*(S56+U56))</f>
        <v xml:space="preserve"> </v>
      </c>
      <c r="AE56" s="68" t="str">
        <f t="shared" ref="AE56:AE93" si="47">IF(K56*(S56+U56)=0," ",K56*(S56+U56))</f>
        <v xml:space="preserve"> </v>
      </c>
      <c r="AF56" s="68" t="str">
        <f t="shared" ref="AF56:AF93" si="48">IF(L56*(S56+U56)=0," ",0.5*L56*(S56+U56))</f>
        <v xml:space="preserve"> </v>
      </c>
      <c r="AG56" s="68">
        <f t="shared" ref="AG56:AG93" si="49">IF(M56*(S56+U56)=0," ",0.33*M56*(S56+U56))</f>
        <v>1.6500000000000001</v>
      </c>
      <c r="AH56" s="68" t="str">
        <f t="shared" ref="AH56:AH93" si="50">IF(N56*(S56+U56)=0," ",0.25*N56*(S56+U56))</f>
        <v xml:space="preserve"> </v>
      </c>
      <c r="AI56" s="68">
        <f t="shared" ref="AI56:AI93" si="51">IF((2*G56*O56+0.12*C56*(S56/25+U56/25))=0," ",(2*G56*O56+0.12*C56*(S56/25+U56/25)))</f>
        <v>1.44</v>
      </c>
      <c r="AJ56" s="68">
        <f t="shared" ref="AJ56:AJ93" si="52">SUM(X56:AI56)</f>
        <v>9.09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64" x14ac:dyDescent="0.15">
      <c r="A57" s="68">
        <v>42</v>
      </c>
      <c r="B57" s="69" t="s">
        <v>192</v>
      </c>
      <c r="C57" s="68">
        <v>90</v>
      </c>
      <c r="D57" s="68">
        <v>4</v>
      </c>
      <c r="E57" s="68">
        <v>6</v>
      </c>
      <c r="F57" s="68"/>
      <c r="G57" s="68">
        <v>1</v>
      </c>
      <c r="H57" s="68"/>
      <c r="I57" s="68"/>
      <c r="J57" s="68"/>
      <c r="K57" s="68"/>
      <c r="L57" s="68">
        <v>1</v>
      </c>
      <c r="M57" s="68"/>
      <c r="N57" s="68"/>
      <c r="O57" s="68">
        <v>1</v>
      </c>
      <c r="P57" s="68">
        <v>1</v>
      </c>
      <c r="Q57" s="68">
        <v>1</v>
      </c>
      <c r="R57" s="68"/>
      <c r="S57" s="68">
        <v>5</v>
      </c>
      <c r="T57" s="68"/>
      <c r="U57" s="68"/>
      <c r="V57" s="68"/>
      <c r="W57" s="78">
        <v>1</v>
      </c>
      <c r="X57" s="71">
        <f t="shared" si="40"/>
        <v>4</v>
      </c>
      <c r="Y57" s="68">
        <f t="shared" si="41"/>
        <v>6</v>
      </c>
      <c r="Z57" s="68" t="str">
        <f t="shared" si="42"/>
        <v xml:space="preserve"> </v>
      </c>
      <c r="AA57" s="68">
        <f t="shared" si="43"/>
        <v>1.6500000000000001</v>
      </c>
      <c r="AB57" s="68" t="str">
        <f t="shared" si="44"/>
        <v xml:space="preserve"> </v>
      </c>
      <c r="AC57" s="68" t="str">
        <f t="shared" si="45"/>
        <v xml:space="preserve">     </v>
      </c>
      <c r="AD57" s="68" t="str">
        <f t="shared" si="46"/>
        <v xml:space="preserve"> </v>
      </c>
      <c r="AE57" s="68" t="str">
        <f t="shared" si="47"/>
        <v xml:space="preserve"> </v>
      </c>
      <c r="AF57" s="68">
        <f t="shared" si="48"/>
        <v>2.5</v>
      </c>
      <c r="AG57" s="68" t="str">
        <f t="shared" si="49"/>
        <v xml:space="preserve"> </v>
      </c>
      <c r="AH57" s="68" t="str">
        <f t="shared" si="50"/>
        <v xml:space="preserve"> </v>
      </c>
      <c r="AI57" s="68">
        <f t="shared" si="51"/>
        <v>4.16</v>
      </c>
      <c r="AJ57" s="68">
        <f t="shared" si="52"/>
        <v>18.310000000000002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48" x14ac:dyDescent="0.15">
      <c r="A58" s="68">
        <v>43</v>
      </c>
      <c r="B58" s="69" t="s">
        <v>193</v>
      </c>
      <c r="C58" s="68">
        <v>75</v>
      </c>
      <c r="D58" s="68"/>
      <c r="E58" s="68">
        <v>6</v>
      </c>
      <c r="F58" s="68"/>
      <c r="G58" s="68"/>
      <c r="H58" s="68">
        <v>1</v>
      </c>
      <c r="I58" s="68"/>
      <c r="J58" s="68"/>
      <c r="K58" s="68"/>
      <c r="L58" s="68"/>
      <c r="M58" s="68"/>
      <c r="N58" s="68"/>
      <c r="O58" s="68">
        <v>1</v>
      </c>
      <c r="P58" s="68">
        <v>1</v>
      </c>
      <c r="Q58" s="68">
        <v>1</v>
      </c>
      <c r="R58" s="68"/>
      <c r="S58" s="68">
        <v>10</v>
      </c>
      <c r="T58" s="68">
        <v>5</v>
      </c>
      <c r="U58" s="68"/>
      <c r="V58" s="68"/>
      <c r="W58" s="78">
        <v>1</v>
      </c>
      <c r="X58" s="71" t="str">
        <f t="shared" si="40"/>
        <v xml:space="preserve">    </v>
      </c>
      <c r="Y58" s="68">
        <f t="shared" si="41"/>
        <v>6</v>
      </c>
      <c r="Z58" s="68" t="str">
        <f t="shared" si="42"/>
        <v xml:space="preserve"> </v>
      </c>
      <c r="AA58" s="68" t="str">
        <f t="shared" si="43"/>
        <v xml:space="preserve">    </v>
      </c>
      <c r="AB58" s="68">
        <f t="shared" si="44"/>
        <v>2</v>
      </c>
      <c r="AC58" s="68" t="str">
        <f t="shared" si="45"/>
        <v xml:space="preserve">     </v>
      </c>
      <c r="AD58" s="68" t="str">
        <f t="shared" si="46"/>
        <v xml:space="preserve"> </v>
      </c>
      <c r="AE58" s="68" t="str">
        <f t="shared" si="47"/>
        <v xml:space="preserve"> </v>
      </c>
      <c r="AF58" s="68" t="str">
        <f t="shared" si="48"/>
        <v xml:space="preserve"> </v>
      </c>
      <c r="AG58" s="68" t="str">
        <f t="shared" si="49"/>
        <v xml:space="preserve"> </v>
      </c>
      <c r="AH58" s="68" t="str">
        <f t="shared" si="50"/>
        <v xml:space="preserve"> </v>
      </c>
      <c r="AI58" s="68">
        <f t="shared" si="51"/>
        <v>3.6</v>
      </c>
      <c r="AJ58" s="68">
        <f t="shared" si="52"/>
        <v>11.6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64" x14ac:dyDescent="0.15">
      <c r="A59" s="68">
        <v>44</v>
      </c>
      <c r="B59" s="69" t="s">
        <v>194</v>
      </c>
      <c r="C59" s="68">
        <v>90</v>
      </c>
      <c r="D59" s="68">
        <v>4</v>
      </c>
      <c r="E59" s="68"/>
      <c r="F59" s="68">
        <v>2</v>
      </c>
      <c r="G59" s="68">
        <v>1</v>
      </c>
      <c r="H59" s="68"/>
      <c r="I59" s="68"/>
      <c r="J59" s="68"/>
      <c r="K59" s="68"/>
      <c r="L59" s="68"/>
      <c r="M59" s="68">
        <v>1</v>
      </c>
      <c r="N59" s="68"/>
      <c r="O59" s="68">
        <v>1</v>
      </c>
      <c r="P59" s="68">
        <v>1</v>
      </c>
      <c r="Q59" s="68">
        <v>1</v>
      </c>
      <c r="R59" s="68"/>
      <c r="S59" s="68">
        <v>3</v>
      </c>
      <c r="T59" s="68">
        <v>3</v>
      </c>
      <c r="U59" s="68"/>
      <c r="V59" s="68"/>
      <c r="W59" s="78">
        <v>1</v>
      </c>
      <c r="X59" s="71">
        <f t="shared" si="40"/>
        <v>4</v>
      </c>
      <c r="Y59" s="68" t="str">
        <f t="shared" si="41"/>
        <v xml:space="preserve">    </v>
      </c>
      <c r="Z59" s="68">
        <f t="shared" si="42"/>
        <v>2</v>
      </c>
      <c r="AA59" s="68">
        <f t="shared" si="43"/>
        <v>0.99</v>
      </c>
      <c r="AB59" s="68" t="str">
        <f t="shared" si="44"/>
        <v xml:space="preserve"> </v>
      </c>
      <c r="AC59" s="68" t="str">
        <f t="shared" si="45"/>
        <v xml:space="preserve">     </v>
      </c>
      <c r="AD59" s="68" t="str">
        <f t="shared" si="46"/>
        <v xml:space="preserve"> </v>
      </c>
      <c r="AE59" s="68" t="str">
        <f t="shared" si="47"/>
        <v xml:space="preserve"> </v>
      </c>
      <c r="AF59" s="68" t="str">
        <f t="shared" si="48"/>
        <v xml:space="preserve"> </v>
      </c>
      <c r="AG59" s="68">
        <f t="shared" si="49"/>
        <v>0.99</v>
      </c>
      <c r="AH59" s="68" t="str">
        <f t="shared" si="50"/>
        <v xml:space="preserve"> </v>
      </c>
      <c r="AI59" s="68">
        <f t="shared" si="51"/>
        <v>3.2959999999999998</v>
      </c>
      <c r="AJ59" s="68">
        <f t="shared" si="52"/>
        <v>11.276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32" x14ac:dyDescent="0.15">
      <c r="A60" s="68">
        <v>45</v>
      </c>
      <c r="B60" s="69" t="s">
        <v>195</v>
      </c>
      <c r="C60" s="68">
        <v>90</v>
      </c>
      <c r="D60" s="68">
        <v>4</v>
      </c>
      <c r="E60" s="68"/>
      <c r="F60" s="68">
        <v>2</v>
      </c>
      <c r="G60" s="68"/>
      <c r="H60" s="68">
        <v>1</v>
      </c>
      <c r="I60" s="68"/>
      <c r="J60" s="68"/>
      <c r="K60" s="68"/>
      <c r="L60" s="68"/>
      <c r="M60" s="68">
        <v>1</v>
      </c>
      <c r="N60" s="68"/>
      <c r="O60" s="68">
        <v>1</v>
      </c>
      <c r="P60" s="68">
        <v>1</v>
      </c>
      <c r="Q60" s="68">
        <v>1</v>
      </c>
      <c r="R60" s="68"/>
      <c r="S60" s="68">
        <v>3</v>
      </c>
      <c r="T60" s="68">
        <v>3</v>
      </c>
      <c r="U60" s="68"/>
      <c r="V60" s="68"/>
      <c r="W60" s="78">
        <v>1</v>
      </c>
      <c r="X60" s="71">
        <f t="shared" si="40"/>
        <v>4</v>
      </c>
      <c r="Y60" s="68" t="str">
        <f t="shared" si="41"/>
        <v xml:space="preserve">    </v>
      </c>
      <c r="Z60" s="68">
        <f t="shared" si="42"/>
        <v>2</v>
      </c>
      <c r="AA60" s="68" t="str">
        <f t="shared" si="43"/>
        <v xml:space="preserve">    </v>
      </c>
      <c r="AB60" s="68">
        <f t="shared" si="44"/>
        <v>2</v>
      </c>
      <c r="AC60" s="68" t="str">
        <f t="shared" si="45"/>
        <v xml:space="preserve">     </v>
      </c>
      <c r="AD60" s="68" t="str">
        <f t="shared" si="46"/>
        <v xml:space="preserve"> </v>
      </c>
      <c r="AE60" s="68" t="str">
        <f t="shared" si="47"/>
        <v xml:space="preserve"> </v>
      </c>
      <c r="AF60" s="68" t="str">
        <f t="shared" si="48"/>
        <v xml:space="preserve"> </v>
      </c>
      <c r="AG60" s="68">
        <f t="shared" si="49"/>
        <v>0.99</v>
      </c>
      <c r="AH60" s="68" t="str">
        <f t="shared" si="50"/>
        <v xml:space="preserve"> </v>
      </c>
      <c r="AI60" s="68">
        <f t="shared" si="51"/>
        <v>1.2959999999999998</v>
      </c>
      <c r="AJ60" s="68">
        <f t="shared" si="52"/>
        <v>10.286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48" x14ac:dyDescent="0.15">
      <c r="A61" s="68">
        <v>46</v>
      </c>
      <c r="B61" s="69" t="s">
        <v>196</v>
      </c>
      <c r="C61" s="68">
        <v>45</v>
      </c>
      <c r="D61" s="68"/>
      <c r="E61" s="68"/>
      <c r="F61" s="68"/>
      <c r="G61" s="68"/>
      <c r="H61" s="68"/>
      <c r="I61" s="68"/>
      <c r="J61" s="68">
        <v>1</v>
      </c>
      <c r="K61" s="68"/>
      <c r="L61" s="68"/>
      <c r="M61" s="68"/>
      <c r="N61" s="68"/>
      <c r="O61" s="68">
        <v>1</v>
      </c>
      <c r="P61" s="68">
        <v>1</v>
      </c>
      <c r="Q61" s="68">
        <v>1</v>
      </c>
      <c r="R61" s="68"/>
      <c r="S61" s="68">
        <v>5</v>
      </c>
      <c r="T61" s="68">
        <v>6</v>
      </c>
      <c r="U61" s="68"/>
      <c r="V61" s="68"/>
      <c r="W61" s="78">
        <v>1</v>
      </c>
      <c r="X61" s="71" t="str">
        <f t="shared" si="40"/>
        <v xml:space="preserve">    </v>
      </c>
      <c r="Y61" s="68" t="str">
        <f t="shared" si="41"/>
        <v xml:space="preserve">    </v>
      </c>
      <c r="Z61" s="68" t="str">
        <f t="shared" si="42"/>
        <v xml:space="preserve"> </v>
      </c>
      <c r="AA61" s="68" t="str">
        <f t="shared" si="43"/>
        <v xml:space="preserve">    </v>
      </c>
      <c r="AB61" s="68" t="str">
        <f t="shared" si="44"/>
        <v xml:space="preserve"> </v>
      </c>
      <c r="AC61" s="68" t="str">
        <f t="shared" si="45"/>
        <v xml:space="preserve">     </v>
      </c>
      <c r="AD61" s="68">
        <f t="shared" si="46"/>
        <v>5</v>
      </c>
      <c r="AE61" s="68" t="str">
        <f t="shared" si="47"/>
        <v xml:space="preserve"> </v>
      </c>
      <c r="AF61" s="68" t="str">
        <f t="shared" si="48"/>
        <v xml:space="preserve"> </v>
      </c>
      <c r="AG61" s="68" t="str">
        <f t="shared" si="49"/>
        <v xml:space="preserve"> </v>
      </c>
      <c r="AH61" s="68" t="str">
        <f t="shared" si="50"/>
        <v xml:space="preserve"> </v>
      </c>
      <c r="AI61" s="68">
        <f t="shared" si="51"/>
        <v>1.0799999999999998</v>
      </c>
      <c r="AJ61" s="68">
        <f t="shared" si="52"/>
        <v>6.08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48" x14ac:dyDescent="0.15">
      <c r="A62" s="68">
        <v>47</v>
      </c>
      <c r="B62" s="69" t="s">
        <v>197</v>
      </c>
      <c r="C62" s="68">
        <v>45</v>
      </c>
      <c r="D62" s="68">
        <v>4</v>
      </c>
      <c r="E62" s="68"/>
      <c r="F62" s="68">
        <v>6</v>
      </c>
      <c r="G62" s="68"/>
      <c r="H62" s="68">
        <v>1</v>
      </c>
      <c r="I62" s="68"/>
      <c r="J62" s="68"/>
      <c r="K62" s="68"/>
      <c r="L62" s="68"/>
      <c r="M62" s="68"/>
      <c r="N62" s="68"/>
      <c r="O62" s="68">
        <v>1</v>
      </c>
      <c r="P62" s="68">
        <v>1</v>
      </c>
      <c r="Q62" s="68">
        <v>1</v>
      </c>
      <c r="R62" s="68"/>
      <c r="S62" s="68">
        <v>5</v>
      </c>
      <c r="T62" s="68">
        <v>6</v>
      </c>
      <c r="U62" s="68"/>
      <c r="V62" s="68"/>
      <c r="W62" s="78">
        <v>1</v>
      </c>
      <c r="X62" s="71">
        <f t="shared" si="40"/>
        <v>4</v>
      </c>
      <c r="Y62" s="68" t="str">
        <f t="shared" si="41"/>
        <v xml:space="preserve">    </v>
      </c>
      <c r="Z62" s="68">
        <f t="shared" si="42"/>
        <v>6</v>
      </c>
      <c r="AA62" s="68" t="str">
        <f t="shared" si="43"/>
        <v xml:space="preserve">    </v>
      </c>
      <c r="AB62" s="68">
        <f t="shared" si="44"/>
        <v>2</v>
      </c>
      <c r="AC62" s="68" t="str">
        <f t="shared" si="45"/>
        <v xml:space="preserve">     </v>
      </c>
      <c r="AD62" s="68" t="str">
        <f t="shared" si="46"/>
        <v xml:space="preserve"> </v>
      </c>
      <c r="AE62" s="68" t="str">
        <f t="shared" si="47"/>
        <v xml:space="preserve"> </v>
      </c>
      <c r="AF62" s="68" t="str">
        <f t="shared" si="48"/>
        <v xml:space="preserve"> </v>
      </c>
      <c r="AG62" s="68" t="str">
        <f t="shared" si="49"/>
        <v xml:space="preserve"> </v>
      </c>
      <c r="AH62" s="68" t="str">
        <f t="shared" si="50"/>
        <v xml:space="preserve"> </v>
      </c>
      <c r="AI62" s="68">
        <f t="shared" si="51"/>
        <v>1.0799999999999998</v>
      </c>
      <c r="AJ62" s="68">
        <f t="shared" si="52"/>
        <v>13.08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32" x14ac:dyDescent="0.15">
      <c r="A63" s="68">
        <v>48</v>
      </c>
      <c r="B63" s="69" t="s">
        <v>198</v>
      </c>
      <c r="C63" s="68">
        <v>105</v>
      </c>
      <c r="D63" s="68">
        <v>4</v>
      </c>
      <c r="E63" s="68"/>
      <c r="F63" s="68">
        <v>2</v>
      </c>
      <c r="G63" s="68"/>
      <c r="H63" s="68">
        <v>1</v>
      </c>
      <c r="I63" s="68"/>
      <c r="J63" s="68"/>
      <c r="K63" s="68"/>
      <c r="L63" s="68"/>
      <c r="M63" s="68">
        <v>1</v>
      </c>
      <c r="N63" s="68"/>
      <c r="O63" s="68">
        <v>1</v>
      </c>
      <c r="P63" s="68">
        <v>1</v>
      </c>
      <c r="Q63" s="68">
        <v>1</v>
      </c>
      <c r="R63" s="68"/>
      <c r="S63" s="68">
        <v>3</v>
      </c>
      <c r="T63" s="68">
        <v>3</v>
      </c>
      <c r="U63" s="68"/>
      <c r="V63" s="68"/>
      <c r="W63" s="78">
        <v>1</v>
      </c>
      <c r="X63" s="71">
        <f t="shared" si="40"/>
        <v>4</v>
      </c>
      <c r="Y63" s="68" t="str">
        <f t="shared" si="41"/>
        <v xml:space="preserve">    </v>
      </c>
      <c r="Z63" s="68">
        <f t="shared" si="42"/>
        <v>2</v>
      </c>
      <c r="AA63" s="68" t="str">
        <f t="shared" si="43"/>
        <v xml:space="preserve">    </v>
      </c>
      <c r="AB63" s="68">
        <f t="shared" si="44"/>
        <v>2</v>
      </c>
      <c r="AC63" s="68" t="str">
        <f t="shared" si="45"/>
        <v xml:space="preserve">     </v>
      </c>
      <c r="AD63" s="68" t="str">
        <f t="shared" si="46"/>
        <v xml:space="preserve"> </v>
      </c>
      <c r="AE63" s="68" t="str">
        <f t="shared" si="47"/>
        <v xml:space="preserve"> </v>
      </c>
      <c r="AF63" s="68" t="str">
        <f t="shared" si="48"/>
        <v xml:space="preserve"> </v>
      </c>
      <c r="AG63" s="68">
        <f t="shared" si="49"/>
        <v>0.99</v>
      </c>
      <c r="AH63" s="68" t="str">
        <f t="shared" si="50"/>
        <v xml:space="preserve"> </v>
      </c>
      <c r="AI63" s="68">
        <f t="shared" si="51"/>
        <v>1.512</v>
      </c>
      <c r="AJ63" s="68">
        <f t="shared" si="52"/>
        <v>10.502000000000001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64" x14ac:dyDescent="0.15">
      <c r="A64" s="68">
        <v>49</v>
      </c>
      <c r="B64" s="69" t="s">
        <v>199</v>
      </c>
      <c r="C64" s="68">
        <v>90</v>
      </c>
      <c r="D64" s="68">
        <v>2</v>
      </c>
      <c r="E64" s="68"/>
      <c r="F64" s="68">
        <v>2</v>
      </c>
      <c r="G64" s="68"/>
      <c r="H64" s="68">
        <v>1</v>
      </c>
      <c r="I64" s="68"/>
      <c r="J64" s="68"/>
      <c r="K64" s="68"/>
      <c r="L64" s="68"/>
      <c r="M64" s="68">
        <v>1</v>
      </c>
      <c r="N64" s="68"/>
      <c r="O64" s="68">
        <v>1</v>
      </c>
      <c r="P64" s="68">
        <v>1</v>
      </c>
      <c r="Q64" s="68">
        <v>1</v>
      </c>
      <c r="R64" s="68"/>
      <c r="S64" s="68">
        <v>5</v>
      </c>
      <c r="T64" s="68"/>
      <c r="U64" s="68"/>
      <c r="V64" s="68"/>
      <c r="W64" s="78">
        <v>1</v>
      </c>
      <c r="X64" s="71">
        <f t="shared" si="40"/>
        <v>2</v>
      </c>
      <c r="Y64" s="68" t="str">
        <f t="shared" si="41"/>
        <v xml:space="preserve">    </v>
      </c>
      <c r="Z64" s="68">
        <f t="shared" si="42"/>
        <v>2</v>
      </c>
      <c r="AA64" s="68" t="str">
        <f t="shared" si="43"/>
        <v xml:space="preserve">    </v>
      </c>
      <c r="AB64" s="68">
        <f t="shared" si="44"/>
        <v>2</v>
      </c>
      <c r="AC64" s="68" t="str">
        <f t="shared" si="45"/>
        <v xml:space="preserve">     </v>
      </c>
      <c r="AD64" s="68" t="str">
        <f t="shared" si="46"/>
        <v xml:space="preserve"> </v>
      </c>
      <c r="AE64" s="68" t="str">
        <f t="shared" si="47"/>
        <v xml:space="preserve"> </v>
      </c>
      <c r="AF64" s="68" t="str">
        <f t="shared" si="48"/>
        <v xml:space="preserve"> </v>
      </c>
      <c r="AG64" s="68">
        <f t="shared" si="49"/>
        <v>1.6500000000000001</v>
      </c>
      <c r="AH64" s="68" t="str">
        <f t="shared" si="50"/>
        <v xml:space="preserve"> </v>
      </c>
      <c r="AI64" s="68">
        <f t="shared" si="51"/>
        <v>2.1599999999999997</v>
      </c>
      <c r="AJ64" s="68">
        <f t="shared" si="52"/>
        <v>9.81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112" x14ac:dyDescent="0.15">
      <c r="A65" s="68">
        <v>50</v>
      </c>
      <c r="B65" s="69" t="s">
        <v>230</v>
      </c>
      <c r="C65" s="68">
        <v>90</v>
      </c>
      <c r="D65" s="68">
        <v>6</v>
      </c>
      <c r="E65" s="68"/>
      <c r="F65" s="68">
        <v>6</v>
      </c>
      <c r="G65" s="68"/>
      <c r="H65" s="68">
        <v>1</v>
      </c>
      <c r="I65" s="68"/>
      <c r="J65" s="68"/>
      <c r="K65" s="68"/>
      <c r="L65" s="68"/>
      <c r="M65" s="68"/>
      <c r="N65" s="68"/>
      <c r="O65" s="68">
        <v>1</v>
      </c>
      <c r="P65" s="68">
        <v>1</v>
      </c>
      <c r="Q65" s="68">
        <v>1</v>
      </c>
      <c r="R65" s="68"/>
      <c r="S65" s="68">
        <v>10</v>
      </c>
      <c r="T65" s="68">
        <v>5</v>
      </c>
      <c r="U65" s="68"/>
      <c r="V65" s="68"/>
      <c r="W65" s="78">
        <v>1</v>
      </c>
      <c r="X65" s="71">
        <f t="shared" si="40"/>
        <v>6</v>
      </c>
      <c r="Y65" s="68" t="str">
        <f t="shared" si="41"/>
        <v xml:space="preserve">    </v>
      </c>
      <c r="Z65" s="68">
        <f t="shared" si="42"/>
        <v>6</v>
      </c>
      <c r="AA65" s="68" t="str">
        <f t="shared" si="43"/>
        <v xml:space="preserve">    </v>
      </c>
      <c r="AB65" s="68">
        <f t="shared" si="44"/>
        <v>2</v>
      </c>
      <c r="AC65" s="68" t="str">
        <f t="shared" si="45"/>
        <v xml:space="preserve">     </v>
      </c>
      <c r="AD65" s="68" t="str">
        <f t="shared" si="46"/>
        <v xml:space="preserve"> </v>
      </c>
      <c r="AE65" s="68" t="str">
        <f t="shared" si="47"/>
        <v xml:space="preserve"> </v>
      </c>
      <c r="AF65" s="68" t="str">
        <f t="shared" si="48"/>
        <v xml:space="preserve"> </v>
      </c>
      <c r="AG65" s="68" t="str">
        <f t="shared" si="49"/>
        <v xml:space="preserve"> </v>
      </c>
      <c r="AH65" s="68" t="str">
        <f t="shared" si="50"/>
        <v xml:space="preserve"> </v>
      </c>
      <c r="AI65" s="68">
        <f t="shared" si="51"/>
        <v>4.3199999999999994</v>
      </c>
      <c r="AJ65" s="68">
        <f t="shared" si="52"/>
        <v>18.32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48" x14ac:dyDescent="0.15">
      <c r="A66" s="68">
        <v>51</v>
      </c>
      <c r="B66" s="69" t="s">
        <v>200</v>
      </c>
      <c r="C66" s="68">
        <v>60</v>
      </c>
      <c r="D66" s="68">
        <v>2</v>
      </c>
      <c r="E66" s="68"/>
      <c r="F66" s="68">
        <v>2</v>
      </c>
      <c r="G66" s="68"/>
      <c r="H66" s="68">
        <v>1</v>
      </c>
      <c r="I66" s="68"/>
      <c r="J66" s="68"/>
      <c r="K66" s="68"/>
      <c r="L66" s="68"/>
      <c r="M66" s="68"/>
      <c r="N66" s="68"/>
      <c r="O66" s="68">
        <v>1</v>
      </c>
      <c r="P66" s="68">
        <v>1</v>
      </c>
      <c r="Q66" s="68">
        <v>1</v>
      </c>
      <c r="R66" s="68"/>
      <c r="S66" s="68">
        <v>5</v>
      </c>
      <c r="T66" s="68">
        <v>1</v>
      </c>
      <c r="U66" s="68"/>
      <c r="V66" s="68"/>
      <c r="W66" s="78">
        <v>1</v>
      </c>
      <c r="X66" s="71">
        <f t="shared" si="40"/>
        <v>2</v>
      </c>
      <c r="Y66" s="68" t="str">
        <f t="shared" si="41"/>
        <v xml:space="preserve">    </v>
      </c>
      <c r="Z66" s="68">
        <f t="shared" si="42"/>
        <v>2</v>
      </c>
      <c r="AA66" s="68" t="str">
        <f t="shared" si="43"/>
        <v xml:space="preserve">    </v>
      </c>
      <c r="AB66" s="68">
        <f t="shared" si="44"/>
        <v>2</v>
      </c>
      <c r="AC66" s="68" t="str">
        <f t="shared" si="45"/>
        <v xml:space="preserve">     </v>
      </c>
      <c r="AD66" s="68" t="str">
        <f t="shared" si="46"/>
        <v xml:space="preserve"> </v>
      </c>
      <c r="AE66" s="68" t="str">
        <f t="shared" si="47"/>
        <v xml:space="preserve"> </v>
      </c>
      <c r="AF66" s="68" t="str">
        <f t="shared" si="48"/>
        <v xml:space="preserve"> </v>
      </c>
      <c r="AG66" s="68" t="str">
        <f t="shared" si="49"/>
        <v xml:space="preserve"> </v>
      </c>
      <c r="AH66" s="68" t="str">
        <f t="shared" si="50"/>
        <v xml:space="preserve"> </v>
      </c>
      <c r="AI66" s="68">
        <f t="shared" si="51"/>
        <v>1.44</v>
      </c>
      <c r="AJ66" s="68">
        <f t="shared" si="52"/>
        <v>7.4399999999999995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64" x14ac:dyDescent="0.15">
      <c r="A67" s="68">
        <v>52</v>
      </c>
      <c r="B67" s="69" t="s">
        <v>201</v>
      </c>
      <c r="C67" s="68">
        <v>105</v>
      </c>
      <c r="D67" s="68">
        <v>6</v>
      </c>
      <c r="E67" s="68">
        <v>4</v>
      </c>
      <c r="F67" s="68"/>
      <c r="G67" s="68">
        <v>1</v>
      </c>
      <c r="H67" s="68"/>
      <c r="I67" s="68"/>
      <c r="J67" s="68"/>
      <c r="K67" s="68"/>
      <c r="L67" s="68"/>
      <c r="M67" s="68">
        <v>1</v>
      </c>
      <c r="N67" s="68"/>
      <c r="O67" s="68">
        <v>1</v>
      </c>
      <c r="P67" s="68">
        <v>1</v>
      </c>
      <c r="Q67" s="68">
        <v>1</v>
      </c>
      <c r="R67" s="68"/>
      <c r="S67" s="68">
        <v>10</v>
      </c>
      <c r="T67" s="68">
        <v>5</v>
      </c>
      <c r="U67" s="68"/>
      <c r="V67" s="68"/>
      <c r="W67" s="78">
        <v>1</v>
      </c>
      <c r="X67" s="71">
        <f t="shared" si="40"/>
        <v>6</v>
      </c>
      <c r="Y67" s="68">
        <f t="shared" si="41"/>
        <v>4</v>
      </c>
      <c r="Z67" s="68" t="str">
        <f t="shared" si="42"/>
        <v xml:space="preserve"> </v>
      </c>
      <c r="AA67" s="68">
        <f t="shared" si="43"/>
        <v>3.3000000000000003</v>
      </c>
      <c r="AB67" s="68" t="str">
        <f t="shared" si="44"/>
        <v xml:space="preserve"> </v>
      </c>
      <c r="AC67" s="68" t="str">
        <f t="shared" si="45"/>
        <v xml:space="preserve">     </v>
      </c>
      <c r="AD67" s="68" t="str">
        <f t="shared" si="46"/>
        <v xml:space="preserve"> </v>
      </c>
      <c r="AE67" s="68" t="str">
        <f t="shared" si="47"/>
        <v xml:space="preserve"> </v>
      </c>
      <c r="AF67" s="68" t="str">
        <f t="shared" si="48"/>
        <v xml:space="preserve"> </v>
      </c>
      <c r="AG67" s="68">
        <f t="shared" si="49"/>
        <v>3.3000000000000003</v>
      </c>
      <c r="AH67" s="68" t="str">
        <f t="shared" si="50"/>
        <v xml:space="preserve"> </v>
      </c>
      <c r="AI67" s="68">
        <f t="shared" si="51"/>
        <v>7.04</v>
      </c>
      <c r="AJ67" s="68">
        <f t="shared" si="52"/>
        <v>23.64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48" x14ac:dyDescent="0.15">
      <c r="A68" s="68">
        <v>53</v>
      </c>
      <c r="B68" s="69" t="s">
        <v>202</v>
      </c>
      <c r="C68" s="68">
        <v>105</v>
      </c>
      <c r="D68" s="68">
        <v>6</v>
      </c>
      <c r="E68" s="68"/>
      <c r="F68" s="68">
        <v>4</v>
      </c>
      <c r="G68" s="68">
        <v>1</v>
      </c>
      <c r="H68" s="68"/>
      <c r="I68" s="68"/>
      <c r="J68" s="68"/>
      <c r="K68" s="68"/>
      <c r="L68" s="68"/>
      <c r="M68" s="68">
        <v>1</v>
      </c>
      <c r="N68" s="68"/>
      <c r="O68" s="68">
        <v>1</v>
      </c>
      <c r="P68" s="68">
        <v>1</v>
      </c>
      <c r="Q68" s="68">
        <v>1</v>
      </c>
      <c r="R68" s="68"/>
      <c r="S68" s="68">
        <v>5</v>
      </c>
      <c r="T68" s="68">
        <v>6</v>
      </c>
      <c r="U68" s="68"/>
      <c r="V68" s="68"/>
      <c r="W68" s="78">
        <v>1</v>
      </c>
      <c r="X68" s="71">
        <f t="shared" si="40"/>
        <v>6</v>
      </c>
      <c r="Y68" s="68" t="str">
        <f t="shared" si="41"/>
        <v xml:space="preserve">    </v>
      </c>
      <c r="Z68" s="68">
        <f t="shared" si="42"/>
        <v>4</v>
      </c>
      <c r="AA68" s="68">
        <f t="shared" si="43"/>
        <v>1.6500000000000001</v>
      </c>
      <c r="AB68" s="68" t="str">
        <f t="shared" si="44"/>
        <v xml:space="preserve"> </v>
      </c>
      <c r="AC68" s="68" t="str">
        <f t="shared" si="45"/>
        <v xml:space="preserve">     </v>
      </c>
      <c r="AD68" s="68" t="str">
        <f t="shared" si="46"/>
        <v xml:space="preserve"> </v>
      </c>
      <c r="AE68" s="68" t="str">
        <f t="shared" si="47"/>
        <v xml:space="preserve"> </v>
      </c>
      <c r="AF68" s="68" t="str">
        <f t="shared" si="48"/>
        <v xml:space="preserve"> </v>
      </c>
      <c r="AG68" s="68">
        <f t="shared" si="49"/>
        <v>1.6500000000000001</v>
      </c>
      <c r="AH68" s="68" t="str">
        <f t="shared" si="50"/>
        <v xml:space="preserve"> </v>
      </c>
      <c r="AI68" s="68">
        <f t="shared" si="51"/>
        <v>4.5199999999999996</v>
      </c>
      <c r="AJ68" s="68">
        <f t="shared" si="52"/>
        <v>17.82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48" x14ac:dyDescent="0.15">
      <c r="A69" s="68">
        <v>54</v>
      </c>
      <c r="B69" s="69" t="s">
        <v>203</v>
      </c>
      <c r="C69" s="68">
        <v>120</v>
      </c>
      <c r="D69" s="68">
        <v>4</v>
      </c>
      <c r="E69" s="68"/>
      <c r="F69" s="68">
        <v>2</v>
      </c>
      <c r="G69" s="68">
        <v>1</v>
      </c>
      <c r="H69" s="68"/>
      <c r="I69" s="68"/>
      <c r="J69" s="68"/>
      <c r="K69" s="68"/>
      <c r="L69" s="68"/>
      <c r="M69" s="68">
        <v>1</v>
      </c>
      <c r="N69" s="68"/>
      <c r="O69" s="68">
        <v>1</v>
      </c>
      <c r="P69" s="68">
        <v>1</v>
      </c>
      <c r="Q69" s="68">
        <v>1</v>
      </c>
      <c r="R69" s="68"/>
      <c r="S69" s="68">
        <v>5</v>
      </c>
      <c r="T69" s="68"/>
      <c r="U69" s="68"/>
      <c r="V69" s="68"/>
      <c r="W69" s="78">
        <v>1</v>
      </c>
      <c r="X69" s="71">
        <f t="shared" si="40"/>
        <v>4</v>
      </c>
      <c r="Y69" s="68" t="str">
        <f t="shared" si="41"/>
        <v xml:space="preserve">    </v>
      </c>
      <c r="Z69" s="68">
        <f t="shared" si="42"/>
        <v>2</v>
      </c>
      <c r="AA69" s="68">
        <f t="shared" si="43"/>
        <v>1.6500000000000001</v>
      </c>
      <c r="AB69" s="68" t="str">
        <f t="shared" si="44"/>
        <v xml:space="preserve"> </v>
      </c>
      <c r="AC69" s="68" t="str">
        <f t="shared" si="45"/>
        <v xml:space="preserve">     </v>
      </c>
      <c r="AD69" s="68" t="str">
        <f t="shared" si="46"/>
        <v xml:space="preserve"> </v>
      </c>
      <c r="AE69" s="68" t="str">
        <f t="shared" si="47"/>
        <v xml:space="preserve"> </v>
      </c>
      <c r="AF69" s="68" t="str">
        <f t="shared" si="48"/>
        <v xml:space="preserve"> </v>
      </c>
      <c r="AG69" s="68">
        <f t="shared" si="49"/>
        <v>1.6500000000000001</v>
      </c>
      <c r="AH69" s="68" t="str">
        <f t="shared" si="50"/>
        <v xml:space="preserve"> </v>
      </c>
      <c r="AI69" s="68">
        <f t="shared" si="51"/>
        <v>4.88</v>
      </c>
      <c r="AJ69" s="68">
        <f t="shared" si="52"/>
        <v>14.18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80" x14ac:dyDescent="0.15">
      <c r="A70" s="68">
        <v>55</v>
      </c>
      <c r="B70" s="69" t="s">
        <v>204</v>
      </c>
      <c r="C70" s="68">
        <v>90</v>
      </c>
      <c r="D70" s="68">
        <v>4</v>
      </c>
      <c r="E70" s="68"/>
      <c r="F70" s="68">
        <v>6</v>
      </c>
      <c r="G70" s="68"/>
      <c r="H70" s="68">
        <v>1</v>
      </c>
      <c r="I70" s="68"/>
      <c r="J70" s="68"/>
      <c r="K70" s="68"/>
      <c r="L70" s="68"/>
      <c r="M70" s="68"/>
      <c r="N70" s="68"/>
      <c r="O70" s="68">
        <v>1</v>
      </c>
      <c r="P70" s="68">
        <v>1</v>
      </c>
      <c r="Q70" s="68">
        <v>1</v>
      </c>
      <c r="R70" s="68"/>
      <c r="S70" s="68">
        <v>5</v>
      </c>
      <c r="T70" s="68">
        <v>6</v>
      </c>
      <c r="U70" s="68"/>
      <c r="V70" s="68"/>
      <c r="W70" s="78">
        <v>1</v>
      </c>
      <c r="X70" s="71">
        <f t="shared" si="40"/>
        <v>4</v>
      </c>
      <c r="Y70" s="68" t="str">
        <f t="shared" si="41"/>
        <v xml:space="preserve">    </v>
      </c>
      <c r="Z70" s="68">
        <f t="shared" si="42"/>
        <v>6</v>
      </c>
      <c r="AA70" s="68" t="str">
        <f t="shared" si="43"/>
        <v xml:space="preserve">    </v>
      </c>
      <c r="AB70" s="68">
        <f t="shared" si="44"/>
        <v>2</v>
      </c>
      <c r="AC70" s="68" t="str">
        <f t="shared" si="45"/>
        <v xml:space="preserve">     </v>
      </c>
      <c r="AD70" s="68" t="str">
        <f t="shared" si="46"/>
        <v xml:space="preserve"> </v>
      </c>
      <c r="AE70" s="68" t="str">
        <f t="shared" si="47"/>
        <v xml:space="preserve"> </v>
      </c>
      <c r="AF70" s="68" t="str">
        <f t="shared" si="48"/>
        <v xml:space="preserve"> </v>
      </c>
      <c r="AG70" s="68" t="str">
        <f t="shared" si="49"/>
        <v xml:space="preserve"> </v>
      </c>
      <c r="AH70" s="68" t="str">
        <f t="shared" si="50"/>
        <v xml:space="preserve"> </v>
      </c>
      <c r="AI70" s="68">
        <f t="shared" si="51"/>
        <v>2.1599999999999997</v>
      </c>
      <c r="AJ70" s="68">
        <f t="shared" si="52"/>
        <v>14.16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64" x14ac:dyDescent="0.15">
      <c r="A71" s="68">
        <v>56</v>
      </c>
      <c r="B71" s="69" t="s">
        <v>205</v>
      </c>
      <c r="C71" s="68">
        <v>120</v>
      </c>
      <c r="D71" s="68">
        <v>4</v>
      </c>
      <c r="E71" s="68"/>
      <c r="F71" s="68">
        <v>4</v>
      </c>
      <c r="G71" s="68">
        <v>1</v>
      </c>
      <c r="H71" s="68"/>
      <c r="I71" s="68"/>
      <c r="J71" s="68"/>
      <c r="K71" s="68"/>
      <c r="L71" s="68"/>
      <c r="M71" s="68"/>
      <c r="N71" s="68"/>
      <c r="O71" s="68">
        <v>1</v>
      </c>
      <c r="P71" s="68">
        <v>1</v>
      </c>
      <c r="Q71" s="68">
        <v>1</v>
      </c>
      <c r="R71" s="68"/>
      <c r="S71" s="68">
        <v>5</v>
      </c>
      <c r="T71" s="68">
        <v>1</v>
      </c>
      <c r="U71" s="68"/>
      <c r="V71" s="68"/>
      <c r="W71" s="78">
        <v>1</v>
      </c>
      <c r="X71" s="71">
        <f t="shared" si="40"/>
        <v>4</v>
      </c>
      <c r="Y71" s="68" t="str">
        <f t="shared" si="41"/>
        <v xml:space="preserve">    </v>
      </c>
      <c r="Z71" s="68">
        <f t="shared" si="42"/>
        <v>4</v>
      </c>
      <c r="AA71" s="68">
        <f t="shared" si="43"/>
        <v>1.6500000000000001</v>
      </c>
      <c r="AB71" s="68" t="str">
        <f t="shared" si="44"/>
        <v xml:space="preserve"> </v>
      </c>
      <c r="AC71" s="68" t="str">
        <f t="shared" si="45"/>
        <v xml:space="preserve">     </v>
      </c>
      <c r="AD71" s="68" t="str">
        <f t="shared" si="46"/>
        <v xml:space="preserve"> </v>
      </c>
      <c r="AE71" s="68" t="str">
        <f t="shared" si="47"/>
        <v xml:space="preserve"> </v>
      </c>
      <c r="AF71" s="68" t="str">
        <f t="shared" si="48"/>
        <v xml:space="preserve"> </v>
      </c>
      <c r="AG71" s="68" t="str">
        <f t="shared" si="49"/>
        <v xml:space="preserve"> </v>
      </c>
      <c r="AH71" s="68" t="str">
        <f t="shared" si="50"/>
        <v xml:space="preserve"> </v>
      </c>
      <c r="AI71" s="68">
        <f t="shared" si="51"/>
        <v>4.88</v>
      </c>
      <c r="AJ71" s="68">
        <f t="shared" si="52"/>
        <v>14.530000000000001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48" x14ac:dyDescent="0.15">
      <c r="A72" s="68">
        <v>57</v>
      </c>
      <c r="B72" s="69" t="s">
        <v>206</v>
      </c>
      <c r="C72" s="68">
        <v>30</v>
      </c>
      <c r="D72" s="68"/>
      <c r="E72" s="68"/>
      <c r="F72" s="68"/>
      <c r="G72" s="68"/>
      <c r="H72" s="68"/>
      <c r="I72" s="68"/>
      <c r="J72" s="68"/>
      <c r="K72" s="68">
        <v>1</v>
      </c>
      <c r="L72" s="68"/>
      <c r="M72" s="68"/>
      <c r="N72" s="68"/>
      <c r="O72" s="68">
        <v>1</v>
      </c>
      <c r="P72" s="68">
        <v>1</v>
      </c>
      <c r="Q72" s="68">
        <v>1</v>
      </c>
      <c r="R72" s="68"/>
      <c r="S72" s="68">
        <v>5</v>
      </c>
      <c r="T72" s="68">
        <v>1</v>
      </c>
      <c r="U72" s="68"/>
      <c r="V72" s="68"/>
      <c r="W72" s="78">
        <v>1</v>
      </c>
      <c r="X72" s="71" t="str">
        <f t="shared" si="40"/>
        <v xml:space="preserve">    </v>
      </c>
      <c r="Y72" s="68" t="str">
        <f t="shared" si="41"/>
        <v xml:space="preserve">    </v>
      </c>
      <c r="Z72" s="68" t="str">
        <f t="shared" si="42"/>
        <v xml:space="preserve"> </v>
      </c>
      <c r="AA72" s="68" t="str">
        <f t="shared" si="43"/>
        <v xml:space="preserve">    </v>
      </c>
      <c r="AB72" s="68" t="str">
        <f t="shared" si="44"/>
        <v xml:space="preserve"> </v>
      </c>
      <c r="AC72" s="68" t="str">
        <f t="shared" si="45"/>
        <v xml:space="preserve">     </v>
      </c>
      <c r="AD72" s="68" t="str">
        <f t="shared" si="46"/>
        <v xml:space="preserve"> </v>
      </c>
      <c r="AE72" s="68">
        <f t="shared" si="47"/>
        <v>5</v>
      </c>
      <c r="AF72" s="68" t="str">
        <f t="shared" si="48"/>
        <v xml:space="preserve"> </v>
      </c>
      <c r="AG72" s="68" t="str">
        <f t="shared" si="49"/>
        <v xml:space="preserve"> </v>
      </c>
      <c r="AH72" s="68" t="str">
        <f t="shared" si="50"/>
        <v xml:space="preserve"> </v>
      </c>
      <c r="AI72" s="68">
        <f t="shared" si="51"/>
        <v>0.72</v>
      </c>
      <c r="AJ72" s="68">
        <f t="shared" si="52"/>
        <v>5.72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80" x14ac:dyDescent="0.15">
      <c r="A73" s="68">
        <v>58</v>
      </c>
      <c r="B73" s="69" t="s">
        <v>207</v>
      </c>
      <c r="C73" s="68">
        <v>90</v>
      </c>
      <c r="D73" s="68">
        <v>8</v>
      </c>
      <c r="E73" s="68"/>
      <c r="F73" s="68">
        <v>6</v>
      </c>
      <c r="G73" s="68"/>
      <c r="H73" s="68">
        <v>1</v>
      </c>
      <c r="I73" s="68"/>
      <c r="J73" s="68"/>
      <c r="K73" s="68"/>
      <c r="L73" s="68"/>
      <c r="M73" s="68"/>
      <c r="N73" s="68"/>
      <c r="O73" s="68">
        <v>1</v>
      </c>
      <c r="P73" s="68">
        <v>1</v>
      </c>
      <c r="Q73" s="68">
        <v>1</v>
      </c>
      <c r="R73" s="68"/>
      <c r="S73" s="68">
        <v>10</v>
      </c>
      <c r="T73" s="68">
        <v>5</v>
      </c>
      <c r="U73" s="68"/>
      <c r="V73" s="68"/>
      <c r="W73" s="78">
        <v>1</v>
      </c>
      <c r="X73" s="71">
        <f t="shared" si="40"/>
        <v>8</v>
      </c>
      <c r="Y73" s="68" t="str">
        <f t="shared" si="41"/>
        <v xml:space="preserve">    </v>
      </c>
      <c r="Z73" s="68">
        <f t="shared" si="42"/>
        <v>6</v>
      </c>
      <c r="AA73" s="68" t="str">
        <f t="shared" si="43"/>
        <v xml:space="preserve">    </v>
      </c>
      <c r="AB73" s="68">
        <f t="shared" si="44"/>
        <v>2</v>
      </c>
      <c r="AC73" s="68" t="str">
        <f t="shared" si="45"/>
        <v xml:space="preserve">     </v>
      </c>
      <c r="AD73" s="68" t="str">
        <f t="shared" si="46"/>
        <v xml:space="preserve"> </v>
      </c>
      <c r="AE73" s="68" t="str">
        <f t="shared" si="47"/>
        <v xml:space="preserve"> </v>
      </c>
      <c r="AF73" s="68" t="str">
        <f t="shared" si="48"/>
        <v xml:space="preserve"> </v>
      </c>
      <c r="AG73" s="68" t="str">
        <f t="shared" si="49"/>
        <v xml:space="preserve"> </v>
      </c>
      <c r="AH73" s="68" t="str">
        <f t="shared" si="50"/>
        <v xml:space="preserve"> </v>
      </c>
      <c r="AI73" s="68">
        <f t="shared" si="51"/>
        <v>4.3199999999999994</v>
      </c>
      <c r="AJ73" s="68">
        <f t="shared" si="52"/>
        <v>20.32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64" x14ac:dyDescent="0.15">
      <c r="A74" s="68">
        <v>59</v>
      </c>
      <c r="B74" s="69" t="s">
        <v>208</v>
      </c>
      <c r="C74" s="68">
        <v>45</v>
      </c>
      <c r="D74" s="68"/>
      <c r="E74" s="68"/>
      <c r="F74" s="68"/>
      <c r="G74" s="68"/>
      <c r="H74" s="68"/>
      <c r="I74" s="68"/>
      <c r="J74" s="68">
        <v>1</v>
      </c>
      <c r="K74" s="68"/>
      <c r="L74" s="68"/>
      <c r="M74" s="68"/>
      <c r="N74" s="68"/>
      <c r="O74" s="68">
        <v>1</v>
      </c>
      <c r="P74" s="68">
        <v>1</v>
      </c>
      <c r="Q74" s="68">
        <v>1</v>
      </c>
      <c r="R74" s="68"/>
      <c r="S74" s="68">
        <v>10</v>
      </c>
      <c r="T74" s="68">
        <v>5</v>
      </c>
      <c r="U74" s="68"/>
      <c r="V74" s="68"/>
      <c r="W74" s="78">
        <v>1</v>
      </c>
      <c r="X74" s="71" t="str">
        <f t="shared" si="40"/>
        <v xml:space="preserve">    </v>
      </c>
      <c r="Y74" s="68" t="str">
        <f t="shared" si="41"/>
        <v xml:space="preserve">    </v>
      </c>
      <c r="Z74" s="68" t="str">
        <f t="shared" si="42"/>
        <v xml:space="preserve"> </v>
      </c>
      <c r="AA74" s="68" t="str">
        <f t="shared" si="43"/>
        <v xml:space="preserve">    </v>
      </c>
      <c r="AB74" s="68" t="str">
        <f t="shared" si="44"/>
        <v xml:space="preserve"> </v>
      </c>
      <c r="AC74" s="68" t="str">
        <f t="shared" si="45"/>
        <v xml:space="preserve">     </v>
      </c>
      <c r="AD74" s="68">
        <f t="shared" si="46"/>
        <v>10</v>
      </c>
      <c r="AE74" s="68" t="str">
        <f t="shared" si="47"/>
        <v xml:space="preserve"> </v>
      </c>
      <c r="AF74" s="68" t="str">
        <f t="shared" si="48"/>
        <v xml:space="preserve"> </v>
      </c>
      <c r="AG74" s="68" t="str">
        <f t="shared" si="49"/>
        <v xml:space="preserve"> </v>
      </c>
      <c r="AH74" s="68" t="str">
        <f t="shared" si="50"/>
        <v xml:space="preserve"> </v>
      </c>
      <c r="AI74" s="68">
        <f t="shared" si="51"/>
        <v>2.1599999999999997</v>
      </c>
      <c r="AJ74" s="68">
        <f t="shared" si="52"/>
        <v>12.16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80" x14ac:dyDescent="0.15">
      <c r="A75" s="68">
        <v>60</v>
      </c>
      <c r="B75" s="69" t="s">
        <v>209</v>
      </c>
      <c r="C75" s="68">
        <v>60</v>
      </c>
      <c r="D75" s="68">
        <v>2</v>
      </c>
      <c r="E75" s="68"/>
      <c r="F75" s="68">
        <v>2</v>
      </c>
      <c r="G75" s="68"/>
      <c r="H75" s="68">
        <v>1</v>
      </c>
      <c r="I75" s="68"/>
      <c r="J75" s="68"/>
      <c r="K75" s="68"/>
      <c r="L75" s="68"/>
      <c r="M75" s="68">
        <v>1</v>
      </c>
      <c r="N75" s="68"/>
      <c r="O75" s="68">
        <v>1</v>
      </c>
      <c r="P75" s="68">
        <v>1</v>
      </c>
      <c r="Q75" s="68">
        <v>1</v>
      </c>
      <c r="R75" s="68"/>
      <c r="S75" s="68">
        <v>3</v>
      </c>
      <c r="T75" s="68">
        <v>3</v>
      </c>
      <c r="U75" s="68"/>
      <c r="V75" s="68"/>
      <c r="W75" s="78">
        <v>1</v>
      </c>
      <c r="X75" s="71">
        <f t="shared" si="40"/>
        <v>2</v>
      </c>
      <c r="Y75" s="68" t="str">
        <f t="shared" si="41"/>
        <v xml:space="preserve">    </v>
      </c>
      <c r="Z75" s="68">
        <f t="shared" si="42"/>
        <v>2</v>
      </c>
      <c r="AA75" s="68" t="str">
        <f t="shared" si="43"/>
        <v xml:space="preserve">    </v>
      </c>
      <c r="AB75" s="68">
        <f t="shared" si="44"/>
        <v>2</v>
      </c>
      <c r="AC75" s="68" t="str">
        <f t="shared" si="45"/>
        <v xml:space="preserve">     </v>
      </c>
      <c r="AD75" s="68" t="str">
        <f t="shared" si="46"/>
        <v xml:space="preserve"> </v>
      </c>
      <c r="AE75" s="68" t="str">
        <f t="shared" si="47"/>
        <v xml:space="preserve"> </v>
      </c>
      <c r="AF75" s="68" t="str">
        <f t="shared" si="48"/>
        <v xml:space="preserve"> </v>
      </c>
      <c r="AG75" s="68">
        <f t="shared" si="49"/>
        <v>0.99</v>
      </c>
      <c r="AH75" s="68" t="str">
        <f t="shared" si="50"/>
        <v xml:space="preserve"> </v>
      </c>
      <c r="AI75" s="68">
        <f t="shared" si="51"/>
        <v>0.86399999999999988</v>
      </c>
      <c r="AJ75" s="68">
        <f t="shared" si="52"/>
        <v>7.8540000000000001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64" x14ac:dyDescent="0.15">
      <c r="A76" s="68">
        <v>61</v>
      </c>
      <c r="B76" s="69" t="s">
        <v>210</v>
      </c>
      <c r="C76" s="68">
        <v>45</v>
      </c>
      <c r="D76" s="68"/>
      <c r="E76" s="68"/>
      <c r="F76" s="68"/>
      <c r="G76" s="68"/>
      <c r="H76" s="68"/>
      <c r="I76" s="68"/>
      <c r="J76" s="68">
        <v>1</v>
      </c>
      <c r="K76" s="68"/>
      <c r="L76" s="68"/>
      <c r="M76" s="68"/>
      <c r="N76" s="68"/>
      <c r="O76" s="68">
        <v>1</v>
      </c>
      <c r="P76" s="68">
        <v>1</v>
      </c>
      <c r="Q76" s="68">
        <v>1</v>
      </c>
      <c r="R76" s="68"/>
      <c r="S76" s="68">
        <v>3</v>
      </c>
      <c r="T76" s="68">
        <v>3</v>
      </c>
      <c r="U76" s="68"/>
      <c r="V76" s="68"/>
      <c r="W76" s="78">
        <v>1</v>
      </c>
      <c r="X76" s="71" t="str">
        <f t="shared" si="40"/>
        <v xml:space="preserve">    </v>
      </c>
      <c r="Y76" s="68" t="str">
        <f t="shared" si="41"/>
        <v xml:space="preserve">    </v>
      </c>
      <c r="Z76" s="68" t="str">
        <f t="shared" si="42"/>
        <v xml:space="preserve"> </v>
      </c>
      <c r="AA76" s="68" t="str">
        <f t="shared" si="43"/>
        <v xml:space="preserve">    </v>
      </c>
      <c r="AB76" s="68" t="str">
        <f t="shared" si="44"/>
        <v xml:space="preserve"> </v>
      </c>
      <c r="AC76" s="68" t="str">
        <f t="shared" si="45"/>
        <v xml:space="preserve">     </v>
      </c>
      <c r="AD76" s="68">
        <f t="shared" si="46"/>
        <v>3</v>
      </c>
      <c r="AE76" s="68" t="str">
        <f t="shared" si="47"/>
        <v xml:space="preserve"> </v>
      </c>
      <c r="AF76" s="68" t="str">
        <f t="shared" si="48"/>
        <v xml:space="preserve"> </v>
      </c>
      <c r="AG76" s="68" t="str">
        <f t="shared" si="49"/>
        <v xml:space="preserve"> </v>
      </c>
      <c r="AH76" s="68" t="str">
        <f t="shared" si="50"/>
        <v xml:space="preserve"> </v>
      </c>
      <c r="AI76" s="68">
        <f t="shared" si="51"/>
        <v>0.64799999999999991</v>
      </c>
      <c r="AJ76" s="68">
        <f t="shared" si="52"/>
        <v>3.6479999999999997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64" x14ac:dyDescent="0.15">
      <c r="A77" s="68">
        <v>62</v>
      </c>
      <c r="B77" s="69" t="s">
        <v>211</v>
      </c>
      <c r="C77" s="68">
        <v>105</v>
      </c>
      <c r="D77" s="68">
        <v>4</v>
      </c>
      <c r="E77" s="68"/>
      <c r="F77" s="68">
        <v>2</v>
      </c>
      <c r="G77" s="68">
        <v>1</v>
      </c>
      <c r="H77" s="68"/>
      <c r="I77" s="68"/>
      <c r="J77" s="68"/>
      <c r="K77" s="68"/>
      <c r="L77" s="68"/>
      <c r="M77" s="68"/>
      <c r="N77" s="68"/>
      <c r="O77" s="68">
        <v>1</v>
      </c>
      <c r="P77" s="68">
        <v>1</v>
      </c>
      <c r="Q77" s="68">
        <v>1</v>
      </c>
      <c r="R77" s="68"/>
      <c r="S77" s="68">
        <v>3</v>
      </c>
      <c r="T77" s="68">
        <v>3</v>
      </c>
      <c r="U77" s="68"/>
      <c r="V77" s="68"/>
      <c r="W77" s="78">
        <v>1</v>
      </c>
      <c r="X77" s="71">
        <f t="shared" si="40"/>
        <v>4</v>
      </c>
      <c r="Y77" s="68" t="str">
        <f t="shared" si="41"/>
        <v xml:space="preserve">    </v>
      </c>
      <c r="Z77" s="68">
        <f t="shared" si="42"/>
        <v>2</v>
      </c>
      <c r="AA77" s="68">
        <f t="shared" si="43"/>
        <v>0.99</v>
      </c>
      <c r="AB77" s="68" t="str">
        <f t="shared" si="44"/>
        <v xml:space="preserve"> </v>
      </c>
      <c r="AC77" s="68" t="str">
        <f t="shared" si="45"/>
        <v xml:space="preserve">     </v>
      </c>
      <c r="AD77" s="68" t="str">
        <f t="shared" si="46"/>
        <v xml:space="preserve"> </v>
      </c>
      <c r="AE77" s="68" t="str">
        <f t="shared" si="47"/>
        <v xml:space="preserve"> </v>
      </c>
      <c r="AF77" s="68" t="str">
        <f t="shared" si="48"/>
        <v xml:space="preserve"> </v>
      </c>
      <c r="AG77" s="68" t="str">
        <f t="shared" si="49"/>
        <v xml:space="preserve"> </v>
      </c>
      <c r="AH77" s="68" t="str">
        <f t="shared" si="50"/>
        <v xml:space="preserve"> </v>
      </c>
      <c r="AI77" s="68">
        <f t="shared" si="51"/>
        <v>3.512</v>
      </c>
      <c r="AJ77" s="68">
        <f t="shared" si="52"/>
        <v>10.502000000000001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48" x14ac:dyDescent="0.15">
      <c r="A78" s="68">
        <v>63</v>
      </c>
      <c r="B78" s="69" t="s">
        <v>212</v>
      </c>
      <c r="C78" s="68">
        <v>90</v>
      </c>
      <c r="D78" s="68">
        <v>4</v>
      </c>
      <c r="E78" s="68"/>
      <c r="F78" s="68">
        <v>2</v>
      </c>
      <c r="G78" s="68"/>
      <c r="H78" s="68">
        <v>1</v>
      </c>
      <c r="I78" s="68"/>
      <c r="J78" s="68"/>
      <c r="K78" s="68"/>
      <c r="L78" s="68"/>
      <c r="M78" s="68">
        <v>1</v>
      </c>
      <c r="N78" s="68"/>
      <c r="O78" s="68">
        <v>1</v>
      </c>
      <c r="P78" s="68">
        <v>1</v>
      </c>
      <c r="Q78" s="68">
        <v>1</v>
      </c>
      <c r="R78" s="68"/>
      <c r="S78" s="68">
        <v>3</v>
      </c>
      <c r="T78" s="68">
        <v>3</v>
      </c>
      <c r="U78" s="68"/>
      <c r="V78" s="68"/>
      <c r="W78" s="78">
        <v>1</v>
      </c>
      <c r="X78" s="71">
        <f t="shared" si="40"/>
        <v>4</v>
      </c>
      <c r="Y78" s="68" t="str">
        <f t="shared" si="41"/>
        <v xml:space="preserve">    </v>
      </c>
      <c r="Z78" s="68">
        <f t="shared" si="42"/>
        <v>2</v>
      </c>
      <c r="AA78" s="68" t="str">
        <f t="shared" si="43"/>
        <v xml:space="preserve">    </v>
      </c>
      <c r="AB78" s="68">
        <f t="shared" si="44"/>
        <v>2</v>
      </c>
      <c r="AC78" s="68" t="str">
        <f t="shared" si="45"/>
        <v xml:space="preserve">     </v>
      </c>
      <c r="AD78" s="68" t="str">
        <f t="shared" si="46"/>
        <v xml:space="preserve"> </v>
      </c>
      <c r="AE78" s="68" t="str">
        <f t="shared" si="47"/>
        <v xml:space="preserve"> </v>
      </c>
      <c r="AF78" s="68" t="str">
        <f t="shared" si="48"/>
        <v xml:space="preserve"> </v>
      </c>
      <c r="AG78" s="68">
        <f t="shared" si="49"/>
        <v>0.99</v>
      </c>
      <c r="AH78" s="68" t="str">
        <f t="shared" si="50"/>
        <v xml:space="preserve"> </v>
      </c>
      <c r="AI78" s="68">
        <f t="shared" si="51"/>
        <v>1.2959999999999998</v>
      </c>
      <c r="AJ78" s="68">
        <f t="shared" si="52"/>
        <v>10.286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64" x14ac:dyDescent="0.15">
      <c r="A79" s="68">
        <v>64</v>
      </c>
      <c r="B79" s="69" t="s">
        <v>213</v>
      </c>
      <c r="C79" s="68">
        <v>75</v>
      </c>
      <c r="D79" s="68">
        <v>4</v>
      </c>
      <c r="E79" s="68"/>
      <c r="F79" s="68">
        <v>2</v>
      </c>
      <c r="G79" s="68"/>
      <c r="H79" s="68">
        <v>1</v>
      </c>
      <c r="I79" s="68"/>
      <c r="J79" s="68"/>
      <c r="K79" s="68"/>
      <c r="L79" s="68"/>
      <c r="M79" s="68">
        <v>1</v>
      </c>
      <c r="N79" s="68"/>
      <c r="O79" s="68">
        <v>1</v>
      </c>
      <c r="P79" s="68">
        <v>1</v>
      </c>
      <c r="Q79" s="68">
        <v>1</v>
      </c>
      <c r="R79" s="68"/>
      <c r="S79" s="68">
        <v>3</v>
      </c>
      <c r="T79" s="68">
        <v>3</v>
      </c>
      <c r="U79" s="68"/>
      <c r="V79" s="68"/>
      <c r="W79" s="78">
        <v>1</v>
      </c>
      <c r="X79" s="71">
        <f t="shared" si="40"/>
        <v>4</v>
      </c>
      <c r="Y79" s="68" t="str">
        <f t="shared" si="41"/>
        <v xml:space="preserve">    </v>
      </c>
      <c r="Z79" s="68">
        <f t="shared" si="42"/>
        <v>2</v>
      </c>
      <c r="AA79" s="68" t="str">
        <f t="shared" si="43"/>
        <v xml:space="preserve">    </v>
      </c>
      <c r="AB79" s="68">
        <f t="shared" si="44"/>
        <v>2</v>
      </c>
      <c r="AC79" s="68" t="str">
        <f t="shared" si="45"/>
        <v xml:space="preserve">     </v>
      </c>
      <c r="AD79" s="68" t="str">
        <f t="shared" si="46"/>
        <v xml:space="preserve"> </v>
      </c>
      <c r="AE79" s="68" t="str">
        <f t="shared" si="47"/>
        <v xml:space="preserve"> </v>
      </c>
      <c r="AF79" s="68" t="str">
        <f t="shared" si="48"/>
        <v xml:space="preserve"> </v>
      </c>
      <c r="AG79" s="68">
        <f t="shared" si="49"/>
        <v>0.99</v>
      </c>
      <c r="AH79" s="68" t="str">
        <f t="shared" si="50"/>
        <v xml:space="preserve"> </v>
      </c>
      <c r="AI79" s="68">
        <f t="shared" si="51"/>
        <v>1.08</v>
      </c>
      <c r="AJ79" s="68">
        <f t="shared" si="52"/>
        <v>10.07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48" x14ac:dyDescent="0.15">
      <c r="A80" s="68">
        <v>65</v>
      </c>
      <c r="B80" s="69" t="s">
        <v>214</v>
      </c>
      <c r="C80" s="68">
        <v>105</v>
      </c>
      <c r="D80" s="68">
        <v>4</v>
      </c>
      <c r="E80" s="68"/>
      <c r="F80" s="68">
        <v>4</v>
      </c>
      <c r="G80" s="68">
        <v>1</v>
      </c>
      <c r="H80" s="68"/>
      <c r="I80" s="68"/>
      <c r="J80" s="68"/>
      <c r="K80" s="68"/>
      <c r="L80" s="68">
        <v>1</v>
      </c>
      <c r="M80" s="68"/>
      <c r="N80" s="68"/>
      <c r="O80" s="68">
        <v>1</v>
      </c>
      <c r="P80" s="68">
        <v>1</v>
      </c>
      <c r="Q80" s="68">
        <v>1</v>
      </c>
      <c r="R80" s="68"/>
      <c r="S80" s="68">
        <v>5</v>
      </c>
      <c r="T80" s="68">
        <v>1</v>
      </c>
      <c r="U80" s="68"/>
      <c r="V80" s="68"/>
      <c r="W80" s="78">
        <v>1</v>
      </c>
      <c r="X80" s="71">
        <f t="shared" si="40"/>
        <v>4</v>
      </c>
      <c r="Y80" s="68" t="str">
        <f t="shared" si="41"/>
        <v xml:space="preserve">    </v>
      </c>
      <c r="Z80" s="68">
        <f t="shared" si="42"/>
        <v>4</v>
      </c>
      <c r="AA80" s="68">
        <f t="shared" si="43"/>
        <v>1.6500000000000001</v>
      </c>
      <c r="AB80" s="68" t="str">
        <f t="shared" si="44"/>
        <v xml:space="preserve"> </v>
      </c>
      <c r="AC80" s="68" t="str">
        <f t="shared" si="45"/>
        <v xml:space="preserve">     </v>
      </c>
      <c r="AD80" s="68" t="str">
        <f t="shared" si="46"/>
        <v xml:space="preserve"> </v>
      </c>
      <c r="AE80" s="68" t="str">
        <f t="shared" si="47"/>
        <v xml:space="preserve"> </v>
      </c>
      <c r="AF80" s="68">
        <f t="shared" si="48"/>
        <v>2.5</v>
      </c>
      <c r="AG80" s="68" t="str">
        <f t="shared" si="49"/>
        <v xml:space="preserve"> </v>
      </c>
      <c r="AH80" s="68" t="str">
        <f t="shared" si="50"/>
        <v xml:space="preserve"> </v>
      </c>
      <c r="AI80" s="68">
        <f t="shared" si="51"/>
        <v>4.5199999999999996</v>
      </c>
      <c r="AJ80" s="68">
        <f t="shared" si="52"/>
        <v>16.670000000000002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48" x14ac:dyDescent="0.15">
      <c r="A81" s="68">
        <v>66</v>
      </c>
      <c r="B81" s="69" t="s">
        <v>215</v>
      </c>
      <c r="C81" s="68">
        <v>120</v>
      </c>
      <c r="D81" s="68">
        <v>4</v>
      </c>
      <c r="E81" s="68"/>
      <c r="F81" s="68">
        <v>4</v>
      </c>
      <c r="G81" s="68">
        <v>1</v>
      </c>
      <c r="H81" s="68"/>
      <c r="I81" s="68"/>
      <c r="J81" s="68"/>
      <c r="K81" s="68"/>
      <c r="L81" s="68">
        <v>1</v>
      </c>
      <c r="M81" s="68"/>
      <c r="N81" s="68"/>
      <c r="O81" s="68">
        <v>1</v>
      </c>
      <c r="P81" s="68">
        <v>1</v>
      </c>
      <c r="Q81" s="68">
        <v>1</v>
      </c>
      <c r="R81" s="68"/>
      <c r="S81" s="68">
        <v>5</v>
      </c>
      <c r="T81" s="68"/>
      <c r="U81" s="68"/>
      <c r="V81" s="68"/>
      <c r="W81" s="78">
        <v>1</v>
      </c>
      <c r="X81" s="71">
        <f t="shared" si="40"/>
        <v>4</v>
      </c>
      <c r="Y81" s="68" t="str">
        <f t="shared" si="41"/>
        <v xml:space="preserve">    </v>
      </c>
      <c r="Z81" s="68">
        <f t="shared" si="42"/>
        <v>4</v>
      </c>
      <c r="AA81" s="68">
        <f t="shared" si="43"/>
        <v>1.6500000000000001</v>
      </c>
      <c r="AB81" s="68" t="str">
        <f t="shared" si="44"/>
        <v xml:space="preserve"> </v>
      </c>
      <c r="AC81" s="68" t="str">
        <f t="shared" si="45"/>
        <v xml:space="preserve">     </v>
      </c>
      <c r="AD81" s="68" t="str">
        <f t="shared" si="46"/>
        <v xml:space="preserve"> </v>
      </c>
      <c r="AE81" s="68" t="str">
        <f t="shared" si="47"/>
        <v xml:space="preserve"> </v>
      </c>
      <c r="AF81" s="68">
        <f t="shared" si="48"/>
        <v>2.5</v>
      </c>
      <c r="AG81" s="68" t="str">
        <f t="shared" si="49"/>
        <v xml:space="preserve"> </v>
      </c>
      <c r="AH81" s="68" t="str">
        <f t="shared" si="50"/>
        <v xml:space="preserve"> </v>
      </c>
      <c r="AI81" s="68">
        <f t="shared" si="51"/>
        <v>4.88</v>
      </c>
      <c r="AJ81" s="68">
        <f t="shared" si="52"/>
        <v>17.03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80" x14ac:dyDescent="0.15">
      <c r="A82" s="68">
        <v>67</v>
      </c>
      <c r="B82" s="69" t="s">
        <v>216</v>
      </c>
      <c r="C82" s="68">
        <v>105</v>
      </c>
      <c r="D82" s="68">
        <v>6</v>
      </c>
      <c r="E82" s="68"/>
      <c r="F82" s="68">
        <v>6</v>
      </c>
      <c r="G82" s="68">
        <v>1</v>
      </c>
      <c r="H82" s="68"/>
      <c r="I82" s="68"/>
      <c r="J82" s="68"/>
      <c r="K82" s="68"/>
      <c r="L82" s="68"/>
      <c r="M82" s="68"/>
      <c r="N82" s="68"/>
      <c r="O82" s="68">
        <v>1</v>
      </c>
      <c r="P82" s="68">
        <v>1</v>
      </c>
      <c r="Q82" s="68">
        <v>1</v>
      </c>
      <c r="R82" s="68"/>
      <c r="S82" s="68">
        <v>10</v>
      </c>
      <c r="T82" s="68">
        <v>5</v>
      </c>
      <c r="U82" s="68"/>
      <c r="V82" s="68"/>
      <c r="W82" s="78">
        <v>1</v>
      </c>
      <c r="X82" s="71">
        <f t="shared" si="40"/>
        <v>6</v>
      </c>
      <c r="Y82" s="68" t="str">
        <f t="shared" si="41"/>
        <v xml:space="preserve">    </v>
      </c>
      <c r="Z82" s="68">
        <f t="shared" si="42"/>
        <v>6</v>
      </c>
      <c r="AA82" s="68">
        <f t="shared" si="43"/>
        <v>3.3000000000000003</v>
      </c>
      <c r="AB82" s="68" t="str">
        <f t="shared" si="44"/>
        <v xml:space="preserve"> </v>
      </c>
      <c r="AC82" s="68" t="str">
        <f t="shared" si="45"/>
        <v xml:space="preserve">     </v>
      </c>
      <c r="AD82" s="68" t="str">
        <f t="shared" si="46"/>
        <v xml:space="preserve"> </v>
      </c>
      <c r="AE82" s="68" t="str">
        <f t="shared" si="47"/>
        <v xml:space="preserve"> </v>
      </c>
      <c r="AF82" s="68" t="str">
        <f t="shared" si="48"/>
        <v xml:space="preserve"> </v>
      </c>
      <c r="AG82" s="68" t="str">
        <f t="shared" si="49"/>
        <v xml:space="preserve"> </v>
      </c>
      <c r="AH82" s="68" t="str">
        <f t="shared" si="50"/>
        <v xml:space="preserve"> </v>
      </c>
      <c r="AI82" s="68">
        <f t="shared" si="51"/>
        <v>7.04</v>
      </c>
      <c r="AJ82" s="68">
        <f t="shared" si="52"/>
        <v>22.34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80" x14ac:dyDescent="0.15">
      <c r="A83" s="68">
        <v>68</v>
      </c>
      <c r="B83" s="69" t="s">
        <v>217</v>
      </c>
      <c r="C83" s="68">
        <v>90</v>
      </c>
      <c r="D83" s="68">
        <v>4</v>
      </c>
      <c r="E83" s="68"/>
      <c r="F83" s="68">
        <v>4</v>
      </c>
      <c r="G83" s="68"/>
      <c r="H83" s="68">
        <v>1</v>
      </c>
      <c r="I83" s="68"/>
      <c r="J83" s="68"/>
      <c r="K83" s="68"/>
      <c r="L83" s="68"/>
      <c r="M83" s="68">
        <v>1</v>
      </c>
      <c r="N83" s="68"/>
      <c r="O83" s="68">
        <v>1</v>
      </c>
      <c r="P83" s="68">
        <v>1</v>
      </c>
      <c r="Q83" s="68">
        <v>1</v>
      </c>
      <c r="R83" s="68"/>
      <c r="S83" s="68">
        <v>5</v>
      </c>
      <c r="T83" s="68"/>
      <c r="U83" s="68"/>
      <c r="V83" s="68"/>
      <c r="W83" s="78">
        <v>1</v>
      </c>
      <c r="X83" s="71">
        <f t="shared" si="40"/>
        <v>4</v>
      </c>
      <c r="Y83" s="68" t="str">
        <f t="shared" si="41"/>
        <v xml:space="preserve">    </v>
      </c>
      <c r="Z83" s="68">
        <f t="shared" si="42"/>
        <v>4</v>
      </c>
      <c r="AA83" s="68" t="str">
        <f t="shared" si="43"/>
        <v xml:space="preserve">    </v>
      </c>
      <c r="AB83" s="68">
        <f t="shared" si="44"/>
        <v>2</v>
      </c>
      <c r="AC83" s="68" t="str">
        <f t="shared" si="45"/>
        <v xml:space="preserve">     </v>
      </c>
      <c r="AD83" s="68" t="str">
        <f t="shared" si="46"/>
        <v xml:space="preserve"> </v>
      </c>
      <c r="AE83" s="68" t="str">
        <f t="shared" si="47"/>
        <v xml:space="preserve"> </v>
      </c>
      <c r="AF83" s="68" t="str">
        <f t="shared" si="48"/>
        <v xml:space="preserve"> </v>
      </c>
      <c r="AG83" s="68">
        <f t="shared" si="49"/>
        <v>1.6500000000000001</v>
      </c>
      <c r="AH83" s="68" t="str">
        <f t="shared" si="50"/>
        <v xml:space="preserve"> </v>
      </c>
      <c r="AI83" s="68">
        <f t="shared" si="51"/>
        <v>2.1599999999999997</v>
      </c>
      <c r="AJ83" s="68">
        <f t="shared" si="52"/>
        <v>13.81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80" x14ac:dyDescent="0.15">
      <c r="A84" s="68">
        <v>69</v>
      </c>
      <c r="B84" s="69" t="s">
        <v>218</v>
      </c>
      <c r="C84" s="68">
        <v>120</v>
      </c>
      <c r="D84" s="68">
        <v>6</v>
      </c>
      <c r="E84" s="68"/>
      <c r="F84" s="68">
        <v>4</v>
      </c>
      <c r="G84" s="68"/>
      <c r="H84" s="68">
        <v>1</v>
      </c>
      <c r="I84" s="68"/>
      <c r="J84" s="68"/>
      <c r="K84" s="68"/>
      <c r="L84" s="68"/>
      <c r="M84" s="68">
        <v>1</v>
      </c>
      <c r="N84" s="68"/>
      <c r="O84" s="68">
        <v>1</v>
      </c>
      <c r="P84" s="68">
        <v>1</v>
      </c>
      <c r="Q84" s="68">
        <v>1</v>
      </c>
      <c r="R84" s="68"/>
      <c r="S84" s="68">
        <v>5</v>
      </c>
      <c r="T84" s="68">
        <v>6</v>
      </c>
      <c r="U84" s="68"/>
      <c r="V84" s="68"/>
      <c r="W84" s="78">
        <v>1</v>
      </c>
      <c r="X84" s="71">
        <f t="shared" si="40"/>
        <v>6</v>
      </c>
      <c r="Y84" s="68" t="str">
        <f t="shared" si="41"/>
        <v xml:space="preserve">    </v>
      </c>
      <c r="Z84" s="68">
        <f t="shared" si="42"/>
        <v>4</v>
      </c>
      <c r="AA84" s="68" t="str">
        <f t="shared" si="43"/>
        <v xml:space="preserve">    </v>
      </c>
      <c r="AB84" s="68">
        <f t="shared" si="44"/>
        <v>2</v>
      </c>
      <c r="AC84" s="68" t="str">
        <f t="shared" si="45"/>
        <v xml:space="preserve">     </v>
      </c>
      <c r="AD84" s="68" t="str">
        <f t="shared" si="46"/>
        <v xml:space="preserve"> </v>
      </c>
      <c r="AE84" s="68" t="str">
        <f t="shared" si="47"/>
        <v xml:space="preserve"> </v>
      </c>
      <c r="AF84" s="68" t="str">
        <f t="shared" si="48"/>
        <v xml:space="preserve"> </v>
      </c>
      <c r="AG84" s="68">
        <f t="shared" si="49"/>
        <v>1.6500000000000001</v>
      </c>
      <c r="AH84" s="68" t="str">
        <f t="shared" si="50"/>
        <v xml:space="preserve"> </v>
      </c>
      <c r="AI84" s="68">
        <f t="shared" si="51"/>
        <v>2.88</v>
      </c>
      <c r="AJ84" s="68">
        <f t="shared" si="52"/>
        <v>16.53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64" x14ac:dyDescent="0.15">
      <c r="A85" s="68">
        <v>70</v>
      </c>
      <c r="B85" s="69" t="s">
        <v>219</v>
      </c>
      <c r="C85" s="68">
        <v>120</v>
      </c>
      <c r="D85" s="68">
        <v>6</v>
      </c>
      <c r="E85" s="68"/>
      <c r="F85" s="68">
        <v>6</v>
      </c>
      <c r="G85" s="68">
        <v>1</v>
      </c>
      <c r="H85" s="68"/>
      <c r="I85" s="68"/>
      <c r="J85" s="68"/>
      <c r="K85" s="68"/>
      <c r="L85" s="68"/>
      <c r="M85" s="68">
        <v>1</v>
      </c>
      <c r="N85" s="68"/>
      <c r="O85" s="68">
        <v>1</v>
      </c>
      <c r="P85" s="68">
        <v>1</v>
      </c>
      <c r="Q85" s="68">
        <v>1</v>
      </c>
      <c r="R85" s="68"/>
      <c r="S85" s="68">
        <v>10</v>
      </c>
      <c r="T85" s="68">
        <v>5</v>
      </c>
      <c r="U85" s="68"/>
      <c r="V85" s="68"/>
      <c r="W85" s="78">
        <v>1</v>
      </c>
      <c r="X85" s="71">
        <f t="shared" si="40"/>
        <v>6</v>
      </c>
      <c r="Y85" s="68" t="str">
        <f t="shared" si="41"/>
        <v xml:space="preserve">    </v>
      </c>
      <c r="Z85" s="68">
        <f t="shared" si="42"/>
        <v>6</v>
      </c>
      <c r="AA85" s="68">
        <f t="shared" si="43"/>
        <v>3.3000000000000003</v>
      </c>
      <c r="AB85" s="68" t="str">
        <f t="shared" si="44"/>
        <v xml:space="preserve"> </v>
      </c>
      <c r="AC85" s="68" t="str">
        <f t="shared" si="45"/>
        <v xml:space="preserve">     </v>
      </c>
      <c r="AD85" s="68" t="str">
        <f t="shared" si="46"/>
        <v xml:space="preserve"> </v>
      </c>
      <c r="AE85" s="68" t="str">
        <f t="shared" si="47"/>
        <v xml:space="preserve"> </v>
      </c>
      <c r="AF85" s="68" t="str">
        <f t="shared" si="48"/>
        <v xml:space="preserve"> </v>
      </c>
      <c r="AG85" s="68">
        <f t="shared" si="49"/>
        <v>3.3000000000000003</v>
      </c>
      <c r="AH85" s="68" t="str">
        <f t="shared" si="50"/>
        <v xml:space="preserve"> </v>
      </c>
      <c r="AI85" s="68">
        <f t="shared" si="51"/>
        <v>7.76</v>
      </c>
      <c r="AJ85" s="68">
        <f t="shared" si="52"/>
        <v>26.36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64" x14ac:dyDescent="0.15">
      <c r="A86" s="68">
        <v>71</v>
      </c>
      <c r="B86" s="69" t="s">
        <v>220</v>
      </c>
      <c r="C86" s="68">
        <v>75</v>
      </c>
      <c r="D86" s="68">
        <v>4</v>
      </c>
      <c r="E86" s="68"/>
      <c r="F86" s="68">
        <v>2</v>
      </c>
      <c r="G86" s="68"/>
      <c r="H86" s="68">
        <v>1</v>
      </c>
      <c r="I86" s="68"/>
      <c r="J86" s="68"/>
      <c r="K86" s="68"/>
      <c r="L86" s="68"/>
      <c r="M86" s="68">
        <v>1</v>
      </c>
      <c r="N86" s="68"/>
      <c r="O86" s="68">
        <v>1</v>
      </c>
      <c r="P86" s="68">
        <v>1</v>
      </c>
      <c r="Q86" s="68">
        <v>1</v>
      </c>
      <c r="R86" s="68"/>
      <c r="S86" s="68">
        <v>3</v>
      </c>
      <c r="T86" s="68">
        <v>3</v>
      </c>
      <c r="U86" s="68"/>
      <c r="V86" s="68"/>
      <c r="W86" s="78">
        <v>1</v>
      </c>
      <c r="X86" s="71">
        <f t="shared" si="40"/>
        <v>4</v>
      </c>
      <c r="Y86" s="68" t="str">
        <f t="shared" si="41"/>
        <v xml:space="preserve">    </v>
      </c>
      <c r="Z86" s="68">
        <f t="shared" si="42"/>
        <v>2</v>
      </c>
      <c r="AA86" s="68" t="str">
        <f t="shared" si="43"/>
        <v xml:space="preserve">    </v>
      </c>
      <c r="AB86" s="68">
        <f t="shared" si="44"/>
        <v>2</v>
      </c>
      <c r="AC86" s="68" t="str">
        <f t="shared" si="45"/>
        <v xml:space="preserve">     </v>
      </c>
      <c r="AD86" s="68" t="str">
        <f t="shared" si="46"/>
        <v xml:space="preserve"> </v>
      </c>
      <c r="AE86" s="68" t="str">
        <f t="shared" si="47"/>
        <v xml:space="preserve"> </v>
      </c>
      <c r="AF86" s="68" t="str">
        <f t="shared" si="48"/>
        <v xml:space="preserve"> </v>
      </c>
      <c r="AG86" s="68">
        <f t="shared" si="49"/>
        <v>0.99</v>
      </c>
      <c r="AH86" s="68" t="str">
        <f t="shared" si="50"/>
        <v xml:space="preserve"> </v>
      </c>
      <c r="AI86" s="68">
        <f t="shared" si="51"/>
        <v>1.08</v>
      </c>
      <c r="AJ86" s="68">
        <f t="shared" si="52"/>
        <v>10.07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48" x14ac:dyDescent="0.15">
      <c r="A87" s="68">
        <v>72</v>
      </c>
      <c r="B87" s="69" t="s">
        <v>221</v>
      </c>
      <c r="C87" s="68">
        <v>90</v>
      </c>
      <c r="D87" s="68">
        <v>2</v>
      </c>
      <c r="E87" s="68"/>
      <c r="F87" s="68">
        <v>2</v>
      </c>
      <c r="G87" s="68"/>
      <c r="H87" s="68">
        <v>1</v>
      </c>
      <c r="I87" s="68"/>
      <c r="J87" s="68"/>
      <c r="K87" s="68"/>
      <c r="L87" s="68"/>
      <c r="M87" s="68">
        <v>1</v>
      </c>
      <c r="N87" s="68"/>
      <c r="O87" s="68">
        <v>1</v>
      </c>
      <c r="P87" s="68">
        <v>1</v>
      </c>
      <c r="Q87" s="68">
        <v>1</v>
      </c>
      <c r="R87" s="68"/>
      <c r="S87" s="68">
        <v>5</v>
      </c>
      <c r="T87" s="68"/>
      <c r="U87" s="68"/>
      <c r="V87" s="68"/>
      <c r="W87" s="78">
        <v>1</v>
      </c>
      <c r="X87" s="71">
        <f t="shared" si="40"/>
        <v>2</v>
      </c>
      <c r="Y87" s="68" t="str">
        <f t="shared" si="41"/>
        <v xml:space="preserve">    </v>
      </c>
      <c r="Z87" s="68">
        <f t="shared" si="42"/>
        <v>2</v>
      </c>
      <c r="AA87" s="68" t="str">
        <f t="shared" si="43"/>
        <v xml:space="preserve">    </v>
      </c>
      <c r="AB87" s="68">
        <f t="shared" si="44"/>
        <v>2</v>
      </c>
      <c r="AC87" s="68" t="str">
        <f t="shared" si="45"/>
        <v xml:space="preserve">     </v>
      </c>
      <c r="AD87" s="68" t="str">
        <f t="shared" si="46"/>
        <v xml:space="preserve"> </v>
      </c>
      <c r="AE87" s="68" t="str">
        <f t="shared" si="47"/>
        <v xml:space="preserve"> </v>
      </c>
      <c r="AF87" s="68" t="str">
        <f t="shared" si="48"/>
        <v xml:space="preserve"> </v>
      </c>
      <c r="AG87" s="68">
        <f t="shared" si="49"/>
        <v>1.6500000000000001</v>
      </c>
      <c r="AH87" s="68" t="str">
        <f t="shared" si="50"/>
        <v xml:space="preserve"> </v>
      </c>
      <c r="AI87" s="68">
        <f t="shared" si="51"/>
        <v>2.1599999999999997</v>
      </c>
      <c r="AJ87" s="68">
        <f t="shared" si="52"/>
        <v>9.81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64" x14ac:dyDescent="0.15">
      <c r="A88" s="68">
        <v>73</v>
      </c>
      <c r="B88" s="69" t="s">
        <v>222</v>
      </c>
      <c r="C88" s="68">
        <v>120</v>
      </c>
      <c r="D88" s="68">
        <v>6</v>
      </c>
      <c r="E88" s="68"/>
      <c r="F88" s="68">
        <v>8</v>
      </c>
      <c r="G88" s="68">
        <v>1</v>
      </c>
      <c r="H88" s="68"/>
      <c r="I88" s="68"/>
      <c r="J88" s="68"/>
      <c r="K88" s="68"/>
      <c r="L88" s="68"/>
      <c r="M88" s="68">
        <v>1</v>
      </c>
      <c r="N88" s="68"/>
      <c r="O88" s="68">
        <v>1</v>
      </c>
      <c r="P88" s="68">
        <v>1</v>
      </c>
      <c r="Q88" s="68">
        <v>1</v>
      </c>
      <c r="R88" s="68"/>
      <c r="S88" s="68">
        <v>5</v>
      </c>
      <c r="T88" s="68">
        <v>6</v>
      </c>
      <c r="U88" s="68"/>
      <c r="V88" s="68"/>
      <c r="W88" s="78">
        <v>1</v>
      </c>
      <c r="X88" s="71">
        <f t="shared" si="40"/>
        <v>6</v>
      </c>
      <c r="Y88" s="68" t="str">
        <f t="shared" si="41"/>
        <v xml:space="preserve">    </v>
      </c>
      <c r="Z88" s="68">
        <f t="shared" si="42"/>
        <v>8</v>
      </c>
      <c r="AA88" s="68">
        <f t="shared" si="43"/>
        <v>1.6500000000000001</v>
      </c>
      <c r="AB88" s="68" t="str">
        <f t="shared" si="44"/>
        <v xml:space="preserve"> </v>
      </c>
      <c r="AC88" s="68" t="str">
        <f t="shared" si="45"/>
        <v xml:space="preserve">     </v>
      </c>
      <c r="AD88" s="68" t="str">
        <f t="shared" si="46"/>
        <v xml:space="preserve"> </v>
      </c>
      <c r="AE88" s="68" t="str">
        <f t="shared" si="47"/>
        <v xml:space="preserve"> </v>
      </c>
      <c r="AF88" s="68" t="str">
        <f t="shared" si="48"/>
        <v xml:space="preserve"> </v>
      </c>
      <c r="AG88" s="68">
        <f t="shared" si="49"/>
        <v>1.6500000000000001</v>
      </c>
      <c r="AH88" s="68" t="str">
        <f t="shared" si="50"/>
        <v xml:space="preserve"> </v>
      </c>
      <c r="AI88" s="68">
        <f t="shared" si="51"/>
        <v>4.88</v>
      </c>
      <c r="AJ88" s="68">
        <f t="shared" si="52"/>
        <v>22.18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32" x14ac:dyDescent="0.15">
      <c r="A89" s="68">
        <v>74</v>
      </c>
      <c r="B89" s="69" t="s">
        <v>223</v>
      </c>
      <c r="C89" s="68">
        <v>120</v>
      </c>
      <c r="D89" s="68">
        <v>2</v>
      </c>
      <c r="E89" s="68"/>
      <c r="F89" s="68">
        <v>4</v>
      </c>
      <c r="G89" s="68"/>
      <c r="H89" s="68">
        <v>1</v>
      </c>
      <c r="I89" s="68"/>
      <c r="J89" s="68"/>
      <c r="K89" s="68"/>
      <c r="L89" s="68"/>
      <c r="M89" s="68"/>
      <c r="N89" s="68"/>
      <c r="O89" s="68">
        <v>1</v>
      </c>
      <c r="P89" s="68">
        <v>1</v>
      </c>
      <c r="Q89" s="68">
        <v>1</v>
      </c>
      <c r="R89" s="68"/>
      <c r="S89" s="68">
        <v>5</v>
      </c>
      <c r="T89" s="68">
        <v>1</v>
      </c>
      <c r="U89" s="68"/>
      <c r="V89" s="68"/>
      <c r="W89" s="78">
        <v>1</v>
      </c>
      <c r="X89" s="71">
        <f t="shared" si="40"/>
        <v>2</v>
      </c>
      <c r="Y89" s="68" t="str">
        <f t="shared" si="41"/>
        <v xml:space="preserve">    </v>
      </c>
      <c r="Z89" s="68">
        <f t="shared" si="42"/>
        <v>4</v>
      </c>
      <c r="AA89" s="68" t="str">
        <f t="shared" si="43"/>
        <v xml:space="preserve">    </v>
      </c>
      <c r="AB89" s="68">
        <f t="shared" si="44"/>
        <v>2</v>
      </c>
      <c r="AC89" s="68" t="str">
        <f t="shared" si="45"/>
        <v xml:space="preserve">     </v>
      </c>
      <c r="AD89" s="68" t="str">
        <f t="shared" si="46"/>
        <v xml:space="preserve"> </v>
      </c>
      <c r="AE89" s="68" t="str">
        <f t="shared" si="47"/>
        <v xml:space="preserve"> </v>
      </c>
      <c r="AF89" s="68" t="str">
        <f t="shared" si="48"/>
        <v xml:space="preserve"> </v>
      </c>
      <c r="AG89" s="68" t="str">
        <f t="shared" si="49"/>
        <v xml:space="preserve"> </v>
      </c>
      <c r="AH89" s="68" t="str">
        <f t="shared" si="50"/>
        <v xml:space="preserve"> </v>
      </c>
      <c r="AI89" s="68">
        <f t="shared" si="51"/>
        <v>2.88</v>
      </c>
      <c r="AJ89" s="68">
        <f t="shared" si="52"/>
        <v>10.879999999999999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48" x14ac:dyDescent="0.15">
      <c r="A90" s="68">
        <v>75</v>
      </c>
      <c r="B90" s="69" t="s">
        <v>224</v>
      </c>
      <c r="C90" s="68">
        <v>90</v>
      </c>
      <c r="D90" s="68">
        <v>2</v>
      </c>
      <c r="E90" s="68"/>
      <c r="F90" s="68">
        <v>2</v>
      </c>
      <c r="G90" s="68"/>
      <c r="H90" s="68">
        <v>1</v>
      </c>
      <c r="I90" s="68"/>
      <c r="J90" s="68"/>
      <c r="K90" s="68"/>
      <c r="L90" s="68">
        <v>1</v>
      </c>
      <c r="M90" s="68"/>
      <c r="N90" s="68"/>
      <c r="O90" s="68">
        <v>1</v>
      </c>
      <c r="P90" s="68">
        <v>1</v>
      </c>
      <c r="Q90" s="68">
        <v>1</v>
      </c>
      <c r="R90" s="68"/>
      <c r="S90" s="68">
        <v>3</v>
      </c>
      <c r="T90" s="68">
        <v>3</v>
      </c>
      <c r="U90" s="68"/>
      <c r="V90" s="68"/>
      <c r="W90" s="78">
        <v>1</v>
      </c>
      <c r="X90" s="71">
        <f t="shared" si="40"/>
        <v>2</v>
      </c>
      <c r="Y90" s="68" t="str">
        <f t="shared" si="41"/>
        <v xml:space="preserve">    </v>
      </c>
      <c r="Z90" s="68">
        <f t="shared" si="42"/>
        <v>2</v>
      </c>
      <c r="AA90" s="68" t="str">
        <f t="shared" si="43"/>
        <v xml:space="preserve">    </v>
      </c>
      <c r="AB90" s="68">
        <f t="shared" si="44"/>
        <v>2</v>
      </c>
      <c r="AC90" s="68" t="str">
        <f t="shared" si="45"/>
        <v xml:space="preserve">     </v>
      </c>
      <c r="AD90" s="68" t="str">
        <f t="shared" si="46"/>
        <v xml:space="preserve"> </v>
      </c>
      <c r="AE90" s="68" t="str">
        <f t="shared" si="47"/>
        <v xml:space="preserve"> </v>
      </c>
      <c r="AF90" s="68">
        <f t="shared" si="48"/>
        <v>1.5</v>
      </c>
      <c r="AG90" s="68" t="str">
        <f t="shared" si="49"/>
        <v xml:space="preserve"> </v>
      </c>
      <c r="AH90" s="68" t="str">
        <f t="shared" si="50"/>
        <v xml:space="preserve"> </v>
      </c>
      <c r="AI90" s="68">
        <f t="shared" si="51"/>
        <v>1.2959999999999998</v>
      </c>
      <c r="AJ90" s="68">
        <f t="shared" si="52"/>
        <v>8.7959999999999994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80" x14ac:dyDescent="0.15">
      <c r="A91" s="68">
        <v>76</v>
      </c>
      <c r="B91" s="69" t="s">
        <v>225</v>
      </c>
      <c r="C91" s="68">
        <v>75</v>
      </c>
      <c r="D91" s="68">
        <v>4</v>
      </c>
      <c r="E91" s="68"/>
      <c r="F91" s="68">
        <v>4</v>
      </c>
      <c r="G91" s="68"/>
      <c r="H91" s="68">
        <v>1</v>
      </c>
      <c r="I91" s="68"/>
      <c r="J91" s="68"/>
      <c r="K91" s="68"/>
      <c r="L91" s="68"/>
      <c r="M91" s="68"/>
      <c r="N91" s="68"/>
      <c r="O91" s="68">
        <v>1</v>
      </c>
      <c r="P91" s="68">
        <v>1</v>
      </c>
      <c r="Q91" s="68">
        <v>1</v>
      </c>
      <c r="R91" s="68"/>
      <c r="S91" s="68">
        <v>10</v>
      </c>
      <c r="T91" s="68">
        <v>5</v>
      </c>
      <c r="U91" s="68"/>
      <c r="V91" s="68"/>
      <c r="W91" s="78">
        <v>1</v>
      </c>
      <c r="X91" s="71">
        <f t="shared" si="40"/>
        <v>4</v>
      </c>
      <c r="Y91" s="68" t="str">
        <f t="shared" si="41"/>
        <v xml:space="preserve">    </v>
      </c>
      <c r="Z91" s="68">
        <f t="shared" si="42"/>
        <v>4</v>
      </c>
      <c r="AA91" s="68" t="str">
        <f t="shared" si="43"/>
        <v xml:space="preserve">    </v>
      </c>
      <c r="AB91" s="68">
        <f t="shared" si="44"/>
        <v>2</v>
      </c>
      <c r="AC91" s="68" t="str">
        <f t="shared" si="45"/>
        <v xml:space="preserve">     </v>
      </c>
      <c r="AD91" s="68" t="str">
        <f t="shared" si="46"/>
        <v xml:space="preserve"> </v>
      </c>
      <c r="AE91" s="68" t="str">
        <f t="shared" si="47"/>
        <v xml:space="preserve"> </v>
      </c>
      <c r="AF91" s="68" t="str">
        <f t="shared" si="48"/>
        <v xml:space="preserve"> </v>
      </c>
      <c r="AG91" s="68" t="str">
        <f t="shared" si="49"/>
        <v xml:space="preserve"> </v>
      </c>
      <c r="AH91" s="68" t="str">
        <f t="shared" si="50"/>
        <v xml:space="preserve"> </v>
      </c>
      <c r="AI91" s="68">
        <f t="shared" si="51"/>
        <v>3.6</v>
      </c>
      <c r="AJ91" s="68">
        <f t="shared" si="52"/>
        <v>13.6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48" x14ac:dyDescent="0.15">
      <c r="A92" s="68">
        <v>77</v>
      </c>
      <c r="B92" s="69" t="s">
        <v>226</v>
      </c>
      <c r="C92" s="68">
        <v>60</v>
      </c>
      <c r="D92" s="68"/>
      <c r="E92" s="68"/>
      <c r="F92" s="68">
        <v>6</v>
      </c>
      <c r="G92" s="68"/>
      <c r="H92" s="68">
        <v>1</v>
      </c>
      <c r="I92" s="68"/>
      <c r="J92" s="68"/>
      <c r="K92" s="68"/>
      <c r="L92" s="68"/>
      <c r="M92" s="68"/>
      <c r="N92" s="68"/>
      <c r="O92" s="68">
        <v>1</v>
      </c>
      <c r="P92" s="68">
        <v>1</v>
      </c>
      <c r="Q92" s="68">
        <v>1</v>
      </c>
      <c r="R92" s="68"/>
      <c r="S92" s="68">
        <v>10</v>
      </c>
      <c r="T92" s="68">
        <v>5</v>
      </c>
      <c r="U92" s="68"/>
      <c r="V92" s="68"/>
      <c r="W92" s="78">
        <v>1</v>
      </c>
      <c r="X92" s="71" t="str">
        <f t="shared" si="40"/>
        <v xml:space="preserve">    </v>
      </c>
      <c r="Y92" s="68" t="str">
        <f t="shared" si="41"/>
        <v xml:space="preserve">    </v>
      </c>
      <c r="Z92" s="68">
        <f t="shared" si="42"/>
        <v>6</v>
      </c>
      <c r="AA92" s="68" t="str">
        <f t="shared" si="43"/>
        <v xml:space="preserve">    </v>
      </c>
      <c r="AB92" s="68">
        <f t="shared" si="44"/>
        <v>2</v>
      </c>
      <c r="AC92" s="68" t="str">
        <f t="shared" si="45"/>
        <v xml:space="preserve">     </v>
      </c>
      <c r="AD92" s="68" t="str">
        <f t="shared" si="46"/>
        <v xml:space="preserve"> </v>
      </c>
      <c r="AE92" s="68" t="str">
        <f t="shared" si="47"/>
        <v xml:space="preserve"> </v>
      </c>
      <c r="AF92" s="68" t="str">
        <f t="shared" si="48"/>
        <v xml:space="preserve"> </v>
      </c>
      <c r="AG92" s="68" t="str">
        <f t="shared" si="49"/>
        <v xml:space="preserve"> </v>
      </c>
      <c r="AH92" s="68" t="str">
        <f t="shared" si="50"/>
        <v xml:space="preserve"> </v>
      </c>
      <c r="AI92" s="68">
        <f t="shared" si="51"/>
        <v>2.88</v>
      </c>
      <c r="AJ92" s="68">
        <f t="shared" si="52"/>
        <v>10.879999999999999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48" x14ac:dyDescent="0.15">
      <c r="A93" s="68">
        <v>78</v>
      </c>
      <c r="B93" s="69" t="s">
        <v>227</v>
      </c>
      <c r="C93" s="68">
        <v>120</v>
      </c>
      <c r="D93" s="68">
        <v>4</v>
      </c>
      <c r="E93" s="68"/>
      <c r="F93" s="68">
        <v>2</v>
      </c>
      <c r="G93" s="68"/>
      <c r="H93" s="68">
        <v>1</v>
      </c>
      <c r="I93" s="68"/>
      <c r="J93" s="68"/>
      <c r="K93" s="68"/>
      <c r="L93" s="68"/>
      <c r="M93" s="68">
        <v>1</v>
      </c>
      <c r="N93" s="68"/>
      <c r="O93" s="68">
        <v>1</v>
      </c>
      <c r="P93" s="68">
        <v>1</v>
      </c>
      <c r="Q93" s="68">
        <v>1</v>
      </c>
      <c r="R93" s="68"/>
      <c r="S93" s="68">
        <v>3</v>
      </c>
      <c r="T93" s="68">
        <v>3</v>
      </c>
      <c r="U93" s="68"/>
      <c r="V93" s="68"/>
      <c r="W93" s="78">
        <v>1</v>
      </c>
      <c r="X93" s="71">
        <f t="shared" si="40"/>
        <v>4</v>
      </c>
      <c r="Y93" s="68" t="str">
        <f t="shared" si="41"/>
        <v xml:space="preserve">    </v>
      </c>
      <c r="Z93" s="68">
        <f t="shared" si="42"/>
        <v>2</v>
      </c>
      <c r="AA93" s="68" t="str">
        <f t="shared" si="43"/>
        <v xml:space="preserve">    </v>
      </c>
      <c r="AB93" s="68">
        <f t="shared" si="44"/>
        <v>2</v>
      </c>
      <c r="AC93" s="68" t="str">
        <f t="shared" si="45"/>
        <v xml:space="preserve">     </v>
      </c>
      <c r="AD93" s="68" t="str">
        <f t="shared" si="46"/>
        <v xml:space="preserve"> </v>
      </c>
      <c r="AE93" s="68" t="str">
        <f t="shared" si="47"/>
        <v xml:space="preserve"> </v>
      </c>
      <c r="AF93" s="68" t="str">
        <f t="shared" si="48"/>
        <v xml:space="preserve"> </v>
      </c>
      <c r="AG93" s="68">
        <f t="shared" si="49"/>
        <v>0.99</v>
      </c>
      <c r="AH93" s="68" t="str">
        <f t="shared" si="50"/>
        <v xml:space="preserve"> </v>
      </c>
      <c r="AI93" s="68">
        <f t="shared" si="51"/>
        <v>1.7279999999999998</v>
      </c>
      <c r="AJ93" s="68">
        <f t="shared" si="52"/>
        <v>10.718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6" x14ac:dyDescent="0.15">
      <c r="A94" s="11"/>
      <c r="B94" s="27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31"/>
      <c r="X94" s="28"/>
      <c r="Y94" s="29"/>
      <c r="Z94" s="29"/>
      <c r="AA94" s="30"/>
      <c r="AB94" s="30"/>
      <c r="AC94" s="30"/>
      <c r="AD94" s="29"/>
      <c r="AE94" s="29"/>
      <c r="AF94" s="30"/>
      <c r="AG94" s="30"/>
      <c r="AH94" s="30"/>
      <c r="AI94" s="30"/>
      <c r="AJ94" s="3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73" customFormat="1" ht="16" x14ac:dyDescent="0.15">
      <c r="A95" s="74" t="s">
        <v>49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6"/>
      <c r="X95" s="71">
        <f>SUM(X55:X93)</f>
        <v>136</v>
      </c>
      <c r="Y95" s="68">
        <f t="shared" ref="Y95:AJ95" si="53">SUM(Y55:Y93)</f>
        <v>20</v>
      </c>
      <c r="Z95" s="68">
        <f t="shared" si="53"/>
        <v>110</v>
      </c>
      <c r="AA95" s="68">
        <f t="shared" si="53"/>
        <v>23.43</v>
      </c>
      <c r="AB95" s="68">
        <f t="shared" si="53"/>
        <v>46</v>
      </c>
      <c r="AC95" s="68">
        <f t="shared" si="53"/>
        <v>0</v>
      </c>
      <c r="AD95" s="68">
        <f t="shared" si="53"/>
        <v>18</v>
      </c>
      <c r="AE95" s="68">
        <f t="shared" si="53"/>
        <v>5</v>
      </c>
      <c r="AF95" s="68">
        <f t="shared" si="53"/>
        <v>9</v>
      </c>
      <c r="AG95" s="68">
        <f t="shared" si="53"/>
        <v>27.719999999999995</v>
      </c>
      <c r="AH95" s="68">
        <f t="shared" si="53"/>
        <v>0</v>
      </c>
      <c r="AI95" s="68">
        <f t="shared" si="53"/>
        <v>117.52799999999996</v>
      </c>
      <c r="AJ95" s="79">
        <f t="shared" si="53"/>
        <v>512.678</v>
      </c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</row>
    <row r="96" spans="1:52" s="73" customFormat="1" ht="16" x14ac:dyDescent="0.15">
      <c r="A96" s="80" t="s">
        <v>25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6"/>
      <c r="X96" s="81">
        <f>X95+X53</f>
        <v>290</v>
      </c>
      <c r="Y96" s="82">
        <f t="shared" ref="Y96:AJ96" si="54">Y95+Y53</f>
        <v>30</v>
      </c>
      <c r="Z96" s="82">
        <f t="shared" si="54"/>
        <v>232</v>
      </c>
      <c r="AA96" s="82">
        <f t="shared" si="54"/>
        <v>50.489999999999995</v>
      </c>
      <c r="AB96" s="82">
        <f t="shared" si="54"/>
        <v>88</v>
      </c>
      <c r="AC96" s="82">
        <f t="shared" si="54"/>
        <v>0</v>
      </c>
      <c r="AD96" s="82">
        <f t="shared" si="54"/>
        <v>18</v>
      </c>
      <c r="AE96" s="82">
        <f t="shared" si="54"/>
        <v>18</v>
      </c>
      <c r="AF96" s="82">
        <f t="shared" si="54"/>
        <v>14</v>
      </c>
      <c r="AG96" s="82">
        <f t="shared" si="54"/>
        <v>52.139999999999986</v>
      </c>
      <c r="AH96" s="82">
        <f t="shared" si="54"/>
        <v>0</v>
      </c>
      <c r="AI96" s="82">
        <f t="shared" si="54"/>
        <v>245.5919999999999</v>
      </c>
      <c r="AJ96" s="82">
        <f t="shared" si="54"/>
        <v>1038.222</v>
      </c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</row>
    <row r="97" spans="1:36" ht="16" x14ac:dyDescent="0.2">
      <c r="A97" s="2"/>
      <c r="B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AJ97" s="2"/>
    </row>
    <row r="98" spans="1:36" x14ac:dyDescent="0.15">
      <c r="F98" s="4"/>
      <c r="AI98" s="4"/>
    </row>
  </sheetData>
  <mergeCells count="34">
    <mergeCell ref="AF10:AF11"/>
    <mergeCell ref="AG10:AG11"/>
    <mergeCell ref="AD2:AJ2"/>
    <mergeCell ref="B2:X2"/>
    <mergeCell ref="AH3:AJ3"/>
    <mergeCell ref="A54:AJ54"/>
    <mergeCell ref="D9:F10"/>
    <mergeCell ref="G9:N10"/>
    <mergeCell ref="C9:C11"/>
    <mergeCell ref="B9:B11"/>
    <mergeCell ref="AJ9:AJ11"/>
    <mergeCell ref="X9:AI9"/>
    <mergeCell ref="Y10:Y11"/>
    <mergeCell ref="Z10:Z11"/>
    <mergeCell ref="AA10:AA11"/>
    <mergeCell ref="AB10:AB11"/>
    <mergeCell ref="R10:R11"/>
    <mergeCell ref="S10:T10"/>
    <mergeCell ref="AC10:AC11"/>
    <mergeCell ref="A96:W96"/>
    <mergeCell ref="A95:W95"/>
    <mergeCell ref="A53:W53"/>
    <mergeCell ref="A13:AJ13"/>
    <mergeCell ref="A9:A11"/>
    <mergeCell ref="O9:R9"/>
    <mergeCell ref="S9:V9"/>
    <mergeCell ref="W9:W11"/>
    <mergeCell ref="O10:Q10"/>
    <mergeCell ref="U10:V10"/>
    <mergeCell ref="X10:X11"/>
    <mergeCell ref="AH10:AH11"/>
    <mergeCell ref="AI10:AI11"/>
    <mergeCell ref="AD10:AD11"/>
    <mergeCell ref="AE10:AE11"/>
  </mergeCells>
  <phoneticPr fontId="0" type="noConversion"/>
  <pageMargins left="0.19685039370078741" right="0" top="0" bottom="0" header="0" footer="0"/>
  <pageSetup paperSize="9" scale="93" orientation="landscape" horizontalDpi="120" verticalDpi="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showZeros="0" tabSelected="1" topLeftCell="A18" zoomScale="196" workbookViewId="0">
      <selection activeCell="J24" sqref="J24"/>
    </sheetView>
  </sheetViews>
  <sheetFormatPr baseColWidth="10" defaultColWidth="8.83203125" defaultRowHeight="16" x14ac:dyDescent="0.15"/>
  <cols>
    <col min="1" max="1" width="3.6640625" style="13" customWidth="1"/>
    <col min="2" max="2" width="5.6640625" style="13" customWidth="1"/>
    <col min="3" max="3" width="4.6640625" style="13" customWidth="1"/>
    <col min="4" max="4" width="8" style="13" customWidth="1"/>
    <col min="5" max="6" width="5" style="13" customWidth="1"/>
    <col min="7" max="7" width="3.5" style="13" customWidth="1"/>
    <col min="8" max="8" width="16" style="13" customWidth="1"/>
    <col min="9" max="9" width="6.5" style="13" customWidth="1"/>
    <col min="10" max="10" width="3.5" style="13" customWidth="1"/>
    <col min="11" max="11" width="19.6640625" style="13" customWidth="1"/>
    <col min="12" max="12" width="6.1640625" style="13" customWidth="1"/>
    <col min="13" max="13" width="7.83203125" style="13" customWidth="1"/>
    <col min="14" max="14" width="6.5" style="13" customWidth="1"/>
    <col min="15" max="15" width="3.5" style="13" customWidth="1"/>
    <col min="16" max="16" width="19.6640625" style="13" customWidth="1"/>
    <col min="17" max="17" width="6.1640625" style="13" customWidth="1"/>
    <col min="18" max="18" width="7.5" style="13" customWidth="1"/>
    <col min="19" max="19" width="8.33203125" style="13" customWidth="1"/>
    <col min="20" max="21" width="5" style="13" customWidth="1"/>
    <col min="22" max="22" width="4.83203125" style="13" customWidth="1"/>
    <col min="23" max="24" width="5.33203125" style="13" customWidth="1"/>
    <col min="25" max="25" width="4.5" style="13" customWidth="1"/>
    <col min="26" max="26" width="4" style="13" customWidth="1"/>
    <col min="27" max="28" width="4.5" style="13" customWidth="1"/>
    <col min="29" max="29" width="5" style="13" customWidth="1"/>
    <col min="30" max="30" width="11.5" style="13" customWidth="1"/>
    <col min="31" max="16384" width="8.83203125" style="13"/>
  </cols>
  <sheetData>
    <row r="1" spans="1:19" x14ac:dyDescent="0.15">
      <c r="F1" s="5" t="s">
        <v>120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ht="9.75" customHeight="1" x14ac:dyDescent="0.15">
      <c r="F2" s="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48" x14ac:dyDescent="0.15">
      <c r="A3" s="83" t="s">
        <v>18</v>
      </c>
      <c r="B3" s="84" t="s">
        <v>2</v>
      </c>
      <c r="C3" s="36"/>
      <c r="D3" s="36"/>
      <c r="E3" s="36"/>
      <c r="F3" s="36"/>
      <c r="G3" s="37"/>
      <c r="H3" s="83" t="s">
        <v>86</v>
      </c>
      <c r="I3" s="85" t="s">
        <v>89</v>
      </c>
      <c r="J3" s="86" t="s">
        <v>0</v>
      </c>
      <c r="K3" s="85" t="s">
        <v>84</v>
      </c>
      <c r="L3" s="85" t="s">
        <v>83</v>
      </c>
      <c r="M3" s="87" t="s">
        <v>85</v>
      </c>
      <c r="N3" s="85" t="s">
        <v>89</v>
      </c>
      <c r="O3" s="88" t="s">
        <v>0</v>
      </c>
      <c r="P3" s="85" t="s">
        <v>84</v>
      </c>
      <c r="Q3" s="85" t="s">
        <v>83</v>
      </c>
      <c r="R3" s="89" t="s">
        <v>85</v>
      </c>
      <c r="S3" s="90" t="s">
        <v>77</v>
      </c>
    </row>
    <row r="4" spans="1:19" ht="12.75" customHeight="1" x14ac:dyDescent="0.15">
      <c r="A4" s="53"/>
      <c r="B4" s="45"/>
      <c r="C4" s="46"/>
      <c r="D4" s="46"/>
      <c r="E4" s="46"/>
      <c r="F4" s="46"/>
      <c r="G4" s="47"/>
      <c r="H4" s="53"/>
      <c r="I4" s="91" t="s">
        <v>23</v>
      </c>
      <c r="J4" s="91"/>
      <c r="K4" s="91"/>
      <c r="L4" s="91"/>
      <c r="M4" s="92"/>
      <c r="N4" s="93" t="s">
        <v>24</v>
      </c>
      <c r="O4" s="40"/>
      <c r="P4" s="40"/>
      <c r="Q4" s="40"/>
      <c r="R4" s="40"/>
      <c r="S4" s="94"/>
    </row>
    <row r="5" spans="1:19" ht="12.5" customHeight="1" x14ac:dyDescent="0.15">
      <c r="A5" s="63" t="s">
        <v>3</v>
      </c>
      <c r="B5" s="38" t="s">
        <v>76</v>
      </c>
      <c r="C5" s="36"/>
      <c r="D5" s="37"/>
      <c r="E5" s="95" t="s">
        <v>28</v>
      </c>
      <c r="F5" s="40"/>
      <c r="G5" s="41"/>
      <c r="H5" s="96"/>
      <c r="I5" s="63"/>
      <c r="J5" s="63"/>
      <c r="K5" s="63"/>
      <c r="L5" s="63"/>
      <c r="M5" s="97"/>
      <c r="N5" s="96"/>
      <c r="O5" s="96"/>
      <c r="P5" s="63"/>
      <c r="Q5" s="63"/>
      <c r="R5" s="98"/>
      <c r="S5" s="94">
        <f t="shared" ref="S5:S34" si="0">SUM(M5,R5)</f>
        <v>0</v>
      </c>
    </row>
    <row r="6" spans="1:19" ht="12.5" customHeight="1" x14ac:dyDescent="0.15">
      <c r="A6" s="99" t="s">
        <v>4</v>
      </c>
      <c r="B6" s="100"/>
      <c r="C6" s="101"/>
      <c r="D6" s="102"/>
      <c r="E6" s="84" t="s">
        <v>39</v>
      </c>
      <c r="F6" s="36"/>
      <c r="G6" s="37"/>
      <c r="H6" s="83" t="s">
        <v>114</v>
      </c>
      <c r="I6" s="63"/>
      <c r="J6" s="63">
        <v>5</v>
      </c>
      <c r="K6" s="63"/>
      <c r="L6" s="63"/>
      <c r="M6" s="97"/>
      <c r="N6" s="96"/>
      <c r="O6" s="63">
        <v>5</v>
      </c>
      <c r="P6" s="63"/>
      <c r="Q6" s="63"/>
      <c r="R6" s="98"/>
      <c r="S6" s="94">
        <f t="shared" si="0"/>
        <v>0</v>
      </c>
    </row>
    <row r="7" spans="1:19" ht="12.5" customHeight="1" x14ac:dyDescent="0.15">
      <c r="A7" s="53"/>
      <c r="B7" s="45"/>
      <c r="C7" s="46"/>
      <c r="D7" s="47"/>
      <c r="E7" s="45"/>
      <c r="F7" s="46"/>
      <c r="G7" s="47"/>
      <c r="H7" s="53"/>
      <c r="I7" s="63"/>
      <c r="J7" s="63">
        <v>6</v>
      </c>
      <c r="K7" s="63"/>
      <c r="L7" s="63"/>
      <c r="M7" s="97"/>
      <c r="N7" s="96"/>
      <c r="O7" s="63">
        <v>6</v>
      </c>
      <c r="P7" s="63"/>
      <c r="Q7" s="63"/>
      <c r="R7" s="98"/>
      <c r="S7" s="94">
        <f t="shared" si="0"/>
        <v>0</v>
      </c>
    </row>
    <row r="8" spans="1:19" ht="12.5" customHeight="1" x14ac:dyDescent="0.15">
      <c r="A8" s="63" t="s">
        <v>5</v>
      </c>
      <c r="B8" s="38" t="s">
        <v>71</v>
      </c>
      <c r="C8" s="36"/>
      <c r="D8" s="37"/>
      <c r="E8" s="95" t="s">
        <v>69</v>
      </c>
      <c r="F8" s="40"/>
      <c r="G8" s="41"/>
      <c r="H8" s="96" t="s">
        <v>99</v>
      </c>
      <c r="I8" s="63"/>
      <c r="J8" s="63"/>
      <c r="K8" s="63"/>
      <c r="L8" s="63" t="s">
        <v>75</v>
      </c>
      <c r="M8" s="97"/>
      <c r="N8" s="96"/>
      <c r="O8" s="96"/>
      <c r="P8" s="63"/>
      <c r="Q8" s="63" t="s">
        <v>75</v>
      </c>
      <c r="R8" s="98"/>
      <c r="S8" s="94">
        <f t="shared" si="0"/>
        <v>0</v>
      </c>
    </row>
    <row r="9" spans="1:19" ht="12.5" customHeight="1" x14ac:dyDescent="0.15">
      <c r="A9" s="63" t="s">
        <v>6</v>
      </c>
      <c r="B9" s="103"/>
      <c r="C9" s="104"/>
      <c r="D9" s="102"/>
      <c r="E9" s="95" t="s">
        <v>70</v>
      </c>
      <c r="F9" s="40"/>
      <c r="G9" s="41"/>
      <c r="H9" s="96" t="s">
        <v>100</v>
      </c>
      <c r="I9" s="63"/>
      <c r="J9" s="63"/>
      <c r="K9" s="63"/>
      <c r="L9" s="63" t="s">
        <v>75</v>
      </c>
      <c r="M9" s="97"/>
      <c r="N9" s="96"/>
      <c r="O9" s="96"/>
      <c r="P9" s="63"/>
      <c r="Q9" s="63" t="s">
        <v>75</v>
      </c>
      <c r="R9" s="98"/>
      <c r="S9" s="94">
        <f t="shared" si="0"/>
        <v>0</v>
      </c>
    </row>
    <row r="10" spans="1:19" x14ac:dyDescent="0.15">
      <c r="A10" s="63" t="s">
        <v>7</v>
      </c>
      <c r="B10" s="103"/>
      <c r="C10" s="104"/>
      <c r="D10" s="102"/>
      <c r="E10" s="95" t="s">
        <v>91</v>
      </c>
      <c r="F10" s="40"/>
      <c r="G10" s="41"/>
      <c r="H10" s="96" t="s">
        <v>101</v>
      </c>
      <c r="I10" s="63" t="s">
        <v>123</v>
      </c>
      <c r="J10" s="63">
        <v>6</v>
      </c>
      <c r="K10" s="63" t="s">
        <v>118</v>
      </c>
      <c r="L10" s="63">
        <v>8</v>
      </c>
      <c r="M10" s="97">
        <v>64</v>
      </c>
      <c r="N10" s="96" t="s">
        <v>123</v>
      </c>
      <c r="O10" s="63">
        <v>4</v>
      </c>
      <c r="P10" s="63" t="s">
        <v>232</v>
      </c>
      <c r="Q10" s="63">
        <v>3</v>
      </c>
      <c r="R10" s="97">
        <v>9</v>
      </c>
      <c r="S10" s="94">
        <f>R10+M10</f>
        <v>73</v>
      </c>
    </row>
    <row r="11" spans="1:19" ht="12.5" customHeight="1" x14ac:dyDescent="0.15">
      <c r="A11" s="63" t="s">
        <v>8</v>
      </c>
      <c r="B11" s="45"/>
      <c r="C11" s="46"/>
      <c r="D11" s="47"/>
      <c r="E11" s="95"/>
      <c r="F11" s="40"/>
      <c r="G11" s="41"/>
      <c r="H11" s="96"/>
      <c r="I11" s="96"/>
      <c r="J11" s="96"/>
      <c r="K11" s="63"/>
      <c r="L11" s="63" t="s">
        <v>75</v>
      </c>
      <c r="M11" s="97"/>
      <c r="N11" s="96"/>
      <c r="O11" s="96"/>
      <c r="P11" s="63"/>
      <c r="Q11" s="63"/>
      <c r="R11" s="98"/>
      <c r="S11" s="94">
        <f t="shared" ref="S11:S34" si="1">R11+M11</f>
        <v>0</v>
      </c>
    </row>
    <row r="12" spans="1:19" ht="12.5" customHeight="1" x14ac:dyDescent="0.15">
      <c r="A12" s="63" t="s">
        <v>9</v>
      </c>
      <c r="B12" s="38" t="s">
        <v>29</v>
      </c>
      <c r="C12" s="36"/>
      <c r="D12" s="37"/>
      <c r="E12" s="95" t="s">
        <v>30</v>
      </c>
      <c r="F12" s="40"/>
      <c r="G12" s="41"/>
      <c r="H12" s="96" t="s">
        <v>109</v>
      </c>
      <c r="I12" s="96"/>
      <c r="J12" s="96"/>
      <c r="K12" s="63"/>
      <c r="L12" s="63"/>
      <c r="M12" s="97"/>
      <c r="N12" s="96" t="s">
        <v>123</v>
      </c>
      <c r="O12" s="63">
        <v>4</v>
      </c>
      <c r="P12" s="63" t="s">
        <v>232</v>
      </c>
      <c r="Q12" s="63">
        <v>3</v>
      </c>
      <c r="R12" s="98">
        <f>Q12*20.5</f>
        <v>61.5</v>
      </c>
      <c r="S12" s="94">
        <f t="shared" si="1"/>
        <v>61.5</v>
      </c>
    </row>
    <row r="13" spans="1:19" x14ac:dyDescent="0.15">
      <c r="A13" s="63" t="s">
        <v>10</v>
      </c>
      <c r="B13" s="103"/>
      <c r="C13" s="101"/>
      <c r="D13" s="102"/>
      <c r="E13" s="95" t="s">
        <v>31</v>
      </c>
      <c r="F13" s="40"/>
      <c r="G13" s="41"/>
      <c r="H13" s="96" t="s">
        <v>109</v>
      </c>
      <c r="I13" s="96" t="s">
        <v>123</v>
      </c>
      <c r="J13" s="96">
        <v>6</v>
      </c>
      <c r="K13" s="63" t="s">
        <v>118</v>
      </c>
      <c r="L13" s="63">
        <v>8</v>
      </c>
      <c r="M13" s="97">
        <v>196</v>
      </c>
      <c r="N13" s="96"/>
      <c r="O13" s="96"/>
      <c r="P13" s="63"/>
      <c r="Q13" s="63"/>
      <c r="R13" s="98"/>
      <c r="S13" s="94">
        <f t="shared" si="1"/>
        <v>196</v>
      </c>
    </row>
    <row r="14" spans="1:19" ht="12.5" customHeight="1" x14ac:dyDescent="0.15">
      <c r="A14" s="63" t="s">
        <v>11</v>
      </c>
      <c r="B14" s="45"/>
      <c r="C14" s="46"/>
      <c r="D14" s="47"/>
      <c r="E14" s="95" t="s">
        <v>32</v>
      </c>
      <c r="F14" s="40"/>
      <c r="G14" s="41"/>
      <c r="H14" s="96" t="s">
        <v>109</v>
      </c>
      <c r="I14" s="96"/>
      <c r="J14" s="96"/>
      <c r="K14" s="63"/>
      <c r="L14" s="63"/>
      <c r="M14" s="97"/>
      <c r="N14" s="96"/>
      <c r="O14" s="96"/>
      <c r="P14" s="63"/>
      <c r="Q14" s="63"/>
      <c r="R14" s="98"/>
      <c r="S14" s="94">
        <f t="shared" si="1"/>
        <v>0</v>
      </c>
    </row>
    <row r="15" spans="1:19" ht="12.5" customHeight="1" x14ac:dyDescent="0.15">
      <c r="A15" s="63" t="s">
        <v>13</v>
      </c>
      <c r="B15" s="38" t="s">
        <v>46</v>
      </c>
      <c r="C15" s="36"/>
      <c r="D15" s="37"/>
      <c r="E15" s="95" t="s">
        <v>30</v>
      </c>
      <c r="F15" s="40"/>
      <c r="G15" s="41"/>
      <c r="H15" s="96" t="s">
        <v>109</v>
      </c>
      <c r="I15" s="96"/>
      <c r="J15" s="96"/>
      <c r="K15" s="63"/>
      <c r="L15" s="63"/>
      <c r="M15" s="97"/>
      <c r="N15" s="96"/>
      <c r="O15" s="96"/>
      <c r="P15" s="63"/>
      <c r="Q15" s="63"/>
      <c r="R15" s="98"/>
      <c r="S15" s="94">
        <f t="shared" si="1"/>
        <v>0</v>
      </c>
    </row>
    <row r="16" spans="1:19" ht="12.5" customHeight="1" x14ac:dyDescent="0.15">
      <c r="A16" s="63" t="s">
        <v>14</v>
      </c>
      <c r="B16" s="103"/>
      <c r="C16" s="101"/>
      <c r="D16" s="102"/>
      <c r="E16" s="95" t="s">
        <v>31</v>
      </c>
      <c r="F16" s="40"/>
      <c r="G16" s="41"/>
      <c r="H16" s="96" t="s">
        <v>109</v>
      </c>
      <c r="I16" s="96"/>
      <c r="J16" s="96"/>
      <c r="K16" s="63"/>
      <c r="L16" s="63"/>
      <c r="M16" s="97"/>
      <c r="N16" s="96"/>
      <c r="O16" s="96"/>
      <c r="P16" s="63"/>
      <c r="Q16" s="63"/>
      <c r="R16" s="98"/>
      <c r="S16" s="94">
        <f t="shared" si="1"/>
        <v>0</v>
      </c>
    </row>
    <row r="17" spans="1:19" ht="12.5" customHeight="1" x14ac:dyDescent="0.15">
      <c r="A17" s="63" t="s">
        <v>96</v>
      </c>
      <c r="B17" s="45"/>
      <c r="C17" s="46"/>
      <c r="D17" s="47"/>
      <c r="E17" s="95" t="s">
        <v>32</v>
      </c>
      <c r="F17" s="40"/>
      <c r="G17" s="41"/>
      <c r="H17" s="96" t="s">
        <v>109</v>
      </c>
      <c r="I17" s="96"/>
      <c r="J17" s="96"/>
      <c r="K17" s="63"/>
      <c r="L17" s="63"/>
      <c r="M17" s="97"/>
      <c r="N17" s="96"/>
      <c r="O17" s="96"/>
      <c r="P17" s="63"/>
      <c r="Q17" s="63"/>
      <c r="R17" s="98"/>
      <c r="S17" s="94">
        <f t="shared" si="1"/>
        <v>0</v>
      </c>
    </row>
    <row r="18" spans="1:19" ht="12.5" customHeight="1" x14ac:dyDescent="0.15">
      <c r="A18" s="63" t="s">
        <v>20</v>
      </c>
      <c r="B18" s="38" t="s">
        <v>35</v>
      </c>
      <c r="C18" s="36"/>
      <c r="D18" s="37"/>
      <c r="E18" s="95" t="s">
        <v>30</v>
      </c>
      <c r="F18" s="40"/>
      <c r="G18" s="41"/>
      <c r="H18" s="96" t="s">
        <v>106</v>
      </c>
      <c r="I18" s="96"/>
      <c r="J18" s="96"/>
      <c r="K18" s="63"/>
      <c r="L18" s="63"/>
      <c r="M18" s="97"/>
      <c r="N18" s="96" t="s">
        <v>123</v>
      </c>
      <c r="O18" s="63">
        <v>4</v>
      </c>
      <c r="P18" s="63" t="s">
        <v>232</v>
      </c>
      <c r="Q18" s="63">
        <v>3</v>
      </c>
      <c r="R18" s="98">
        <v>6</v>
      </c>
      <c r="S18" s="94">
        <f t="shared" si="1"/>
        <v>6</v>
      </c>
    </row>
    <row r="19" spans="1:19" x14ac:dyDescent="0.15">
      <c r="A19" s="63" t="s">
        <v>26</v>
      </c>
      <c r="B19" s="103"/>
      <c r="C19" s="101"/>
      <c r="D19" s="102"/>
      <c r="E19" s="95" t="s">
        <v>31</v>
      </c>
      <c r="F19" s="40"/>
      <c r="G19" s="41"/>
      <c r="H19" s="96" t="s">
        <v>107</v>
      </c>
      <c r="I19" s="96" t="s">
        <v>123</v>
      </c>
      <c r="J19" s="96">
        <v>6</v>
      </c>
      <c r="K19" s="63" t="s">
        <v>118</v>
      </c>
      <c r="L19" s="63">
        <v>8</v>
      </c>
      <c r="M19" s="97">
        <v>24</v>
      </c>
      <c r="N19" s="96"/>
      <c r="O19" s="96"/>
      <c r="P19" s="63"/>
      <c r="Q19" s="63"/>
      <c r="R19" s="98"/>
      <c r="S19" s="94">
        <f t="shared" si="1"/>
        <v>24</v>
      </c>
    </row>
    <row r="20" spans="1:19" ht="12.5" customHeight="1" x14ac:dyDescent="0.15">
      <c r="A20" s="63" t="s">
        <v>27</v>
      </c>
      <c r="B20" s="45"/>
      <c r="C20" s="46"/>
      <c r="D20" s="47"/>
      <c r="E20" s="95" t="s">
        <v>32</v>
      </c>
      <c r="F20" s="40"/>
      <c r="G20" s="41"/>
      <c r="H20" s="96" t="s">
        <v>108</v>
      </c>
      <c r="I20" s="96"/>
      <c r="J20" s="96"/>
      <c r="K20" s="63"/>
      <c r="L20" s="63"/>
      <c r="M20" s="97"/>
      <c r="N20" s="96"/>
      <c r="O20" s="96"/>
      <c r="P20" s="63"/>
      <c r="Q20" s="63"/>
      <c r="R20" s="98"/>
      <c r="S20" s="94">
        <f t="shared" si="1"/>
        <v>0</v>
      </c>
    </row>
    <row r="21" spans="1:19" ht="12.5" customHeight="1" x14ac:dyDescent="0.15">
      <c r="A21" s="63" t="s">
        <v>40</v>
      </c>
      <c r="B21" s="38" t="s">
        <v>97</v>
      </c>
      <c r="C21" s="36"/>
      <c r="D21" s="37"/>
      <c r="E21" s="95" t="s">
        <v>30</v>
      </c>
      <c r="F21" s="40"/>
      <c r="G21" s="41"/>
      <c r="H21" s="96" t="s">
        <v>102</v>
      </c>
      <c r="I21" s="96"/>
      <c r="J21" s="96"/>
      <c r="K21" s="63"/>
      <c r="L21" s="63"/>
      <c r="M21" s="97"/>
      <c r="N21" s="96"/>
      <c r="O21" s="96"/>
      <c r="P21" s="63"/>
      <c r="Q21" s="63"/>
      <c r="R21" s="98"/>
      <c r="S21" s="94">
        <f t="shared" si="1"/>
        <v>0</v>
      </c>
    </row>
    <row r="22" spans="1:19" ht="12.5" customHeight="1" x14ac:dyDescent="0.15">
      <c r="A22" s="63" t="s">
        <v>41</v>
      </c>
      <c r="B22" s="103"/>
      <c r="C22" s="104"/>
      <c r="D22" s="102"/>
      <c r="E22" s="95" t="s">
        <v>31</v>
      </c>
      <c r="F22" s="40"/>
      <c r="G22" s="41"/>
      <c r="H22" s="96" t="s">
        <v>102</v>
      </c>
      <c r="I22" s="96"/>
      <c r="J22" s="96"/>
      <c r="K22" s="63"/>
      <c r="L22" s="63"/>
      <c r="M22" s="97"/>
      <c r="N22" s="96"/>
      <c r="O22" s="96"/>
      <c r="P22" s="63"/>
      <c r="Q22" s="63"/>
      <c r="R22" s="98"/>
      <c r="S22" s="94">
        <f t="shared" si="1"/>
        <v>0</v>
      </c>
    </row>
    <row r="23" spans="1:19" ht="12.5" customHeight="1" x14ac:dyDescent="0.15">
      <c r="A23" s="63" t="s">
        <v>113</v>
      </c>
      <c r="B23" s="83" t="s">
        <v>65</v>
      </c>
      <c r="C23" s="40" t="s">
        <v>67</v>
      </c>
      <c r="D23" s="41"/>
      <c r="E23" s="84" t="s">
        <v>36</v>
      </c>
      <c r="F23" s="36"/>
      <c r="G23" s="37"/>
      <c r="H23" s="63" t="s">
        <v>104</v>
      </c>
      <c r="I23" s="96"/>
      <c r="J23" s="96"/>
      <c r="K23" s="63"/>
      <c r="L23" s="63"/>
      <c r="M23" s="97"/>
      <c r="N23" s="96" t="s">
        <v>123</v>
      </c>
      <c r="O23" s="63">
        <v>4</v>
      </c>
      <c r="P23" s="63" t="s">
        <v>232</v>
      </c>
      <c r="Q23" s="63">
        <v>3</v>
      </c>
      <c r="R23" s="98">
        <v>6</v>
      </c>
      <c r="S23" s="94">
        <f t="shared" si="1"/>
        <v>6</v>
      </c>
    </row>
    <row r="24" spans="1:19" ht="12.5" customHeight="1" x14ac:dyDescent="0.15">
      <c r="A24" s="63" t="s">
        <v>42</v>
      </c>
      <c r="B24" s="44"/>
      <c r="C24" s="40" t="s">
        <v>66</v>
      </c>
      <c r="D24" s="41"/>
      <c r="E24" s="103"/>
      <c r="F24" s="104"/>
      <c r="G24" s="102"/>
      <c r="H24" s="63" t="s">
        <v>104</v>
      </c>
      <c r="I24" s="96"/>
      <c r="J24" s="96"/>
      <c r="K24" s="63"/>
      <c r="L24" s="63"/>
      <c r="M24" s="97"/>
      <c r="N24" s="96"/>
      <c r="O24" s="96"/>
      <c r="P24" s="63"/>
      <c r="Q24" s="63"/>
      <c r="R24" s="98"/>
      <c r="S24" s="94">
        <f t="shared" si="1"/>
        <v>0</v>
      </c>
    </row>
    <row r="25" spans="1:19" ht="12.5" customHeight="1" x14ac:dyDescent="0.15">
      <c r="A25" s="63" t="s">
        <v>43</v>
      </c>
      <c r="B25" s="44"/>
      <c r="C25" s="40" t="s">
        <v>92</v>
      </c>
      <c r="D25" s="41"/>
      <c r="E25" s="45"/>
      <c r="F25" s="46"/>
      <c r="G25" s="47"/>
      <c r="H25" s="63" t="s">
        <v>98</v>
      </c>
      <c r="I25" s="96"/>
      <c r="J25" s="96"/>
      <c r="K25" s="63"/>
      <c r="L25" s="63"/>
      <c r="M25" s="97"/>
      <c r="N25" s="96"/>
      <c r="O25" s="96"/>
      <c r="P25" s="63"/>
      <c r="Q25" s="63"/>
      <c r="R25" s="98"/>
      <c r="S25" s="94">
        <f t="shared" si="1"/>
        <v>0</v>
      </c>
    </row>
    <row r="26" spans="1:19" x14ac:dyDescent="0.15">
      <c r="A26" s="63" t="s">
        <v>44</v>
      </c>
      <c r="B26" s="44"/>
      <c r="C26" s="40" t="s">
        <v>67</v>
      </c>
      <c r="D26" s="41"/>
      <c r="E26" s="84" t="s">
        <v>37</v>
      </c>
      <c r="F26" s="36"/>
      <c r="G26" s="37"/>
      <c r="H26" s="63" t="s">
        <v>104</v>
      </c>
      <c r="I26" s="96" t="s">
        <v>123</v>
      </c>
      <c r="J26" s="96">
        <v>6</v>
      </c>
      <c r="K26" s="63" t="s">
        <v>118</v>
      </c>
      <c r="L26" s="63">
        <v>8</v>
      </c>
      <c r="M26" s="97">
        <v>16</v>
      </c>
      <c r="N26" s="96"/>
      <c r="O26" s="96"/>
      <c r="P26" s="63"/>
      <c r="Q26" s="63"/>
      <c r="R26" s="98"/>
      <c r="S26" s="94">
        <f t="shared" si="1"/>
        <v>16</v>
      </c>
    </row>
    <row r="27" spans="1:19" ht="12.5" customHeight="1" x14ac:dyDescent="0.15">
      <c r="A27" s="63" t="s">
        <v>45</v>
      </c>
      <c r="B27" s="44"/>
      <c r="C27" s="95" t="s">
        <v>68</v>
      </c>
      <c r="D27" s="41"/>
      <c r="E27" s="45"/>
      <c r="F27" s="46"/>
      <c r="G27" s="47"/>
      <c r="H27" s="63"/>
      <c r="I27" s="63"/>
      <c r="J27" s="63"/>
      <c r="K27" s="63"/>
      <c r="L27" s="63"/>
      <c r="M27" s="97"/>
      <c r="N27" s="96"/>
      <c r="O27" s="96"/>
      <c r="P27" s="63"/>
      <c r="Q27" s="63"/>
      <c r="R27" s="98"/>
      <c r="S27" s="94">
        <f t="shared" si="1"/>
        <v>0</v>
      </c>
    </row>
    <row r="28" spans="1:19" ht="12.5" customHeight="1" x14ac:dyDescent="0.15">
      <c r="A28" s="63" t="s">
        <v>78</v>
      </c>
      <c r="B28" s="53"/>
      <c r="C28" s="40" t="s">
        <v>67</v>
      </c>
      <c r="D28" s="41"/>
      <c r="E28" s="95" t="s">
        <v>38</v>
      </c>
      <c r="F28" s="40"/>
      <c r="G28" s="41"/>
      <c r="H28" s="63" t="s">
        <v>104</v>
      </c>
      <c r="I28" s="63"/>
      <c r="J28" s="63"/>
      <c r="K28" s="63"/>
      <c r="L28" s="63"/>
      <c r="M28" s="97"/>
      <c r="N28" s="96"/>
      <c r="O28" s="96"/>
      <c r="P28" s="63"/>
      <c r="Q28" s="63"/>
      <c r="R28" s="98"/>
      <c r="S28" s="94">
        <f t="shared" si="1"/>
        <v>0</v>
      </c>
    </row>
    <row r="29" spans="1:19" ht="12.5" customHeight="1" x14ac:dyDescent="0.15">
      <c r="A29" s="63" t="s">
        <v>79</v>
      </c>
      <c r="B29" s="38" t="s">
        <v>33</v>
      </c>
      <c r="C29" s="36"/>
      <c r="D29" s="37"/>
      <c r="E29" s="95" t="s">
        <v>34</v>
      </c>
      <c r="F29" s="40"/>
      <c r="G29" s="41"/>
      <c r="H29" s="96" t="s">
        <v>103</v>
      </c>
      <c r="I29" s="63"/>
      <c r="J29" s="63"/>
      <c r="K29" s="63"/>
      <c r="L29" s="63"/>
      <c r="M29" s="97"/>
      <c r="N29" s="96"/>
      <c r="O29" s="96"/>
      <c r="P29" s="63"/>
      <c r="Q29" s="63"/>
      <c r="R29" s="98"/>
      <c r="S29" s="94">
        <f t="shared" si="1"/>
        <v>0</v>
      </c>
    </row>
    <row r="30" spans="1:19" ht="12.5" customHeight="1" x14ac:dyDescent="0.15">
      <c r="A30" s="63" t="s">
        <v>80</v>
      </c>
      <c r="B30" s="45"/>
      <c r="C30" s="46"/>
      <c r="D30" s="47"/>
      <c r="E30" s="95" t="s">
        <v>55</v>
      </c>
      <c r="F30" s="40"/>
      <c r="G30" s="41"/>
      <c r="H30" s="96" t="s">
        <v>105</v>
      </c>
      <c r="I30" s="63"/>
      <c r="J30" s="63"/>
      <c r="K30" s="63"/>
      <c r="L30" s="63"/>
      <c r="M30" s="97"/>
      <c r="N30" s="96"/>
      <c r="O30" s="96"/>
      <c r="P30" s="63"/>
      <c r="Q30" s="63"/>
      <c r="R30" s="98"/>
      <c r="S30" s="94">
        <f t="shared" si="1"/>
        <v>0</v>
      </c>
    </row>
    <row r="31" spans="1:19" ht="12.5" customHeight="1" x14ac:dyDescent="0.15">
      <c r="A31" s="63" t="s">
        <v>81</v>
      </c>
      <c r="B31" s="38" t="s">
        <v>73</v>
      </c>
      <c r="C31" s="37"/>
      <c r="D31" s="95" t="s">
        <v>72</v>
      </c>
      <c r="E31" s="40"/>
      <c r="F31" s="40"/>
      <c r="G31" s="41"/>
      <c r="H31" s="96"/>
      <c r="I31" s="63"/>
      <c r="J31" s="63"/>
      <c r="K31" s="63"/>
      <c r="L31" s="63"/>
      <c r="M31" s="97"/>
      <c r="N31" s="96"/>
      <c r="O31" s="96"/>
      <c r="P31" s="63"/>
      <c r="Q31" s="63"/>
      <c r="R31" s="98"/>
      <c r="S31" s="94">
        <f t="shared" si="1"/>
        <v>0</v>
      </c>
    </row>
    <row r="32" spans="1:19" ht="12.5" customHeight="1" x14ac:dyDescent="0.15">
      <c r="A32" s="63" t="s">
        <v>82</v>
      </c>
      <c r="B32" s="103"/>
      <c r="C32" s="102"/>
      <c r="D32" s="95" t="s">
        <v>90</v>
      </c>
      <c r="E32" s="40"/>
      <c r="F32" s="40"/>
      <c r="G32" s="41"/>
      <c r="H32" s="96"/>
      <c r="I32" s="63"/>
      <c r="J32" s="63"/>
      <c r="K32" s="63"/>
      <c r="L32" s="63"/>
      <c r="M32" s="97"/>
      <c r="N32" s="96"/>
      <c r="O32" s="96"/>
      <c r="P32" s="63"/>
      <c r="Q32" s="63"/>
      <c r="R32" s="98"/>
      <c r="S32" s="94">
        <f t="shared" si="1"/>
        <v>0</v>
      </c>
    </row>
    <row r="33" spans="1:19" ht="12.5" customHeight="1" x14ac:dyDescent="0.15">
      <c r="A33" s="63" t="s">
        <v>94</v>
      </c>
      <c r="B33" s="45"/>
      <c r="C33" s="47"/>
      <c r="D33" s="95" t="s">
        <v>74</v>
      </c>
      <c r="E33" s="40"/>
      <c r="F33" s="40"/>
      <c r="G33" s="41"/>
      <c r="H33" s="96"/>
      <c r="I33" s="63"/>
      <c r="J33" s="63"/>
      <c r="K33" s="63"/>
      <c r="L33" s="63"/>
      <c r="M33" s="97"/>
      <c r="N33" s="96"/>
      <c r="O33" s="96"/>
      <c r="P33" s="63"/>
      <c r="Q33" s="63"/>
      <c r="R33" s="98"/>
      <c r="S33" s="94">
        <f t="shared" si="1"/>
        <v>0</v>
      </c>
    </row>
    <row r="34" spans="1:19" ht="12.5" customHeight="1" x14ac:dyDescent="0.15">
      <c r="A34" s="63" t="s">
        <v>95</v>
      </c>
      <c r="B34" s="95" t="s">
        <v>15</v>
      </c>
      <c r="C34" s="40"/>
      <c r="D34" s="40"/>
      <c r="E34" s="40"/>
      <c r="F34" s="40"/>
      <c r="G34" s="41"/>
      <c r="H34" s="96" t="s">
        <v>103</v>
      </c>
      <c r="I34" s="63"/>
      <c r="J34" s="63"/>
      <c r="K34" s="63"/>
      <c r="L34" s="63"/>
      <c r="M34" s="97"/>
      <c r="N34" s="96"/>
      <c r="O34" s="96"/>
      <c r="P34" s="63"/>
      <c r="Q34" s="63"/>
      <c r="R34" s="98"/>
      <c r="S34" s="94">
        <f t="shared" si="1"/>
        <v>0</v>
      </c>
    </row>
    <row r="35" spans="1:19" x14ac:dyDescent="0.15">
      <c r="A35" s="63"/>
      <c r="B35" s="105" t="s">
        <v>12</v>
      </c>
      <c r="C35" s="105"/>
      <c r="D35" s="105"/>
      <c r="E35" s="105"/>
      <c r="F35" s="105"/>
      <c r="G35" s="105"/>
      <c r="H35" s="106"/>
      <c r="I35" s="63"/>
      <c r="J35" s="63"/>
      <c r="K35" s="63"/>
      <c r="L35" s="63"/>
      <c r="M35" s="97">
        <f>SUM(M5:M34)</f>
        <v>300</v>
      </c>
      <c r="N35" s="96"/>
      <c r="O35" s="96"/>
      <c r="P35" s="63"/>
      <c r="Q35" s="63"/>
      <c r="R35" s="98">
        <f>SUM(R5:R34)</f>
        <v>82.5</v>
      </c>
      <c r="S35" s="94">
        <f>R35+M35</f>
        <v>382.5</v>
      </c>
    </row>
    <row r="36" spans="1:19" ht="6.75" customHeight="1" x14ac:dyDescent="0.15">
      <c r="A36" s="15"/>
      <c r="B36" s="16"/>
      <c r="C36" s="16"/>
      <c r="D36" s="16"/>
      <c r="E36" s="16"/>
      <c r="F36" s="16"/>
      <c r="G36" s="16"/>
      <c r="H36" s="16"/>
      <c r="I36" s="15"/>
      <c r="J36" s="15"/>
      <c r="K36" s="15"/>
      <c r="L36" s="15"/>
      <c r="M36" s="17"/>
      <c r="N36" s="15"/>
      <c r="O36" s="15"/>
      <c r="P36" s="15"/>
      <c r="Q36" s="15"/>
      <c r="R36" s="17"/>
      <c r="S36" s="17"/>
    </row>
    <row r="37" spans="1:19" ht="24.75" customHeight="1" x14ac:dyDescent="0.15">
      <c r="A37" s="24" t="s">
        <v>119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t="11.25" customHeight="1" x14ac:dyDescent="0.15">
      <c r="A38" s="14"/>
      <c r="B38" s="18"/>
    </row>
    <row r="39" spans="1:19" x14ac:dyDescent="0.15">
      <c r="B39" s="5" t="s">
        <v>112</v>
      </c>
      <c r="C39" s="8"/>
      <c r="D39" s="8"/>
      <c r="E39" s="8"/>
      <c r="F39" s="8"/>
      <c r="G39" s="8"/>
      <c r="H39" s="8"/>
      <c r="I39" s="8"/>
      <c r="J39" s="8"/>
      <c r="K39" s="8"/>
      <c r="L39" s="19">
        <f>Лист1!AJ96</f>
        <v>1038.222</v>
      </c>
      <c r="M39" s="7"/>
      <c r="N39" s="7"/>
      <c r="O39" s="13" t="s">
        <v>87</v>
      </c>
      <c r="P39" s="20">
        <f>S35</f>
        <v>382.5</v>
      </c>
      <c r="Q39" s="13" t="s">
        <v>88</v>
      </c>
      <c r="R39" s="20">
        <f>P39+L39</f>
        <v>1420.722</v>
      </c>
    </row>
    <row r="40" spans="1:19" x14ac:dyDescent="0.15">
      <c r="L40" s="22" t="s">
        <v>121</v>
      </c>
      <c r="M40" s="6"/>
      <c r="N40" s="6"/>
      <c r="P40" s="23" t="s">
        <v>122</v>
      </c>
    </row>
    <row r="41" spans="1:19" x14ac:dyDescent="0.15">
      <c r="B41" s="13" t="s">
        <v>54</v>
      </c>
      <c r="G41" s="21"/>
      <c r="H41" s="21"/>
      <c r="I41" s="21"/>
      <c r="J41" s="21"/>
      <c r="K41" s="21"/>
      <c r="M41" s="21"/>
      <c r="N41" s="21"/>
      <c r="O41" s="21"/>
      <c r="P41" s="21"/>
    </row>
    <row r="42" spans="1:19" x14ac:dyDescent="0.15">
      <c r="I42" s="13" t="s">
        <v>50</v>
      </c>
      <c r="M42" s="14"/>
      <c r="N42" s="6" t="s">
        <v>16</v>
      </c>
      <c r="O42" s="6"/>
    </row>
    <row r="43" spans="1:19" x14ac:dyDescent="0.15">
      <c r="B43" s="13" t="s">
        <v>53</v>
      </c>
      <c r="G43" s="21"/>
      <c r="H43" s="21"/>
      <c r="I43" s="21"/>
      <c r="J43" s="21"/>
      <c r="K43" s="21"/>
      <c r="M43" s="21"/>
      <c r="N43" s="21"/>
      <c r="O43" s="21"/>
      <c r="P43" s="21"/>
    </row>
    <row r="44" spans="1:19" x14ac:dyDescent="0.15">
      <c r="I44" s="13" t="s">
        <v>50</v>
      </c>
      <c r="M44" s="14"/>
      <c r="N44" s="6" t="s">
        <v>16</v>
      </c>
      <c r="O44" s="6"/>
    </row>
  </sheetData>
  <mergeCells count="57">
    <mergeCell ref="C24:D24"/>
    <mergeCell ref="B15:D17"/>
    <mergeCell ref="N42:O42"/>
    <mergeCell ref="N44:O44"/>
    <mergeCell ref="F1:P1"/>
    <mergeCell ref="A37:S37"/>
    <mergeCell ref="E6:G7"/>
    <mergeCell ref="H6:H7"/>
    <mergeCell ref="N4:R4"/>
    <mergeCell ref="C23:D23"/>
    <mergeCell ref="E22:G22"/>
    <mergeCell ref="B34:G34"/>
    <mergeCell ref="E10:G10"/>
    <mergeCell ref="E23:G25"/>
    <mergeCell ref="C26:D26"/>
    <mergeCell ref="C27:D27"/>
    <mergeCell ref="C28:D28"/>
    <mergeCell ref="E11:G11"/>
    <mergeCell ref="B8:D11"/>
    <mergeCell ref="E21:G21"/>
    <mergeCell ref="E13:G13"/>
    <mergeCell ref="C25:D25"/>
    <mergeCell ref="B18:D20"/>
    <mergeCell ref="E18:G18"/>
    <mergeCell ref="E19:G19"/>
    <mergeCell ref="E20:G20"/>
    <mergeCell ref="B23:B28"/>
    <mergeCell ref="B12:D14"/>
    <mergeCell ref="B21:D22"/>
    <mergeCell ref="F2:S2"/>
    <mergeCell ref="I4:M4"/>
    <mergeCell ref="H3:H4"/>
    <mergeCell ref="B3:G4"/>
    <mergeCell ref="E8:G8"/>
    <mergeCell ref="E9:G9"/>
    <mergeCell ref="E14:G14"/>
    <mergeCell ref="E26:G27"/>
    <mergeCell ref="E5:G5"/>
    <mergeCell ref="E15:G15"/>
    <mergeCell ref="E16:G16"/>
    <mergeCell ref="E17:G17"/>
    <mergeCell ref="A3:A4"/>
    <mergeCell ref="A6:A7"/>
    <mergeCell ref="L40:N40"/>
    <mergeCell ref="L39:N39"/>
    <mergeCell ref="E28:G28"/>
    <mergeCell ref="B31:C33"/>
    <mergeCell ref="D31:G31"/>
    <mergeCell ref="D32:G32"/>
    <mergeCell ref="D33:G33"/>
    <mergeCell ref="B35:G35"/>
    <mergeCell ref="B39:K39"/>
    <mergeCell ref="B29:D30"/>
    <mergeCell ref="E29:G29"/>
    <mergeCell ref="E30:G30"/>
    <mergeCell ref="E12:G12"/>
    <mergeCell ref="B5:D7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Пользователь Microsoft Office</cp:lastModifiedBy>
  <cp:lastPrinted>2004-12-24T08:10:22Z</cp:lastPrinted>
  <dcterms:created xsi:type="dcterms:W3CDTF">2002-06-28T06:18:06Z</dcterms:created>
  <dcterms:modified xsi:type="dcterms:W3CDTF">2016-06-24T14:06:02Z</dcterms:modified>
</cp:coreProperties>
</file>