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drew/Documents/WORK/СЕКРЕТАР/НАВАНТАЖЕННЯ/K3 K4/16-17/"/>
    </mc:Choice>
  </mc:AlternateContent>
  <bookViews>
    <workbookView xWindow="0" yWindow="460" windowWidth="38400" windowHeight="19640" activeTab="1"/>
  </bookViews>
  <sheets>
    <sheet name="Лист1" sheetId="4" r:id="rId1"/>
    <sheet name="Лист2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3" l="1"/>
  <c r="R12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10" i="3"/>
  <c r="Y83" i="4"/>
  <c r="Z83" i="4"/>
  <c r="AA83" i="4"/>
  <c r="AB83" i="4"/>
  <c r="AC83" i="4"/>
  <c r="AD83" i="4"/>
  <c r="AE83" i="4"/>
  <c r="AF83" i="4"/>
  <c r="AG83" i="4"/>
  <c r="AH81" i="4"/>
  <c r="AH83" i="4"/>
  <c r="AI83" i="4"/>
  <c r="AJ81" i="4"/>
  <c r="AJ83" i="4"/>
  <c r="X83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X81" i="4"/>
  <c r="Y81" i="4"/>
  <c r="AA81" i="4"/>
  <c r="AB81" i="4"/>
  <c r="AC81" i="4"/>
  <c r="AF81" i="4"/>
  <c r="AG81" i="4"/>
  <c r="AI81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X80" i="4"/>
  <c r="Y80" i="4"/>
  <c r="AC80" i="4"/>
  <c r="AG80" i="4"/>
  <c r="AJ80" i="4"/>
  <c r="X15" i="4"/>
  <c r="Y15" i="4"/>
  <c r="AC15" i="4"/>
  <c r="AG15" i="4"/>
  <c r="AJ15" i="4"/>
  <c r="X16" i="4"/>
  <c r="Y16" i="4"/>
  <c r="AC16" i="4"/>
  <c r="AG16" i="4"/>
  <c r="AJ16" i="4"/>
  <c r="X17" i="4"/>
  <c r="Y17" i="4"/>
  <c r="AC17" i="4"/>
  <c r="AG17" i="4"/>
  <c r="AJ17" i="4"/>
  <c r="X18" i="4"/>
  <c r="Y18" i="4"/>
  <c r="AC18" i="4"/>
  <c r="AG18" i="4"/>
  <c r="AJ18" i="4"/>
  <c r="X19" i="4"/>
  <c r="Y19" i="4"/>
  <c r="AC19" i="4"/>
  <c r="AG19" i="4"/>
  <c r="AJ19" i="4"/>
  <c r="X20" i="4"/>
  <c r="Y20" i="4"/>
  <c r="AC20" i="4"/>
  <c r="AG20" i="4"/>
  <c r="AJ20" i="4"/>
  <c r="X21" i="4"/>
  <c r="Y21" i="4"/>
  <c r="AC21" i="4"/>
  <c r="AG21" i="4"/>
  <c r="AJ21" i="4"/>
  <c r="X22" i="4"/>
  <c r="Y22" i="4"/>
  <c r="AC22" i="4"/>
  <c r="AG22" i="4"/>
  <c r="AJ22" i="4"/>
  <c r="X23" i="4"/>
  <c r="Y23" i="4"/>
  <c r="AC23" i="4"/>
  <c r="AG23" i="4"/>
  <c r="AJ23" i="4"/>
  <c r="X24" i="4"/>
  <c r="Y24" i="4"/>
  <c r="AC24" i="4"/>
  <c r="AG24" i="4"/>
  <c r="AJ24" i="4"/>
  <c r="X25" i="4"/>
  <c r="Y25" i="4"/>
  <c r="AC25" i="4"/>
  <c r="AG25" i="4"/>
  <c r="AJ25" i="4"/>
  <c r="X26" i="4"/>
  <c r="Y26" i="4"/>
  <c r="AC26" i="4"/>
  <c r="AG26" i="4"/>
  <c r="AJ26" i="4"/>
  <c r="X27" i="4"/>
  <c r="Y27" i="4"/>
  <c r="AC27" i="4"/>
  <c r="AG27" i="4"/>
  <c r="AJ27" i="4"/>
  <c r="X28" i="4"/>
  <c r="Y28" i="4"/>
  <c r="AC28" i="4"/>
  <c r="AG28" i="4"/>
  <c r="AJ28" i="4"/>
  <c r="X29" i="4"/>
  <c r="Y29" i="4"/>
  <c r="AC29" i="4"/>
  <c r="AG29" i="4"/>
  <c r="AJ29" i="4"/>
  <c r="X30" i="4"/>
  <c r="Y30" i="4"/>
  <c r="AC30" i="4"/>
  <c r="AG30" i="4"/>
  <c r="AJ30" i="4"/>
  <c r="X31" i="4"/>
  <c r="Y31" i="4"/>
  <c r="AC31" i="4"/>
  <c r="AG31" i="4"/>
  <c r="AJ31" i="4"/>
  <c r="X32" i="4"/>
  <c r="Y32" i="4"/>
  <c r="AC32" i="4"/>
  <c r="AG32" i="4"/>
  <c r="AJ32" i="4"/>
  <c r="X33" i="4"/>
  <c r="Y33" i="4"/>
  <c r="AC33" i="4"/>
  <c r="AG33" i="4"/>
  <c r="AJ33" i="4"/>
  <c r="X34" i="4"/>
  <c r="Y34" i="4"/>
  <c r="AC34" i="4"/>
  <c r="AG34" i="4"/>
  <c r="AJ34" i="4"/>
  <c r="X35" i="4"/>
  <c r="Y35" i="4"/>
  <c r="AC35" i="4"/>
  <c r="AG35" i="4"/>
  <c r="AJ35" i="4"/>
  <c r="X36" i="4"/>
  <c r="Y36" i="4"/>
  <c r="AC36" i="4"/>
  <c r="AG36" i="4"/>
  <c r="AJ36" i="4"/>
  <c r="X37" i="4"/>
  <c r="Y37" i="4"/>
  <c r="AC37" i="4"/>
  <c r="AG37" i="4"/>
  <c r="AJ37" i="4"/>
  <c r="X38" i="4"/>
  <c r="Y38" i="4"/>
  <c r="AC38" i="4"/>
  <c r="AG38" i="4"/>
  <c r="AJ38" i="4"/>
  <c r="X39" i="4"/>
  <c r="Y39" i="4"/>
  <c r="AC39" i="4"/>
  <c r="AG39" i="4"/>
  <c r="AJ39" i="4"/>
  <c r="X40" i="4"/>
  <c r="Y40" i="4"/>
  <c r="AC40" i="4"/>
  <c r="AG40" i="4"/>
  <c r="AJ40" i="4"/>
  <c r="X41" i="4"/>
  <c r="Y41" i="4"/>
  <c r="AC41" i="4"/>
  <c r="AG41" i="4"/>
  <c r="AJ41" i="4"/>
  <c r="X42" i="4"/>
  <c r="Y42" i="4"/>
  <c r="AC42" i="4"/>
  <c r="AG42" i="4"/>
  <c r="AJ42" i="4"/>
  <c r="X43" i="4"/>
  <c r="Y43" i="4"/>
  <c r="AC43" i="4"/>
  <c r="AG43" i="4"/>
  <c r="AJ43" i="4"/>
  <c r="X44" i="4"/>
  <c r="Y44" i="4"/>
  <c r="AC44" i="4"/>
  <c r="AG44" i="4"/>
  <c r="AJ44" i="4"/>
  <c r="X45" i="4"/>
  <c r="Y45" i="4"/>
  <c r="AC45" i="4"/>
  <c r="AG45" i="4"/>
  <c r="AJ45" i="4"/>
  <c r="X46" i="4"/>
  <c r="Y46" i="4"/>
  <c r="AC46" i="4"/>
  <c r="AG46" i="4"/>
  <c r="AJ46" i="4"/>
  <c r="X47" i="4"/>
  <c r="Y47" i="4"/>
  <c r="AC47" i="4"/>
  <c r="AG47" i="4"/>
  <c r="AJ47" i="4"/>
  <c r="X48" i="4"/>
  <c r="Y48" i="4"/>
  <c r="AC48" i="4"/>
  <c r="AG48" i="4"/>
  <c r="AJ48" i="4"/>
  <c r="X49" i="4"/>
  <c r="Y49" i="4"/>
  <c r="AC49" i="4"/>
  <c r="AG49" i="4"/>
  <c r="AJ49" i="4"/>
  <c r="X50" i="4"/>
  <c r="Y50" i="4"/>
  <c r="AC50" i="4"/>
  <c r="AG50" i="4"/>
  <c r="AJ50" i="4"/>
  <c r="X51" i="4"/>
  <c r="Y51" i="4"/>
  <c r="AC51" i="4"/>
  <c r="AG51" i="4"/>
  <c r="AJ51" i="4"/>
  <c r="X52" i="4"/>
  <c r="Y52" i="4"/>
  <c r="AC52" i="4"/>
  <c r="AG52" i="4"/>
  <c r="AJ52" i="4"/>
  <c r="X53" i="4"/>
  <c r="Y53" i="4"/>
  <c r="AC53" i="4"/>
  <c r="AG53" i="4"/>
  <c r="AJ53" i="4"/>
  <c r="X54" i="4"/>
  <c r="Y54" i="4"/>
  <c r="AC54" i="4"/>
  <c r="AG54" i="4"/>
  <c r="AJ54" i="4"/>
  <c r="X55" i="4"/>
  <c r="Y55" i="4"/>
  <c r="AC55" i="4"/>
  <c r="AG55" i="4"/>
  <c r="AJ55" i="4"/>
  <c r="X56" i="4"/>
  <c r="Y56" i="4"/>
  <c r="AC56" i="4"/>
  <c r="AG56" i="4"/>
  <c r="AJ56" i="4"/>
  <c r="X57" i="4"/>
  <c r="Y57" i="4"/>
  <c r="AC57" i="4"/>
  <c r="AG57" i="4"/>
  <c r="AJ57" i="4"/>
  <c r="X58" i="4"/>
  <c r="Y58" i="4"/>
  <c r="AC58" i="4"/>
  <c r="AG58" i="4"/>
  <c r="AJ58" i="4"/>
  <c r="X59" i="4"/>
  <c r="Y59" i="4"/>
  <c r="AC59" i="4"/>
  <c r="AG59" i="4"/>
  <c r="AJ59" i="4"/>
  <c r="X60" i="4"/>
  <c r="Y60" i="4"/>
  <c r="AC60" i="4"/>
  <c r="AG60" i="4"/>
  <c r="AJ60" i="4"/>
  <c r="X61" i="4"/>
  <c r="Y61" i="4"/>
  <c r="AC61" i="4"/>
  <c r="AG61" i="4"/>
  <c r="AJ61" i="4"/>
  <c r="X62" i="4"/>
  <c r="Y62" i="4"/>
  <c r="AC62" i="4"/>
  <c r="AG62" i="4"/>
  <c r="AJ62" i="4"/>
  <c r="X63" i="4"/>
  <c r="Y63" i="4"/>
  <c r="AC63" i="4"/>
  <c r="AG63" i="4"/>
  <c r="AJ63" i="4"/>
  <c r="X64" i="4"/>
  <c r="Y64" i="4"/>
  <c r="AC64" i="4"/>
  <c r="AG64" i="4"/>
  <c r="AJ64" i="4"/>
  <c r="X65" i="4"/>
  <c r="Y65" i="4"/>
  <c r="AC65" i="4"/>
  <c r="AG65" i="4"/>
  <c r="AJ65" i="4"/>
  <c r="X66" i="4"/>
  <c r="Y66" i="4"/>
  <c r="AC66" i="4"/>
  <c r="AG66" i="4"/>
  <c r="AJ66" i="4"/>
  <c r="X67" i="4"/>
  <c r="Y67" i="4"/>
  <c r="AC67" i="4"/>
  <c r="AG67" i="4"/>
  <c r="AJ67" i="4"/>
  <c r="X68" i="4"/>
  <c r="Y68" i="4"/>
  <c r="AC68" i="4"/>
  <c r="AG68" i="4"/>
  <c r="AJ68" i="4"/>
  <c r="X69" i="4"/>
  <c r="Y69" i="4"/>
  <c r="AC69" i="4"/>
  <c r="AG69" i="4"/>
  <c r="AJ69" i="4"/>
  <c r="X70" i="4"/>
  <c r="Y70" i="4"/>
  <c r="AC70" i="4"/>
  <c r="AG70" i="4"/>
  <c r="AJ70" i="4"/>
  <c r="X71" i="4"/>
  <c r="Y71" i="4"/>
  <c r="AC71" i="4"/>
  <c r="AG71" i="4"/>
  <c r="AJ71" i="4"/>
  <c r="X72" i="4"/>
  <c r="Y72" i="4"/>
  <c r="AC72" i="4"/>
  <c r="AG72" i="4"/>
  <c r="AJ72" i="4"/>
  <c r="X73" i="4"/>
  <c r="Y73" i="4"/>
  <c r="AC73" i="4"/>
  <c r="AG73" i="4"/>
  <c r="AJ73" i="4"/>
  <c r="X74" i="4"/>
  <c r="Y74" i="4"/>
  <c r="AC74" i="4"/>
  <c r="AG74" i="4"/>
  <c r="AJ74" i="4"/>
  <c r="X75" i="4"/>
  <c r="Y75" i="4"/>
  <c r="AC75" i="4"/>
  <c r="AG75" i="4"/>
  <c r="AJ75" i="4"/>
  <c r="X76" i="4"/>
  <c r="Y76" i="4"/>
  <c r="AC76" i="4"/>
  <c r="AG76" i="4"/>
  <c r="AJ76" i="4"/>
  <c r="X77" i="4"/>
  <c r="Y77" i="4"/>
  <c r="AC77" i="4"/>
  <c r="AG77" i="4"/>
  <c r="AJ77" i="4"/>
  <c r="X78" i="4"/>
  <c r="Y78" i="4"/>
  <c r="AC78" i="4"/>
  <c r="AG78" i="4"/>
  <c r="AJ78" i="4"/>
  <c r="X14" i="4"/>
  <c r="Y14" i="4"/>
  <c r="AC14" i="4"/>
  <c r="AG14" i="4"/>
  <c r="AJ14" i="4"/>
  <c r="X79" i="4"/>
  <c r="Y79" i="4"/>
  <c r="AC79" i="4"/>
  <c r="AG79" i="4"/>
  <c r="AJ79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J146" i="4"/>
  <c r="AJ147" i="4"/>
  <c r="L39" i="3"/>
  <c r="R35" i="3"/>
  <c r="S35" i="3"/>
  <c r="P39" i="3"/>
  <c r="R39" i="3"/>
  <c r="M19" i="3"/>
  <c r="M35" i="3"/>
  <c r="R20" i="3"/>
  <c r="Y146" i="4"/>
  <c r="Y147" i="4"/>
  <c r="Z146" i="4"/>
  <c r="Z147" i="4"/>
  <c r="AA146" i="4"/>
  <c r="AA147" i="4"/>
  <c r="AB146" i="4"/>
  <c r="AB147" i="4"/>
  <c r="AC146" i="4"/>
  <c r="AC147" i="4"/>
  <c r="AD146" i="4"/>
  <c r="AD147" i="4"/>
  <c r="AE146" i="4"/>
  <c r="AE147" i="4"/>
  <c r="AF146" i="4"/>
  <c r="AF147" i="4"/>
  <c r="AG146" i="4"/>
  <c r="AG147" i="4"/>
  <c r="AH146" i="4"/>
  <c r="AH147" i="4"/>
  <c r="AI146" i="4"/>
  <c r="AI147" i="4"/>
  <c r="X146" i="4"/>
  <c r="X147" i="4"/>
  <c r="S8" i="3"/>
  <c r="S9" i="3"/>
  <c r="S5" i="3"/>
</calcChain>
</file>

<file path=xl/sharedStrings.xml><?xml version="1.0" encoding="utf-8"?>
<sst xmlns="http://schemas.openxmlformats.org/spreadsheetml/2006/main" count="342" uniqueCount="286">
  <si>
    <t>Курс</t>
  </si>
  <si>
    <t>Аудиторні заняття</t>
  </si>
  <si>
    <t>Вид роботи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</si>
  <si>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</si>
  <si>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</si>
  <si>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</si>
  <si>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</si>
  <si>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</si>
  <si>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</si>
  <si>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</si>
  <si>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</si>
  <si>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</si>
  <si>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Всього:</t>
  </si>
  <si>
    <t>10.</t>
  </si>
  <si>
    <t>11.</t>
  </si>
  <si>
    <t>Консультування докторантів</t>
  </si>
  <si>
    <t>(П.І.Б.)</t>
  </si>
  <si>
    <t xml:space="preserve">              I. Викладання дисциплін кафедри</t>
  </si>
  <si>
    <t>№
п/п</t>
  </si>
  <si>
    <t>Всього годин</t>
  </si>
  <si>
    <t>13.</t>
  </si>
  <si>
    <t>РОЗРАХУНОК ОБСЯГУ НАВЧАЛЬНОГО НАВАНТАЖЕННЯ КАФЕДРИ</t>
  </si>
  <si>
    <t>(абревіат.)</t>
  </si>
  <si>
    <t>I семестр</t>
  </si>
  <si>
    <t>II семестр</t>
  </si>
  <si>
    <t>Всього за навчальний рік:</t>
  </si>
  <si>
    <t>14.</t>
  </si>
  <si>
    <t>15.</t>
  </si>
  <si>
    <t>зі студентами</t>
  </si>
  <si>
    <t>Керівництво
атестац.роб.</t>
  </si>
  <si>
    <t>бакалаврів</t>
  </si>
  <si>
    <t>спеціалістів</t>
  </si>
  <si>
    <t>магістрів</t>
  </si>
  <si>
    <t>Керівництво</t>
  </si>
  <si>
    <t>аспірантами</t>
  </si>
  <si>
    <t>Рецензування
атестац.роб.</t>
  </si>
  <si>
    <t>бакалаври</t>
  </si>
  <si>
    <t>спеціалісти</t>
  </si>
  <si>
    <t>магістри</t>
  </si>
  <si>
    <t>з магістрами</t>
  </si>
  <si>
    <t>16.</t>
  </si>
  <si>
    <t>17.</t>
  </si>
  <si>
    <t>19.</t>
  </si>
  <si>
    <t>20.</t>
  </si>
  <si>
    <t>21.</t>
  </si>
  <si>
    <t>22.</t>
  </si>
  <si>
    <t>Консультування
атестац.роб.</t>
  </si>
  <si>
    <t>№ п/п</t>
  </si>
  <si>
    <t>Разом за I семестр:</t>
  </si>
  <si>
    <t>Разом за II семестр:</t>
  </si>
  <si>
    <t xml:space="preserve">    (підпис)</t>
  </si>
  <si>
    <t>Форма № К-3-Б</t>
  </si>
  <si>
    <t xml:space="preserve">                     (повна назва кафедри)</t>
  </si>
  <si>
    <t>Вчений секретар</t>
  </si>
  <si>
    <t>Завідувач кафедри</t>
  </si>
  <si>
    <t>здобув., стаж.</t>
  </si>
  <si>
    <t>Контр. заходи, їх кількість
(к-сть год. на викон.КП,КР)</t>
  </si>
  <si>
    <t>К-сть груп
та підгруп</t>
  </si>
  <si>
    <t>К-сть 
студентів</t>
  </si>
  <si>
    <t>Бюджетні</t>
  </si>
  <si>
    <t>Б</t>
  </si>
  <si>
    <t>К</t>
  </si>
  <si>
    <t>БК</t>
  </si>
  <si>
    <t>КК</t>
  </si>
  <si>
    <t>Факультет(ін-т), який забезпечується (абрев.).
Назва  дисципліни,
 іі загальний обсяг в годинах.
Курс навчання, шифр груп,
к-сть студентів в кожній групі (Б+К)</t>
  </si>
  <si>
    <t>Роб.
в ДЕК</t>
  </si>
  <si>
    <t>екзам.усний</t>
  </si>
  <si>
    <t>захист дипл.</t>
  </si>
  <si>
    <t>екзамен</t>
  </si>
  <si>
    <t>навчальною</t>
  </si>
  <si>
    <t>виробничою</t>
  </si>
  <si>
    <t>Керівництво
практикою</t>
  </si>
  <si>
    <t>лекції</t>
  </si>
  <si>
    <t>Заняття
з аспіран-
тами</t>
  </si>
  <si>
    <t>консульт.,реценз.,екз.</t>
  </si>
  <si>
    <t>-</t>
  </si>
  <si>
    <t>Індивідуальні
заняття</t>
  </si>
  <si>
    <t>Всього
за рік</t>
  </si>
  <si>
    <t>23.</t>
  </si>
  <si>
    <t>24.</t>
  </si>
  <si>
    <t>25.</t>
  </si>
  <si>
    <t>26.</t>
  </si>
  <si>
    <t>27.</t>
  </si>
  <si>
    <t>К-сть 
студ.
бюдж</t>
  </si>
  <si>
    <t>Шифр
груп</t>
  </si>
  <si>
    <t>Всього
годин</t>
  </si>
  <si>
    <t>Норма
в годинах</t>
  </si>
  <si>
    <t>+</t>
  </si>
  <si>
    <t>=</t>
  </si>
  <si>
    <t>Фак.
(Інст.)</t>
  </si>
  <si>
    <t>семінари, практич.зан.</t>
  </si>
  <si>
    <t>переддиплом.</t>
  </si>
  <si>
    <t>екз.письмов.</t>
  </si>
  <si>
    <t>Розрахунок  навчального  навантаження</t>
  </si>
  <si>
    <t>28.</t>
  </si>
  <si>
    <t>29.</t>
  </si>
  <si>
    <t>12.</t>
  </si>
  <si>
    <t>Консультування
перед держ.екзам.</t>
  </si>
  <si>
    <t>4хГ+0,5на1студ.</t>
  </si>
  <si>
    <t xml:space="preserve"> 30 х Т х Г</t>
  </si>
  <si>
    <t xml:space="preserve"> 10 х Т х Г</t>
  </si>
  <si>
    <t xml:space="preserve"> 1 х Т на 1студ.</t>
  </si>
  <si>
    <t xml:space="preserve"> 2 х Г х ДЦ</t>
  </si>
  <si>
    <t xml:space="preserve"> 25 за сем.</t>
  </si>
  <si>
    <t>0,5 х d на 1студ.</t>
  </si>
  <si>
    <t>12,5 за сем.</t>
  </si>
  <si>
    <t xml:space="preserve"> 2       на 1 студ.</t>
  </si>
  <si>
    <t xml:space="preserve"> 3       на 1 студ.</t>
  </si>
  <si>
    <t xml:space="preserve"> 4       на 1 студ.</t>
  </si>
  <si>
    <t xml:space="preserve">    на 1 студ.</t>
  </si>
  <si>
    <t>Бюдж.
групи</t>
  </si>
  <si>
    <t>Контр.
групи</t>
  </si>
  <si>
    <t xml:space="preserve">                                         Разом навчальне навантаження кафедри:</t>
  </si>
  <si>
    <t>18.</t>
  </si>
  <si>
    <t>0,2xNxГ/15</t>
  </si>
  <si>
    <t>Кафедра    Автоматики та управлiння в технiчних системах</t>
  </si>
  <si>
    <t>ВІДПОВІДНО РОБОЧИМ НАВЧАЛЬНИМ ПЛАНАМ на 2016/2017 н.р.</t>
  </si>
  <si>
    <t>Форма навчання:  денна / звичайний, за держбюджетом</t>
  </si>
  <si>
    <t>ІА-52с</t>
  </si>
  <si>
    <t>465,5</t>
  </si>
  <si>
    <t>ІА-51м</t>
  </si>
  <si>
    <r>
      <t>Примітка:</t>
    </r>
    <r>
      <rPr>
        <sz val="10"/>
        <rFont val="Arial Narrow"/>
      </rPr>
      <t xml:space="preserve"> Т - к-сть тижнів; Г - к-сть бюдж.груп; ДЦ - к-сть дисциплін, з яких запровадж.держ.екз.; d - к-сть членів ДЕК з даної кафедри, N - обсяг дисципліни «Наукові дослідження за темою магістерської підготовки»</t>
    </r>
  </si>
  <si>
    <r>
      <t xml:space="preserve">                 II. Інші види навчальної роботи кафедри (</t>
    </r>
    <r>
      <rPr>
        <sz val="12"/>
        <rFont val="Arial Narrow"/>
      </rPr>
      <t>продовження форми № К-3-Б</t>
    </r>
    <r>
      <rPr>
        <b/>
        <sz val="12"/>
        <rFont val="Arial Narrow"/>
      </rPr>
      <t>)</t>
    </r>
  </si>
  <si>
    <r>
      <t xml:space="preserve">I </t>
    </r>
    <r>
      <rPr>
        <sz val="12"/>
        <rFont val="Arial Narrow"/>
      </rPr>
      <t>(Викладання.дисц.каф.)</t>
    </r>
  </si>
  <si>
    <r>
      <t>II</t>
    </r>
    <r>
      <rPr>
        <sz val="12"/>
        <rFont val="Arial Narrow"/>
      </rPr>
      <t xml:space="preserve"> (Інші види навч.роб.)  </t>
    </r>
  </si>
  <si>
    <r>
      <t xml:space="preserve">Обсяг дисципліни за семестр,
</t>
    </r>
    <r>
      <rPr>
        <b/>
        <sz val="12"/>
        <rFont val="Arial Narrow"/>
      </rPr>
      <t>N</t>
    </r>
    <r>
      <rPr>
        <sz val="12"/>
        <rFont val="Arial Narrow"/>
      </rPr>
      <t xml:space="preserve"> годин</t>
    </r>
  </si>
  <si>
    <r>
      <t xml:space="preserve">Кількість бюджетних потоків, </t>
    </r>
    <r>
      <rPr>
        <b/>
        <sz val="12"/>
        <rFont val="Arial Narrow"/>
      </rPr>
      <t>Р</t>
    </r>
  </si>
  <si>
    <r>
      <t xml:space="preserve">Академ. контрактні, </t>
    </r>
    <r>
      <rPr>
        <b/>
        <sz val="12"/>
        <rFont val="Arial Narrow"/>
      </rPr>
      <t>ГК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</si>
  <si>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х </t>
    </r>
    <r>
      <rPr>
        <b/>
        <sz val="12"/>
        <rFont val="Arial Narrow"/>
      </rPr>
      <t>Р</t>
    </r>
  </si>
  <si>
    <r>
      <t xml:space="preserve">Практ.заняття, комп.практики
 (семінари), </t>
    </r>
    <r>
      <rPr>
        <b/>
        <sz val="12"/>
        <rFont val="Arial Narrow"/>
      </rPr>
      <t>П</t>
    </r>
    <r>
      <rPr>
        <sz val="12"/>
        <rFont val="Arial Narrow"/>
      </rPr>
      <t xml:space="preserve"> х </t>
    </r>
    <r>
      <rPr>
        <b/>
        <sz val="12"/>
        <rFont val="Arial Narrow"/>
      </rPr>
      <t>ГП</t>
    </r>
  </si>
  <si>
    <r>
      <t xml:space="preserve">Лаб.заняття,
</t>
    </r>
    <r>
      <rPr>
        <b/>
        <sz val="12"/>
        <rFont val="Arial Narrow"/>
      </rPr>
      <t xml:space="preserve">L </t>
    </r>
    <r>
      <rPr>
        <sz val="12"/>
        <rFont val="Arial Narrow"/>
      </rPr>
      <t xml:space="preserve">х </t>
    </r>
    <r>
      <rPr>
        <b/>
        <sz val="12"/>
        <rFont val="Arial Narrow"/>
      </rPr>
      <t>ГL</t>
    </r>
  </si>
  <si>
    <r>
      <t xml:space="preserve">Екзамени, </t>
    </r>
    <r>
      <rPr>
        <b/>
        <sz val="12"/>
        <rFont val="Arial Narrow"/>
      </rPr>
      <t>0.33хEx(Б+БК)</t>
    </r>
  </si>
  <si>
    <r>
      <t xml:space="preserve">Заліки, </t>
    </r>
    <r>
      <rPr>
        <b/>
        <sz val="12"/>
        <rFont val="Arial Narrow"/>
      </rPr>
      <t>2хГхZ</t>
    </r>
  </si>
  <si>
    <r>
      <t xml:space="preserve">Контр.роб.(мод.,темат.),
</t>
    </r>
    <r>
      <rPr>
        <b/>
        <sz val="12"/>
        <rFont val="Arial Narrow"/>
      </rPr>
      <t>0.25хМх(Б+БК)</t>
    </r>
  </si>
  <si>
    <r>
      <t xml:space="preserve">Курсові проекти, </t>
    </r>
    <r>
      <rPr>
        <b/>
        <sz val="12"/>
        <rFont val="Arial Narrow"/>
      </rPr>
      <t>Qх(Б+БК)</t>
    </r>
  </si>
  <si>
    <r>
      <t xml:space="preserve">Курсові роботи, </t>
    </r>
    <r>
      <rPr>
        <b/>
        <sz val="12"/>
        <rFont val="Arial Narrow"/>
      </rPr>
      <t>Gх(Б+БК)</t>
    </r>
  </si>
  <si>
    <r>
      <t xml:space="preserve">РГР, РР, ГР,  </t>
    </r>
    <r>
      <rPr>
        <b/>
        <sz val="12"/>
        <rFont val="Arial Narrow"/>
      </rPr>
      <t>0.5хRх(Б+БК)</t>
    </r>
  </si>
  <si>
    <r>
      <t xml:space="preserve">ДКР, </t>
    </r>
    <r>
      <rPr>
        <b/>
        <sz val="12"/>
        <rFont val="Arial Narrow"/>
      </rPr>
      <t>0.33хDх(Б+БК)</t>
    </r>
  </si>
  <si>
    <r>
      <t xml:space="preserve">Реферати, </t>
    </r>
    <r>
      <rPr>
        <b/>
        <sz val="12"/>
        <rFont val="Arial Narrow"/>
      </rPr>
      <t>0.25хFх(Б+БК)</t>
    </r>
  </si>
  <si>
    <r>
      <t xml:space="preserve">Консультації, </t>
    </r>
    <r>
      <rPr>
        <b/>
        <sz val="12"/>
        <rFont val="Arial Narrow"/>
      </rPr>
      <t>2 х E х Г + 
0,06 х N х (Б+БК)/25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</si>
  <si>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годин</t>
    </r>
  </si>
  <si>
    <r>
      <t xml:space="preserve">Практ., </t>
    </r>
    <r>
      <rPr>
        <b/>
        <sz val="12"/>
        <rFont val="Arial Narrow"/>
      </rPr>
      <t>П</t>
    </r>
    <r>
      <rPr>
        <sz val="12"/>
        <rFont val="Arial Narrow"/>
      </rPr>
      <t xml:space="preserve"> годин</t>
    </r>
  </si>
  <si>
    <r>
      <t>Лабор.(комп"ют.практик.),</t>
    </r>
    <r>
      <rPr>
        <b/>
        <sz val="12"/>
        <rFont val="Arial Narrow"/>
      </rPr>
      <t xml:space="preserve">  
L</t>
    </r>
    <r>
      <rPr>
        <sz val="12"/>
        <rFont val="Arial Narrow"/>
      </rPr>
      <t xml:space="preserve"> годин</t>
    </r>
  </si>
  <si>
    <r>
      <t xml:space="preserve">Екзамени, </t>
    </r>
    <r>
      <rPr>
        <b/>
        <sz val="12"/>
        <rFont val="Arial Narrow"/>
      </rPr>
      <t>Е</t>
    </r>
  </si>
  <si>
    <r>
      <t xml:space="preserve">Заліки, </t>
    </r>
    <r>
      <rPr>
        <b/>
        <sz val="12"/>
        <rFont val="Arial Narrow"/>
      </rPr>
      <t>Z</t>
    </r>
  </si>
  <si>
    <r>
      <t xml:space="preserve">Контр.роб (мод., темат.), </t>
    </r>
    <r>
      <rPr>
        <b/>
        <sz val="12"/>
        <rFont val="Arial Narrow"/>
      </rPr>
      <t>М</t>
    </r>
  </si>
  <si>
    <r>
      <t xml:space="preserve">Курсові проекти, </t>
    </r>
    <r>
      <rPr>
        <b/>
        <sz val="12"/>
        <rFont val="Arial Narrow"/>
      </rPr>
      <t xml:space="preserve">Q </t>
    </r>
    <r>
      <rPr>
        <sz val="12"/>
        <rFont val="Arial Narrow"/>
      </rPr>
      <t>годин</t>
    </r>
  </si>
  <si>
    <r>
      <t xml:space="preserve">Курсові роботи, </t>
    </r>
    <r>
      <rPr>
        <b/>
        <sz val="12"/>
        <rFont val="Arial Narrow"/>
      </rPr>
      <t xml:space="preserve">G </t>
    </r>
    <r>
      <rPr>
        <sz val="12"/>
        <rFont val="Arial Narrow"/>
      </rPr>
      <t>годин</t>
    </r>
  </si>
  <si>
    <r>
      <t xml:space="preserve">РГР, РР, ГР,    </t>
    </r>
    <r>
      <rPr>
        <b/>
        <sz val="12"/>
        <rFont val="Arial Narrow"/>
      </rPr>
      <t>R</t>
    </r>
  </si>
  <si>
    <r>
      <t xml:space="preserve">ДКР, </t>
    </r>
    <r>
      <rPr>
        <b/>
        <sz val="12"/>
        <rFont val="Arial Narrow"/>
      </rPr>
      <t>D</t>
    </r>
  </si>
  <si>
    <r>
      <t xml:space="preserve">Реферати,   </t>
    </r>
    <r>
      <rPr>
        <b/>
        <sz val="12"/>
        <rFont val="Arial Narrow"/>
      </rPr>
      <t>F</t>
    </r>
  </si>
  <si>
    <r>
      <t xml:space="preserve">Академічні бюдж., </t>
    </r>
    <r>
      <rPr>
        <b/>
        <sz val="12"/>
        <rFont val="Arial Narrow"/>
      </rPr>
      <t>Г</t>
    </r>
  </si>
  <si>
    <r>
      <t xml:space="preserve">Підгрупи для ПЗ, </t>
    </r>
    <r>
      <rPr>
        <b/>
        <sz val="12"/>
        <rFont val="Arial Narrow"/>
      </rPr>
      <t>ГП</t>
    </r>
  </si>
  <si>
    <r>
      <t xml:space="preserve">Підгр. для лаб.роб., </t>
    </r>
    <r>
      <rPr>
        <b/>
        <sz val="12"/>
        <rFont val="Arial Narrow"/>
      </rPr>
      <t>ГL</t>
    </r>
  </si>
  <si>
    <t>Факультет (інститут)    ФІОТ</t>
  </si>
  <si>
    <t>ФІОТ - Автоматизація виробничих процесів - 36 год - 4 курс - ІА-31(25+7), ІА-32(21+11), ІА-33(23+10)</t>
  </si>
  <si>
    <t>ФІОТ - Аналіз вимог до програмного забезпечення - 54 год - 3 курс - ІТ-41(18+16), ІТ-42(17+15)</t>
  </si>
  <si>
    <t>ФІОТ - Архітектура комп'ютерних систем - 36 год - 2 курс - ІА-51(26+4), ІА-52(25+6)</t>
  </si>
  <si>
    <t>ФІОТ - Архітектура новітніх мікроконтролерів - 36 год - 6 курс - ІА-51м(18+2)</t>
  </si>
  <si>
    <t>ФІОТ - Бази даних - 3. Курсовий проект - 0 год - 3 курс - ІТ-41(18+16), ІТ-42(17+15)</t>
  </si>
  <si>
    <t>ФІОТ - Бази даних-2. Практичні прийоми створення та супроводження реляційних баз даних - 54 год - 3 курс - ІТ-41(18+16), ІТ-42(17+15)</t>
  </si>
  <si>
    <t xml:space="preserve">ФІОТ - Безпека програм та даних - 54 год - 4 курс - ІТ-31(7+14), ІТ-32(9+17) </t>
  </si>
  <si>
    <t>ФІОТ - Комп'ютеризовані системи управління-1. Промислові системи управління - 36 год - 4 курс - ІА-31(25+7), ІА-32(21+11), ІА-33(23+10)</t>
  </si>
  <si>
    <t>ФІОТ - Комп'ютеризовані системи управління-1. Промислові системи управління - 46 год - 4 курс - ІТ-31(7+14)</t>
  </si>
  <si>
    <t>ФІОТ - Комп'ютерна графіка - 54 год - 1 курс - ІА-61(25+7), ІА-62(25+7)</t>
  </si>
  <si>
    <t>ФІОТ - Комп'ютерна дискретна математика-1. Дискретна математика - 72 год - 1 курс - ІТ-61(16+14), ІТ-62(20+0)</t>
  </si>
  <si>
    <t>ФІОТ - Комп'ютерна електроніка-2. Електроніка та мікросхемотехніка - 46 год - 3 курс - IA-42(22+10), ІА-41(24+7)</t>
  </si>
  <si>
    <t>ФІОТ - Комп'ютерна криптографія - 36 год - 3 курс - IA-42(22+10), ІА-41(24+7)</t>
  </si>
  <si>
    <t>ФІОТ - Математичні методи оптимізації - 36 год - 6 курс - ІА-51м(18+2)</t>
  </si>
  <si>
    <t>ФІОТ - Математичне програмування та дослідження операцій - 92 год - 1 курс - ІА-61(25+7), ІА-62(25+7)</t>
  </si>
  <si>
    <t>ФІОТ - Метрологія - 36 год - 1 курс - ІА-61(25+7), ІА-62(25+7)</t>
  </si>
  <si>
    <t>ФІОТ - Моделювання процесів і систем - 46 год - 3 курс - IA-42(22+10), ІА-41(24+7)</t>
  </si>
  <si>
    <t>ФІОТ - Моделювання та аналіз програмного забезпечення - 54 год - 3 курс - ІТ-41(18+16), ІТ-42(17+15)</t>
  </si>
  <si>
    <t>ФІОТ - Надійність та діагностика - 36 год - 5 курс - ІА-62с(20+5)</t>
  </si>
  <si>
    <t>ФІОТ - Надійність та діагностика - 36 год - 5 курс - ІА-61м(20+5)</t>
  </si>
  <si>
    <t>ФІОТ - Наукова робота за темою магістерської дисертації-1. Основи наукових досліджень - 28 год - 5 курс - ІА-61м(20+5)</t>
  </si>
  <si>
    <t>ФІОТ - Науково-дослідна робота за темою магістерської дисертації - 10 год - 6 курс - ІА-51м(18+2)</t>
  </si>
  <si>
    <t xml:space="preserve">ФІОТ - Об'єктно-орієнтоване програмування-1. Програмування об'єктно-орієнтованих сутностей - 54 год - 2 курс - ІТ-51(16+16), ІТ-52(15+10) </t>
  </si>
  <si>
    <t>ФІОТ - Операційні системи-1. Структура та функціонування ОС - 36 год - 1 курс - ІА-61(25+7), ІА-62(25+7)</t>
  </si>
  <si>
    <t>ФІОТ - Оптимальні системи керування -1. Методи теорії оптимального керування - 54 год - 5 курс - ІА-62с(20+5)</t>
  </si>
  <si>
    <t>ФІОТ - Оптимальні системи керування -1. Методи теорії оптимального керування - 54 год - 5 курс - ІА-61м(20+5)</t>
  </si>
  <si>
    <t>ФІОТ - Основи системної інженерії -1.Підсилювачи - 56 год - 2 курс - ІА-51(26+4), ІА-52(25+6)</t>
  </si>
  <si>
    <t>ФІОТ - Основи теорії інформаційних процесів - 2. Курсова робота - 0 год - 3 курс - IA-42(22+10), ІА-41(24+7)</t>
  </si>
  <si>
    <t>ФІОТ - Основи теорії інформаційних процесів-1. Основи збору, передачі та обробки інформації - 36 год - 3 курс - IA-42(22+10), ІА-41(24+7)</t>
  </si>
  <si>
    <t>ФІОТ - Офісне програмне забезпечення - 64 год - 1 курс - ІТ-61(16+14)</t>
  </si>
  <si>
    <t>ФІОТ - Перспективні технології передавання та оброблення інформації - 36 год - 6 курс - ІА-51м(18+2)</t>
  </si>
  <si>
    <t>ФІОТ - Програмування - 1. Алгоритмічне програмування - 72 год - 1 курс - ІА-61(25+7), ІА-62(25+7)</t>
  </si>
  <si>
    <t>ФІОТ - Програмування - 4. Системне програмування - 36 год - 2 курс - ІА-51(26+4), ІА-52(25+6)</t>
  </si>
  <si>
    <t>ФІОТ - Програмування в середовищі .net - 56 год - 2 курс - ІА-51(26+4), ІА-52(25+6)</t>
  </si>
  <si>
    <t>ФІОТ - Програмування мікроконтролерних систем - 54 год - 4 курс - ІТ-31(7+14), ІТ-32(9+17)</t>
  </si>
  <si>
    <t>ФІОТ - Проектування комп'ютеризованих систем управління-1.Програмно-технічні засоби проектування КСУ - 54 год - 5 курс - ІА-62с(20+5)</t>
  </si>
  <si>
    <t>ФІОТ - Проектування комп'ютеризованих систем управління-1.Програмно-технічні засоби проектування КСУ - 54 год - 5 курс - ІА-61м(20+5)</t>
  </si>
  <si>
    <t>ФІОТ - Проектування мікропроцесорних систем-1.Проектування МПС на базі мікроконтролерів родини  MCS-51 - 46 год - 4 курс - ІА-31(25+7), ІА-32(21+11), ІА-33(23+10)</t>
  </si>
  <si>
    <t>ФІОТ - Проектування пристроїв та систем автоматики і управління -3. Курсовий проект - 0 год - 4 курс - ІА-31(25+7), ІА-32(21+11), ІА-33(23+10)</t>
  </si>
  <si>
    <t>ФІОТ - Проектування пристроїв та систем автоматики і управління-2. Проектування систем АУ - 56 год - 4 курс - ІА-31(25+7), ІА-32(21+11), ІА-33(23+10)</t>
  </si>
  <si>
    <t>ФІОТ - Проектування та програмування мікропроцесорних систем і мереж-1.Проектування та програмування мікропроцесорних систем і мереж - 36 год - 5 курс ІА-61м(20+5)</t>
  </si>
  <si>
    <t>ФІОТ - Проектування та програмування мікропроцесорних систем і мереж-1.Проектування та програмування мікропроцесорних систем і мереж - 36 год - 5 курс ІА-62с(20+5)</t>
  </si>
  <si>
    <t>ФІОТ - Проектування та програмування мікропроцесорних систем і мереж-2. Курсова робота - 0 год - 5 курс - ІА-62с(20+5)</t>
  </si>
  <si>
    <t>ФІОТ - Проектування та програмування мікропроцесорних систем і мереж-2. Курсова робота - 0 год - 5 курс - ІА-61м(20+5)</t>
  </si>
  <si>
    <t>ФІОТ - Розпізнавання та класифікація в управлінні - 36 год - 4 курс - ІА-31(25+7), ІА-32(21+11), ІА-33(23+10)</t>
  </si>
  <si>
    <t>ФІОТ - Системи і мережі передачі даних-1. Технології передавання даних фізичного рівня - 36 год - 4 курс - ІА-31(25+7), ІА-32(21+11), ІА-33(23+10)</t>
  </si>
  <si>
    <t>ФІОТ - Системи реального часу - 36 год - 6 курс - ІА-51м(18+2)</t>
  </si>
  <si>
    <t>ФІОТ - Системи розподілених та паралельних обчислень - 36 год - 6 курс - ІА-51м(18+2)</t>
  </si>
  <si>
    <t>ФІОТ - Спецпитання інформаційних технологій (іноземною мовою) - 36 год - 6 курс - ІА-51м(18+2)</t>
  </si>
  <si>
    <t>ФІОТ - Спецрозділи математики - 1. Дискретна математика - 56 год - 1 курс - ІА-61(25+7), ІА-62(25+7)</t>
  </si>
  <si>
    <t>ФІОТ - Сучасні технологіі створення програмних систем - 1. Технологіі забеспечення якості програмних систем - 36 год - 5 курс - ІА-62с(20+5)</t>
  </si>
  <si>
    <t>ФІОТ - Сучасні технологіі створення програмних систем - 1. Технологіі забеспечення якості програмних систем - 36 год - 5 курс - ІА-61м(20+5)</t>
  </si>
  <si>
    <t>ФІОТ - Сучасні технології програмування - 1.Концептуальне моделювання та автоматизація програмування - 46 год - 3 курс - ІТ-41(18+16)</t>
  </si>
  <si>
    <t>ФІОТ - Сучасні технології програмування - 2.Технології проектування і реалізації програмних систем - 56 год - 3 курс - IA-42(22+10), ІА-41(24+7)</t>
  </si>
  <si>
    <t>ФІОТ - Сучасна теорія автоматичного управління-3. Синтез сучасних систем управління - 36 год - 6 курс - ІА-51м(18+2)</t>
  </si>
  <si>
    <t>ФІОТ - Сучасна теорія управління-1. Моделі простору станів - 54 год - 5 курс - ІА-62с(20+5)</t>
  </si>
  <si>
    <t>ФІОТ - Сучасна теорія управління-1. Моделі простору станів - 54 год - 5 курс - ІА-61м(20+5)</t>
  </si>
  <si>
    <t>ФІОТ - Телекомунікаційні системи і мережі-1. Технології та обладнання  комп'ютерних мереж - 46 год - 4 курс - ІА-31(25+7), ІА-32(21+11), ІА-33(23+10)</t>
  </si>
  <si>
    <t>ФІОТ - Теорія автоматичного управління -1.Основи теорії автоматичного управління - 46 год - 3 курс - IA-42(22+10), ІА-41(24+7)</t>
  </si>
  <si>
    <t>ФІОТ - Теорія систем та системний аналіз - 54 год - 4 курс - ІТ-31(7+14)</t>
  </si>
  <si>
    <t>ФІОТ - Технології штучного інтелекту в управлінні -1. Експертні та нечіткі технології в управлінні - 36 год - 5 курс - ІА-62с(20+5)</t>
  </si>
  <si>
    <t>ФІОТ - Технології штучного інтелекту в управлінні -1. Експертні та нечіткі технології в управлінні - 36 год - 5 курс - ІА-61м(20+5)</t>
  </si>
  <si>
    <t>ФІОТ - Управління інформаційно- телекомунікаційними системами - 18 год - 5 курс - ІА-62с(20+5)</t>
  </si>
  <si>
    <t>ФІОТ - Управління проектами комп'ютеризації - 18 год - 5 курс - ІА-62с(20+5)</t>
  </si>
  <si>
    <t>ФІОТ - Інтегровані корпоративні інформаційно-управляючі системи - 36 год - 5 курс - ІА-62с(20+5)</t>
  </si>
  <si>
    <t>ФІОТ - Алгоритми та структури даних - 54 год - 1 курс - ІТ-61(16+14), ІТ-62(20+10)</t>
  </si>
  <si>
    <t>ФІОТ - Архітектура та проектування програмного забезпечення - 54 год - 3 курс - ІТ-41(18+16), ІТ-42(17+15)</t>
  </si>
  <si>
    <t>ФІОТ - Бази даних-1. Загальні положення теорії баз даних - 54 год - 2 курс - ІТ-51(16+16), ІТ-52(15+10)</t>
  </si>
  <si>
    <t>ФІОТ - Вища математика - 4. Теорія імовірностей і матстатистика - 36 год - 2 курс - ІА-51(26+4), ІА-52(25+6)</t>
  </si>
  <si>
    <t>ФІОТ - Геоінформаційні та навігаційні системи і технології - 18 год - 5 курс - ІА-62с(20+5)</t>
  </si>
  <si>
    <t>ФІОТ - Геоінформаційні та навігаційні системи і технології - 18 год - 5 курс - ІА-61м(20+5)</t>
  </si>
  <si>
    <t>ФІОТ - Комп'ютеризовані системи управління-2. Інтелектуальні системи управління - 36 год - 4 курс - ІА-31(25+7), ІА-32(21+11), ІА-33(23+10)</t>
  </si>
  <si>
    <t>ФІОТ - Комп'ютеризовані системи управління-2. Інтелектуальні системи управління - 36 год - 4 курс - ІТ-31(7+14)</t>
  </si>
  <si>
    <t>ФІОТ - Комп'ютерні мережі - 36 год - 2 курс - ІА-51(26+4), ІА-52(25+6)</t>
  </si>
  <si>
    <t>ФІОТ - Комп'ютерні методи дослідження САУ - 28 год - 3 курс - IA-42(22+10), ІА-41(24+7)</t>
  </si>
  <si>
    <t>ФІОТ - Комп'ютерна дискретна математика-2. Дискретні структури - 54 год - 1 курс - ІТ-61(16+14), ІТ-62(20+0)</t>
  </si>
  <si>
    <t>ФІОТ - Комп'ютерна електроніка - 4. Курсовий проект - 0 год - 3 курс - IA-42(22+10), ІА-41(24+7)</t>
  </si>
  <si>
    <t>ФІОТ - Комп'ютерна електроніка-3. Мікропроцесорні системи - 36 год - 3 курс - IA-42(22+10), ІА-41(24+7)</t>
  </si>
  <si>
    <t>ФІОТ - Конструювання програмного забезпечення - 54 год - 2 курс - ІТ-51(16+16), ІТ-52(15+10)</t>
  </si>
  <si>
    <t>ФІОТ - Математичне програмування та дослідження операцій - 92 год - 2 курс - ІА-51(26+4), ІА-52(25+6)</t>
  </si>
  <si>
    <t>ФІОТ - Менеджмент проектів програмного забезпечення - 54 год - 4 курс - ІТ-31(7+14), ІТ-32(9+17)</t>
  </si>
  <si>
    <t>ФІОТ - Методи створення інформаційно-телекомунікаційних систем та мереж - 2.Методи та засоби автоматизованого моделювання та проектування комп'ютерних мереж -46 год - 5 курс - ІА-61м (20+5)</t>
  </si>
  <si>
    <t>ФІОТ - Методи створення інформаційно-телекомунікаційних систем та мереж - 2.Методи та засоби автоматизованого моделювання та проектування комп'ютерних мереж - 46 год - 5 курс - ІА-62с (20+5)</t>
  </si>
  <si>
    <t>ФІОТ - Об'єктно-орієнтоване програмування-2. Поліморфізм об'єктно-орієнтованих моделей - 54 год - 2 курс - ІТ-51(16+16), ІТ-52(15+10)</t>
  </si>
  <si>
    <t>ФІОТ - Об'єктно-орієнтоване програмування-3. Курсова робота - 0 год - 2 курс - ІТ-51(16+16), ІТ-52(15+10)</t>
  </si>
  <si>
    <t>ФІОТ - Операційні системи -2. Адміністрування ОС - 36 год - 1 курс - ІА-61(25+7), ІА-62(25+7)</t>
  </si>
  <si>
    <t>ФІОТ - Операційні системи реального часу - 72 год - 3 курс - ІТ-41(18+16), ІТ-42(17+15)</t>
  </si>
  <si>
    <t>ФІОТ - Оптимальні системи керування-2. Прикладні задачі оптимального керування - 36 год - 5 курс - ІА-62с(20+5)</t>
  </si>
  <si>
    <t>ФІОТ - Оптимальні системи керування-2. Прикладні задачі оптимального керування - 36 год - 5 курс - ІА-61м(20+5)</t>
  </si>
  <si>
    <t>ФІОТ - Основи програмування - 2. Фундаментальні структури даних - 72 год - 1 курс - ІТ-61(16+14), ІТ-62(20+0)</t>
  </si>
  <si>
    <t>ФІОТ - Основи програмування -3. Курсова робота - 0 год - 1 курс - ІТ-61(16+14), ІТ-62(20+0)</t>
  </si>
  <si>
    <t>ФІОТ - Основи системної інженерії -2. Виконавчі пристрої - 36 год - 2 курс - ІА-51(26+4), ІА-52(25+6)</t>
  </si>
  <si>
    <t>ФІОТ - Основи теорії інформаційних процесів-3.Основи побудови систем передачі інформації - 56 год - 3 курс - IA-42(22+10), ІА-41(24+7)</t>
  </si>
  <si>
    <t>ФІОТ - Програмування - 2.Об'єктно-орієнтовне програмування - 72 год - 1 курс - ІА-61(25+7), ІА-62(25+7)</t>
  </si>
  <si>
    <t>ФІОТ - Програмування -3. Курсова робота - 0 год - 1 курс - ІА-61(25+7), ІА-62(25+7)</t>
  </si>
  <si>
    <t>ФІОТ - Програмування в середовищі .net - 54 год - 2 курс - ІТ-51(16+16), ІТ-52(15+10)</t>
  </si>
  <si>
    <t>ФІОТ - Проектування комп'ютеризованих систем управління-2. Системно-технічні засоби реалізації КСУ - 36 год - 5 курс - ІА-62с(20+5)</t>
  </si>
  <si>
    <t>ФІОТ - Проектування комп'ютеризованих систем управління-2. Системно-технічні засоби реалізації КСУ - 36 год - 5 курс - ІА-61м(20+5)</t>
  </si>
  <si>
    <t>ФІОТ - Проектування комп'ютеризованих систем управління-3.Курсовий проект - 0 год - 5 курс - ІА-62с(20+5)</t>
  </si>
  <si>
    <t>ФІОТ - Проектування комп'ютеризованих систем управління-3.Курсовий проект - 0 год - 5 курс - ІА-61м(20+5)</t>
  </si>
  <si>
    <t>ФІОТ - Проектування мікропроцесорних систем-2. Проектування МПС на базі AVR мікроконтролерів - 36 год - 4 курс - ІА-31(25+7), ІА-32(21+11), ІА-33(23+10)</t>
  </si>
  <si>
    <t>ФІОТ - Проектування пристроїв та систем автоматики і управління -1. Проектування пристроїв АУ - 36 год - 3 курс - IA-42(22+10), ІА-41(24+7)</t>
  </si>
  <si>
    <t>ФІОТ - Робота над магістерською дисертацією - 0 год - 6 курс - ІА-51м(18+2)</t>
  </si>
  <si>
    <t>ФІОТ - Розробка застосувань в середовищі J2EE - 36 год - 4 курс - ІТ-31(7+14)</t>
  </si>
  <si>
    <t>ФІОТ - Системи і мережі передачі даних-2.Організація каналів та мереж передачі даних - 18 год - 4 курс - ІА-31(25+7), ІА-32(21+11), ІА-33(23+10)</t>
  </si>
  <si>
    <t>ФІОТ - Системи управління базами даних - 36 год - 2 курс - ІА-51(26+4), ІА-52(25+6)</t>
  </si>
  <si>
    <t>ФІОТ - Спецрозділи математики-2. Чисельні методи - 56 год - 1 курс - ІА-61(25+7), ІА-62(25+7)</t>
  </si>
  <si>
    <t>ФІОТ - Сучасні технологіі створення програмних систем -2. Процеси підтримки виробництва програмних систем - 46 год - 5 курс - ІА-62с(20+5)</t>
  </si>
  <si>
    <t>ФІОТ - Сучасні технологіі створення програмних систем -2. Процеси підтримки виробництва програмних систем - 46 год - 5 курс - ІА-61м(20+5)</t>
  </si>
  <si>
    <t>ФІОТ - Сучасні технології програмування - 1.Концептуальне моделювання та автоматизація програмування - 56 год - 2 курс - ІА-51(26+4), ІА-52(25+6)</t>
  </si>
  <si>
    <t>ФІОТ - Сучасні технології програмування - 2.Технології проектування і реалізації програмних систем - 46 год - 3 курс - ІТ-41(18+16)</t>
  </si>
  <si>
    <t>ФІОТ - Сучасні технології програмування - 3. Курсовий проект - 0 год - 3 курс - ІТ-41(18+16)</t>
  </si>
  <si>
    <t>ФІОТ - Сучасна теорія управління-2. Синтез сучасних систем керування - 36 год - 5 курс - ІА-62с(20+5)</t>
  </si>
  <si>
    <t>ФІОТ - Сучасна теорія управління-2. Синтез сучасних систем керування - 36 год - 5 курс - ІА-61м(20+5)</t>
  </si>
  <si>
    <t>ФІОТ - Телекомунікаційні системи і мережі-2.Інформаційно- телекомунікаційні системи - 36 год - 4 курс - ІА-31(25+7), ІА-32(21+11), ІА-33(23+10)</t>
  </si>
  <si>
    <t>ФІОТ - Теорія інформації та кодування - 46 год - 2 курс - ІА-51(26+4), ІА-52(25+6)</t>
  </si>
  <si>
    <t>ФІОТ - Теорія інформації та кодування - 54 год - 1 курс - ІТ-61(16+14)</t>
  </si>
  <si>
    <t>ФІОТ - Теорія автоматичного управління -2. Теорія цифрових систем управління - 46 год - 3 курс - IA-42(22+10), ІА-41(24+7)</t>
  </si>
  <si>
    <t>ФІОТ - Теорія алгоритмів - 64 год - 1 курс - ІА-61(25+7), ІА-62(25+7)</t>
  </si>
  <si>
    <t>ФІОТ - Теорія систем та системний аналіз - 46 год - 3 курс - IA-42(22+10), ІА-41(24+7)</t>
  </si>
  <si>
    <t>ФІОТ - Технології штучного інтелекту в управлінні -2. Нейромережеві технологіїї в управлінні - 36 год - 5 курс - ІА-62с(20+5)</t>
  </si>
  <si>
    <t>ФІОТ - Технології штучного інтелекту в управлінні -2. Нейромережеві технологіїї в управлінні - 36 год - 5 курс - ІА-61м(20+5)</t>
  </si>
  <si>
    <t>ФІОТ - Цифрова обробка сигналів та зображень - 36 год - 4 курс - ІА-31(25+7), ІА-32(21+11), ІА-33(23+10)</t>
  </si>
  <si>
    <t>ФІОТ - Цифрова обробка сигналів та зображень - 36 год - 3 курс - ІТ-41(18+16)</t>
  </si>
  <si>
    <t>ФЛ- Інформаційні технології у перекладі - 36 год - 1 курс - ЛА-61 (20+0), ЛА-62 (0+30), ЛА-63 (0+30), ЛН-61 (10+0), ЛФ-61 (10+0)</t>
  </si>
  <si>
    <t>ФЛ - Використання інформаційних ресурсів у перекладі - 18 год - 3 курс - ЛА-41(18+7), ЛА-42(4+20), ЛА-43(2+19), ЛН-41(8+8), ЛФ-41(7+2)</t>
  </si>
  <si>
    <t>ФСП - Інтернет-технології та веб програмування - 50 год - 5 курс - ЕУ-61м (15+15)</t>
  </si>
  <si>
    <t>ФІОТ - Методи створення інформаційно-телекомунікаційних систем та мереж - 1. Проектування телекомунікаційних мереж та систем - 36 год - 5 курс - ІА-62с(20+5)</t>
  </si>
  <si>
    <t>ФІОТ - Методи створення інформаційно-телекомунікаційних систем та мереж - 1. Проектування телекомунікаційних мереж та систем - 36 год - 5 курс - ІА-61м(20+5)</t>
  </si>
  <si>
    <t>ФІОТ</t>
  </si>
  <si>
    <t>ІА-31,ІА-32,ІА-33,ІТ-31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</si>
</sst>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sz val="12"/>
      <name val="Arial Narrow"/>
    </font>
    <font>
      <sz val="10"/>
      <name val="Arial Narrow"/>
    </font>
    <font>
      <b/>
      <sz val="12"/>
      <name val="Arial Narrow"/>
    </font>
    <font>
      <b/>
      <sz val="10"/>
      <name val="Arial Narrow"/>
    </font>
    <font>
      <sz val="11"/>
      <name val="Arial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NumberFormat="1" applyFont="1" applyAlignment="1">
      <alignment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textRotation="90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textRotation="90"/>
    </xf>
    <xf numFmtId="0" fontId="1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0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9" xfId="0" applyNumberFormat="1" applyFont="1" applyBorder="1" applyAlignment="1">
      <alignment vertical="center"/>
    </xf>
    <xf numFmtId="0" fontId="1" fillId="0" borderId="1" xfId="0" applyNumberFormat="1" applyFont="1" applyFill="1" applyBorder="1" applyAlignment="1">
      <alignment horizontal="right" vertical="center"/>
    </xf>
    <xf numFmtId="0" fontId="1" fillId="0" borderId="11" xfId="0" applyNumberFormat="1" applyFont="1" applyBorder="1" applyAlignment="1">
      <alignment vertical="center"/>
    </xf>
    <xf numFmtId="0" fontId="1" fillId="0" borderId="11" xfId="0" applyNumberFormat="1" applyFont="1" applyFill="1" applyBorder="1" applyAlignment="1">
      <alignment horizontal="right" vertical="center"/>
    </xf>
    <xf numFmtId="0" fontId="1" fillId="0" borderId="0" xfId="0" applyNumberFormat="1" applyFont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right" vertical="center"/>
    </xf>
    <xf numFmtId="0" fontId="5" fillId="0" borderId="3" xfId="0" applyNumberFormat="1" applyFont="1" applyBorder="1" applyAlignment="1">
      <alignment horizontal="left" vertical="center"/>
    </xf>
    <xf numFmtId="0" fontId="1" fillId="0" borderId="3" xfId="0" applyNumberFormat="1" applyFont="1" applyBorder="1"/>
    <xf numFmtId="0" fontId="1" fillId="0" borderId="1" xfId="0" applyNumberFormat="1" applyFont="1" applyBorder="1"/>
    <xf numFmtId="0" fontId="1" fillId="0" borderId="1" xfId="0" applyNumberFormat="1" applyFont="1" applyBorder="1" applyAlignment="1">
      <alignment wrapText="1"/>
    </xf>
    <xf numFmtId="0" fontId="1" fillId="0" borderId="6" xfId="0" applyNumberFormat="1" applyFont="1" applyBorder="1"/>
    <xf numFmtId="0" fontId="1" fillId="0" borderId="5" xfId="0" applyNumberFormat="1" applyFont="1" applyBorder="1"/>
    <xf numFmtId="0" fontId="1" fillId="0" borderId="0" xfId="0" applyNumberFormat="1" applyFont="1" applyBorder="1"/>
    <xf numFmtId="0" fontId="1" fillId="0" borderId="0" xfId="0" applyNumberFormat="1" applyFont="1"/>
    <xf numFmtId="0" fontId="1" fillId="2" borderId="3" xfId="0" applyNumberFormat="1" applyFont="1" applyFill="1" applyBorder="1"/>
    <xf numFmtId="0" fontId="1" fillId="2" borderId="1" xfId="0" applyNumberFormat="1" applyFont="1" applyFill="1" applyBorder="1"/>
    <xf numFmtId="0" fontId="3" fillId="0" borderId="0" xfId="0" applyNumberFormat="1" applyFont="1"/>
    <xf numFmtId="0" fontId="3" fillId="0" borderId="0" xfId="0" applyNumberFormat="1" applyFont="1" applyAlignment="1">
      <alignment vertical="center"/>
    </xf>
    <xf numFmtId="0" fontId="1" fillId="0" borderId="4" xfId="0" applyNumberFormat="1" applyFont="1" applyBorder="1" applyAlignment="1">
      <alignment horizontal="center" textRotation="90" wrapText="1" shrinkToFit="1"/>
    </xf>
    <xf numFmtId="0" fontId="1" fillId="0" borderId="4" xfId="0" applyNumberFormat="1" applyFont="1" applyBorder="1" applyAlignment="1">
      <alignment horizontal="center" textRotation="90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1" fillId="0" borderId="6" xfId="0" applyNumberFormat="1" applyFont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0" fontId="1" fillId="0" borderId="1" xfId="0" applyNumberFormat="1" applyFont="1" applyBorder="1" applyAlignment="1">
      <alignment horizontal="center" textRotation="90" wrapText="1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NumberFormat="1" applyFont="1" applyAlignment="1"/>
    <xf numFmtId="0" fontId="3" fillId="0" borderId="8" xfId="0" applyNumberFormat="1" applyFont="1" applyBorder="1" applyAlignment="1">
      <alignment horizontal="center"/>
    </xf>
    <xf numFmtId="0" fontId="1" fillId="0" borderId="12" xfId="0" applyNumberFormat="1" applyFont="1" applyBorder="1" applyAlignment="1"/>
    <xf numFmtId="0" fontId="1" fillId="0" borderId="3" xfId="0" applyNumberFormat="1" applyFont="1" applyBorder="1" applyAlignment="1"/>
    <xf numFmtId="0" fontId="1" fillId="0" borderId="17" xfId="0" applyNumberFormat="1" applyFont="1" applyBorder="1" applyAlignment="1">
      <alignment horizontal="center" vertical="center" wrapText="1" shrinkToFi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9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0" xfId="0" applyNumberFormat="1" applyFont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textRotation="90" wrapText="1" shrinkToFit="1"/>
    </xf>
    <xf numFmtId="0" fontId="1" fillId="0" borderId="4" xfId="0" applyNumberFormat="1" applyFont="1" applyBorder="1" applyAlignment="1">
      <alignment horizontal="center" wrapText="1"/>
    </xf>
    <xf numFmtId="0" fontId="1" fillId="0" borderId="7" xfId="0" applyNumberFormat="1" applyFont="1" applyBorder="1" applyAlignment="1">
      <alignment horizontal="center" wrapText="1"/>
    </xf>
    <xf numFmtId="0" fontId="1" fillId="0" borderId="5" xfId="0" applyNumberFormat="1" applyFont="1" applyBorder="1" applyAlignment="1">
      <alignment horizontal="center" vertical="center" wrapText="1" shrinkToFi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textRotation="90" wrapText="1"/>
    </xf>
    <xf numFmtId="0" fontId="1" fillId="0" borderId="2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textRotation="90" wrapText="1"/>
    </xf>
    <xf numFmtId="0" fontId="1" fillId="0" borderId="7" xfId="0" applyNumberFormat="1" applyFont="1" applyBorder="1" applyAlignment="1">
      <alignment horizontal="center" textRotation="90" wrapText="1"/>
    </xf>
    <xf numFmtId="0" fontId="1" fillId="0" borderId="8" xfId="0" applyNumberFormat="1" applyFont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right"/>
    </xf>
    <xf numFmtId="0" fontId="1" fillId="0" borderId="13" xfId="0" applyNumberFormat="1" applyFont="1" applyBorder="1" applyAlignment="1"/>
    <xf numFmtId="0" fontId="1" fillId="0" borderId="8" xfId="0" applyNumberFormat="1" applyFont="1" applyBorder="1" applyAlignment="1">
      <alignment horizontal="right"/>
    </xf>
    <xf numFmtId="0" fontId="3" fillId="0" borderId="8" xfId="0" applyNumberFormat="1" applyFont="1" applyBorder="1" applyAlignment="1">
      <alignment horizontal="center" wrapText="1"/>
    </xf>
    <xf numFmtId="0" fontId="1" fillId="0" borderId="12" xfId="0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1" fillId="0" borderId="14" xfId="0" applyNumberFormat="1" applyFont="1" applyBorder="1" applyAlignment="1">
      <alignment horizontal="center" vertical="center" textRotation="90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textRotation="90" wrapText="1"/>
    </xf>
    <xf numFmtId="0" fontId="1" fillId="0" borderId="22" xfId="0" applyNumberFormat="1" applyFont="1" applyBorder="1" applyAlignment="1">
      <alignment horizontal="center" wrapText="1"/>
    </xf>
    <xf numFmtId="0" fontId="5" fillId="0" borderId="1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 wrapText="1"/>
    </xf>
    <xf numFmtId="0" fontId="5" fillId="0" borderId="17" xfId="0" applyNumberFormat="1" applyFont="1" applyBorder="1" applyAlignment="1">
      <alignment vertical="center"/>
    </xf>
    <xf numFmtId="0" fontId="5" fillId="0" borderId="11" xfId="0" applyNumberFormat="1" applyFont="1" applyBorder="1" applyAlignment="1">
      <alignment vertical="center"/>
    </xf>
    <xf numFmtId="0" fontId="5" fillId="0" borderId="18" xfId="0" applyNumberFormat="1" applyFont="1" applyBorder="1" applyAlignment="1">
      <alignment vertical="center"/>
    </xf>
    <xf numFmtId="0" fontId="5" fillId="0" borderId="19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5" fillId="0" borderId="20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horizontal="left" vertical="center"/>
    </xf>
    <xf numFmtId="0" fontId="5" fillId="0" borderId="11" xfId="0" applyNumberFormat="1" applyFont="1" applyBorder="1" applyAlignment="1">
      <alignment horizontal="left" vertical="center"/>
    </xf>
    <xf numFmtId="0" fontId="5" fillId="0" borderId="18" xfId="0" applyNumberFormat="1" applyFont="1" applyBorder="1" applyAlignment="1">
      <alignment horizontal="left" vertical="center"/>
    </xf>
    <xf numFmtId="0" fontId="5" fillId="0" borderId="23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19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5" fillId="0" borderId="20" xfId="0" applyNumberFormat="1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5" fillId="0" borderId="23" xfId="0" applyNumberFormat="1" applyFont="1" applyBorder="1" applyAlignment="1">
      <alignment vertical="center"/>
    </xf>
    <xf numFmtId="0" fontId="5" fillId="0" borderId="24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48"/>
  <sheetViews>
    <sheetView showZeros="0" topLeftCell="A141" zoomScale="185" zoomScaleNormal="185" zoomScalePageLayoutView="185" workbookViewId="0">
      <selection activeCell="B144" sqref="B144"/>
    </sheetView>
  </sheetViews>
  <sheetFormatPr baseColWidth="10" defaultColWidth="8.83203125" defaultRowHeight="16" x14ac:dyDescent="0.2"/>
  <cols>
    <col min="1" max="1" width="4" style="38" customWidth="1"/>
    <col min="2" max="2" width="27.6640625" style="38" customWidth="1"/>
    <col min="3" max="6" width="3.6640625" style="38" customWidth="1"/>
    <col min="7" max="20" width="2.6640625" style="38" customWidth="1"/>
    <col min="21" max="21" width="3" style="38" customWidth="1"/>
    <col min="22" max="23" width="2.6640625" style="38" customWidth="1"/>
    <col min="24" max="26" width="4.33203125" style="38" customWidth="1"/>
    <col min="27" max="29" width="5.5" style="38" customWidth="1"/>
    <col min="30" max="31" width="4.33203125" style="38" customWidth="1"/>
    <col min="32" max="34" width="5.5" style="38" customWidth="1"/>
    <col min="35" max="35" width="5.6640625" style="38" customWidth="1"/>
    <col min="36" max="36" width="6.6640625" style="38" customWidth="1"/>
    <col min="37" max="16384" width="8.83203125" style="38"/>
  </cols>
  <sheetData>
    <row r="1" spans="1:52" x14ac:dyDescent="0.2">
      <c r="AG1" s="41" t="s">
        <v>51</v>
      </c>
      <c r="AH1" s="41"/>
      <c r="AI1" s="41"/>
    </row>
    <row r="2" spans="1:52" x14ac:dyDescent="0.2">
      <c r="B2" s="55" t="s">
        <v>115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AD2" s="55" t="s">
        <v>154</v>
      </c>
      <c r="AE2" s="55"/>
      <c r="AF2" s="55"/>
      <c r="AG2" s="55"/>
      <c r="AH2" s="55"/>
      <c r="AI2" s="55"/>
      <c r="AJ2" s="55"/>
    </row>
    <row r="3" spans="1:52" x14ac:dyDescent="0.2">
      <c r="B3" s="38" t="s">
        <v>52</v>
      </c>
      <c r="AG3" s="41"/>
      <c r="AH3" s="55" t="s">
        <v>22</v>
      </c>
      <c r="AI3" s="55"/>
      <c r="AJ3" s="55"/>
    </row>
    <row r="4" spans="1:52" x14ac:dyDescent="0.2">
      <c r="E4" s="41" t="s">
        <v>21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52" x14ac:dyDescent="0.2">
      <c r="F5" s="38" t="s">
        <v>116</v>
      </c>
    </row>
    <row r="6" spans="1:52" x14ac:dyDescent="0.2">
      <c r="B6" s="21" t="s">
        <v>117</v>
      </c>
      <c r="X6" s="41"/>
    </row>
    <row r="7" spans="1:52" x14ac:dyDescent="0.2">
      <c r="F7" s="42" t="s">
        <v>17</v>
      </c>
    </row>
    <row r="9" spans="1:52" x14ac:dyDescent="0.2">
      <c r="A9" s="72" t="s">
        <v>47</v>
      </c>
      <c r="B9" s="69" t="s">
        <v>64</v>
      </c>
      <c r="C9" s="66" t="s">
        <v>125</v>
      </c>
      <c r="D9" s="59" t="s">
        <v>1</v>
      </c>
      <c r="E9" s="60"/>
      <c r="F9" s="61"/>
      <c r="G9" s="65" t="s">
        <v>56</v>
      </c>
      <c r="H9" s="60"/>
      <c r="I9" s="60"/>
      <c r="J9" s="60"/>
      <c r="K9" s="60"/>
      <c r="L9" s="60"/>
      <c r="M9" s="60"/>
      <c r="N9" s="61"/>
      <c r="O9" s="78" t="s">
        <v>57</v>
      </c>
      <c r="P9" s="74"/>
      <c r="Q9" s="74"/>
      <c r="R9" s="75"/>
      <c r="S9" s="78" t="s">
        <v>58</v>
      </c>
      <c r="T9" s="74"/>
      <c r="U9" s="74"/>
      <c r="V9" s="75"/>
      <c r="W9" s="85" t="s">
        <v>126</v>
      </c>
      <c r="X9" s="73" t="s">
        <v>93</v>
      </c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5"/>
      <c r="AJ9" s="72" t="s">
        <v>19</v>
      </c>
    </row>
    <row r="10" spans="1:52" x14ac:dyDescent="0.2">
      <c r="A10" s="70"/>
      <c r="B10" s="70"/>
      <c r="C10" s="67"/>
      <c r="D10" s="62"/>
      <c r="E10" s="63"/>
      <c r="F10" s="64"/>
      <c r="G10" s="62"/>
      <c r="H10" s="63"/>
      <c r="I10" s="63"/>
      <c r="J10" s="63"/>
      <c r="K10" s="63"/>
      <c r="L10" s="63"/>
      <c r="M10" s="63"/>
      <c r="N10" s="64"/>
      <c r="O10" s="78" t="s">
        <v>59</v>
      </c>
      <c r="P10" s="74"/>
      <c r="Q10" s="75"/>
      <c r="R10" s="76" t="s">
        <v>127</v>
      </c>
      <c r="S10" s="78" t="s">
        <v>110</v>
      </c>
      <c r="T10" s="75"/>
      <c r="U10" s="78" t="s">
        <v>111</v>
      </c>
      <c r="V10" s="75"/>
      <c r="W10" s="86"/>
      <c r="X10" s="88" t="s">
        <v>128</v>
      </c>
      <c r="Y10" s="53" t="s">
        <v>129</v>
      </c>
      <c r="Z10" s="76" t="s">
        <v>130</v>
      </c>
      <c r="AA10" s="53" t="s">
        <v>131</v>
      </c>
      <c r="AB10" s="53" t="s">
        <v>132</v>
      </c>
      <c r="AC10" s="53" t="s">
        <v>133</v>
      </c>
      <c r="AD10" s="53" t="s">
        <v>134</v>
      </c>
      <c r="AE10" s="53" t="s">
        <v>135</v>
      </c>
      <c r="AF10" s="53" t="s">
        <v>136</v>
      </c>
      <c r="AG10" s="53" t="s">
        <v>137</v>
      </c>
      <c r="AH10" s="53" t="s">
        <v>138</v>
      </c>
      <c r="AI10" s="53" t="s">
        <v>139</v>
      </c>
      <c r="AJ10" s="70"/>
    </row>
    <row r="11" spans="1:52" ht="131" x14ac:dyDescent="0.2">
      <c r="A11" s="71"/>
      <c r="B11" s="71"/>
      <c r="C11" s="68"/>
      <c r="D11" s="43" t="s">
        <v>140</v>
      </c>
      <c r="E11" s="43" t="s">
        <v>141</v>
      </c>
      <c r="F11" s="43" t="s">
        <v>142</v>
      </c>
      <c r="G11" s="44" t="s">
        <v>143</v>
      </c>
      <c r="H11" s="44" t="s">
        <v>144</v>
      </c>
      <c r="I11" s="44" t="s">
        <v>145</v>
      </c>
      <c r="J11" s="44" t="s">
        <v>146</v>
      </c>
      <c r="K11" s="44" t="s">
        <v>147</v>
      </c>
      <c r="L11" s="44" t="s">
        <v>148</v>
      </c>
      <c r="M11" s="44" t="s">
        <v>149</v>
      </c>
      <c r="N11" s="44" t="s">
        <v>150</v>
      </c>
      <c r="O11" s="44" t="s">
        <v>151</v>
      </c>
      <c r="P11" s="44" t="s">
        <v>152</v>
      </c>
      <c r="Q11" s="44" t="s">
        <v>153</v>
      </c>
      <c r="R11" s="77"/>
      <c r="S11" s="45" t="s">
        <v>60</v>
      </c>
      <c r="T11" s="45" t="s">
        <v>61</v>
      </c>
      <c r="U11" s="46" t="s">
        <v>62</v>
      </c>
      <c r="V11" s="46" t="s">
        <v>63</v>
      </c>
      <c r="W11" s="87"/>
      <c r="X11" s="89"/>
      <c r="Y11" s="54"/>
      <c r="Z11" s="68"/>
      <c r="AA11" s="54"/>
      <c r="AB11" s="54"/>
      <c r="AC11" s="54"/>
      <c r="AD11" s="54"/>
      <c r="AE11" s="54"/>
      <c r="AF11" s="54"/>
      <c r="AG11" s="54"/>
      <c r="AH11" s="54"/>
      <c r="AI11" s="54"/>
      <c r="AJ11" s="71"/>
    </row>
    <row r="12" spans="1:52" x14ac:dyDescent="0.2">
      <c r="A12" s="47">
        <v>1</v>
      </c>
      <c r="B12" s="48">
        <v>2</v>
      </c>
      <c r="C12" s="48">
        <v>3</v>
      </c>
      <c r="D12" s="48">
        <v>4</v>
      </c>
      <c r="E12" s="48">
        <v>5</v>
      </c>
      <c r="F12" s="48">
        <v>6</v>
      </c>
      <c r="G12" s="48">
        <v>7</v>
      </c>
      <c r="H12" s="48">
        <v>8</v>
      </c>
      <c r="I12" s="48">
        <v>9</v>
      </c>
      <c r="J12" s="48">
        <v>10</v>
      </c>
      <c r="K12" s="48">
        <v>11</v>
      </c>
      <c r="L12" s="48">
        <v>12</v>
      </c>
      <c r="M12" s="48">
        <v>13</v>
      </c>
      <c r="N12" s="48">
        <v>14</v>
      </c>
      <c r="O12" s="48">
        <v>15</v>
      </c>
      <c r="P12" s="48">
        <v>16</v>
      </c>
      <c r="Q12" s="48">
        <v>17</v>
      </c>
      <c r="R12" s="48">
        <v>18</v>
      </c>
      <c r="S12" s="48">
        <v>19</v>
      </c>
      <c r="T12" s="49">
        <v>20</v>
      </c>
      <c r="U12" s="48">
        <v>21</v>
      </c>
      <c r="V12" s="48">
        <v>22</v>
      </c>
      <c r="W12" s="50">
        <v>23</v>
      </c>
      <c r="X12" s="49">
        <v>24</v>
      </c>
      <c r="Y12" s="48">
        <v>25</v>
      </c>
      <c r="Z12" s="48">
        <v>26</v>
      </c>
      <c r="AA12" s="48">
        <v>27</v>
      </c>
      <c r="AB12" s="48">
        <v>28</v>
      </c>
      <c r="AC12" s="48">
        <v>29</v>
      </c>
      <c r="AD12" s="48">
        <v>30</v>
      </c>
      <c r="AE12" s="48">
        <v>31</v>
      </c>
      <c r="AF12" s="48">
        <v>32</v>
      </c>
      <c r="AG12" s="48">
        <v>33</v>
      </c>
      <c r="AH12" s="48">
        <v>34</v>
      </c>
      <c r="AI12" s="48">
        <v>35</v>
      </c>
      <c r="AJ12" s="48">
        <v>36</v>
      </c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 x14ac:dyDescent="0.2">
      <c r="A13" s="82" t="s">
        <v>23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4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 ht="64" x14ac:dyDescent="0.2">
      <c r="A14" s="34">
        <v>1</v>
      </c>
      <c r="B14" s="34" t="s">
        <v>155</v>
      </c>
      <c r="C14" s="34">
        <v>60</v>
      </c>
      <c r="D14" s="34">
        <v>18</v>
      </c>
      <c r="E14" s="34">
        <v>18</v>
      </c>
      <c r="F14" s="34"/>
      <c r="G14" s="34"/>
      <c r="H14" s="34">
        <v>1</v>
      </c>
      <c r="I14" s="34"/>
      <c r="J14" s="34"/>
      <c r="K14" s="34"/>
      <c r="L14" s="34"/>
      <c r="M14" s="34"/>
      <c r="N14" s="34"/>
      <c r="O14" s="34">
        <v>3</v>
      </c>
      <c r="P14" s="34">
        <v>3</v>
      </c>
      <c r="Q14" s="34">
        <v>3</v>
      </c>
      <c r="R14" s="34"/>
      <c r="S14" s="34">
        <v>69</v>
      </c>
      <c r="T14" s="34">
        <v>28</v>
      </c>
      <c r="U14" s="34"/>
      <c r="V14" s="34"/>
      <c r="W14" s="51">
        <v>1</v>
      </c>
      <c r="X14" s="52">
        <f t="shared" ref="X14" si="0">IF(D14*W14=0,"    ",D14*W14)</f>
        <v>18</v>
      </c>
      <c r="Y14" s="34">
        <f t="shared" ref="Y14" si="1">IF(E14*P14=0,"    ",E14*P14)</f>
        <v>54</v>
      </c>
      <c r="Z14" s="34" t="str">
        <f t="shared" ref="Z14" si="2">IF((F14*Q14)=0," ",F14*Q14)</f>
        <v xml:space="preserve"> </v>
      </c>
      <c r="AA14" s="34" t="str">
        <f t="shared" ref="AA14" si="3">IF(G14*(S14+U14)=0,"    ",0.33*G14*(S14+U14))</f>
        <v xml:space="preserve">    </v>
      </c>
      <c r="AB14" s="34">
        <f t="shared" ref="AB14" si="4">IF((H14*O14)=0," ",2*H14*O14)</f>
        <v>6</v>
      </c>
      <c r="AC14" s="34" t="str">
        <f t="shared" ref="AC14" si="5">IF(I14*(S14+U14)=0,"     ",0.25*I14*(S14+U14))</f>
        <v xml:space="preserve">     </v>
      </c>
      <c r="AD14" s="34" t="str">
        <f t="shared" ref="AD14" si="6">IF(J14*(S14+U14)=0," ",J14*(S14+U14))</f>
        <v xml:space="preserve"> </v>
      </c>
      <c r="AE14" s="34" t="str">
        <f t="shared" ref="AE14" si="7">IF(K14*(S14+U14)=0," ",K14*(S14+U14))</f>
        <v xml:space="preserve"> </v>
      </c>
      <c r="AF14" s="34" t="str">
        <f t="shared" ref="AF14" si="8">IF(L14*(S14+U14)=0," ",0.5*L14*(S14+U14))</f>
        <v xml:space="preserve"> </v>
      </c>
      <c r="AG14" s="34" t="str">
        <f t="shared" ref="AG14" si="9">IF(M14*(S14+U14)=0," ",0.33*M14*(S14+U14))</f>
        <v xml:space="preserve"> </v>
      </c>
      <c r="AH14" s="34" t="str">
        <f t="shared" ref="AH14" si="10">IF(N14*(S14+U14)=0," ",0.25*N14*(S14+U14))</f>
        <v xml:space="preserve"> </v>
      </c>
      <c r="AI14" s="34">
        <f t="shared" ref="AI14" si="11">IF((2*G14*O14+0.06*C14*(S14/25+U14/25))=0," ",(2*G14*O14+0.06*C14*(S14/25+U14/25)))</f>
        <v>9.9359999999999982</v>
      </c>
      <c r="AJ14" s="34">
        <f t="shared" ref="AJ14" si="12">SUM(X14:AI14)</f>
        <v>87.935999999999993</v>
      </c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 ht="64" x14ac:dyDescent="0.2">
      <c r="A15" s="34">
        <v>2</v>
      </c>
      <c r="B15" s="34" t="s">
        <v>156</v>
      </c>
      <c r="C15" s="34">
        <v>120</v>
      </c>
      <c r="D15" s="34">
        <v>36</v>
      </c>
      <c r="E15" s="34"/>
      <c r="F15" s="34">
        <v>18</v>
      </c>
      <c r="G15" s="34">
        <v>1</v>
      </c>
      <c r="H15" s="34"/>
      <c r="I15" s="34">
        <v>1</v>
      </c>
      <c r="J15" s="34"/>
      <c r="K15" s="34"/>
      <c r="L15" s="34"/>
      <c r="M15" s="34"/>
      <c r="N15" s="34"/>
      <c r="O15" s="34">
        <v>2</v>
      </c>
      <c r="P15" s="34">
        <v>2</v>
      </c>
      <c r="Q15" s="34">
        <v>2</v>
      </c>
      <c r="R15" s="34"/>
      <c r="S15" s="34">
        <v>35</v>
      </c>
      <c r="T15" s="34">
        <v>31</v>
      </c>
      <c r="U15" s="34"/>
      <c r="V15" s="34"/>
      <c r="W15" s="51">
        <v>1</v>
      </c>
      <c r="X15" s="52">
        <f t="shared" ref="X15:X78" si="13">IF(D15*W15=0,"    ",D15*W15)</f>
        <v>36</v>
      </c>
      <c r="Y15" s="34" t="str">
        <f t="shared" ref="Y15:Y78" si="14">IF(E15*P15=0,"    ",E15*P15)</f>
        <v xml:space="preserve">    </v>
      </c>
      <c r="Z15" s="34">
        <f t="shared" ref="Z15:Z78" si="15">IF((F15*Q15)=0," ",F15*Q15)</f>
        <v>36</v>
      </c>
      <c r="AA15" s="34">
        <f t="shared" ref="AA15:AA78" si="16">IF(G15*(S15+U15)=0,"    ",0.33*G15*(S15+U15))</f>
        <v>11.55</v>
      </c>
      <c r="AB15" s="34" t="str">
        <f t="shared" ref="AB15:AB78" si="17">IF((H15*O15)=0," ",2*H15*O15)</f>
        <v xml:space="preserve"> </v>
      </c>
      <c r="AC15" s="34">
        <f t="shared" ref="AC15:AC78" si="18">IF(I15*(S15+U15)=0,"     ",0.25*I15*(S15+U15))</f>
        <v>8.75</v>
      </c>
      <c r="AD15" s="34" t="str">
        <f t="shared" ref="AD15:AD78" si="19">IF(J15*(S15+U15)=0," ",J15*(S15+U15))</f>
        <v xml:space="preserve"> </v>
      </c>
      <c r="AE15" s="34" t="str">
        <f t="shared" ref="AE15:AE78" si="20">IF(K15*(S15+U15)=0," ",K15*(S15+U15))</f>
        <v xml:space="preserve"> </v>
      </c>
      <c r="AF15" s="34" t="str">
        <f t="shared" ref="AF15:AF78" si="21">IF(L15*(S15+U15)=0," ",0.5*L15*(S15+U15))</f>
        <v xml:space="preserve"> </v>
      </c>
      <c r="AG15" s="34" t="str">
        <f t="shared" ref="AG15:AG78" si="22">IF(M15*(S15+U15)=0," ",0.33*M15*(S15+U15))</f>
        <v xml:space="preserve"> </v>
      </c>
      <c r="AH15" s="34" t="str">
        <f t="shared" ref="AH15:AH78" si="23">IF(N15*(S15+U15)=0," ",0.25*N15*(S15+U15))</f>
        <v xml:space="preserve"> </v>
      </c>
      <c r="AI15" s="34">
        <f t="shared" ref="AI15:AI78" si="24">IF((2*G15*O15+0.06*C15*(S15/25+U15/25))=0," ",(2*G15*O15+0.06*C15*(S15/25+U15/25)))</f>
        <v>14.079999999999998</v>
      </c>
      <c r="AJ15" s="34">
        <f t="shared" ref="AJ15:AJ78" si="25">SUM(X15:AI15)</f>
        <v>106.38</v>
      </c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 ht="48" x14ac:dyDescent="0.2">
      <c r="A16" s="34">
        <v>3</v>
      </c>
      <c r="B16" s="34" t="s">
        <v>157</v>
      </c>
      <c r="C16" s="34">
        <v>90</v>
      </c>
      <c r="D16" s="34">
        <v>18</v>
      </c>
      <c r="E16" s="34"/>
      <c r="F16" s="34">
        <v>18</v>
      </c>
      <c r="G16" s="34"/>
      <c r="H16" s="34">
        <v>1</v>
      </c>
      <c r="I16" s="34">
        <v>1</v>
      </c>
      <c r="J16" s="34"/>
      <c r="K16" s="34"/>
      <c r="L16" s="34"/>
      <c r="M16" s="34"/>
      <c r="N16" s="34"/>
      <c r="O16" s="34">
        <v>2</v>
      </c>
      <c r="P16" s="34">
        <v>2</v>
      </c>
      <c r="Q16" s="34">
        <v>2</v>
      </c>
      <c r="R16" s="34"/>
      <c r="S16" s="34">
        <v>51</v>
      </c>
      <c r="T16" s="34">
        <v>10</v>
      </c>
      <c r="U16" s="34"/>
      <c r="V16" s="34"/>
      <c r="W16" s="51">
        <v>1</v>
      </c>
      <c r="X16" s="52">
        <f t="shared" si="13"/>
        <v>18</v>
      </c>
      <c r="Y16" s="34" t="str">
        <f t="shared" si="14"/>
        <v xml:space="preserve">    </v>
      </c>
      <c r="Z16" s="34">
        <f t="shared" si="15"/>
        <v>36</v>
      </c>
      <c r="AA16" s="34" t="str">
        <f t="shared" si="16"/>
        <v xml:space="preserve">    </v>
      </c>
      <c r="AB16" s="34">
        <f t="shared" si="17"/>
        <v>4</v>
      </c>
      <c r="AC16" s="34">
        <f t="shared" si="18"/>
        <v>12.75</v>
      </c>
      <c r="AD16" s="34" t="str">
        <f t="shared" si="19"/>
        <v xml:space="preserve"> </v>
      </c>
      <c r="AE16" s="34" t="str">
        <f t="shared" si="20"/>
        <v xml:space="preserve"> </v>
      </c>
      <c r="AF16" s="34" t="str">
        <f t="shared" si="21"/>
        <v xml:space="preserve"> </v>
      </c>
      <c r="AG16" s="34" t="str">
        <f t="shared" si="22"/>
        <v xml:space="preserve"> </v>
      </c>
      <c r="AH16" s="34" t="str">
        <f t="shared" si="23"/>
        <v xml:space="preserve"> </v>
      </c>
      <c r="AI16" s="34">
        <f t="shared" si="24"/>
        <v>11.015999999999998</v>
      </c>
      <c r="AJ16" s="34">
        <f t="shared" si="25"/>
        <v>81.765999999999991</v>
      </c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 ht="48" x14ac:dyDescent="0.2">
      <c r="A17" s="34">
        <v>4</v>
      </c>
      <c r="B17" s="34" t="s">
        <v>158</v>
      </c>
      <c r="C17" s="34">
        <v>75</v>
      </c>
      <c r="D17" s="34">
        <v>18</v>
      </c>
      <c r="E17" s="34"/>
      <c r="F17" s="34">
        <v>18</v>
      </c>
      <c r="G17" s="34">
        <v>1</v>
      </c>
      <c r="H17" s="34"/>
      <c r="I17" s="34"/>
      <c r="J17" s="34"/>
      <c r="K17" s="34"/>
      <c r="L17" s="34"/>
      <c r="M17" s="34"/>
      <c r="N17" s="34"/>
      <c r="O17" s="34">
        <v>1</v>
      </c>
      <c r="P17" s="34">
        <v>1</v>
      </c>
      <c r="Q17" s="34">
        <v>1</v>
      </c>
      <c r="R17" s="34"/>
      <c r="S17" s="34">
        <v>18</v>
      </c>
      <c r="T17" s="34">
        <v>2</v>
      </c>
      <c r="U17" s="34"/>
      <c r="V17" s="34"/>
      <c r="W17" s="51">
        <v>1</v>
      </c>
      <c r="X17" s="52">
        <f t="shared" si="13"/>
        <v>18</v>
      </c>
      <c r="Y17" s="34" t="str">
        <f t="shared" si="14"/>
        <v xml:space="preserve">    </v>
      </c>
      <c r="Z17" s="34">
        <f t="shared" si="15"/>
        <v>18</v>
      </c>
      <c r="AA17" s="34">
        <f t="shared" si="16"/>
        <v>5.94</v>
      </c>
      <c r="AB17" s="34" t="str">
        <f t="shared" si="17"/>
        <v xml:space="preserve"> </v>
      </c>
      <c r="AC17" s="34" t="str">
        <f t="shared" si="18"/>
        <v xml:space="preserve">     </v>
      </c>
      <c r="AD17" s="34" t="str">
        <f t="shared" si="19"/>
        <v xml:space="preserve"> </v>
      </c>
      <c r="AE17" s="34" t="str">
        <f t="shared" si="20"/>
        <v xml:space="preserve"> </v>
      </c>
      <c r="AF17" s="34" t="str">
        <f t="shared" si="21"/>
        <v xml:space="preserve"> </v>
      </c>
      <c r="AG17" s="34" t="str">
        <f t="shared" si="22"/>
        <v xml:space="preserve"> </v>
      </c>
      <c r="AH17" s="34" t="str">
        <f t="shared" si="23"/>
        <v xml:space="preserve"> </v>
      </c>
      <c r="AI17" s="34">
        <f t="shared" si="24"/>
        <v>5.24</v>
      </c>
      <c r="AJ17" s="34">
        <f t="shared" si="25"/>
        <v>47.18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 ht="48" x14ac:dyDescent="0.2">
      <c r="A18" s="34">
        <v>5</v>
      </c>
      <c r="B18" s="34" t="s">
        <v>159</v>
      </c>
      <c r="C18" s="34">
        <v>45</v>
      </c>
      <c r="D18" s="34"/>
      <c r="E18" s="34"/>
      <c r="F18" s="34"/>
      <c r="G18" s="34"/>
      <c r="H18" s="34"/>
      <c r="I18" s="34"/>
      <c r="J18" s="34">
        <v>1</v>
      </c>
      <c r="K18" s="34"/>
      <c r="L18" s="34"/>
      <c r="M18" s="34"/>
      <c r="N18" s="34"/>
      <c r="O18" s="34">
        <v>2</v>
      </c>
      <c r="P18" s="34">
        <v>2</v>
      </c>
      <c r="Q18" s="34">
        <v>2</v>
      </c>
      <c r="R18" s="34"/>
      <c r="S18" s="34">
        <v>35</v>
      </c>
      <c r="T18" s="34">
        <v>31</v>
      </c>
      <c r="U18" s="34"/>
      <c r="V18" s="34"/>
      <c r="W18" s="51">
        <v>1</v>
      </c>
      <c r="X18" s="52" t="str">
        <f t="shared" si="13"/>
        <v xml:space="preserve">    </v>
      </c>
      <c r="Y18" s="34" t="str">
        <f t="shared" si="14"/>
        <v xml:space="preserve">    </v>
      </c>
      <c r="Z18" s="34" t="str">
        <f t="shared" si="15"/>
        <v xml:space="preserve"> </v>
      </c>
      <c r="AA18" s="34" t="str">
        <f t="shared" si="16"/>
        <v xml:space="preserve">    </v>
      </c>
      <c r="AB18" s="34" t="str">
        <f t="shared" si="17"/>
        <v xml:space="preserve"> </v>
      </c>
      <c r="AC18" s="34" t="str">
        <f t="shared" si="18"/>
        <v xml:space="preserve">     </v>
      </c>
      <c r="AD18" s="34">
        <f t="shared" si="19"/>
        <v>35</v>
      </c>
      <c r="AE18" s="34" t="str">
        <f t="shared" si="20"/>
        <v xml:space="preserve"> </v>
      </c>
      <c r="AF18" s="34" t="str">
        <f t="shared" si="21"/>
        <v xml:space="preserve"> </v>
      </c>
      <c r="AG18" s="34" t="str">
        <f t="shared" si="22"/>
        <v xml:space="preserve"> </v>
      </c>
      <c r="AH18" s="34" t="str">
        <f t="shared" si="23"/>
        <v xml:space="preserve"> </v>
      </c>
      <c r="AI18" s="34">
        <f t="shared" si="24"/>
        <v>3.7799999999999994</v>
      </c>
      <c r="AJ18" s="34">
        <f t="shared" si="25"/>
        <v>38.78</v>
      </c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 ht="80" x14ac:dyDescent="0.2">
      <c r="A19" s="34">
        <v>6</v>
      </c>
      <c r="B19" s="34" t="s">
        <v>160</v>
      </c>
      <c r="C19" s="34">
        <v>90</v>
      </c>
      <c r="D19" s="34">
        <v>36</v>
      </c>
      <c r="E19" s="34"/>
      <c r="F19" s="34">
        <v>18</v>
      </c>
      <c r="G19" s="34"/>
      <c r="H19" s="34">
        <v>1</v>
      </c>
      <c r="I19" s="34"/>
      <c r="J19" s="34"/>
      <c r="K19" s="34"/>
      <c r="L19" s="34"/>
      <c r="M19" s="34"/>
      <c r="N19" s="34"/>
      <c r="O19" s="34">
        <v>2</v>
      </c>
      <c r="P19" s="34">
        <v>2</v>
      </c>
      <c r="Q19" s="34">
        <v>2</v>
      </c>
      <c r="R19" s="34"/>
      <c r="S19" s="34">
        <v>35</v>
      </c>
      <c r="T19" s="34">
        <v>31</v>
      </c>
      <c r="U19" s="34"/>
      <c r="V19" s="34"/>
      <c r="W19" s="51">
        <v>1</v>
      </c>
      <c r="X19" s="52">
        <f t="shared" si="13"/>
        <v>36</v>
      </c>
      <c r="Y19" s="34" t="str">
        <f t="shared" si="14"/>
        <v xml:space="preserve">    </v>
      </c>
      <c r="Z19" s="34">
        <f t="shared" si="15"/>
        <v>36</v>
      </c>
      <c r="AA19" s="34" t="str">
        <f t="shared" si="16"/>
        <v xml:space="preserve">    </v>
      </c>
      <c r="AB19" s="34">
        <f t="shared" si="17"/>
        <v>4</v>
      </c>
      <c r="AC19" s="34" t="str">
        <f t="shared" si="18"/>
        <v xml:space="preserve">     </v>
      </c>
      <c r="AD19" s="34" t="str">
        <f t="shared" si="19"/>
        <v xml:space="preserve"> </v>
      </c>
      <c r="AE19" s="34" t="str">
        <f t="shared" si="20"/>
        <v xml:space="preserve"> </v>
      </c>
      <c r="AF19" s="34" t="str">
        <f t="shared" si="21"/>
        <v xml:space="preserve"> </v>
      </c>
      <c r="AG19" s="34" t="str">
        <f t="shared" si="22"/>
        <v xml:space="preserve"> </v>
      </c>
      <c r="AH19" s="34" t="str">
        <f t="shared" si="23"/>
        <v xml:space="preserve"> </v>
      </c>
      <c r="AI19" s="34">
        <f t="shared" si="24"/>
        <v>7.5599999999999987</v>
      </c>
      <c r="AJ19" s="34">
        <f t="shared" si="25"/>
        <v>83.56</v>
      </c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 ht="48" x14ac:dyDescent="0.2">
      <c r="A20" s="34">
        <v>7</v>
      </c>
      <c r="B20" s="34" t="s">
        <v>161</v>
      </c>
      <c r="C20" s="34">
        <v>120</v>
      </c>
      <c r="D20" s="34">
        <v>36</v>
      </c>
      <c r="E20" s="34"/>
      <c r="F20" s="34">
        <v>18</v>
      </c>
      <c r="G20" s="34">
        <v>1</v>
      </c>
      <c r="H20" s="34"/>
      <c r="I20" s="34">
        <v>1</v>
      </c>
      <c r="J20" s="34"/>
      <c r="K20" s="34"/>
      <c r="L20" s="34"/>
      <c r="M20" s="34"/>
      <c r="N20" s="34"/>
      <c r="O20" s="34"/>
      <c r="P20" s="34"/>
      <c r="Q20" s="34"/>
      <c r="R20" s="34">
        <v>2</v>
      </c>
      <c r="S20" s="34"/>
      <c r="T20" s="34"/>
      <c r="U20" s="34">
        <v>16</v>
      </c>
      <c r="V20" s="34">
        <v>31</v>
      </c>
      <c r="W20" s="51"/>
      <c r="X20" s="52" t="str">
        <f t="shared" si="13"/>
        <v xml:space="preserve">    </v>
      </c>
      <c r="Y20" s="34" t="str">
        <f t="shared" si="14"/>
        <v xml:space="preserve">    </v>
      </c>
      <c r="Z20" s="34" t="str">
        <f t="shared" si="15"/>
        <v xml:space="preserve"> </v>
      </c>
      <c r="AA20" s="34">
        <f t="shared" si="16"/>
        <v>5.28</v>
      </c>
      <c r="AB20" s="34" t="str">
        <f t="shared" si="17"/>
        <v xml:space="preserve"> </v>
      </c>
      <c r="AC20" s="34">
        <f t="shared" si="18"/>
        <v>4</v>
      </c>
      <c r="AD20" s="34" t="str">
        <f t="shared" si="19"/>
        <v xml:space="preserve"> </v>
      </c>
      <c r="AE20" s="34" t="str">
        <f t="shared" si="20"/>
        <v xml:space="preserve"> </v>
      </c>
      <c r="AF20" s="34" t="str">
        <f t="shared" si="21"/>
        <v xml:space="preserve"> </v>
      </c>
      <c r="AG20" s="34" t="str">
        <f t="shared" si="22"/>
        <v xml:space="preserve"> </v>
      </c>
      <c r="AH20" s="34" t="str">
        <f t="shared" si="23"/>
        <v xml:space="preserve"> </v>
      </c>
      <c r="AI20" s="34">
        <f t="shared" si="24"/>
        <v>4.6079999999999997</v>
      </c>
      <c r="AJ20" s="34">
        <f t="shared" si="25"/>
        <v>13.888000000000002</v>
      </c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 ht="80" x14ac:dyDescent="0.2">
      <c r="A21" s="34">
        <v>8</v>
      </c>
      <c r="B21" s="34" t="s">
        <v>162</v>
      </c>
      <c r="C21" s="34">
        <v>90</v>
      </c>
      <c r="D21" s="34">
        <v>18</v>
      </c>
      <c r="E21" s="34"/>
      <c r="F21" s="34">
        <v>18</v>
      </c>
      <c r="G21" s="34"/>
      <c r="H21" s="34">
        <v>1</v>
      </c>
      <c r="I21" s="34">
        <v>1</v>
      </c>
      <c r="J21" s="34"/>
      <c r="K21" s="34"/>
      <c r="L21" s="34"/>
      <c r="M21" s="34"/>
      <c r="N21" s="34"/>
      <c r="O21" s="34">
        <v>3</v>
      </c>
      <c r="P21" s="34">
        <v>3</v>
      </c>
      <c r="Q21" s="34">
        <v>3</v>
      </c>
      <c r="R21" s="34"/>
      <c r="S21" s="34">
        <v>69</v>
      </c>
      <c r="T21" s="34">
        <v>28</v>
      </c>
      <c r="U21" s="34"/>
      <c r="V21" s="34"/>
      <c r="W21" s="51">
        <v>1</v>
      </c>
      <c r="X21" s="52">
        <f t="shared" si="13"/>
        <v>18</v>
      </c>
      <c r="Y21" s="34" t="str">
        <f t="shared" si="14"/>
        <v xml:space="preserve">    </v>
      </c>
      <c r="Z21" s="34">
        <f t="shared" si="15"/>
        <v>54</v>
      </c>
      <c r="AA21" s="34" t="str">
        <f t="shared" si="16"/>
        <v xml:space="preserve">    </v>
      </c>
      <c r="AB21" s="34">
        <f t="shared" si="17"/>
        <v>6</v>
      </c>
      <c r="AC21" s="34">
        <f t="shared" si="18"/>
        <v>17.25</v>
      </c>
      <c r="AD21" s="34" t="str">
        <f t="shared" si="19"/>
        <v xml:space="preserve"> </v>
      </c>
      <c r="AE21" s="34" t="str">
        <f t="shared" si="20"/>
        <v xml:space="preserve"> </v>
      </c>
      <c r="AF21" s="34" t="str">
        <f t="shared" si="21"/>
        <v xml:space="preserve"> </v>
      </c>
      <c r="AG21" s="34" t="str">
        <f t="shared" si="22"/>
        <v xml:space="preserve"> </v>
      </c>
      <c r="AH21" s="34" t="str">
        <f t="shared" si="23"/>
        <v xml:space="preserve"> </v>
      </c>
      <c r="AI21" s="34">
        <f t="shared" si="24"/>
        <v>14.903999999999998</v>
      </c>
      <c r="AJ21" s="34">
        <f t="shared" si="25"/>
        <v>110.154</v>
      </c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 ht="64" x14ac:dyDescent="0.2">
      <c r="A22" s="34">
        <v>9</v>
      </c>
      <c r="B22" s="34" t="s">
        <v>163</v>
      </c>
      <c r="C22" s="34">
        <v>120</v>
      </c>
      <c r="D22" s="34">
        <v>28</v>
      </c>
      <c r="E22" s="34"/>
      <c r="F22" s="34">
        <v>18</v>
      </c>
      <c r="G22" s="34"/>
      <c r="H22" s="34">
        <v>1</v>
      </c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  <c r="S22" s="34"/>
      <c r="T22" s="34"/>
      <c r="U22" s="34">
        <v>7</v>
      </c>
      <c r="V22" s="34">
        <v>14</v>
      </c>
      <c r="W22" s="51"/>
      <c r="X22" s="52" t="str">
        <f t="shared" si="13"/>
        <v xml:space="preserve">    </v>
      </c>
      <c r="Y22" s="34" t="str">
        <f t="shared" si="14"/>
        <v xml:space="preserve">    </v>
      </c>
      <c r="Z22" s="34" t="str">
        <f t="shared" si="15"/>
        <v xml:space="preserve"> </v>
      </c>
      <c r="AA22" s="34" t="str">
        <f t="shared" si="16"/>
        <v xml:space="preserve">    </v>
      </c>
      <c r="AB22" s="34" t="str">
        <f t="shared" si="17"/>
        <v xml:space="preserve"> </v>
      </c>
      <c r="AC22" s="34" t="str">
        <f t="shared" si="18"/>
        <v xml:space="preserve">     </v>
      </c>
      <c r="AD22" s="34" t="str">
        <f t="shared" si="19"/>
        <v xml:space="preserve"> </v>
      </c>
      <c r="AE22" s="34" t="str">
        <f t="shared" si="20"/>
        <v xml:space="preserve"> </v>
      </c>
      <c r="AF22" s="34" t="str">
        <f t="shared" si="21"/>
        <v xml:space="preserve"> </v>
      </c>
      <c r="AG22" s="34" t="str">
        <f t="shared" si="22"/>
        <v xml:space="preserve"> </v>
      </c>
      <c r="AH22" s="34" t="str">
        <f t="shared" si="23"/>
        <v xml:space="preserve"> </v>
      </c>
      <c r="AI22" s="34">
        <f t="shared" si="24"/>
        <v>2.016</v>
      </c>
      <c r="AJ22" s="34">
        <f t="shared" si="25"/>
        <v>2.016</v>
      </c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 ht="48" x14ac:dyDescent="0.2">
      <c r="A23" s="34">
        <v>10</v>
      </c>
      <c r="B23" s="34" t="s">
        <v>164</v>
      </c>
      <c r="C23" s="34">
        <v>90</v>
      </c>
      <c r="D23" s="34">
        <v>36</v>
      </c>
      <c r="E23" s="34"/>
      <c r="F23" s="34">
        <v>18</v>
      </c>
      <c r="G23" s="34"/>
      <c r="H23" s="34">
        <v>1</v>
      </c>
      <c r="I23" s="34">
        <v>1</v>
      </c>
      <c r="J23" s="34"/>
      <c r="K23" s="34"/>
      <c r="L23" s="34"/>
      <c r="M23" s="34"/>
      <c r="N23" s="34"/>
      <c r="O23" s="34">
        <v>2</v>
      </c>
      <c r="P23" s="34">
        <v>2</v>
      </c>
      <c r="Q23" s="34">
        <v>2</v>
      </c>
      <c r="R23" s="34"/>
      <c r="S23" s="34">
        <v>50</v>
      </c>
      <c r="T23" s="34">
        <v>14</v>
      </c>
      <c r="U23" s="34"/>
      <c r="V23" s="34"/>
      <c r="W23" s="51">
        <v>1</v>
      </c>
      <c r="X23" s="52">
        <f t="shared" si="13"/>
        <v>36</v>
      </c>
      <c r="Y23" s="34" t="str">
        <f t="shared" si="14"/>
        <v xml:space="preserve">    </v>
      </c>
      <c r="Z23" s="34">
        <f t="shared" si="15"/>
        <v>36</v>
      </c>
      <c r="AA23" s="34" t="str">
        <f t="shared" si="16"/>
        <v xml:space="preserve">    </v>
      </c>
      <c r="AB23" s="34">
        <f t="shared" si="17"/>
        <v>4</v>
      </c>
      <c r="AC23" s="34">
        <f t="shared" si="18"/>
        <v>12.5</v>
      </c>
      <c r="AD23" s="34" t="str">
        <f t="shared" si="19"/>
        <v xml:space="preserve"> </v>
      </c>
      <c r="AE23" s="34" t="str">
        <f t="shared" si="20"/>
        <v xml:space="preserve"> </v>
      </c>
      <c r="AF23" s="34" t="str">
        <f t="shared" si="21"/>
        <v xml:space="preserve"> </v>
      </c>
      <c r="AG23" s="34" t="str">
        <f t="shared" si="22"/>
        <v xml:space="preserve"> </v>
      </c>
      <c r="AH23" s="34" t="str">
        <f t="shared" si="23"/>
        <v xml:space="preserve"> </v>
      </c>
      <c r="AI23" s="34">
        <f t="shared" si="24"/>
        <v>10.799999999999999</v>
      </c>
      <c r="AJ23" s="34">
        <f t="shared" si="25"/>
        <v>99.3</v>
      </c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 ht="64" x14ac:dyDescent="0.2">
      <c r="A24" s="34">
        <v>11</v>
      </c>
      <c r="B24" s="34" t="s">
        <v>165</v>
      </c>
      <c r="C24" s="34">
        <v>120</v>
      </c>
      <c r="D24" s="34">
        <v>36</v>
      </c>
      <c r="E24" s="34">
        <v>36</v>
      </c>
      <c r="F24" s="34"/>
      <c r="G24" s="34">
        <v>1</v>
      </c>
      <c r="H24" s="34"/>
      <c r="I24" s="34">
        <v>2</v>
      </c>
      <c r="J24" s="34"/>
      <c r="K24" s="34"/>
      <c r="L24" s="34"/>
      <c r="M24" s="34"/>
      <c r="N24" s="34"/>
      <c r="O24" s="34">
        <v>2</v>
      </c>
      <c r="P24" s="34">
        <v>2</v>
      </c>
      <c r="Q24" s="34">
        <v>2</v>
      </c>
      <c r="R24" s="34"/>
      <c r="S24" s="34">
        <v>36</v>
      </c>
      <c r="T24" s="34">
        <v>14</v>
      </c>
      <c r="U24" s="34"/>
      <c r="V24" s="34"/>
      <c r="W24" s="51">
        <v>1</v>
      </c>
      <c r="X24" s="52">
        <f t="shared" si="13"/>
        <v>36</v>
      </c>
      <c r="Y24" s="34">
        <f t="shared" si="14"/>
        <v>72</v>
      </c>
      <c r="Z24" s="34" t="str">
        <f t="shared" si="15"/>
        <v xml:space="preserve"> </v>
      </c>
      <c r="AA24" s="34">
        <f t="shared" si="16"/>
        <v>11.88</v>
      </c>
      <c r="AB24" s="34" t="str">
        <f t="shared" si="17"/>
        <v xml:space="preserve"> </v>
      </c>
      <c r="AC24" s="34">
        <f t="shared" si="18"/>
        <v>18</v>
      </c>
      <c r="AD24" s="34" t="str">
        <f t="shared" si="19"/>
        <v xml:space="preserve"> </v>
      </c>
      <c r="AE24" s="34" t="str">
        <f t="shared" si="20"/>
        <v xml:space="preserve"> </v>
      </c>
      <c r="AF24" s="34" t="str">
        <f t="shared" si="21"/>
        <v xml:space="preserve"> </v>
      </c>
      <c r="AG24" s="34" t="str">
        <f t="shared" si="22"/>
        <v xml:space="preserve"> </v>
      </c>
      <c r="AH24" s="34" t="str">
        <f t="shared" si="23"/>
        <v xml:space="preserve"> </v>
      </c>
      <c r="AI24" s="34">
        <f t="shared" si="24"/>
        <v>14.367999999999999</v>
      </c>
      <c r="AJ24" s="34">
        <f t="shared" si="25"/>
        <v>152.24799999999999</v>
      </c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 ht="64" x14ac:dyDescent="0.2">
      <c r="A25" s="34">
        <v>12</v>
      </c>
      <c r="B25" s="34" t="s">
        <v>166</v>
      </c>
      <c r="C25" s="34">
        <v>120</v>
      </c>
      <c r="D25" s="34">
        <v>28</v>
      </c>
      <c r="E25" s="34"/>
      <c r="F25" s="34">
        <v>18</v>
      </c>
      <c r="G25" s="34">
        <v>1</v>
      </c>
      <c r="H25" s="34"/>
      <c r="I25" s="34">
        <v>1</v>
      </c>
      <c r="J25" s="34"/>
      <c r="K25" s="34"/>
      <c r="L25" s="34">
        <v>1</v>
      </c>
      <c r="M25" s="34"/>
      <c r="N25" s="34"/>
      <c r="O25" s="34">
        <v>2</v>
      </c>
      <c r="P25" s="34">
        <v>2</v>
      </c>
      <c r="Q25" s="34">
        <v>2</v>
      </c>
      <c r="R25" s="34"/>
      <c r="S25" s="34">
        <v>46</v>
      </c>
      <c r="T25" s="34">
        <v>17</v>
      </c>
      <c r="U25" s="34"/>
      <c r="V25" s="34"/>
      <c r="W25" s="51">
        <v>1</v>
      </c>
      <c r="X25" s="52">
        <f t="shared" si="13"/>
        <v>28</v>
      </c>
      <c r="Y25" s="34" t="str">
        <f t="shared" si="14"/>
        <v xml:space="preserve">    </v>
      </c>
      <c r="Z25" s="34">
        <f t="shared" si="15"/>
        <v>36</v>
      </c>
      <c r="AA25" s="34">
        <f t="shared" si="16"/>
        <v>15.180000000000001</v>
      </c>
      <c r="AB25" s="34" t="str">
        <f t="shared" si="17"/>
        <v xml:space="preserve"> </v>
      </c>
      <c r="AC25" s="34">
        <f t="shared" si="18"/>
        <v>11.5</v>
      </c>
      <c r="AD25" s="34" t="str">
        <f t="shared" si="19"/>
        <v xml:space="preserve"> </v>
      </c>
      <c r="AE25" s="34" t="str">
        <f t="shared" si="20"/>
        <v xml:space="preserve"> </v>
      </c>
      <c r="AF25" s="34">
        <f t="shared" si="21"/>
        <v>23</v>
      </c>
      <c r="AG25" s="34" t="str">
        <f t="shared" si="22"/>
        <v xml:space="preserve"> </v>
      </c>
      <c r="AH25" s="34" t="str">
        <f t="shared" si="23"/>
        <v xml:space="preserve"> </v>
      </c>
      <c r="AI25" s="34">
        <f t="shared" si="24"/>
        <v>17.247999999999998</v>
      </c>
      <c r="AJ25" s="34">
        <f t="shared" si="25"/>
        <v>130.928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 ht="48" x14ac:dyDescent="0.2">
      <c r="A26" s="34">
        <v>13</v>
      </c>
      <c r="B26" s="34" t="s">
        <v>167</v>
      </c>
      <c r="C26" s="34">
        <v>90</v>
      </c>
      <c r="D26" s="34">
        <v>18</v>
      </c>
      <c r="E26" s="34"/>
      <c r="F26" s="34">
        <v>18</v>
      </c>
      <c r="G26" s="34"/>
      <c r="H26" s="34">
        <v>1</v>
      </c>
      <c r="I26" s="34">
        <v>1</v>
      </c>
      <c r="J26" s="34"/>
      <c r="K26" s="34"/>
      <c r="L26" s="34"/>
      <c r="M26" s="34"/>
      <c r="N26" s="34"/>
      <c r="O26" s="34">
        <v>2</v>
      </c>
      <c r="P26" s="34">
        <v>2</v>
      </c>
      <c r="Q26" s="34">
        <v>2</v>
      </c>
      <c r="R26" s="34"/>
      <c r="S26" s="34">
        <v>46</v>
      </c>
      <c r="T26" s="34">
        <v>17</v>
      </c>
      <c r="U26" s="34"/>
      <c r="V26" s="34"/>
      <c r="W26" s="51">
        <v>1</v>
      </c>
      <c r="X26" s="52">
        <f t="shared" si="13"/>
        <v>18</v>
      </c>
      <c r="Y26" s="34" t="str">
        <f t="shared" si="14"/>
        <v xml:space="preserve">    </v>
      </c>
      <c r="Z26" s="34">
        <f t="shared" si="15"/>
        <v>36</v>
      </c>
      <c r="AA26" s="34" t="str">
        <f t="shared" si="16"/>
        <v xml:space="preserve">    </v>
      </c>
      <c r="AB26" s="34">
        <f t="shared" si="17"/>
        <v>4</v>
      </c>
      <c r="AC26" s="34">
        <f t="shared" si="18"/>
        <v>11.5</v>
      </c>
      <c r="AD26" s="34" t="str">
        <f t="shared" si="19"/>
        <v xml:space="preserve"> </v>
      </c>
      <c r="AE26" s="34" t="str">
        <f t="shared" si="20"/>
        <v xml:space="preserve"> </v>
      </c>
      <c r="AF26" s="34" t="str">
        <f t="shared" si="21"/>
        <v xml:space="preserve"> </v>
      </c>
      <c r="AG26" s="34" t="str">
        <f t="shared" si="22"/>
        <v xml:space="preserve"> </v>
      </c>
      <c r="AH26" s="34" t="str">
        <f t="shared" si="23"/>
        <v xml:space="preserve"> </v>
      </c>
      <c r="AI26" s="34">
        <f t="shared" si="24"/>
        <v>9.9359999999999999</v>
      </c>
      <c r="AJ26" s="34">
        <f t="shared" si="25"/>
        <v>79.436000000000007</v>
      </c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 ht="48" x14ac:dyDescent="0.2">
      <c r="A27" s="34">
        <v>14</v>
      </c>
      <c r="B27" s="34" t="s">
        <v>168</v>
      </c>
      <c r="C27" s="34">
        <v>120</v>
      </c>
      <c r="D27" s="34">
        <v>18</v>
      </c>
      <c r="E27" s="34">
        <v>18</v>
      </c>
      <c r="F27" s="34"/>
      <c r="G27" s="34">
        <v>1</v>
      </c>
      <c r="H27" s="34"/>
      <c r="I27" s="34"/>
      <c r="J27" s="34"/>
      <c r="K27" s="34"/>
      <c r="L27" s="34"/>
      <c r="M27" s="34"/>
      <c r="N27" s="34"/>
      <c r="O27" s="34">
        <v>1</v>
      </c>
      <c r="P27" s="34">
        <v>1</v>
      </c>
      <c r="Q27" s="34">
        <v>1</v>
      </c>
      <c r="R27" s="34"/>
      <c r="S27" s="34">
        <v>18</v>
      </c>
      <c r="T27" s="34">
        <v>2</v>
      </c>
      <c r="U27" s="34"/>
      <c r="V27" s="34"/>
      <c r="W27" s="51">
        <v>1</v>
      </c>
      <c r="X27" s="52">
        <f t="shared" si="13"/>
        <v>18</v>
      </c>
      <c r="Y27" s="34">
        <f t="shared" si="14"/>
        <v>18</v>
      </c>
      <c r="Z27" s="34" t="str">
        <f t="shared" si="15"/>
        <v xml:space="preserve"> </v>
      </c>
      <c r="AA27" s="34">
        <f t="shared" si="16"/>
        <v>5.94</v>
      </c>
      <c r="AB27" s="34" t="str">
        <f t="shared" si="17"/>
        <v xml:space="preserve"> </v>
      </c>
      <c r="AC27" s="34" t="str">
        <f t="shared" si="18"/>
        <v xml:space="preserve">     </v>
      </c>
      <c r="AD27" s="34" t="str">
        <f t="shared" si="19"/>
        <v xml:space="preserve"> </v>
      </c>
      <c r="AE27" s="34" t="str">
        <f t="shared" si="20"/>
        <v xml:space="preserve"> </v>
      </c>
      <c r="AF27" s="34" t="str">
        <f t="shared" si="21"/>
        <v xml:space="preserve"> </v>
      </c>
      <c r="AG27" s="34" t="str">
        <f t="shared" si="22"/>
        <v xml:space="preserve"> </v>
      </c>
      <c r="AH27" s="34" t="str">
        <f t="shared" si="23"/>
        <v xml:space="preserve"> </v>
      </c>
      <c r="AI27" s="34">
        <f t="shared" si="24"/>
        <v>7.1839999999999993</v>
      </c>
      <c r="AJ27" s="34">
        <f t="shared" si="25"/>
        <v>49.123999999999995</v>
      </c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 ht="64" x14ac:dyDescent="0.2">
      <c r="A28" s="34">
        <v>15</v>
      </c>
      <c r="B28" s="34" t="s">
        <v>169</v>
      </c>
      <c r="C28" s="34">
        <v>150</v>
      </c>
      <c r="D28" s="34">
        <v>28</v>
      </c>
      <c r="E28" s="34"/>
      <c r="F28" s="34">
        <v>28</v>
      </c>
      <c r="G28" s="34"/>
      <c r="H28" s="34">
        <v>1</v>
      </c>
      <c r="I28" s="34">
        <v>1</v>
      </c>
      <c r="J28" s="34"/>
      <c r="K28" s="34"/>
      <c r="L28" s="34"/>
      <c r="M28" s="34"/>
      <c r="N28" s="34"/>
      <c r="O28" s="34">
        <v>2</v>
      </c>
      <c r="P28" s="34">
        <v>2</v>
      </c>
      <c r="Q28" s="34">
        <v>2</v>
      </c>
      <c r="R28" s="34"/>
      <c r="S28" s="34">
        <v>50</v>
      </c>
      <c r="T28" s="34">
        <v>14</v>
      </c>
      <c r="U28" s="34"/>
      <c r="V28" s="34"/>
      <c r="W28" s="51">
        <v>1</v>
      </c>
      <c r="X28" s="52">
        <f t="shared" si="13"/>
        <v>28</v>
      </c>
      <c r="Y28" s="34" t="str">
        <f t="shared" si="14"/>
        <v xml:space="preserve">    </v>
      </c>
      <c r="Z28" s="34">
        <f t="shared" si="15"/>
        <v>56</v>
      </c>
      <c r="AA28" s="34" t="str">
        <f t="shared" si="16"/>
        <v xml:space="preserve">    </v>
      </c>
      <c r="AB28" s="34">
        <f t="shared" si="17"/>
        <v>4</v>
      </c>
      <c r="AC28" s="34">
        <f t="shared" si="18"/>
        <v>12.5</v>
      </c>
      <c r="AD28" s="34" t="str">
        <f t="shared" si="19"/>
        <v xml:space="preserve"> </v>
      </c>
      <c r="AE28" s="34" t="str">
        <f t="shared" si="20"/>
        <v xml:space="preserve"> </v>
      </c>
      <c r="AF28" s="34" t="str">
        <f t="shared" si="21"/>
        <v xml:space="preserve"> </v>
      </c>
      <c r="AG28" s="34" t="str">
        <f t="shared" si="22"/>
        <v xml:space="preserve"> </v>
      </c>
      <c r="AH28" s="34" t="str">
        <f t="shared" si="23"/>
        <v xml:space="preserve"> </v>
      </c>
      <c r="AI28" s="34">
        <f t="shared" si="24"/>
        <v>18</v>
      </c>
      <c r="AJ28" s="34">
        <f t="shared" si="25"/>
        <v>118.5</v>
      </c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 ht="96" x14ac:dyDescent="0.2">
      <c r="A29" s="34">
        <v>16</v>
      </c>
      <c r="B29" s="34" t="s">
        <v>282</v>
      </c>
      <c r="C29" s="34">
        <v>90</v>
      </c>
      <c r="D29" s="34">
        <v>18</v>
      </c>
      <c r="E29" s="34"/>
      <c r="F29" s="34">
        <v>18</v>
      </c>
      <c r="G29" s="34">
        <v>1</v>
      </c>
      <c r="H29" s="34"/>
      <c r="I29" s="34">
        <v>1</v>
      </c>
      <c r="J29" s="34"/>
      <c r="K29" s="34"/>
      <c r="L29" s="34"/>
      <c r="M29" s="34"/>
      <c r="N29" s="34"/>
      <c r="O29" s="34">
        <v>1</v>
      </c>
      <c r="P29" s="34">
        <v>1</v>
      </c>
      <c r="Q29" s="34">
        <v>1</v>
      </c>
      <c r="R29" s="34"/>
      <c r="S29" s="34">
        <v>20</v>
      </c>
      <c r="T29" s="34">
        <v>5</v>
      </c>
      <c r="U29" s="34"/>
      <c r="V29" s="34"/>
      <c r="W29" s="51">
        <v>1</v>
      </c>
      <c r="X29" s="52">
        <f t="shared" si="13"/>
        <v>18</v>
      </c>
      <c r="Y29" s="34" t="str">
        <f t="shared" si="14"/>
        <v xml:space="preserve">    </v>
      </c>
      <c r="Z29" s="34">
        <f t="shared" si="15"/>
        <v>18</v>
      </c>
      <c r="AA29" s="34">
        <f t="shared" si="16"/>
        <v>6.6000000000000005</v>
      </c>
      <c r="AB29" s="34" t="str">
        <f t="shared" si="17"/>
        <v xml:space="preserve"> </v>
      </c>
      <c r="AC29" s="34">
        <f t="shared" si="18"/>
        <v>5</v>
      </c>
      <c r="AD29" s="34" t="str">
        <f t="shared" si="19"/>
        <v xml:space="preserve"> </v>
      </c>
      <c r="AE29" s="34" t="str">
        <f t="shared" si="20"/>
        <v xml:space="preserve"> </v>
      </c>
      <c r="AF29" s="34" t="str">
        <f t="shared" si="21"/>
        <v xml:space="preserve"> </v>
      </c>
      <c r="AG29" s="34" t="str">
        <f t="shared" si="22"/>
        <v xml:space="preserve"> </v>
      </c>
      <c r="AH29" s="34" t="str">
        <f t="shared" si="23"/>
        <v xml:space="preserve"> </v>
      </c>
      <c r="AI29" s="34">
        <f t="shared" si="24"/>
        <v>6.3199999999999994</v>
      </c>
      <c r="AJ29" s="34">
        <f t="shared" si="25"/>
        <v>53.92</v>
      </c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 ht="96" x14ac:dyDescent="0.2">
      <c r="A30" s="34">
        <v>17</v>
      </c>
      <c r="B30" s="34" t="s">
        <v>283</v>
      </c>
      <c r="C30" s="34">
        <v>90</v>
      </c>
      <c r="D30" s="34">
        <v>18</v>
      </c>
      <c r="E30" s="34"/>
      <c r="F30" s="34">
        <v>18</v>
      </c>
      <c r="G30" s="34">
        <v>1</v>
      </c>
      <c r="H30" s="34"/>
      <c r="I30" s="34">
        <v>1</v>
      </c>
      <c r="J30" s="34"/>
      <c r="K30" s="34"/>
      <c r="L30" s="34"/>
      <c r="M30" s="34"/>
      <c r="N30" s="34"/>
      <c r="O30" s="34">
        <v>1</v>
      </c>
      <c r="P30" s="34">
        <v>1</v>
      </c>
      <c r="Q30" s="34">
        <v>1</v>
      </c>
      <c r="R30" s="34"/>
      <c r="S30" s="34">
        <v>20</v>
      </c>
      <c r="T30" s="34">
        <v>5</v>
      </c>
      <c r="U30" s="34"/>
      <c r="V30" s="34"/>
      <c r="W30" s="51">
        <v>1</v>
      </c>
      <c r="X30" s="52">
        <f t="shared" si="13"/>
        <v>18</v>
      </c>
      <c r="Y30" s="34" t="str">
        <f t="shared" si="14"/>
        <v xml:space="preserve">    </v>
      </c>
      <c r="Z30" s="34">
        <f t="shared" si="15"/>
        <v>18</v>
      </c>
      <c r="AA30" s="34">
        <f t="shared" si="16"/>
        <v>6.6000000000000005</v>
      </c>
      <c r="AB30" s="34" t="str">
        <f t="shared" si="17"/>
        <v xml:space="preserve"> </v>
      </c>
      <c r="AC30" s="34">
        <f t="shared" si="18"/>
        <v>5</v>
      </c>
      <c r="AD30" s="34" t="str">
        <f t="shared" si="19"/>
        <v xml:space="preserve"> </v>
      </c>
      <c r="AE30" s="34" t="str">
        <f t="shared" si="20"/>
        <v xml:space="preserve"> </v>
      </c>
      <c r="AF30" s="34" t="str">
        <f t="shared" si="21"/>
        <v xml:space="preserve"> </v>
      </c>
      <c r="AG30" s="34" t="str">
        <f t="shared" si="22"/>
        <v xml:space="preserve"> </v>
      </c>
      <c r="AH30" s="34" t="str">
        <f t="shared" si="23"/>
        <v xml:space="preserve"> </v>
      </c>
      <c r="AI30" s="34">
        <f t="shared" si="24"/>
        <v>6.3199999999999994</v>
      </c>
      <c r="AJ30" s="34">
        <f t="shared" si="25"/>
        <v>53.92</v>
      </c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pans="1:52" ht="32" x14ac:dyDescent="0.2">
      <c r="A31" s="34">
        <v>18</v>
      </c>
      <c r="B31" s="34" t="s">
        <v>170</v>
      </c>
      <c r="C31" s="34">
        <v>90</v>
      </c>
      <c r="D31" s="34">
        <v>18</v>
      </c>
      <c r="E31" s="34"/>
      <c r="F31" s="34">
        <v>18</v>
      </c>
      <c r="G31" s="34"/>
      <c r="H31" s="34">
        <v>1</v>
      </c>
      <c r="I31" s="34">
        <v>1</v>
      </c>
      <c r="J31" s="34"/>
      <c r="K31" s="34"/>
      <c r="L31" s="34"/>
      <c r="M31" s="34"/>
      <c r="N31" s="34"/>
      <c r="O31" s="34">
        <v>2</v>
      </c>
      <c r="P31" s="34">
        <v>2</v>
      </c>
      <c r="Q31" s="34">
        <v>2</v>
      </c>
      <c r="R31" s="34"/>
      <c r="S31" s="34">
        <v>50</v>
      </c>
      <c r="T31" s="34">
        <v>14</v>
      </c>
      <c r="U31" s="34"/>
      <c r="V31" s="34"/>
      <c r="W31" s="51">
        <v>1</v>
      </c>
      <c r="X31" s="52">
        <f t="shared" si="13"/>
        <v>18</v>
      </c>
      <c r="Y31" s="34" t="str">
        <f t="shared" si="14"/>
        <v xml:space="preserve">    </v>
      </c>
      <c r="Z31" s="34">
        <f t="shared" si="15"/>
        <v>36</v>
      </c>
      <c r="AA31" s="34" t="str">
        <f t="shared" si="16"/>
        <v xml:space="preserve">    </v>
      </c>
      <c r="AB31" s="34">
        <f t="shared" si="17"/>
        <v>4</v>
      </c>
      <c r="AC31" s="34">
        <f t="shared" si="18"/>
        <v>12.5</v>
      </c>
      <c r="AD31" s="34" t="str">
        <f t="shared" si="19"/>
        <v xml:space="preserve"> </v>
      </c>
      <c r="AE31" s="34" t="str">
        <f t="shared" si="20"/>
        <v xml:space="preserve"> </v>
      </c>
      <c r="AF31" s="34" t="str">
        <f t="shared" si="21"/>
        <v xml:space="preserve"> </v>
      </c>
      <c r="AG31" s="34" t="str">
        <f t="shared" si="22"/>
        <v xml:space="preserve"> </v>
      </c>
      <c r="AH31" s="34" t="str">
        <f t="shared" si="23"/>
        <v xml:space="preserve"> </v>
      </c>
      <c r="AI31" s="34">
        <f t="shared" si="24"/>
        <v>10.799999999999999</v>
      </c>
      <c r="AJ31" s="34">
        <f t="shared" si="25"/>
        <v>81.3</v>
      </c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spans="1:52" ht="48" x14ac:dyDescent="0.2">
      <c r="A32" s="34">
        <v>19</v>
      </c>
      <c r="B32" s="34" t="s">
        <v>171</v>
      </c>
      <c r="C32" s="34">
        <v>120</v>
      </c>
      <c r="D32" s="34">
        <v>28</v>
      </c>
      <c r="E32" s="34"/>
      <c r="F32" s="34">
        <v>18</v>
      </c>
      <c r="G32" s="34">
        <v>1</v>
      </c>
      <c r="H32" s="34"/>
      <c r="I32" s="34">
        <v>1</v>
      </c>
      <c r="J32" s="34"/>
      <c r="K32" s="34"/>
      <c r="L32" s="34"/>
      <c r="M32" s="34"/>
      <c r="N32" s="34"/>
      <c r="O32" s="34">
        <v>2</v>
      </c>
      <c r="P32" s="34">
        <v>2</v>
      </c>
      <c r="Q32" s="34">
        <v>2</v>
      </c>
      <c r="R32" s="34"/>
      <c r="S32" s="34">
        <v>46</v>
      </c>
      <c r="T32" s="34">
        <v>17</v>
      </c>
      <c r="U32" s="34"/>
      <c r="V32" s="34"/>
      <c r="W32" s="51">
        <v>1</v>
      </c>
      <c r="X32" s="52">
        <f t="shared" si="13"/>
        <v>28</v>
      </c>
      <c r="Y32" s="34" t="str">
        <f t="shared" si="14"/>
        <v xml:space="preserve">    </v>
      </c>
      <c r="Z32" s="34">
        <f t="shared" si="15"/>
        <v>36</v>
      </c>
      <c r="AA32" s="34">
        <f t="shared" si="16"/>
        <v>15.180000000000001</v>
      </c>
      <c r="AB32" s="34" t="str">
        <f t="shared" si="17"/>
        <v xml:space="preserve"> </v>
      </c>
      <c r="AC32" s="34">
        <f t="shared" si="18"/>
        <v>11.5</v>
      </c>
      <c r="AD32" s="34" t="str">
        <f t="shared" si="19"/>
        <v xml:space="preserve"> </v>
      </c>
      <c r="AE32" s="34" t="str">
        <f t="shared" si="20"/>
        <v xml:space="preserve"> </v>
      </c>
      <c r="AF32" s="34" t="str">
        <f t="shared" si="21"/>
        <v xml:space="preserve"> </v>
      </c>
      <c r="AG32" s="34" t="str">
        <f t="shared" si="22"/>
        <v xml:space="preserve"> </v>
      </c>
      <c r="AH32" s="34" t="str">
        <f t="shared" si="23"/>
        <v xml:space="preserve"> </v>
      </c>
      <c r="AI32" s="34">
        <f t="shared" si="24"/>
        <v>17.247999999999998</v>
      </c>
      <c r="AJ32" s="34">
        <f t="shared" si="25"/>
        <v>107.928</v>
      </c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pans="1:52" ht="64" x14ac:dyDescent="0.2">
      <c r="A33" s="34">
        <v>20</v>
      </c>
      <c r="B33" s="34" t="s">
        <v>172</v>
      </c>
      <c r="C33" s="34">
        <v>150</v>
      </c>
      <c r="D33" s="34">
        <v>36</v>
      </c>
      <c r="E33" s="34"/>
      <c r="F33" s="34">
        <v>18</v>
      </c>
      <c r="G33" s="34">
        <v>1</v>
      </c>
      <c r="H33" s="34"/>
      <c r="I33" s="34">
        <v>1</v>
      </c>
      <c r="J33" s="34"/>
      <c r="K33" s="34"/>
      <c r="L33" s="34"/>
      <c r="M33" s="34"/>
      <c r="N33" s="34"/>
      <c r="O33" s="34">
        <v>2</v>
      </c>
      <c r="P33" s="34">
        <v>2</v>
      </c>
      <c r="Q33" s="34">
        <v>2</v>
      </c>
      <c r="R33" s="34"/>
      <c r="S33" s="34">
        <v>35</v>
      </c>
      <c r="T33" s="34">
        <v>31</v>
      </c>
      <c r="U33" s="34"/>
      <c r="V33" s="34"/>
      <c r="W33" s="51">
        <v>1</v>
      </c>
      <c r="X33" s="52">
        <f t="shared" si="13"/>
        <v>36</v>
      </c>
      <c r="Y33" s="34" t="str">
        <f t="shared" si="14"/>
        <v xml:space="preserve">    </v>
      </c>
      <c r="Z33" s="34">
        <f t="shared" si="15"/>
        <v>36</v>
      </c>
      <c r="AA33" s="34">
        <f t="shared" si="16"/>
        <v>11.55</v>
      </c>
      <c r="AB33" s="34" t="str">
        <f t="shared" si="17"/>
        <v xml:space="preserve"> </v>
      </c>
      <c r="AC33" s="34">
        <f t="shared" si="18"/>
        <v>8.75</v>
      </c>
      <c r="AD33" s="34" t="str">
        <f t="shared" si="19"/>
        <v xml:space="preserve"> </v>
      </c>
      <c r="AE33" s="34" t="str">
        <f t="shared" si="20"/>
        <v xml:space="preserve"> </v>
      </c>
      <c r="AF33" s="34" t="str">
        <f t="shared" si="21"/>
        <v xml:space="preserve"> </v>
      </c>
      <c r="AG33" s="34" t="str">
        <f t="shared" si="22"/>
        <v xml:space="preserve"> </v>
      </c>
      <c r="AH33" s="34" t="str">
        <f t="shared" si="23"/>
        <v xml:space="preserve"> </v>
      </c>
      <c r="AI33" s="34">
        <f t="shared" si="24"/>
        <v>16.600000000000001</v>
      </c>
      <c r="AJ33" s="34">
        <f t="shared" si="25"/>
        <v>108.9</v>
      </c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52" ht="32" x14ac:dyDescent="0.2">
      <c r="A34" s="34">
        <v>21</v>
      </c>
      <c r="B34" s="34" t="s">
        <v>173</v>
      </c>
      <c r="C34" s="34">
        <v>60</v>
      </c>
      <c r="D34" s="34">
        <v>18</v>
      </c>
      <c r="E34" s="34">
        <v>18</v>
      </c>
      <c r="F34" s="34"/>
      <c r="G34" s="34"/>
      <c r="H34" s="34">
        <v>1</v>
      </c>
      <c r="I34" s="34">
        <v>1</v>
      </c>
      <c r="J34" s="34"/>
      <c r="K34" s="34"/>
      <c r="L34" s="34"/>
      <c r="M34" s="34"/>
      <c r="N34" s="34"/>
      <c r="O34" s="34">
        <v>1</v>
      </c>
      <c r="P34" s="34">
        <v>1</v>
      </c>
      <c r="Q34" s="34">
        <v>1</v>
      </c>
      <c r="R34" s="34"/>
      <c r="S34" s="34">
        <v>20</v>
      </c>
      <c r="T34" s="34">
        <v>5</v>
      </c>
      <c r="U34" s="34"/>
      <c r="V34" s="34"/>
      <c r="W34" s="51">
        <v>1</v>
      </c>
      <c r="X34" s="52">
        <f t="shared" si="13"/>
        <v>18</v>
      </c>
      <c r="Y34" s="34">
        <f t="shared" si="14"/>
        <v>18</v>
      </c>
      <c r="Z34" s="34" t="str">
        <f t="shared" si="15"/>
        <v xml:space="preserve"> </v>
      </c>
      <c r="AA34" s="34" t="str">
        <f t="shared" si="16"/>
        <v xml:space="preserve">    </v>
      </c>
      <c r="AB34" s="34">
        <f t="shared" si="17"/>
        <v>2</v>
      </c>
      <c r="AC34" s="34">
        <f t="shared" si="18"/>
        <v>5</v>
      </c>
      <c r="AD34" s="34" t="str">
        <f t="shared" si="19"/>
        <v xml:space="preserve"> </v>
      </c>
      <c r="AE34" s="34" t="str">
        <f t="shared" si="20"/>
        <v xml:space="preserve"> </v>
      </c>
      <c r="AF34" s="34" t="str">
        <f t="shared" si="21"/>
        <v xml:space="preserve"> </v>
      </c>
      <c r="AG34" s="34" t="str">
        <f t="shared" si="22"/>
        <v xml:space="preserve"> </v>
      </c>
      <c r="AH34" s="34" t="str">
        <f t="shared" si="23"/>
        <v xml:space="preserve"> </v>
      </c>
      <c r="AI34" s="34">
        <f t="shared" si="24"/>
        <v>2.88</v>
      </c>
      <c r="AJ34" s="34">
        <f t="shared" si="25"/>
        <v>45.88</v>
      </c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pans="1:52" ht="32" x14ac:dyDescent="0.2">
      <c r="A35" s="34">
        <v>22</v>
      </c>
      <c r="B35" s="34" t="s">
        <v>174</v>
      </c>
      <c r="C35" s="34">
        <v>60</v>
      </c>
      <c r="D35" s="34">
        <v>18</v>
      </c>
      <c r="E35" s="34">
        <v>18</v>
      </c>
      <c r="F35" s="34"/>
      <c r="G35" s="34"/>
      <c r="H35" s="34">
        <v>1</v>
      </c>
      <c r="I35" s="34">
        <v>1</v>
      </c>
      <c r="J35" s="34"/>
      <c r="K35" s="34"/>
      <c r="L35" s="34"/>
      <c r="M35" s="34"/>
      <c r="N35" s="34"/>
      <c r="O35" s="34">
        <v>1</v>
      </c>
      <c r="P35" s="34">
        <v>1</v>
      </c>
      <c r="Q35" s="34">
        <v>1</v>
      </c>
      <c r="R35" s="34"/>
      <c r="S35" s="34">
        <v>20</v>
      </c>
      <c r="T35" s="34">
        <v>5</v>
      </c>
      <c r="U35" s="34"/>
      <c r="V35" s="34"/>
      <c r="W35" s="51">
        <v>1</v>
      </c>
      <c r="X35" s="52">
        <f t="shared" si="13"/>
        <v>18</v>
      </c>
      <c r="Y35" s="34">
        <f t="shared" si="14"/>
        <v>18</v>
      </c>
      <c r="Z35" s="34" t="str">
        <f t="shared" si="15"/>
        <v xml:space="preserve"> </v>
      </c>
      <c r="AA35" s="34" t="str">
        <f t="shared" si="16"/>
        <v xml:space="preserve">    </v>
      </c>
      <c r="AB35" s="34">
        <f t="shared" si="17"/>
        <v>2</v>
      </c>
      <c r="AC35" s="34">
        <f t="shared" si="18"/>
        <v>5</v>
      </c>
      <c r="AD35" s="34" t="str">
        <f t="shared" si="19"/>
        <v xml:space="preserve"> </v>
      </c>
      <c r="AE35" s="34" t="str">
        <f t="shared" si="20"/>
        <v xml:space="preserve"> </v>
      </c>
      <c r="AF35" s="34" t="str">
        <f t="shared" si="21"/>
        <v xml:space="preserve"> </v>
      </c>
      <c r="AG35" s="34" t="str">
        <f t="shared" si="22"/>
        <v xml:space="preserve"> </v>
      </c>
      <c r="AH35" s="34" t="str">
        <f t="shared" si="23"/>
        <v xml:space="preserve"> </v>
      </c>
      <c r="AI35" s="34">
        <f t="shared" si="24"/>
        <v>2.88</v>
      </c>
      <c r="AJ35" s="34">
        <f t="shared" si="25"/>
        <v>45.88</v>
      </c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spans="1:52" ht="64" x14ac:dyDescent="0.2">
      <c r="A36" s="34">
        <v>23</v>
      </c>
      <c r="B36" s="34" t="s">
        <v>175</v>
      </c>
      <c r="C36" s="34">
        <v>60</v>
      </c>
      <c r="D36" s="34">
        <v>10</v>
      </c>
      <c r="E36" s="34">
        <v>18</v>
      </c>
      <c r="F36" s="34"/>
      <c r="G36" s="34"/>
      <c r="H36" s="34">
        <v>1</v>
      </c>
      <c r="I36" s="34"/>
      <c r="J36" s="34"/>
      <c r="K36" s="34"/>
      <c r="L36" s="34"/>
      <c r="M36" s="34"/>
      <c r="N36" s="34"/>
      <c r="O36" s="34">
        <v>1</v>
      </c>
      <c r="P36" s="34">
        <v>1</v>
      </c>
      <c r="Q36" s="34">
        <v>1</v>
      </c>
      <c r="R36" s="34"/>
      <c r="S36" s="34">
        <v>20</v>
      </c>
      <c r="T36" s="34">
        <v>5</v>
      </c>
      <c r="U36" s="34"/>
      <c r="V36" s="34"/>
      <c r="W36" s="51">
        <v>1</v>
      </c>
      <c r="X36" s="52">
        <f t="shared" si="13"/>
        <v>10</v>
      </c>
      <c r="Y36" s="34">
        <f t="shared" si="14"/>
        <v>18</v>
      </c>
      <c r="Z36" s="34" t="str">
        <f t="shared" si="15"/>
        <v xml:space="preserve"> </v>
      </c>
      <c r="AA36" s="34" t="str">
        <f t="shared" si="16"/>
        <v xml:space="preserve">    </v>
      </c>
      <c r="AB36" s="34">
        <f t="shared" si="17"/>
        <v>2</v>
      </c>
      <c r="AC36" s="34" t="str">
        <f t="shared" si="18"/>
        <v xml:space="preserve">     </v>
      </c>
      <c r="AD36" s="34" t="str">
        <f t="shared" si="19"/>
        <v xml:space="preserve"> </v>
      </c>
      <c r="AE36" s="34" t="str">
        <f t="shared" si="20"/>
        <v xml:space="preserve"> </v>
      </c>
      <c r="AF36" s="34" t="str">
        <f t="shared" si="21"/>
        <v xml:space="preserve"> </v>
      </c>
      <c r="AG36" s="34" t="str">
        <f t="shared" si="22"/>
        <v xml:space="preserve"> </v>
      </c>
      <c r="AH36" s="34" t="str">
        <f t="shared" si="23"/>
        <v xml:space="preserve"> </v>
      </c>
      <c r="AI36" s="34">
        <f t="shared" si="24"/>
        <v>2.88</v>
      </c>
      <c r="AJ36" s="34">
        <f t="shared" si="25"/>
        <v>32.880000000000003</v>
      </c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spans="1:52" ht="48" x14ac:dyDescent="0.2">
      <c r="A37" s="34">
        <v>24</v>
      </c>
      <c r="B37" s="34" t="s">
        <v>176</v>
      </c>
      <c r="C37" s="34">
        <v>165</v>
      </c>
      <c r="D37" s="34"/>
      <c r="E37" s="34">
        <v>10</v>
      </c>
      <c r="F37" s="34"/>
      <c r="G37" s="34"/>
      <c r="H37" s="34">
        <v>1</v>
      </c>
      <c r="I37" s="34"/>
      <c r="J37" s="34"/>
      <c r="K37" s="34"/>
      <c r="L37" s="34"/>
      <c r="M37" s="34"/>
      <c r="N37" s="34">
        <v>1</v>
      </c>
      <c r="O37" s="34">
        <v>1</v>
      </c>
      <c r="P37" s="34">
        <v>1</v>
      </c>
      <c r="Q37" s="34">
        <v>1</v>
      </c>
      <c r="R37" s="34"/>
      <c r="S37" s="34">
        <v>18</v>
      </c>
      <c r="T37" s="34">
        <v>2</v>
      </c>
      <c r="U37" s="34"/>
      <c r="V37" s="34"/>
      <c r="W37" s="51">
        <v>1</v>
      </c>
      <c r="X37" s="52" t="str">
        <f t="shared" si="13"/>
        <v xml:space="preserve">    </v>
      </c>
      <c r="Y37" s="34">
        <f t="shared" si="14"/>
        <v>10</v>
      </c>
      <c r="Z37" s="34" t="str">
        <f t="shared" si="15"/>
        <v xml:space="preserve"> </v>
      </c>
      <c r="AA37" s="34" t="str">
        <f t="shared" si="16"/>
        <v xml:space="preserve">    </v>
      </c>
      <c r="AB37" s="34">
        <f t="shared" si="17"/>
        <v>2</v>
      </c>
      <c r="AC37" s="34" t="str">
        <f t="shared" si="18"/>
        <v xml:space="preserve">     </v>
      </c>
      <c r="AD37" s="34" t="str">
        <f t="shared" si="19"/>
        <v xml:space="preserve"> </v>
      </c>
      <c r="AE37" s="34" t="str">
        <f t="shared" si="20"/>
        <v xml:space="preserve"> </v>
      </c>
      <c r="AF37" s="34" t="str">
        <f t="shared" si="21"/>
        <v xml:space="preserve"> </v>
      </c>
      <c r="AG37" s="34" t="str">
        <f t="shared" si="22"/>
        <v xml:space="preserve"> </v>
      </c>
      <c r="AH37" s="34">
        <f t="shared" si="23"/>
        <v>4.5</v>
      </c>
      <c r="AI37" s="34">
        <f t="shared" si="24"/>
        <v>7.1280000000000001</v>
      </c>
      <c r="AJ37" s="34">
        <f t="shared" si="25"/>
        <v>23.628</v>
      </c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spans="1:52" ht="80" x14ac:dyDescent="0.2">
      <c r="A38" s="34">
        <v>25</v>
      </c>
      <c r="B38" s="34" t="s">
        <v>177</v>
      </c>
      <c r="C38" s="34">
        <v>120</v>
      </c>
      <c r="D38" s="34">
        <v>36</v>
      </c>
      <c r="E38" s="34"/>
      <c r="F38" s="34">
        <v>18</v>
      </c>
      <c r="G38" s="34">
        <v>1</v>
      </c>
      <c r="H38" s="34"/>
      <c r="I38" s="34">
        <v>1</v>
      </c>
      <c r="J38" s="34"/>
      <c r="K38" s="34"/>
      <c r="L38" s="34"/>
      <c r="M38" s="34"/>
      <c r="N38" s="34"/>
      <c r="O38" s="34">
        <v>2</v>
      </c>
      <c r="P38" s="34">
        <v>2</v>
      </c>
      <c r="Q38" s="34">
        <v>2</v>
      </c>
      <c r="R38" s="34"/>
      <c r="S38" s="34">
        <v>31</v>
      </c>
      <c r="T38" s="34">
        <v>26</v>
      </c>
      <c r="U38" s="34"/>
      <c r="V38" s="34"/>
      <c r="W38" s="51">
        <v>1</v>
      </c>
      <c r="X38" s="52">
        <f t="shared" si="13"/>
        <v>36</v>
      </c>
      <c r="Y38" s="34" t="str">
        <f t="shared" si="14"/>
        <v xml:space="preserve">    </v>
      </c>
      <c r="Z38" s="34">
        <f t="shared" si="15"/>
        <v>36</v>
      </c>
      <c r="AA38" s="34">
        <f t="shared" si="16"/>
        <v>10.23</v>
      </c>
      <c r="AB38" s="34" t="str">
        <f t="shared" si="17"/>
        <v xml:space="preserve"> </v>
      </c>
      <c r="AC38" s="34">
        <f t="shared" si="18"/>
        <v>7.75</v>
      </c>
      <c r="AD38" s="34" t="str">
        <f t="shared" si="19"/>
        <v xml:space="preserve"> </v>
      </c>
      <c r="AE38" s="34" t="str">
        <f t="shared" si="20"/>
        <v xml:space="preserve"> </v>
      </c>
      <c r="AF38" s="34" t="str">
        <f t="shared" si="21"/>
        <v xml:space="preserve"> </v>
      </c>
      <c r="AG38" s="34" t="str">
        <f t="shared" si="22"/>
        <v xml:space="preserve"> </v>
      </c>
      <c r="AH38" s="34" t="str">
        <f t="shared" si="23"/>
        <v xml:space="preserve"> </v>
      </c>
      <c r="AI38" s="34">
        <f t="shared" si="24"/>
        <v>12.927999999999999</v>
      </c>
      <c r="AJ38" s="34">
        <f t="shared" si="25"/>
        <v>102.908</v>
      </c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spans="1:52" ht="64" x14ac:dyDescent="0.2">
      <c r="A39" s="34">
        <v>26</v>
      </c>
      <c r="B39" s="34" t="s">
        <v>178</v>
      </c>
      <c r="C39" s="34">
        <v>60</v>
      </c>
      <c r="D39" s="34">
        <v>18</v>
      </c>
      <c r="E39" s="34"/>
      <c r="F39" s="34">
        <v>18</v>
      </c>
      <c r="G39" s="34"/>
      <c r="H39" s="34">
        <v>1</v>
      </c>
      <c r="I39" s="34">
        <v>1</v>
      </c>
      <c r="J39" s="34"/>
      <c r="K39" s="34"/>
      <c r="L39" s="34"/>
      <c r="M39" s="34"/>
      <c r="N39" s="34"/>
      <c r="O39" s="34">
        <v>2</v>
      </c>
      <c r="P39" s="34">
        <v>2</v>
      </c>
      <c r="Q39" s="34">
        <v>2</v>
      </c>
      <c r="R39" s="34"/>
      <c r="S39" s="34">
        <v>50</v>
      </c>
      <c r="T39" s="34">
        <v>14</v>
      </c>
      <c r="U39" s="34"/>
      <c r="V39" s="34"/>
      <c r="W39" s="51">
        <v>1</v>
      </c>
      <c r="X39" s="52">
        <f t="shared" si="13"/>
        <v>18</v>
      </c>
      <c r="Y39" s="34" t="str">
        <f t="shared" si="14"/>
        <v xml:space="preserve">    </v>
      </c>
      <c r="Z39" s="34">
        <f t="shared" si="15"/>
        <v>36</v>
      </c>
      <c r="AA39" s="34" t="str">
        <f t="shared" si="16"/>
        <v xml:space="preserve">    </v>
      </c>
      <c r="AB39" s="34">
        <f t="shared" si="17"/>
        <v>4</v>
      </c>
      <c r="AC39" s="34">
        <f t="shared" si="18"/>
        <v>12.5</v>
      </c>
      <c r="AD39" s="34" t="str">
        <f t="shared" si="19"/>
        <v xml:space="preserve"> </v>
      </c>
      <c r="AE39" s="34" t="str">
        <f t="shared" si="20"/>
        <v xml:space="preserve"> </v>
      </c>
      <c r="AF39" s="34" t="str">
        <f t="shared" si="21"/>
        <v xml:space="preserve"> </v>
      </c>
      <c r="AG39" s="34" t="str">
        <f t="shared" si="22"/>
        <v xml:space="preserve"> </v>
      </c>
      <c r="AH39" s="34" t="str">
        <f t="shared" si="23"/>
        <v xml:space="preserve"> </v>
      </c>
      <c r="AI39" s="34">
        <f t="shared" si="24"/>
        <v>7.1999999999999993</v>
      </c>
      <c r="AJ39" s="34">
        <f t="shared" si="25"/>
        <v>77.7</v>
      </c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spans="1:52" ht="64" x14ac:dyDescent="0.2">
      <c r="A40" s="34">
        <v>27</v>
      </c>
      <c r="B40" s="34" t="s">
        <v>179</v>
      </c>
      <c r="C40" s="34">
        <v>105</v>
      </c>
      <c r="D40" s="34">
        <v>18</v>
      </c>
      <c r="E40" s="34">
        <v>18</v>
      </c>
      <c r="F40" s="34">
        <v>18</v>
      </c>
      <c r="G40" s="34">
        <v>1</v>
      </c>
      <c r="H40" s="34"/>
      <c r="I40" s="34">
        <v>1</v>
      </c>
      <c r="J40" s="34"/>
      <c r="K40" s="34"/>
      <c r="L40" s="34"/>
      <c r="M40" s="34"/>
      <c r="N40" s="34"/>
      <c r="O40" s="34">
        <v>1</v>
      </c>
      <c r="P40" s="34">
        <v>1</v>
      </c>
      <c r="Q40" s="34">
        <v>1</v>
      </c>
      <c r="R40" s="34"/>
      <c r="S40" s="34">
        <v>20</v>
      </c>
      <c r="T40" s="34">
        <v>5</v>
      </c>
      <c r="U40" s="34"/>
      <c r="V40" s="34"/>
      <c r="W40" s="51">
        <v>1</v>
      </c>
      <c r="X40" s="52">
        <f t="shared" si="13"/>
        <v>18</v>
      </c>
      <c r="Y40" s="34">
        <f t="shared" si="14"/>
        <v>18</v>
      </c>
      <c r="Z40" s="34">
        <f t="shared" si="15"/>
        <v>18</v>
      </c>
      <c r="AA40" s="34">
        <f t="shared" si="16"/>
        <v>6.6000000000000005</v>
      </c>
      <c r="AB40" s="34" t="str">
        <f t="shared" si="17"/>
        <v xml:space="preserve"> </v>
      </c>
      <c r="AC40" s="34">
        <f t="shared" si="18"/>
        <v>5</v>
      </c>
      <c r="AD40" s="34" t="str">
        <f t="shared" si="19"/>
        <v xml:space="preserve"> </v>
      </c>
      <c r="AE40" s="34" t="str">
        <f t="shared" si="20"/>
        <v xml:space="preserve"> </v>
      </c>
      <c r="AF40" s="34" t="str">
        <f t="shared" si="21"/>
        <v xml:space="preserve"> </v>
      </c>
      <c r="AG40" s="34" t="str">
        <f t="shared" si="22"/>
        <v xml:space="preserve"> </v>
      </c>
      <c r="AH40" s="34" t="str">
        <f t="shared" si="23"/>
        <v xml:space="preserve"> </v>
      </c>
      <c r="AI40" s="34">
        <f t="shared" si="24"/>
        <v>7.04</v>
      </c>
      <c r="AJ40" s="34">
        <f t="shared" si="25"/>
        <v>72.64</v>
      </c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spans="1:52" ht="64" x14ac:dyDescent="0.2">
      <c r="A41" s="34">
        <v>28</v>
      </c>
      <c r="B41" s="34" t="s">
        <v>180</v>
      </c>
      <c r="C41" s="34">
        <v>120</v>
      </c>
      <c r="D41" s="34">
        <v>18</v>
      </c>
      <c r="E41" s="34">
        <v>18</v>
      </c>
      <c r="F41" s="34">
        <v>18</v>
      </c>
      <c r="G41" s="34">
        <v>1</v>
      </c>
      <c r="H41" s="34"/>
      <c r="I41" s="34">
        <v>1</v>
      </c>
      <c r="J41" s="34"/>
      <c r="K41" s="34"/>
      <c r="L41" s="34"/>
      <c r="M41" s="34"/>
      <c r="N41" s="34"/>
      <c r="O41" s="34">
        <v>1</v>
      </c>
      <c r="P41" s="34">
        <v>1</v>
      </c>
      <c r="Q41" s="34">
        <v>1</v>
      </c>
      <c r="R41" s="34"/>
      <c r="S41" s="34">
        <v>20</v>
      </c>
      <c r="T41" s="34">
        <v>5</v>
      </c>
      <c r="U41" s="34"/>
      <c r="V41" s="34"/>
      <c r="W41" s="51">
        <v>1</v>
      </c>
      <c r="X41" s="52">
        <f t="shared" si="13"/>
        <v>18</v>
      </c>
      <c r="Y41" s="34">
        <f t="shared" si="14"/>
        <v>18</v>
      </c>
      <c r="Z41" s="34">
        <f t="shared" si="15"/>
        <v>18</v>
      </c>
      <c r="AA41" s="34">
        <f t="shared" si="16"/>
        <v>6.6000000000000005</v>
      </c>
      <c r="AB41" s="34" t="str">
        <f t="shared" si="17"/>
        <v xml:space="preserve"> </v>
      </c>
      <c r="AC41" s="34">
        <f t="shared" si="18"/>
        <v>5</v>
      </c>
      <c r="AD41" s="34" t="str">
        <f t="shared" si="19"/>
        <v xml:space="preserve"> </v>
      </c>
      <c r="AE41" s="34" t="str">
        <f t="shared" si="20"/>
        <v xml:space="preserve"> </v>
      </c>
      <c r="AF41" s="34" t="str">
        <f t="shared" si="21"/>
        <v xml:space="preserve"> </v>
      </c>
      <c r="AG41" s="34" t="str">
        <f t="shared" si="22"/>
        <v xml:space="preserve"> </v>
      </c>
      <c r="AH41" s="34" t="str">
        <f t="shared" si="23"/>
        <v xml:space="preserve"> </v>
      </c>
      <c r="AI41" s="34">
        <f t="shared" si="24"/>
        <v>7.76</v>
      </c>
      <c r="AJ41" s="34">
        <f t="shared" si="25"/>
        <v>73.36</v>
      </c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spans="1:52" ht="48" x14ac:dyDescent="0.2">
      <c r="A42" s="34">
        <v>29</v>
      </c>
      <c r="B42" s="34" t="s">
        <v>181</v>
      </c>
      <c r="C42" s="34">
        <v>105</v>
      </c>
      <c r="D42" s="34">
        <v>28</v>
      </c>
      <c r="E42" s="34"/>
      <c r="F42" s="34">
        <v>28</v>
      </c>
      <c r="G42" s="34">
        <v>1</v>
      </c>
      <c r="H42" s="34"/>
      <c r="I42" s="34">
        <v>1</v>
      </c>
      <c r="J42" s="34"/>
      <c r="K42" s="34"/>
      <c r="L42" s="34"/>
      <c r="M42" s="34"/>
      <c r="N42" s="34"/>
      <c r="O42" s="34">
        <v>2</v>
      </c>
      <c r="P42" s="34">
        <v>2</v>
      </c>
      <c r="Q42" s="34">
        <v>2</v>
      </c>
      <c r="R42" s="34"/>
      <c r="S42" s="34">
        <v>51</v>
      </c>
      <c r="T42" s="34">
        <v>10</v>
      </c>
      <c r="U42" s="34"/>
      <c r="V42" s="34"/>
      <c r="W42" s="51">
        <v>1</v>
      </c>
      <c r="X42" s="52">
        <f t="shared" si="13"/>
        <v>28</v>
      </c>
      <c r="Y42" s="34" t="str">
        <f t="shared" si="14"/>
        <v xml:space="preserve">    </v>
      </c>
      <c r="Z42" s="34">
        <f t="shared" si="15"/>
        <v>56</v>
      </c>
      <c r="AA42" s="34">
        <f t="shared" si="16"/>
        <v>16.830000000000002</v>
      </c>
      <c r="AB42" s="34" t="str">
        <f t="shared" si="17"/>
        <v xml:space="preserve"> </v>
      </c>
      <c r="AC42" s="34">
        <f t="shared" si="18"/>
        <v>12.75</v>
      </c>
      <c r="AD42" s="34" t="str">
        <f t="shared" si="19"/>
        <v xml:space="preserve"> </v>
      </c>
      <c r="AE42" s="34" t="str">
        <f t="shared" si="20"/>
        <v xml:space="preserve"> </v>
      </c>
      <c r="AF42" s="34" t="str">
        <f t="shared" si="21"/>
        <v xml:space="preserve"> </v>
      </c>
      <c r="AG42" s="34" t="str">
        <f t="shared" si="22"/>
        <v xml:space="preserve"> </v>
      </c>
      <c r="AH42" s="34" t="str">
        <f t="shared" si="23"/>
        <v xml:space="preserve"> </v>
      </c>
      <c r="AI42" s="34">
        <f t="shared" si="24"/>
        <v>16.852</v>
      </c>
      <c r="AJ42" s="34">
        <f t="shared" si="25"/>
        <v>130.43199999999999</v>
      </c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spans="1:52" ht="64" x14ac:dyDescent="0.2">
      <c r="A43" s="34">
        <v>30</v>
      </c>
      <c r="B43" s="34" t="s">
        <v>182</v>
      </c>
      <c r="C43" s="34">
        <v>30</v>
      </c>
      <c r="D43" s="34"/>
      <c r="E43" s="34"/>
      <c r="F43" s="34"/>
      <c r="G43" s="34"/>
      <c r="H43" s="34"/>
      <c r="I43" s="34"/>
      <c r="J43" s="34"/>
      <c r="K43" s="34">
        <v>1</v>
      </c>
      <c r="L43" s="34"/>
      <c r="M43" s="34"/>
      <c r="N43" s="34"/>
      <c r="O43" s="34">
        <v>2</v>
      </c>
      <c r="P43" s="34">
        <v>2</v>
      </c>
      <c r="Q43" s="34">
        <v>2</v>
      </c>
      <c r="R43" s="34"/>
      <c r="S43" s="34">
        <v>46</v>
      </c>
      <c r="T43" s="34">
        <v>17</v>
      </c>
      <c r="U43" s="34"/>
      <c r="V43" s="34"/>
      <c r="W43" s="51">
        <v>1</v>
      </c>
      <c r="X43" s="52" t="str">
        <f t="shared" si="13"/>
        <v xml:space="preserve">    </v>
      </c>
      <c r="Y43" s="34" t="str">
        <f t="shared" si="14"/>
        <v xml:space="preserve">    </v>
      </c>
      <c r="Z43" s="34" t="str">
        <f t="shared" si="15"/>
        <v xml:space="preserve"> </v>
      </c>
      <c r="AA43" s="34" t="str">
        <f t="shared" si="16"/>
        <v xml:space="preserve">    </v>
      </c>
      <c r="AB43" s="34" t="str">
        <f t="shared" si="17"/>
        <v xml:space="preserve"> </v>
      </c>
      <c r="AC43" s="34" t="str">
        <f t="shared" si="18"/>
        <v xml:space="preserve">     </v>
      </c>
      <c r="AD43" s="34" t="str">
        <f t="shared" si="19"/>
        <v xml:space="preserve"> </v>
      </c>
      <c r="AE43" s="34">
        <f t="shared" si="20"/>
        <v>46</v>
      </c>
      <c r="AF43" s="34" t="str">
        <f t="shared" si="21"/>
        <v xml:space="preserve"> </v>
      </c>
      <c r="AG43" s="34" t="str">
        <f t="shared" si="22"/>
        <v xml:space="preserve"> </v>
      </c>
      <c r="AH43" s="34" t="str">
        <f t="shared" si="23"/>
        <v xml:space="preserve"> </v>
      </c>
      <c r="AI43" s="34">
        <f t="shared" si="24"/>
        <v>3.3119999999999998</v>
      </c>
      <c r="AJ43" s="34">
        <f t="shared" si="25"/>
        <v>49.311999999999998</v>
      </c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spans="1:52" ht="80" x14ac:dyDescent="0.2">
      <c r="A44" s="34">
        <v>31</v>
      </c>
      <c r="B44" s="34" t="s">
        <v>183</v>
      </c>
      <c r="C44" s="34">
        <v>60</v>
      </c>
      <c r="D44" s="34">
        <v>18</v>
      </c>
      <c r="E44" s="34"/>
      <c r="F44" s="34">
        <v>18</v>
      </c>
      <c r="G44" s="34"/>
      <c r="H44" s="34">
        <v>1</v>
      </c>
      <c r="I44" s="34"/>
      <c r="J44" s="34"/>
      <c r="K44" s="34"/>
      <c r="L44" s="34"/>
      <c r="M44" s="34"/>
      <c r="N44" s="34"/>
      <c r="O44" s="34">
        <v>2</v>
      </c>
      <c r="P44" s="34">
        <v>2</v>
      </c>
      <c r="Q44" s="34">
        <v>2</v>
      </c>
      <c r="R44" s="34"/>
      <c r="S44" s="34">
        <v>46</v>
      </c>
      <c r="T44" s="34">
        <v>17</v>
      </c>
      <c r="U44" s="34"/>
      <c r="V44" s="34"/>
      <c r="W44" s="51">
        <v>1</v>
      </c>
      <c r="X44" s="52">
        <f t="shared" si="13"/>
        <v>18</v>
      </c>
      <c r="Y44" s="34" t="str">
        <f t="shared" si="14"/>
        <v xml:space="preserve">    </v>
      </c>
      <c r="Z44" s="34">
        <f t="shared" si="15"/>
        <v>36</v>
      </c>
      <c r="AA44" s="34" t="str">
        <f t="shared" si="16"/>
        <v xml:space="preserve">    </v>
      </c>
      <c r="AB44" s="34">
        <f t="shared" si="17"/>
        <v>4</v>
      </c>
      <c r="AC44" s="34" t="str">
        <f t="shared" si="18"/>
        <v xml:space="preserve">     </v>
      </c>
      <c r="AD44" s="34" t="str">
        <f t="shared" si="19"/>
        <v xml:space="preserve"> </v>
      </c>
      <c r="AE44" s="34" t="str">
        <f t="shared" si="20"/>
        <v xml:space="preserve"> </v>
      </c>
      <c r="AF44" s="34" t="str">
        <f t="shared" si="21"/>
        <v xml:space="preserve"> </v>
      </c>
      <c r="AG44" s="34" t="str">
        <f t="shared" si="22"/>
        <v xml:space="preserve"> </v>
      </c>
      <c r="AH44" s="34" t="str">
        <f t="shared" si="23"/>
        <v xml:space="preserve"> </v>
      </c>
      <c r="AI44" s="34">
        <f t="shared" si="24"/>
        <v>6.6239999999999997</v>
      </c>
      <c r="AJ44" s="34">
        <f t="shared" si="25"/>
        <v>64.623999999999995</v>
      </c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spans="1:52" ht="48" x14ac:dyDescent="0.2">
      <c r="A45" s="34">
        <v>32</v>
      </c>
      <c r="B45" s="34" t="s">
        <v>184</v>
      </c>
      <c r="C45" s="34">
        <v>195</v>
      </c>
      <c r="D45" s="34">
        <v>36</v>
      </c>
      <c r="E45" s="34"/>
      <c r="F45" s="34">
        <v>28</v>
      </c>
      <c r="G45" s="34"/>
      <c r="H45" s="34">
        <v>1</v>
      </c>
      <c r="I45" s="34">
        <v>1</v>
      </c>
      <c r="J45" s="34"/>
      <c r="K45" s="34"/>
      <c r="L45" s="34"/>
      <c r="M45" s="34"/>
      <c r="N45" s="34"/>
      <c r="O45" s="34">
        <v>1</v>
      </c>
      <c r="P45" s="34">
        <v>1</v>
      </c>
      <c r="Q45" s="34">
        <v>1</v>
      </c>
      <c r="R45" s="34"/>
      <c r="S45" s="34">
        <v>16</v>
      </c>
      <c r="T45" s="34">
        <v>14</v>
      </c>
      <c r="U45" s="34"/>
      <c r="V45" s="34"/>
      <c r="W45" s="51">
        <v>1</v>
      </c>
      <c r="X45" s="52">
        <f t="shared" si="13"/>
        <v>36</v>
      </c>
      <c r="Y45" s="34" t="str">
        <f t="shared" si="14"/>
        <v xml:space="preserve">    </v>
      </c>
      <c r="Z45" s="34">
        <f t="shared" si="15"/>
        <v>28</v>
      </c>
      <c r="AA45" s="34" t="str">
        <f t="shared" si="16"/>
        <v xml:space="preserve">    </v>
      </c>
      <c r="AB45" s="34">
        <f t="shared" si="17"/>
        <v>2</v>
      </c>
      <c r="AC45" s="34">
        <f t="shared" si="18"/>
        <v>4</v>
      </c>
      <c r="AD45" s="34" t="str">
        <f t="shared" si="19"/>
        <v xml:space="preserve"> </v>
      </c>
      <c r="AE45" s="34" t="str">
        <f t="shared" si="20"/>
        <v xml:space="preserve"> </v>
      </c>
      <c r="AF45" s="34" t="str">
        <f t="shared" si="21"/>
        <v xml:space="preserve"> </v>
      </c>
      <c r="AG45" s="34" t="str">
        <f t="shared" si="22"/>
        <v xml:space="preserve"> </v>
      </c>
      <c r="AH45" s="34" t="str">
        <f t="shared" si="23"/>
        <v xml:space="preserve"> </v>
      </c>
      <c r="AI45" s="34">
        <f t="shared" si="24"/>
        <v>7.4879999999999995</v>
      </c>
      <c r="AJ45" s="34">
        <f t="shared" si="25"/>
        <v>77.488</v>
      </c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spans="1:52" ht="64" x14ac:dyDescent="0.2">
      <c r="A46" s="34">
        <v>33</v>
      </c>
      <c r="B46" s="34" t="s">
        <v>185</v>
      </c>
      <c r="C46" s="34">
        <v>60</v>
      </c>
      <c r="D46" s="34">
        <v>18</v>
      </c>
      <c r="E46" s="34"/>
      <c r="F46" s="34">
        <v>18</v>
      </c>
      <c r="G46" s="34"/>
      <c r="H46" s="34">
        <v>1</v>
      </c>
      <c r="I46" s="34"/>
      <c r="J46" s="34"/>
      <c r="K46" s="34"/>
      <c r="L46" s="34"/>
      <c r="M46" s="34"/>
      <c r="N46" s="34"/>
      <c r="O46" s="34">
        <v>1</v>
      </c>
      <c r="P46" s="34">
        <v>1</v>
      </c>
      <c r="Q46" s="34">
        <v>1</v>
      </c>
      <c r="R46" s="34"/>
      <c r="S46" s="34">
        <v>18</v>
      </c>
      <c r="T46" s="34">
        <v>2</v>
      </c>
      <c r="U46" s="34"/>
      <c r="V46" s="34"/>
      <c r="W46" s="51">
        <v>1</v>
      </c>
      <c r="X46" s="52">
        <f t="shared" si="13"/>
        <v>18</v>
      </c>
      <c r="Y46" s="34" t="str">
        <f t="shared" si="14"/>
        <v xml:space="preserve">    </v>
      </c>
      <c r="Z46" s="34">
        <f t="shared" si="15"/>
        <v>18</v>
      </c>
      <c r="AA46" s="34" t="str">
        <f t="shared" si="16"/>
        <v xml:space="preserve">    </v>
      </c>
      <c r="AB46" s="34">
        <f t="shared" si="17"/>
        <v>2</v>
      </c>
      <c r="AC46" s="34" t="str">
        <f t="shared" si="18"/>
        <v xml:space="preserve">     </v>
      </c>
      <c r="AD46" s="34" t="str">
        <f t="shared" si="19"/>
        <v xml:space="preserve"> </v>
      </c>
      <c r="AE46" s="34" t="str">
        <f t="shared" si="20"/>
        <v xml:space="preserve"> </v>
      </c>
      <c r="AF46" s="34" t="str">
        <f t="shared" si="21"/>
        <v xml:space="preserve"> </v>
      </c>
      <c r="AG46" s="34" t="str">
        <f t="shared" si="22"/>
        <v xml:space="preserve"> </v>
      </c>
      <c r="AH46" s="34" t="str">
        <f t="shared" si="23"/>
        <v xml:space="preserve"> </v>
      </c>
      <c r="AI46" s="34">
        <f t="shared" si="24"/>
        <v>2.5919999999999996</v>
      </c>
      <c r="AJ46" s="34">
        <f t="shared" si="25"/>
        <v>40.591999999999999</v>
      </c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spans="1:52" ht="64" x14ac:dyDescent="0.2">
      <c r="A47" s="34">
        <v>34</v>
      </c>
      <c r="B47" s="34" t="s">
        <v>186</v>
      </c>
      <c r="C47" s="34">
        <v>150</v>
      </c>
      <c r="D47" s="34">
        <v>36</v>
      </c>
      <c r="E47" s="34"/>
      <c r="F47" s="34">
        <v>36</v>
      </c>
      <c r="G47" s="34">
        <v>1</v>
      </c>
      <c r="H47" s="34"/>
      <c r="I47" s="34">
        <v>1</v>
      </c>
      <c r="J47" s="34"/>
      <c r="K47" s="34"/>
      <c r="L47" s="34"/>
      <c r="M47" s="34"/>
      <c r="N47" s="34"/>
      <c r="O47" s="34">
        <v>2</v>
      </c>
      <c r="P47" s="34">
        <v>2</v>
      </c>
      <c r="Q47" s="34">
        <v>2</v>
      </c>
      <c r="R47" s="34"/>
      <c r="S47" s="34">
        <v>50</v>
      </c>
      <c r="T47" s="34">
        <v>14</v>
      </c>
      <c r="U47" s="34"/>
      <c r="V47" s="34"/>
      <c r="W47" s="51">
        <v>1</v>
      </c>
      <c r="X47" s="52">
        <f t="shared" si="13"/>
        <v>36</v>
      </c>
      <c r="Y47" s="34" t="str">
        <f t="shared" si="14"/>
        <v xml:space="preserve">    </v>
      </c>
      <c r="Z47" s="34">
        <f t="shared" si="15"/>
        <v>72</v>
      </c>
      <c r="AA47" s="34">
        <f t="shared" si="16"/>
        <v>16.5</v>
      </c>
      <c r="AB47" s="34" t="str">
        <f t="shared" si="17"/>
        <v xml:space="preserve"> </v>
      </c>
      <c r="AC47" s="34">
        <f t="shared" si="18"/>
        <v>12.5</v>
      </c>
      <c r="AD47" s="34" t="str">
        <f t="shared" si="19"/>
        <v xml:space="preserve"> </v>
      </c>
      <c r="AE47" s="34" t="str">
        <f t="shared" si="20"/>
        <v xml:space="preserve"> </v>
      </c>
      <c r="AF47" s="34" t="str">
        <f t="shared" si="21"/>
        <v xml:space="preserve"> </v>
      </c>
      <c r="AG47" s="34" t="str">
        <f t="shared" si="22"/>
        <v xml:space="preserve"> </v>
      </c>
      <c r="AH47" s="34" t="str">
        <f t="shared" si="23"/>
        <v xml:space="preserve"> </v>
      </c>
      <c r="AI47" s="34">
        <f t="shared" si="24"/>
        <v>22</v>
      </c>
      <c r="AJ47" s="34">
        <f t="shared" si="25"/>
        <v>159</v>
      </c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spans="1:52" ht="48" x14ac:dyDescent="0.2">
      <c r="A48" s="34">
        <v>35</v>
      </c>
      <c r="B48" s="34" t="s">
        <v>187</v>
      </c>
      <c r="C48" s="34">
        <v>75</v>
      </c>
      <c r="D48" s="34">
        <v>18</v>
      </c>
      <c r="E48" s="34"/>
      <c r="F48" s="34">
        <v>18</v>
      </c>
      <c r="G48" s="34"/>
      <c r="H48" s="34">
        <v>1</v>
      </c>
      <c r="I48" s="34">
        <v>1</v>
      </c>
      <c r="J48" s="34"/>
      <c r="K48" s="34"/>
      <c r="L48" s="34"/>
      <c r="M48" s="34"/>
      <c r="N48" s="34"/>
      <c r="O48" s="34">
        <v>2</v>
      </c>
      <c r="P48" s="34">
        <v>2</v>
      </c>
      <c r="Q48" s="34">
        <v>2</v>
      </c>
      <c r="R48" s="34"/>
      <c r="S48" s="34">
        <v>51</v>
      </c>
      <c r="T48" s="34">
        <v>10</v>
      </c>
      <c r="U48" s="34"/>
      <c r="V48" s="34"/>
      <c r="W48" s="51">
        <v>1</v>
      </c>
      <c r="X48" s="52">
        <f t="shared" si="13"/>
        <v>18</v>
      </c>
      <c r="Y48" s="34" t="str">
        <f t="shared" si="14"/>
        <v xml:space="preserve">    </v>
      </c>
      <c r="Z48" s="34">
        <f t="shared" si="15"/>
        <v>36</v>
      </c>
      <c r="AA48" s="34" t="str">
        <f t="shared" si="16"/>
        <v xml:space="preserve">    </v>
      </c>
      <c r="AB48" s="34">
        <f t="shared" si="17"/>
        <v>4</v>
      </c>
      <c r="AC48" s="34">
        <f t="shared" si="18"/>
        <v>12.75</v>
      </c>
      <c r="AD48" s="34" t="str">
        <f t="shared" si="19"/>
        <v xml:space="preserve"> </v>
      </c>
      <c r="AE48" s="34" t="str">
        <f t="shared" si="20"/>
        <v xml:space="preserve"> </v>
      </c>
      <c r="AF48" s="34" t="str">
        <f t="shared" si="21"/>
        <v xml:space="preserve"> </v>
      </c>
      <c r="AG48" s="34" t="str">
        <f t="shared" si="22"/>
        <v xml:space="preserve"> </v>
      </c>
      <c r="AH48" s="34" t="str">
        <f t="shared" si="23"/>
        <v xml:space="preserve"> </v>
      </c>
      <c r="AI48" s="34">
        <f t="shared" si="24"/>
        <v>9.18</v>
      </c>
      <c r="AJ48" s="34">
        <f t="shared" si="25"/>
        <v>79.930000000000007</v>
      </c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spans="1:52" ht="48" x14ac:dyDescent="0.2">
      <c r="A49" s="34">
        <v>36</v>
      </c>
      <c r="B49" s="34" t="s">
        <v>188</v>
      </c>
      <c r="C49" s="34">
        <v>105</v>
      </c>
      <c r="D49" s="34">
        <v>28</v>
      </c>
      <c r="E49" s="34"/>
      <c r="F49" s="34">
        <v>28</v>
      </c>
      <c r="G49" s="34"/>
      <c r="H49" s="34">
        <v>1</v>
      </c>
      <c r="I49" s="34">
        <v>1</v>
      </c>
      <c r="J49" s="34"/>
      <c r="K49" s="34"/>
      <c r="L49" s="34"/>
      <c r="M49" s="34"/>
      <c r="N49" s="34"/>
      <c r="O49" s="34">
        <v>2</v>
      </c>
      <c r="P49" s="34">
        <v>2</v>
      </c>
      <c r="Q49" s="34">
        <v>2</v>
      </c>
      <c r="R49" s="34"/>
      <c r="S49" s="34">
        <v>51</v>
      </c>
      <c r="T49" s="34">
        <v>10</v>
      </c>
      <c r="U49" s="34"/>
      <c r="V49" s="34"/>
      <c r="W49" s="51">
        <v>1</v>
      </c>
      <c r="X49" s="52">
        <f t="shared" si="13"/>
        <v>28</v>
      </c>
      <c r="Y49" s="34" t="str">
        <f t="shared" si="14"/>
        <v xml:space="preserve">    </v>
      </c>
      <c r="Z49" s="34">
        <f t="shared" si="15"/>
        <v>56</v>
      </c>
      <c r="AA49" s="34" t="str">
        <f t="shared" si="16"/>
        <v xml:space="preserve">    </v>
      </c>
      <c r="AB49" s="34">
        <f t="shared" si="17"/>
        <v>4</v>
      </c>
      <c r="AC49" s="34">
        <f t="shared" si="18"/>
        <v>12.75</v>
      </c>
      <c r="AD49" s="34" t="str">
        <f t="shared" si="19"/>
        <v xml:space="preserve"> </v>
      </c>
      <c r="AE49" s="34" t="str">
        <f t="shared" si="20"/>
        <v xml:space="preserve"> </v>
      </c>
      <c r="AF49" s="34" t="str">
        <f t="shared" si="21"/>
        <v xml:space="preserve"> </v>
      </c>
      <c r="AG49" s="34" t="str">
        <f t="shared" si="22"/>
        <v xml:space="preserve"> </v>
      </c>
      <c r="AH49" s="34" t="str">
        <f t="shared" si="23"/>
        <v xml:space="preserve"> </v>
      </c>
      <c r="AI49" s="34">
        <f t="shared" si="24"/>
        <v>12.852</v>
      </c>
      <c r="AJ49" s="34">
        <f t="shared" si="25"/>
        <v>113.602</v>
      </c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spans="1:52" ht="48" x14ac:dyDescent="0.2">
      <c r="A50" s="34">
        <v>37</v>
      </c>
      <c r="B50" s="34" t="s">
        <v>189</v>
      </c>
      <c r="C50" s="34">
        <v>165</v>
      </c>
      <c r="D50" s="34">
        <v>36</v>
      </c>
      <c r="E50" s="34"/>
      <c r="F50" s="34">
        <v>18</v>
      </c>
      <c r="G50" s="34"/>
      <c r="H50" s="34">
        <v>1</v>
      </c>
      <c r="I50" s="34">
        <v>1</v>
      </c>
      <c r="J50" s="34"/>
      <c r="K50" s="34"/>
      <c r="L50" s="34"/>
      <c r="M50" s="34">
        <v>1</v>
      </c>
      <c r="N50" s="34"/>
      <c r="O50" s="34"/>
      <c r="P50" s="34"/>
      <c r="Q50" s="34"/>
      <c r="R50" s="34">
        <v>2</v>
      </c>
      <c r="S50" s="34"/>
      <c r="T50" s="34"/>
      <c r="U50" s="34">
        <v>16</v>
      </c>
      <c r="V50" s="34">
        <v>31</v>
      </c>
      <c r="W50" s="51"/>
      <c r="X50" s="52" t="str">
        <f t="shared" si="13"/>
        <v xml:space="preserve">    </v>
      </c>
      <c r="Y50" s="34" t="str">
        <f t="shared" si="14"/>
        <v xml:space="preserve">    </v>
      </c>
      <c r="Z50" s="34" t="str">
        <f t="shared" si="15"/>
        <v xml:space="preserve"> </v>
      </c>
      <c r="AA50" s="34" t="str">
        <f t="shared" si="16"/>
        <v xml:space="preserve">    </v>
      </c>
      <c r="AB50" s="34" t="str">
        <f t="shared" si="17"/>
        <v xml:space="preserve"> </v>
      </c>
      <c r="AC50" s="34">
        <f t="shared" si="18"/>
        <v>4</v>
      </c>
      <c r="AD50" s="34" t="str">
        <f t="shared" si="19"/>
        <v xml:space="preserve"> </v>
      </c>
      <c r="AE50" s="34" t="str">
        <f t="shared" si="20"/>
        <v xml:space="preserve"> </v>
      </c>
      <c r="AF50" s="34" t="str">
        <f t="shared" si="21"/>
        <v xml:space="preserve"> </v>
      </c>
      <c r="AG50" s="34">
        <f t="shared" si="22"/>
        <v>5.28</v>
      </c>
      <c r="AH50" s="34" t="str">
        <f t="shared" si="23"/>
        <v xml:space="preserve"> </v>
      </c>
      <c r="AI50" s="34">
        <f t="shared" si="24"/>
        <v>6.3360000000000003</v>
      </c>
      <c r="AJ50" s="34">
        <f t="shared" si="25"/>
        <v>15.616000000000001</v>
      </c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spans="1:52" ht="80" x14ac:dyDescent="0.2">
      <c r="A51" s="34">
        <v>38</v>
      </c>
      <c r="B51" s="34" t="s">
        <v>190</v>
      </c>
      <c r="C51" s="34">
        <v>90</v>
      </c>
      <c r="D51" s="34">
        <v>36</v>
      </c>
      <c r="E51" s="34"/>
      <c r="F51" s="34">
        <v>18</v>
      </c>
      <c r="G51" s="34"/>
      <c r="H51" s="34">
        <v>1</v>
      </c>
      <c r="I51" s="34">
        <v>1</v>
      </c>
      <c r="J51" s="34"/>
      <c r="K51" s="34"/>
      <c r="L51" s="34"/>
      <c r="M51" s="34"/>
      <c r="N51" s="34"/>
      <c r="O51" s="34">
        <v>1</v>
      </c>
      <c r="P51" s="34">
        <v>1</v>
      </c>
      <c r="Q51" s="34">
        <v>1</v>
      </c>
      <c r="R51" s="34"/>
      <c r="S51" s="34">
        <v>20</v>
      </c>
      <c r="T51" s="34">
        <v>5</v>
      </c>
      <c r="U51" s="34"/>
      <c r="V51" s="34"/>
      <c r="W51" s="51">
        <v>1</v>
      </c>
      <c r="X51" s="52">
        <f t="shared" si="13"/>
        <v>36</v>
      </c>
      <c r="Y51" s="34" t="str">
        <f t="shared" si="14"/>
        <v xml:space="preserve">    </v>
      </c>
      <c r="Z51" s="34">
        <f t="shared" si="15"/>
        <v>18</v>
      </c>
      <c r="AA51" s="34" t="str">
        <f t="shared" si="16"/>
        <v xml:space="preserve">    </v>
      </c>
      <c r="AB51" s="34">
        <f t="shared" si="17"/>
        <v>2</v>
      </c>
      <c r="AC51" s="34">
        <f t="shared" si="18"/>
        <v>5</v>
      </c>
      <c r="AD51" s="34" t="str">
        <f t="shared" si="19"/>
        <v xml:space="preserve"> </v>
      </c>
      <c r="AE51" s="34" t="str">
        <f t="shared" si="20"/>
        <v xml:space="preserve"> </v>
      </c>
      <c r="AF51" s="34" t="str">
        <f t="shared" si="21"/>
        <v xml:space="preserve"> </v>
      </c>
      <c r="AG51" s="34" t="str">
        <f t="shared" si="22"/>
        <v xml:space="preserve"> </v>
      </c>
      <c r="AH51" s="34" t="str">
        <f t="shared" si="23"/>
        <v xml:space="preserve"> </v>
      </c>
      <c r="AI51" s="34">
        <f t="shared" si="24"/>
        <v>4.3199999999999994</v>
      </c>
      <c r="AJ51" s="34">
        <f t="shared" si="25"/>
        <v>65.319999999999993</v>
      </c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spans="1:52" ht="80" x14ac:dyDescent="0.2">
      <c r="A52" s="34">
        <v>39</v>
      </c>
      <c r="B52" s="34" t="s">
        <v>191</v>
      </c>
      <c r="C52" s="34">
        <v>120</v>
      </c>
      <c r="D52" s="34">
        <v>36</v>
      </c>
      <c r="E52" s="34"/>
      <c r="F52" s="34">
        <v>18</v>
      </c>
      <c r="G52" s="34"/>
      <c r="H52" s="34">
        <v>1</v>
      </c>
      <c r="I52" s="34">
        <v>1</v>
      </c>
      <c r="J52" s="34"/>
      <c r="K52" s="34"/>
      <c r="L52" s="34"/>
      <c r="M52" s="34"/>
      <c r="N52" s="34"/>
      <c r="O52" s="34">
        <v>1</v>
      </c>
      <c r="P52" s="34">
        <v>1</v>
      </c>
      <c r="Q52" s="34">
        <v>1</v>
      </c>
      <c r="R52" s="34"/>
      <c r="S52" s="34">
        <v>20</v>
      </c>
      <c r="T52" s="34">
        <v>5</v>
      </c>
      <c r="U52" s="34"/>
      <c r="V52" s="34"/>
      <c r="W52" s="51">
        <v>1</v>
      </c>
      <c r="X52" s="52">
        <f t="shared" si="13"/>
        <v>36</v>
      </c>
      <c r="Y52" s="34" t="str">
        <f t="shared" si="14"/>
        <v xml:space="preserve">    </v>
      </c>
      <c r="Z52" s="34">
        <f t="shared" si="15"/>
        <v>18</v>
      </c>
      <c r="AA52" s="34" t="str">
        <f t="shared" si="16"/>
        <v xml:space="preserve">    </v>
      </c>
      <c r="AB52" s="34">
        <f t="shared" si="17"/>
        <v>2</v>
      </c>
      <c r="AC52" s="34">
        <f t="shared" si="18"/>
        <v>5</v>
      </c>
      <c r="AD52" s="34" t="str">
        <f t="shared" si="19"/>
        <v xml:space="preserve"> </v>
      </c>
      <c r="AE52" s="34" t="str">
        <f t="shared" si="20"/>
        <v xml:space="preserve"> </v>
      </c>
      <c r="AF52" s="34" t="str">
        <f t="shared" si="21"/>
        <v xml:space="preserve"> </v>
      </c>
      <c r="AG52" s="34" t="str">
        <f t="shared" si="22"/>
        <v xml:space="preserve"> </v>
      </c>
      <c r="AH52" s="34" t="str">
        <f t="shared" si="23"/>
        <v xml:space="preserve"> </v>
      </c>
      <c r="AI52" s="34">
        <f t="shared" si="24"/>
        <v>5.76</v>
      </c>
      <c r="AJ52" s="34">
        <f t="shared" si="25"/>
        <v>66.760000000000005</v>
      </c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spans="1:52" ht="96" x14ac:dyDescent="0.2">
      <c r="A53" s="34">
        <v>40</v>
      </c>
      <c r="B53" s="34" t="s">
        <v>192</v>
      </c>
      <c r="C53" s="34">
        <v>120</v>
      </c>
      <c r="D53" s="34">
        <v>28</v>
      </c>
      <c r="E53" s="34"/>
      <c r="F53" s="34">
        <v>18</v>
      </c>
      <c r="G53" s="34">
        <v>1</v>
      </c>
      <c r="H53" s="34"/>
      <c r="I53" s="34"/>
      <c r="J53" s="34"/>
      <c r="K53" s="34"/>
      <c r="L53" s="34">
        <v>1</v>
      </c>
      <c r="M53" s="34"/>
      <c r="N53" s="34"/>
      <c r="O53" s="34">
        <v>3</v>
      </c>
      <c r="P53" s="34">
        <v>3</v>
      </c>
      <c r="Q53" s="34">
        <v>3</v>
      </c>
      <c r="R53" s="34"/>
      <c r="S53" s="34">
        <v>69</v>
      </c>
      <c r="T53" s="34">
        <v>28</v>
      </c>
      <c r="U53" s="34"/>
      <c r="V53" s="34"/>
      <c r="W53" s="51">
        <v>1</v>
      </c>
      <c r="X53" s="52">
        <f t="shared" si="13"/>
        <v>28</v>
      </c>
      <c r="Y53" s="34" t="str">
        <f t="shared" si="14"/>
        <v xml:space="preserve">    </v>
      </c>
      <c r="Z53" s="34">
        <f t="shared" si="15"/>
        <v>54</v>
      </c>
      <c r="AA53" s="34">
        <f t="shared" si="16"/>
        <v>22.77</v>
      </c>
      <c r="AB53" s="34" t="str">
        <f t="shared" si="17"/>
        <v xml:space="preserve"> </v>
      </c>
      <c r="AC53" s="34" t="str">
        <f t="shared" si="18"/>
        <v xml:space="preserve">     </v>
      </c>
      <c r="AD53" s="34" t="str">
        <f t="shared" si="19"/>
        <v xml:space="preserve"> </v>
      </c>
      <c r="AE53" s="34" t="str">
        <f t="shared" si="20"/>
        <v xml:space="preserve"> </v>
      </c>
      <c r="AF53" s="34">
        <f t="shared" si="21"/>
        <v>34.5</v>
      </c>
      <c r="AG53" s="34" t="str">
        <f t="shared" si="22"/>
        <v xml:space="preserve"> </v>
      </c>
      <c r="AH53" s="34" t="str">
        <f t="shared" si="23"/>
        <v xml:space="preserve"> </v>
      </c>
      <c r="AI53" s="34">
        <f t="shared" si="24"/>
        <v>25.871999999999996</v>
      </c>
      <c r="AJ53" s="34">
        <f t="shared" si="25"/>
        <v>165.14199999999997</v>
      </c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spans="1:52" ht="80" x14ac:dyDescent="0.2">
      <c r="A54" s="34">
        <v>41</v>
      </c>
      <c r="B54" s="34" t="s">
        <v>193</v>
      </c>
      <c r="C54" s="34">
        <v>45</v>
      </c>
      <c r="D54" s="34"/>
      <c r="E54" s="34"/>
      <c r="F54" s="34"/>
      <c r="G54" s="34"/>
      <c r="H54" s="34"/>
      <c r="I54" s="34"/>
      <c r="J54" s="34">
        <v>1</v>
      </c>
      <c r="K54" s="34"/>
      <c r="L54" s="34"/>
      <c r="M54" s="34"/>
      <c r="N54" s="34"/>
      <c r="O54" s="34">
        <v>3</v>
      </c>
      <c r="P54" s="34">
        <v>3</v>
      </c>
      <c r="Q54" s="34">
        <v>3</v>
      </c>
      <c r="R54" s="34"/>
      <c r="S54" s="34">
        <v>69</v>
      </c>
      <c r="T54" s="34">
        <v>28</v>
      </c>
      <c r="U54" s="34"/>
      <c r="V54" s="34"/>
      <c r="W54" s="51">
        <v>1</v>
      </c>
      <c r="X54" s="52" t="str">
        <f t="shared" si="13"/>
        <v xml:space="preserve">    </v>
      </c>
      <c r="Y54" s="34" t="str">
        <f t="shared" si="14"/>
        <v xml:space="preserve">    </v>
      </c>
      <c r="Z54" s="34" t="str">
        <f t="shared" si="15"/>
        <v xml:space="preserve"> </v>
      </c>
      <c r="AA54" s="34" t="str">
        <f t="shared" si="16"/>
        <v xml:space="preserve">    </v>
      </c>
      <c r="AB54" s="34" t="str">
        <f t="shared" si="17"/>
        <v xml:space="preserve"> </v>
      </c>
      <c r="AC54" s="34" t="str">
        <f t="shared" si="18"/>
        <v xml:space="preserve">     </v>
      </c>
      <c r="AD54" s="34">
        <f t="shared" si="19"/>
        <v>69</v>
      </c>
      <c r="AE54" s="34" t="str">
        <f t="shared" si="20"/>
        <v xml:space="preserve"> </v>
      </c>
      <c r="AF54" s="34" t="str">
        <f t="shared" si="21"/>
        <v xml:space="preserve"> </v>
      </c>
      <c r="AG54" s="34" t="str">
        <f t="shared" si="22"/>
        <v xml:space="preserve"> </v>
      </c>
      <c r="AH54" s="34" t="str">
        <f t="shared" si="23"/>
        <v xml:space="preserve"> </v>
      </c>
      <c r="AI54" s="34">
        <f t="shared" si="24"/>
        <v>7.4519999999999991</v>
      </c>
      <c r="AJ54" s="34">
        <f t="shared" si="25"/>
        <v>76.451999999999998</v>
      </c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spans="1:52" ht="80" x14ac:dyDescent="0.2">
      <c r="A55" s="34">
        <v>42</v>
      </c>
      <c r="B55" s="34" t="s">
        <v>194</v>
      </c>
      <c r="C55" s="34">
        <v>135</v>
      </c>
      <c r="D55" s="34">
        <v>28</v>
      </c>
      <c r="E55" s="34"/>
      <c r="F55" s="34">
        <v>28</v>
      </c>
      <c r="G55" s="34">
        <v>1</v>
      </c>
      <c r="H55" s="34"/>
      <c r="I55" s="34"/>
      <c r="J55" s="34"/>
      <c r="K55" s="34"/>
      <c r="L55" s="34"/>
      <c r="M55" s="34"/>
      <c r="N55" s="34"/>
      <c r="O55" s="34">
        <v>3</v>
      </c>
      <c r="P55" s="34">
        <v>3</v>
      </c>
      <c r="Q55" s="34">
        <v>3</v>
      </c>
      <c r="R55" s="34"/>
      <c r="S55" s="34">
        <v>69</v>
      </c>
      <c r="T55" s="34">
        <v>28</v>
      </c>
      <c r="U55" s="34"/>
      <c r="V55" s="34"/>
      <c r="W55" s="51">
        <v>1</v>
      </c>
      <c r="X55" s="52">
        <f t="shared" si="13"/>
        <v>28</v>
      </c>
      <c r="Y55" s="34" t="str">
        <f t="shared" si="14"/>
        <v xml:space="preserve">    </v>
      </c>
      <c r="Z55" s="34">
        <f t="shared" si="15"/>
        <v>84</v>
      </c>
      <c r="AA55" s="34">
        <f t="shared" si="16"/>
        <v>22.77</v>
      </c>
      <c r="AB55" s="34" t="str">
        <f t="shared" si="17"/>
        <v xml:space="preserve"> </v>
      </c>
      <c r="AC55" s="34" t="str">
        <f t="shared" si="18"/>
        <v xml:space="preserve">     </v>
      </c>
      <c r="AD55" s="34" t="str">
        <f t="shared" si="19"/>
        <v xml:space="preserve"> </v>
      </c>
      <c r="AE55" s="34" t="str">
        <f t="shared" si="20"/>
        <v xml:space="preserve"> </v>
      </c>
      <c r="AF55" s="34" t="str">
        <f t="shared" si="21"/>
        <v xml:space="preserve"> </v>
      </c>
      <c r="AG55" s="34" t="str">
        <f t="shared" si="22"/>
        <v xml:space="preserve"> </v>
      </c>
      <c r="AH55" s="34" t="str">
        <f t="shared" si="23"/>
        <v xml:space="preserve"> </v>
      </c>
      <c r="AI55" s="34">
        <f t="shared" si="24"/>
        <v>28.355999999999998</v>
      </c>
      <c r="AJ55" s="34">
        <f t="shared" si="25"/>
        <v>163.126</v>
      </c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spans="1:52" ht="96" x14ac:dyDescent="0.2">
      <c r="A56" s="34">
        <v>43</v>
      </c>
      <c r="B56" s="34" t="s">
        <v>195</v>
      </c>
      <c r="C56" s="34">
        <v>75</v>
      </c>
      <c r="D56" s="34">
        <v>18</v>
      </c>
      <c r="E56" s="34"/>
      <c r="F56" s="34">
        <v>18</v>
      </c>
      <c r="G56" s="34">
        <v>1</v>
      </c>
      <c r="H56" s="34"/>
      <c r="I56" s="34">
        <v>1</v>
      </c>
      <c r="J56" s="34"/>
      <c r="K56" s="34"/>
      <c r="L56" s="34"/>
      <c r="M56" s="34"/>
      <c r="N56" s="34"/>
      <c r="O56" s="34">
        <v>1</v>
      </c>
      <c r="P56" s="34">
        <v>1</v>
      </c>
      <c r="Q56" s="34">
        <v>1</v>
      </c>
      <c r="R56" s="34"/>
      <c r="S56" s="34">
        <v>20</v>
      </c>
      <c r="T56" s="34">
        <v>5</v>
      </c>
      <c r="U56" s="34"/>
      <c r="V56" s="34"/>
      <c r="W56" s="51">
        <v>1</v>
      </c>
      <c r="X56" s="52">
        <f t="shared" si="13"/>
        <v>18</v>
      </c>
      <c r="Y56" s="34" t="str">
        <f t="shared" si="14"/>
        <v xml:space="preserve">    </v>
      </c>
      <c r="Z56" s="34">
        <f t="shared" si="15"/>
        <v>18</v>
      </c>
      <c r="AA56" s="34">
        <f t="shared" si="16"/>
        <v>6.6000000000000005</v>
      </c>
      <c r="AB56" s="34" t="str">
        <f t="shared" si="17"/>
        <v xml:space="preserve"> </v>
      </c>
      <c r="AC56" s="34">
        <f t="shared" si="18"/>
        <v>5</v>
      </c>
      <c r="AD56" s="34" t="str">
        <f t="shared" si="19"/>
        <v xml:space="preserve"> </v>
      </c>
      <c r="AE56" s="34" t="str">
        <f t="shared" si="20"/>
        <v xml:space="preserve"> </v>
      </c>
      <c r="AF56" s="34" t="str">
        <f t="shared" si="21"/>
        <v xml:space="preserve"> </v>
      </c>
      <c r="AG56" s="34" t="str">
        <f t="shared" si="22"/>
        <v xml:space="preserve"> </v>
      </c>
      <c r="AH56" s="34" t="str">
        <f t="shared" si="23"/>
        <v xml:space="preserve"> </v>
      </c>
      <c r="AI56" s="34">
        <f t="shared" si="24"/>
        <v>5.6</v>
      </c>
      <c r="AJ56" s="34">
        <f t="shared" si="25"/>
        <v>53.2</v>
      </c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spans="1:52" ht="96" x14ac:dyDescent="0.2">
      <c r="A57" s="34">
        <v>44</v>
      </c>
      <c r="B57" s="34" t="s">
        <v>196</v>
      </c>
      <c r="C57" s="34">
        <v>75</v>
      </c>
      <c r="D57" s="34">
        <v>18</v>
      </c>
      <c r="E57" s="34"/>
      <c r="F57" s="34">
        <v>18</v>
      </c>
      <c r="G57" s="34">
        <v>1</v>
      </c>
      <c r="H57" s="34"/>
      <c r="I57" s="34">
        <v>1</v>
      </c>
      <c r="J57" s="34"/>
      <c r="K57" s="34"/>
      <c r="L57" s="34"/>
      <c r="M57" s="34"/>
      <c r="N57" s="34"/>
      <c r="O57" s="34">
        <v>1</v>
      </c>
      <c r="P57" s="34">
        <v>1</v>
      </c>
      <c r="Q57" s="34">
        <v>1</v>
      </c>
      <c r="R57" s="34"/>
      <c r="S57" s="34">
        <v>20</v>
      </c>
      <c r="T57" s="34">
        <v>5</v>
      </c>
      <c r="U57" s="34"/>
      <c r="V57" s="34"/>
      <c r="W57" s="51">
        <v>1</v>
      </c>
      <c r="X57" s="52">
        <f t="shared" si="13"/>
        <v>18</v>
      </c>
      <c r="Y57" s="34" t="str">
        <f t="shared" si="14"/>
        <v xml:space="preserve">    </v>
      </c>
      <c r="Z57" s="34">
        <f t="shared" si="15"/>
        <v>18</v>
      </c>
      <c r="AA57" s="34">
        <f t="shared" si="16"/>
        <v>6.6000000000000005</v>
      </c>
      <c r="AB57" s="34" t="str">
        <f t="shared" si="17"/>
        <v xml:space="preserve"> </v>
      </c>
      <c r="AC57" s="34">
        <f t="shared" si="18"/>
        <v>5</v>
      </c>
      <c r="AD57" s="34" t="str">
        <f t="shared" si="19"/>
        <v xml:space="preserve"> </v>
      </c>
      <c r="AE57" s="34" t="str">
        <f t="shared" si="20"/>
        <v xml:space="preserve"> </v>
      </c>
      <c r="AF57" s="34" t="str">
        <f t="shared" si="21"/>
        <v xml:space="preserve"> </v>
      </c>
      <c r="AG57" s="34" t="str">
        <f t="shared" si="22"/>
        <v xml:space="preserve"> </v>
      </c>
      <c r="AH57" s="34" t="str">
        <f t="shared" si="23"/>
        <v xml:space="preserve"> </v>
      </c>
      <c r="AI57" s="34">
        <f t="shared" si="24"/>
        <v>5.6</v>
      </c>
      <c r="AJ57" s="34">
        <f t="shared" si="25"/>
        <v>53.2</v>
      </c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spans="1:52" ht="64" x14ac:dyDescent="0.2">
      <c r="A58" s="34">
        <v>45</v>
      </c>
      <c r="B58" s="34" t="s">
        <v>197</v>
      </c>
      <c r="C58" s="34">
        <v>30</v>
      </c>
      <c r="D58" s="34"/>
      <c r="E58" s="34"/>
      <c r="F58" s="34"/>
      <c r="G58" s="34"/>
      <c r="H58" s="34"/>
      <c r="I58" s="34"/>
      <c r="J58" s="34"/>
      <c r="K58" s="34">
        <v>1</v>
      </c>
      <c r="L58" s="34"/>
      <c r="M58" s="34"/>
      <c r="N58" s="34"/>
      <c r="O58" s="34">
        <v>1</v>
      </c>
      <c r="P58" s="34">
        <v>1</v>
      </c>
      <c r="Q58" s="34">
        <v>1</v>
      </c>
      <c r="R58" s="34"/>
      <c r="S58" s="34">
        <v>20</v>
      </c>
      <c r="T58" s="34">
        <v>5</v>
      </c>
      <c r="U58" s="34"/>
      <c r="V58" s="34"/>
      <c r="W58" s="51">
        <v>1</v>
      </c>
      <c r="X58" s="52" t="str">
        <f t="shared" si="13"/>
        <v xml:space="preserve">    </v>
      </c>
      <c r="Y58" s="34" t="str">
        <f t="shared" si="14"/>
        <v xml:space="preserve">    </v>
      </c>
      <c r="Z58" s="34" t="str">
        <f t="shared" si="15"/>
        <v xml:space="preserve"> </v>
      </c>
      <c r="AA58" s="34" t="str">
        <f t="shared" si="16"/>
        <v xml:space="preserve">    </v>
      </c>
      <c r="AB58" s="34" t="str">
        <f t="shared" si="17"/>
        <v xml:space="preserve"> </v>
      </c>
      <c r="AC58" s="34" t="str">
        <f t="shared" si="18"/>
        <v xml:space="preserve">     </v>
      </c>
      <c r="AD58" s="34" t="str">
        <f t="shared" si="19"/>
        <v xml:space="preserve"> </v>
      </c>
      <c r="AE58" s="34">
        <f t="shared" si="20"/>
        <v>20</v>
      </c>
      <c r="AF58" s="34" t="str">
        <f t="shared" si="21"/>
        <v xml:space="preserve"> </v>
      </c>
      <c r="AG58" s="34" t="str">
        <f t="shared" si="22"/>
        <v xml:space="preserve"> </v>
      </c>
      <c r="AH58" s="34" t="str">
        <f t="shared" si="23"/>
        <v xml:space="preserve"> </v>
      </c>
      <c r="AI58" s="34">
        <f t="shared" si="24"/>
        <v>1.44</v>
      </c>
      <c r="AJ58" s="34">
        <f t="shared" si="25"/>
        <v>21.44</v>
      </c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spans="1:52" ht="64" x14ac:dyDescent="0.2">
      <c r="A59" s="34">
        <v>46</v>
      </c>
      <c r="B59" s="34" t="s">
        <v>198</v>
      </c>
      <c r="C59" s="34">
        <v>30</v>
      </c>
      <c r="D59" s="34"/>
      <c r="E59" s="34"/>
      <c r="F59" s="34"/>
      <c r="G59" s="34"/>
      <c r="H59" s="34"/>
      <c r="I59" s="34"/>
      <c r="J59" s="34"/>
      <c r="K59" s="34">
        <v>1</v>
      </c>
      <c r="L59" s="34"/>
      <c r="M59" s="34"/>
      <c r="N59" s="34"/>
      <c r="O59" s="34">
        <v>1</v>
      </c>
      <c r="P59" s="34">
        <v>1</v>
      </c>
      <c r="Q59" s="34">
        <v>1</v>
      </c>
      <c r="R59" s="34"/>
      <c r="S59" s="34">
        <v>20</v>
      </c>
      <c r="T59" s="34">
        <v>5</v>
      </c>
      <c r="U59" s="34"/>
      <c r="V59" s="34"/>
      <c r="W59" s="51">
        <v>1</v>
      </c>
      <c r="X59" s="52" t="str">
        <f t="shared" si="13"/>
        <v xml:space="preserve">    </v>
      </c>
      <c r="Y59" s="34" t="str">
        <f t="shared" si="14"/>
        <v xml:space="preserve">    </v>
      </c>
      <c r="Z59" s="34" t="str">
        <f t="shared" si="15"/>
        <v xml:space="preserve"> </v>
      </c>
      <c r="AA59" s="34" t="str">
        <f t="shared" si="16"/>
        <v xml:space="preserve">    </v>
      </c>
      <c r="AB59" s="34" t="str">
        <f t="shared" si="17"/>
        <v xml:space="preserve"> </v>
      </c>
      <c r="AC59" s="34" t="str">
        <f t="shared" si="18"/>
        <v xml:space="preserve">     </v>
      </c>
      <c r="AD59" s="34" t="str">
        <f t="shared" si="19"/>
        <v xml:space="preserve"> </v>
      </c>
      <c r="AE59" s="34">
        <f t="shared" si="20"/>
        <v>20</v>
      </c>
      <c r="AF59" s="34" t="str">
        <f t="shared" si="21"/>
        <v xml:space="preserve"> </v>
      </c>
      <c r="AG59" s="34" t="str">
        <f t="shared" si="22"/>
        <v xml:space="preserve"> </v>
      </c>
      <c r="AH59" s="34" t="str">
        <f t="shared" si="23"/>
        <v xml:space="preserve"> </v>
      </c>
      <c r="AI59" s="34">
        <f t="shared" si="24"/>
        <v>1.44</v>
      </c>
      <c r="AJ59" s="34">
        <f t="shared" si="25"/>
        <v>21.44</v>
      </c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</row>
    <row r="60" spans="1:52" ht="64" x14ac:dyDescent="0.2">
      <c r="A60" s="34">
        <v>47</v>
      </c>
      <c r="B60" s="34" t="s">
        <v>199</v>
      </c>
      <c r="C60" s="34">
        <v>90</v>
      </c>
      <c r="D60" s="34">
        <v>18</v>
      </c>
      <c r="E60" s="34"/>
      <c r="F60" s="34">
        <v>18</v>
      </c>
      <c r="G60" s="34"/>
      <c r="H60" s="34">
        <v>1</v>
      </c>
      <c r="I60" s="34"/>
      <c r="J60" s="34"/>
      <c r="K60" s="34"/>
      <c r="L60" s="34"/>
      <c r="M60" s="34"/>
      <c r="N60" s="34"/>
      <c r="O60" s="34">
        <v>3</v>
      </c>
      <c r="P60" s="34">
        <v>3</v>
      </c>
      <c r="Q60" s="34">
        <v>3</v>
      </c>
      <c r="R60" s="34"/>
      <c r="S60" s="34">
        <v>69</v>
      </c>
      <c r="T60" s="34">
        <v>28</v>
      </c>
      <c r="U60" s="34"/>
      <c r="V60" s="34"/>
      <c r="W60" s="51">
        <v>1</v>
      </c>
      <c r="X60" s="52">
        <f t="shared" si="13"/>
        <v>18</v>
      </c>
      <c r="Y60" s="34" t="str">
        <f t="shared" si="14"/>
        <v xml:space="preserve">    </v>
      </c>
      <c r="Z60" s="34">
        <f t="shared" si="15"/>
        <v>54</v>
      </c>
      <c r="AA60" s="34" t="str">
        <f t="shared" si="16"/>
        <v xml:space="preserve">    </v>
      </c>
      <c r="AB60" s="34">
        <f t="shared" si="17"/>
        <v>6</v>
      </c>
      <c r="AC60" s="34" t="str">
        <f t="shared" si="18"/>
        <v xml:space="preserve">     </v>
      </c>
      <c r="AD60" s="34" t="str">
        <f t="shared" si="19"/>
        <v xml:space="preserve"> </v>
      </c>
      <c r="AE60" s="34" t="str">
        <f t="shared" si="20"/>
        <v xml:space="preserve"> </v>
      </c>
      <c r="AF60" s="34" t="str">
        <f t="shared" si="21"/>
        <v xml:space="preserve"> </v>
      </c>
      <c r="AG60" s="34" t="str">
        <f t="shared" si="22"/>
        <v xml:space="preserve"> </v>
      </c>
      <c r="AH60" s="34" t="str">
        <f t="shared" si="23"/>
        <v xml:space="preserve"> </v>
      </c>
      <c r="AI60" s="34">
        <f t="shared" si="24"/>
        <v>14.903999999999998</v>
      </c>
      <c r="AJ60" s="34">
        <f t="shared" si="25"/>
        <v>92.903999999999996</v>
      </c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spans="1:52" ht="80" x14ac:dyDescent="0.2">
      <c r="A61" s="34">
        <v>48</v>
      </c>
      <c r="B61" s="34" t="s">
        <v>200</v>
      </c>
      <c r="C61" s="34">
        <v>90</v>
      </c>
      <c r="D61" s="34">
        <v>18</v>
      </c>
      <c r="E61" s="34"/>
      <c r="F61" s="34">
        <v>18</v>
      </c>
      <c r="G61" s="34"/>
      <c r="H61" s="34">
        <v>1</v>
      </c>
      <c r="I61" s="34">
        <v>1</v>
      </c>
      <c r="J61" s="34"/>
      <c r="K61" s="34"/>
      <c r="L61" s="34"/>
      <c r="M61" s="34"/>
      <c r="N61" s="34"/>
      <c r="O61" s="34">
        <v>3</v>
      </c>
      <c r="P61" s="34">
        <v>3</v>
      </c>
      <c r="Q61" s="34">
        <v>3</v>
      </c>
      <c r="R61" s="34"/>
      <c r="S61" s="34">
        <v>69</v>
      </c>
      <c r="T61" s="34">
        <v>28</v>
      </c>
      <c r="U61" s="34"/>
      <c r="V61" s="34"/>
      <c r="W61" s="51">
        <v>1</v>
      </c>
      <c r="X61" s="52">
        <f t="shared" si="13"/>
        <v>18</v>
      </c>
      <c r="Y61" s="34" t="str">
        <f t="shared" si="14"/>
        <v xml:space="preserve">    </v>
      </c>
      <c r="Z61" s="34">
        <f t="shared" si="15"/>
        <v>54</v>
      </c>
      <c r="AA61" s="34" t="str">
        <f t="shared" si="16"/>
        <v xml:space="preserve">    </v>
      </c>
      <c r="AB61" s="34">
        <f t="shared" si="17"/>
        <v>6</v>
      </c>
      <c r="AC61" s="34">
        <f t="shared" si="18"/>
        <v>17.25</v>
      </c>
      <c r="AD61" s="34" t="str">
        <f t="shared" si="19"/>
        <v xml:space="preserve"> </v>
      </c>
      <c r="AE61" s="34" t="str">
        <f t="shared" si="20"/>
        <v xml:space="preserve"> </v>
      </c>
      <c r="AF61" s="34" t="str">
        <f t="shared" si="21"/>
        <v xml:space="preserve"> </v>
      </c>
      <c r="AG61" s="34" t="str">
        <f t="shared" si="22"/>
        <v xml:space="preserve"> </v>
      </c>
      <c r="AH61" s="34" t="str">
        <f t="shared" si="23"/>
        <v xml:space="preserve"> </v>
      </c>
      <c r="AI61" s="34">
        <f t="shared" si="24"/>
        <v>14.903999999999998</v>
      </c>
      <c r="AJ61" s="34">
        <f t="shared" si="25"/>
        <v>110.154</v>
      </c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spans="1:52" ht="32" x14ac:dyDescent="0.2">
      <c r="A62" s="34">
        <v>49</v>
      </c>
      <c r="B62" s="34" t="s">
        <v>201</v>
      </c>
      <c r="C62" s="34">
        <v>60</v>
      </c>
      <c r="D62" s="34">
        <v>18</v>
      </c>
      <c r="E62" s="34"/>
      <c r="F62" s="34">
        <v>18</v>
      </c>
      <c r="G62" s="34"/>
      <c r="H62" s="34">
        <v>1</v>
      </c>
      <c r="I62" s="34"/>
      <c r="J62" s="34"/>
      <c r="K62" s="34"/>
      <c r="L62" s="34"/>
      <c r="M62" s="34"/>
      <c r="N62" s="34"/>
      <c r="O62" s="34">
        <v>1</v>
      </c>
      <c r="P62" s="34">
        <v>1</v>
      </c>
      <c r="Q62" s="34">
        <v>1</v>
      </c>
      <c r="R62" s="34"/>
      <c r="S62" s="34">
        <v>18</v>
      </c>
      <c r="T62" s="34">
        <v>2</v>
      </c>
      <c r="U62" s="34"/>
      <c r="V62" s="34"/>
      <c r="W62" s="51">
        <v>1</v>
      </c>
      <c r="X62" s="52">
        <f t="shared" si="13"/>
        <v>18</v>
      </c>
      <c r="Y62" s="34" t="str">
        <f t="shared" si="14"/>
        <v xml:space="preserve">    </v>
      </c>
      <c r="Z62" s="34">
        <f t="shared" si="15"/>
        <v>18</v>
      </c>
      <c r="AA62" s="34" t="str">
        <f t="shared" si="16"/>
        <v xml:space="preserve">    </v>
      </c>
      <c r="AB62" s="34">
        <f t="shared" si="17"/>
        <v>2</v>
      </c>
      <c r="AC62" s="34" t="str">
        <f t="shared" si="18"/>
        <v xml:space="preserve">     </v>
      </c>
      <c r="AD62" s="34" t="str">
        <f t="shared" si="19"/>
        <v xml:space="preserve"> </v>
      </c>
      <c r="AE62" s="34" t="str">
        <f t="shared" si="20"/>
        <v xml:space="preserve"> </v>
      </c>
      <c r="AF62" s="34" t="str">
        <f t="shared" si="21"/>
        <v xml:space="preserve"> </v>
      </c>
      <c r="AG62" s="34" t="str">
        <f t="shared" si="22"/>
        <v xml:space="preserve"> </v>
      </c>
      <c r="AH62" s="34" t="str">
        <f t="shared" si="23"/>
        <v xml:space="preserve"> </v>
      </c>
      <c r="AI62" s="34">
        <f t="shared" si="24"/>
        <v>2.5919999999999996</v>
      </c>
      <c r="AJ62" s="34">
        <f t="shared" si="25"/>
        <v>40.591999999999999</v>
      </c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spans="1:52" ht="48" x14ac:dyDescent="0.2">
      <c r="A63" s="34">
        <v>50</v>
      </c>
      <c r="B63" s="34" t="s">
        <v>202</v>
      </c>
      <c r="C63" s="34">
        <v>75</v>
      </c>
      <c r="D63" s="34">
        <v>18</v>
      </c>
      <c r="E63" s="34"/>
      <c r="F63" s="34">
        <v>18</v>
      </c>
      <c r="G63" s="34"/>
      <c r="H63" s="34">
        <v>1</v>
      </c>
      <c r="I63" s="34">
        <v>1</v>
      </c>
      <c r="J63" s="34"/>
      <c r="K63" s="34"/>
      <c r="L63" s="34"/>
      <c r="M63" s="34"/>
      <c r="N63" s="34"/>
      <c r="O63" s="34">
        <v>1</v>
      </c>
      <c r="P63" s="34">
        <v>1</v>
      </c>
      <c r="Q63" s="34">
        <v>1</v>
      </c>
      <c r="R63" s="34"/>
      <c r="S63" s="34">
        <v>18</v>
      </c>
      <c r="T63" s="34">
        <v>2</v>
      </c>
      <c r="U63" s="34"/>
      <c r="V63" s="34"/>
      <c r="W63" s="51">
        <v>1</v>
      </c>
      <c r="X63" s="52">
        <f t="shared" si="13"/>
        <v>18</v>
      </c>
      <c r="Y63" s="34" t="str">
        <f t="shared" si="14"/>
        <v xml:space="preserve">    </v>
      </c>
      <c r="Z63" s="34">
        <f t="shared" si="15"/>
        <v>18</v>
      </c>
      <c r="AA63" s="34" t="str">
        <f t="shared" si="16"/>
        <v xml:space="preserve">    </v>
      </c>
      <c r="AB63" s="34">
        <f t="shared" si="17"/>
        <v>2</v>
      </c>
      <c r="AC63" s="34">
        <f t="shared" si="18"/>
        <v>4.5</v>
      </c>
      <c r="AD63" s="34" t="str">
        <f t="shared" si="19"/>
        <v xml:space="preserve"> </v>
      </c>
      <c r="AE63" s="34" t="str">
        <f t="shared" si="20"/>
        <v xml:space="preserve"> </v>
      </c>
      <c r="AF63" s="34" t="str">
        <f t="shared" si="21"/>
        <v xml:space="preserve"> </v>
      </c>
      <c r="AG63" s="34" t="str">
        <f t="shared" si="22"/>
        <v xml:space="preserve"> </v>
      </c>
      <c r="AH63" s="34" t="str">
        <f t="shared" si="23"/>
        <v xml:space="preserve"> </v>
      </c>
      <c r="AI63" s="34">
        <f t="shared" si="24"/>
        <v>3.2399999999999998</v>
      </c>
      <c r="AJ63" s="34">
        <f t="shared" si="25"/>
        <v>45.74</v>
      </c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spans="1:52" ht="64" x14ac:dyDescent="0.2">
      <c r="A64" s="34">
        <v>51</v>
      </c>
      <c r="B64" s="34" t="s">
        <v>203</v>
      </c>
      <c r="C64" s="34">
        <v>60</v>
      </c>
      <c r="D64" s="34">
        <v>18</v>
      </c>
      <c r="E64" s="34">
        <v>18</v>
      </c>
      <c r="F64" s="34"/>
      <c r="G64" s="34"/>
      <c r="H64" s="34">
        <v>1</v>
      </c>
      <c r="I64" s="34">
        <v>1</v>
      </c>
      <c r="J64" s="34"/>
      <c r="K64" s="34"/>
      <c r="L64" s="34"/>
      <c r="M64" s="34"/>
      <c r="N64" s="34"/>
      <c r="O64" s="34">
        <v>1</v>
      </c>
      <c r="P64" s="34">
        <v>1</v>
      </c>
      <c r="Q64" s="34">
        <v>1</v>
      </c>
      <c r="R64" s="34"/>
      <c r="S64" s="34">
        <v>18</v>
      </c>
      <c r="T64" s="34">
        <v>2</v>
      </c>
      <c r="U64" s="34"/>
      <c r="V64" s="34"/>
      <c r="W64" s="51">
        <v>1</v>
      </c>
      <c r="X64" s="52">
        <f t="shared" si="13"/>
        <v>18</v>
      </c>
      <c r="Y64" s="34">
        <f t="shared" si="14"/>
        <v>18</v>
      </c>
      <c r="Z64" s="34" t="str">
        <f t="shared" si="15"/>
        <v xml:space="preserve"> </v>
      </c>
      <c r="AA64" s="34" t="str">
        <f t="shared" si="16"/>
        <v xml:space="preserve">    </v>
      </c>
      <c r="AB64" s="34">
        <f t="shared" si="17"/>
        <v>2</v>
      </c>
      <c r="AC64" s="34">
        <f t="shared" si="18"/>
        <v>4.5</v>
      </c>
      <c r="AD64" s="34" t="str">
        <f t="shared" si="19"/>
        <v xml:space="preserve"> </v>
      </c>
      <c r="AE64" s="34" t="str">
        <f t="shared" si="20"/>
        <v xml:space="preserve"> </v>
      </c>
      <c r="AF64" s="34" t="str">
        <f t="shared" si="21"/>
        <v xml:space="preserve"> </v>
      </c>
      <c r="AG64" s="34" t="str">
        <f t="shared" si="22"/>
        <v xml:space="preserve"> </v>
      </c>
      <c r="AH64" s="34" t="str">
        <f t="shared" si="23"/>
        <v xml:space="preserve"> </v>
      </c>
      <c r="AI64" s="34">
        <f t="shared" si="24"/>
        <v>2.5919999999999996</v>
      </c>
      <c r="AJ64" s="34">
        <f t="shared" si="25"/>
        <v>45.091999999999999</v>
      </c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spans="1:52" ht="48" x14ac:dyDescent="0.2">
      <c r="A65" s="34">
        <v>52</v>
      </c>
      <c r="B65" s="34" t="s">
        <v>204</v>
      </c>
      <c r="C65" s="34">
        <v>105</v>
      </c>
      <c r="D65" s="34">
        <v>28</v>
      </c>
      <c r="E65" s="34"/>
      <c r="F65" s="34">
        <v>28</v>
      </c>
      <c r="G65" s="34">
        <v>1</v>
      </c>
      <c r="H65" s="34"/>
      <c r="I65" s="34">
        <v>1</v>
      </c>
      <c r="J65" s="34"/>
      <c r="K65" s="34"/>
      <c r="L65" s="34"/>
      <c r="M65" s="34"/>
      <c r="N65" s="34"/>
      <c r="O65" s="34">
        <v>2</v>
      </c>
      <c r="P65" s="34">
        <v>2</v>
      </c>
      <c r="Q65" s="34">
        <v>2</v>
      </c>
      <c r="R65" s="34"/>
      <c r="S65" s="34">
        <v>50</v>
      </c>
      <c r="T65" s="34">
        <v>14</v>
      </c>
      <c r="U65" s="34"/>
      <c r="V65" s="34"/>
      <c r="W65" s="51">
        <v>1</v>
      </c>
      <c r="X65" s="52">
        <f t="shared" si="13"/>
        <v>28</v>
      </c>
      <c r="Y65" s="34" t="str">
        <f t="shared" si="14"/>
        <v xml:space="preserve">    </v>
      </c>
      <c r="Z65" s="34">
        <f t="shared" si="15"/>
        <v>56</v>
      </c>
      <c r="AA65" s="34">
        <f t="shared" si="16"/>
        <v>16.5</v>
      </c>
      <c r="AB65" s="34" t="str">
        <f t="shared" si="17"/>
        <v xml:space="preserve"> </v>
      </c>
      <c r="AC65" s="34">
        <f t="shared" si="18"/>
        <v>12.5</v>
      </c>
      <c r="AD65" s="34" t="str">
        <f t="shared" si="19"/>
        <v xml:space="preserve"> </v>
      </c>
      <c r="AE65" s="34" t="str">
        <f t="shared" si="20"/>
        <v xml:space="preserve"> </v>
      </c>
      <c r="AF65" s="34" t="str">
        <f t="shared" si="21"/>
        <v xml:space="preserve"> </v>
      </c>
      <c r="AG65" s="34" t="str">
        <f t="shared" si="22"/>
        <v xml:space="preserve"> </v>
      </c>
      <c r="AH65" s="34" t="str">
        <f t="shared" si="23"/>
        <v xml:space="preserve"> </v>
      </c>
      <c r="AI65" s="34">
        <f t="shared" si="24"/>
        <v>16.600000000000001</v>
      </c>
      <c r="AJ65" s="34">
        <f t="shared" si="25"/>
        <v>129.6</v>
      </c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spans="1:52" ht="80" x14ac:dyDescent="0.2">
      <c r="A66" s="34">
        <v>53</v>
      </c>
      <c r="B66" s="34" t="s">
        <v>205</v>
      </c>
      <c r="C66" s="34">
        <v>90</v>
      </c>
      <c r="D66" s="34">
        <v>18</v>
      </c>
      <c r="E66" s="34"/>
      <c r="F66" s="34">
        <v>18</v>
      </c>
      <c r="G66" s="34"/>
      <c r="H66" s="34">
        <v>1</v>
      </c>
      <c r="I66" s="34">
        <v>1</v>
      </c>
      <c r="J66" s="34"/>
      <c r="K66" s="34"/>
      <c r="L66" s="34"/>
      <c r="M66" s="34"/>
      <c r="N66" s="34"/>
      <c r="O66" s="34">
        <v>1</v>
      </c>
      <c r="P66" s="34">
        <v>1</v>
      </c>
      <c r="Q66" s="34">
        <v>1</v>
      </c>
      <c r="R66" s="34"/>
      <c r="S66" s="34">
        <v>20</v>
      </c>
      <c r="T66" s="34">
        <v>5</v>
      </c>
      <c r="U66" s="34"/>
      <c r="V66" s="34"/>
      <c r="W66" s="51">
        <v>1</v>
      </c>
      <c r="X66" s="52">
        <f t="shared" si="13"/>
        <v>18</v>
      </c>
      <c r="Y66" s="34" t="str">
        <f t="shared" si="14"/>
        <v xml:space="preserve">    </v>
      </c>
      <c r="Z66" s="34">
        <f t="shared" si="15"/>
        <v>18</v>
      </c>
      <c r="AA66" s="34" t="str">
        <f t="shared" si="16"/>
        <v xml:space="preserve">    </v>
      </c>
      <c r="AB66" s="34">
        <f t="shared" si="17"/>
        <v>2</v>
      </c>
      <c r="AC66" s="34">
        <f t="shared" si="18"/>
        <v>5</v>
      </c>
      <c r="AD66" s="34" t="str">
        <f t="shared" si="19"/>
        <v xml:space="preserve"> </v>
      </c>
      <c r="AE66" s="34" t="str">
        <f t="shared" si="20"/>
        <v xml:space="preserve"> </v>
      </c>
      <c r="AF66" s="34" t="str">
        <f t="shared" si="21"/>
        <v xml:space="preserve"> </v>
      </c>
      <c r="AG66" s="34" t="str">
        <f t="shared" si="22"/>
        <v xml:space="preserve"> </v>
      </c>
      <c r="AH66" s="34" t="str">
        <f t="shared" si="23"/>
        <v xml:space="preserve"> </v>
      </c>
      <c r="AI66" s="34">
        <f t="shared" si="24"/>
        <v>4.3199999999999994</v>
      </c>
      <c r="AJ66" s="34">
        <f t="shared" si="25"/>
        <v>47.32</v>
      </c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spans="1:52" ht="80" x14ac:dyDescent="0.2">
      <c r="A67" s="34">
        <v>54</v>
      </c>
      <c r="B67" s="34" t="s">
        <v>206</v>
      </c>
      <c r="C67" s="34">
        <v>90</v>
      </c>
      <c r="D67" s="34">
        <v>18</v>
      </c>
      <c r="E67" s="34"/>
      <c r="F67" s="34">
        <v>18</v>
      </c>
      <c r="G67" s="34"/>
      <c r="H67" s="34">
        <v>1</v>
      </c>
      <c r="I67" s="34">
        <v>1</v>
      </c>
      <c r="J67" s="34"/>
      <c r="K67" s="34"/>
      <c r="L67" s="34"/>
      <c r="M67" s="34"/>
      <c r="N67" s="34"/>
      <c r="O67" s="34">
        <v>1</v>
      </c>
      <c r="P67" s="34">
        <v>1</v>
      </c>
      <c r="Q67" s="34">
        <v>1</v>
      </c>
      <c r="R67" s="34"/>
      <c r="S67" s="34">
        <v>20</v>
      </c>
      <c r="T67" s="34">
        <v>5</v>
      </c>
      <c r="U67" s="34"/>
      <c r="V67" s="34"/>
      <c r="W67" s="51">
        <v>1</v>
      </c>
      <c r="X67" s="52">
        <f t="shared" si="13"/>
        <v>18</v>
      </c>
      <c r="Y67" s="34" t="str">
        <f t="shared" si="14"/>
        <v xml:space="preserve">    </v>
      </c>
      <c r="Z67" s="34">
        <f t="shared" si="15"/>
        <v>18</v>
      </c>
      <c r="AA67" s="34" t="str">
        <f t="shared" si="16"/>
        <v xml:space="preserve">    </v>
      </c>
      <c r="AB67" s="34">
        <f t="shared" si="17"/>
        <v>2</v>
      </c>
      <c r="AC67" s="34">
        <f t="shared" si="18"/>
        <v>5</v>
      </c>
      <c r="AD67" s="34" t="str">
        <f t="shared" si="19"/>
        <v xml:space="preserve"> </v>
      </c>
      <c r="AE67" s="34" t="str">
        <f t="shared" si="20"/>
        <v xml:space="preserve"> </v>
      </c>
      <c r="AF67" s="34" t="str">
        <f t="shared" si="21"/>
        <v xml:space="preserve"> </v>
      </c>
      <c r="AG67" s="34" t="str">
        <f t="shared" si="22"/>
        <v xml:space="preserve"> </v>
      </c>
      <c r="AH67" s="34" t="str">
        <f t="shared" si="23"/>
        <v xml:space="preserve"> </v>
      </c>
      <c r="AI67" s="34">
        <f t="shared" si="24"/>
        <v>4.3199999999999994</v>
      </c>
      <c r="AJ67" s="34">
        <f t="shared" si="25"/>
        <v>47.32</v>
      </c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spans="1:52" ht="80" x14ac:dyDescent="0.2">
      <c r="A68" s="34">
        <v>55</v>
      </c>
      <c r="B68" s="34" t="s">
        <v>207</v>
      </c>
      <c r="C68" s="34">
        <v>120</v>
      </c>
      <c r="D68" s="34">
        <v>28</v>
      </c>
      <c r="E68" s="34"/>
      <c r="F68" s="34">
        <v>18</v>
      </c>
      <c r="G68" s="34"/>
      <c r="H68" s="34">
        <v>1</v>
      </c>
      <c r="I68" s="34"/>
      <c r="J68" s="34"/>
      <c r="K68" s="34"/>
      <c r="L68" s="34"/>
      <c r="M68" s="34"/>
      <c r="N68" s="34"/>
      <c r="O68" s="34">
        <v>1</v>
      </c>
      <c r="P68" s="34">
        <v>1</v>
      </c>
      <c r="Q68" s="34">
        <v>1</v>
      </c>
      <c r="R68" s="34"/>
      <c r="S68" s="34">
        <v>18</v>
      </c>
      <c r="T68" s="34">
        <v>16</v>
      </c>
      <c r="U68" s="34"/>
      <c r="V68" s="34"/>
      <c r="W68" s="51">
        <v>1</v>
      </c>
      <c r="X68" s="52">
        <f t="shared" si="13"/>
        <v>28</v>
      </c>
      <c r="Y68" s="34" t="str">
        <f t="shared" si="14"/>
        <v xml:space="preserve">    </v>
      </c>
      <c r="Z68" s="34">
        <f t="shared" si="15"/>
        <v>18</v>
      </c>
      <c r="AA68" s="34" t="str">
        <f t="shared" si="16"/>
        <v xml:space="preserve">    </v>
      </c>
      <c r="AB68" s="34">
        <f t="shared" si="17"/>
        <v>2</v>
      </c>
      <c r="AC68" s="34" t="str">
        <f t="shared" si="18"/>
        <v xml:space="preserve">     </v>
      </c>
      <c r="AD68" s="34" t="str">
        <f t="shared" si="19"/>
        <v xml:space="preserve"> </v>
      </c>
      <c r="AE68" s="34" t="str">
        <f t="shared" si="20"/>
        <v xml:space="preserve"> </v>
      </c>
      <c r="AF68" s="34" t="str">
        <f t="shared" si="21"/>
        <v xml:space="preserve"> </v>
      </c>
      <c r="AG68" s="34" t="str">
        <f t="shared" si="22"/>
        <v xml:space="preserve"> </v>
      </c>
      <c r="AH68" s="34" t="str">
        <f t="shared" si="23"/>
        <v xml:space="preserve"> </v>
      </c>
      <c r="AI68" s="34">
        <f t="shared" si="24"/>
        <v>5.1839999999999993</v>
      </c>
      <c r="AJ68" s="34">
        <f t="shared" si="25"/>
        <v>53.183999999999997</v>
      </c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spans="1:52" ht="80" x14ac:dyDescent="0.2">
      <c r="A69" s="34">
        <v>56</v>
      </c>
      <c r="B69" s="34" t="s">
        <v>208</v>
      </c>
      <c r="C69" s="34">
        <v>165</v>
      </c>
      <c r="D69" s="34">
        <v>28</v>
      </c>
      <c r="E69" s="34"/>
      <c r="F69" s="34">
        <v>28</v>
      </c>
      <c r="G69" s="34">
        <v>1</v>
      </c>
      <c r="H69" s="34"/>
      <c r="I69" s="34">
        <v>1</v>
      </c>
      <c r="J69" s="34"/>
      <c r="K69" s="34"/>
      <c r="L69" s="34"/>
      <c r="M69" s="34"/>
      <c r="N69" s="34"/>
      <c r="O69" s="34">
        <v>2</v>
      </c>
      <c r="P69" s="34">
        <v>2</v>
      </c>
      <c r="Q69" s="34">
        <v>2</v>
      </c>
      <c r="R69" s="34"/>
      <c r="S69" s="34">
        <v>46</v>
      </c>
      <c r="T69" s="34">
        <v>17</v>
      </c>
      <c r="U69" s="34"/>
      <c r="V69" s="34"/>
      <c r="W69" s="51">
        <v>1</v>
      </c>
      <c r="X69" s="52">
        <f t="shared" si="13"/>
        <v>28</v>
      </c>
      <c r="Y69" s="34" t="str">
        <f t="shared" si="14"/>
        <v xml:space="preserve">    </v>
      </c>
      <c r="Z69" s="34">
        <f t="shared" si="15"/>
        <v>56</v>
      </c>
      <c r="AA69" s="34">
        <f t="shared" si="16"/>
        <v>15.180000000000001</v>
      </c>
      <c r="AB69" s="34" t="str">
        <f t="shared" si="17"/>
        <v xml:space="preserve"> </v>
      </c>
      <c r="AC69" s="34">
        <f t="shared" si="18"/>
        <v>11.5</v>
      </c>
      <c r="AD69" s="34" t="str">
        <f t="shared" si="19"/>
        <v xml:space="preserve"> </v>
      </c>
      <c r="AE69" s="34" t="str">
        <f t="shared" si="20"/>
        <v xml:space="preserve"> </v>
      </c>
      <c r="AF69" s="34" t="str">
        <f t="shared" si="21"/>
        <v xml:space="preserve"> </v>
      </c>
      <c r="AG69" s="34" t="str">
        <f t="shared" si="22"/>
        <v xml:space="preserve"> </v>
      </c>
      <c r="AH69" s="34" t="str">
        <f t="shared" si="23"/>
        <v xml:space="preserve"> </v>
      </c>
      <c r="AI69" s="34">
        <f t="shared" si="24"/>
        <v>22.216000000000001</v>
      </c>
      <c r="AJ69" s="34">
        <f t="shared" si="25"/>
        <v>132.89600000000002</v>
      </c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spans="1:52" ht="80" x14ac:dyDescent="0.2">
      <c r="A70" s="34">
        <v>57</v>
      </c>
      <c r="B70" s="34" t="s">
        <v>209</v>
      </c>
      <c r="C70" s="34">
        <v>75</v>
      </c>
      <c r="D70" s="34">
        <v>18</v>
      </c>
      <c r="E70" s="34"/>
      <c r="F70" s="34">
        <v>18</v>
      </c>
      <c r="G70" s="34">
        <v>1</v>
      </c>
      <c r="H70" s="34"/>
      <c r="I70" s="34">
        <v>1</v>
      </c>
      <c r="J70" s="34"/>
      <c r="K70" s="34"/>
      <c r="L70" s="34"/>
      <c r="M70" s="34"/>
      <c r="N70" s="34"/>
      <c r="O70" s="34">
        <v>1</v>
      </c>
      <c r="P70" s="34">
        <v>1</v>
      </c>
      <c r="Q70" s="34">
        <v>1</v>
      </c>
      <c r="R70" s="34"/>
      <c r="S70" s="34">
        <v>18</v>
      </c>
      <c r="T70" s="34">
        <v>2</v>
      </c>
      <c r="U70" s="34"/>
      <c r="V70" s="34"/>
      <c r="W70" s="51">
        <v>1</v>
      </c>
      <c r="X70" s="52">
        <f t="shared" si="13"/>
        <v>18</v>
      </c>
      <c r="Y70" s="34" t="str">
        <f t="shared" si="14"/>
        <v xml:space="preserve">    </v>
      </c>
      <c r="Z70" s="34">
        <f t="shared" si="15"/>
        <v>18</v>
      </c>
      <c r="AA70" s="34">
        <f t="shared" si="16"/>
        <v>5.94</v>
      </c>
      <c r="AB70" s="34" t="str">
        <f t="shared" si="17"/>
        <v xml:space="preserve"> </v>
      </c>
      <c r="AC70" s="34">
        <f t="shared" si="18"/>
        <v>4.5</v>
      </c>
      <c r="AD70" s="34" t="str">
        <f t="shared" si="19"/>
        <v xml:space="preserve"> </v>
      </c>
      <c r="AE70" s="34" t="str">
        <f t="shared" si="20"/>
        <v xml:space="preserve"> </v>
      </c>
      <c r="AF70" s="34" t="str">
        <f t="shared" si="21"/>
        <v xml:space="preserve"> </v>
      </c>
      <c r="AG70" s="34" t="str">
        <f t="shared" si="22"/>
        <v xml:space="preserve"> </v>
      </c>
      <c r="AH70" s="34" t="str">
        <f t="shared" si="23"/>
        <v xml:space="preserve"> </v>
      </c>
      <c r="AI70" s="34">
        <f t="shared" si="24"/>
        <v>5.24</v>
      </c>
      <c r="AJ70" s="34">
        <f t="shared" si="25"/>
        <v>51.68</v>
      </c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spans="1:52" ht="48" x14ac:dyDescent="0.2">
      <c r="A71" s="34">
        <v>58</v>
      </c>
      <c r="B71" s="34" t="s">
        <v>210</v>
      </c>
      <c r="C71" s="34">
        <v>120</v>
      </c>
      <c r="D71" s="34">
        <v>36</v>
      </c>
      <c r="E71" s="34"/>
      <c r="F71" s="34">
        <v>18</v>
      </c>
      <c r="G71" s="34"/>
      <c r="H71" s="34">
        <v>1</v>
      </c>
      <c r="I71" s="34">
        <v>1</v>
      </c>
      <c r="J71" s="34"/>
      <c r="K71" s="34"/>
      <c r="L71" s="34"/>
      <c r="M71" s="34"/>
      <c r="N71" s="34"/>
      <c r="O71" s="34">
        <v>1</v>
      </c>
      <c r="P71" s="34">
        <v>1</v>
      </c>
      <c r="Q71" s="34">
        <v>1</v>
      </c>
      <c r="R71" s="34"/>
      <c r="S71" s="34">
        <v>20</v>
      </c>
      <c r="T71" s="34">
        <v>5</v>
      </c>
      <c r="U71" s="34"/>
      <c r="V71" s="34"/>
      <c r="W71" s="51">
        <v>1</v>
      </c>
      <c r="X71" s="52">
        <f t="shared" si="13"/>
        <v>36</v>
      </c>
      <c r="Y71" s="34" t="str">
        <f t="shared" si="14"/>
        <v xml:space="preserve">    </v>
      </c>
      <c r="Z71" s="34">
        <f t="shared" si="15"/>
        <v>18</v>
      </c>
      <c r="AA71" s="34" t="str">
        <f t="shared" si="16"/>
        <v xml:space="preserve">    </v>
      </c>
      <c r="AB71" s="34">
        <f t="shared" si="17"/>
        <v>2</v>
      </c>
      <c r="AC71" s="34">
        <f t="shared" si="18"/>
        <v>5</v>
      </c>
      <c r="AD71" s="34" t="str">
        <f t="shared" si="19"/>
        <v xml:space="preserve"> </v>
      </c>
      <c r="AE71" s="34" t="str">
        <f t="shared" si="20"/>
        <v xml:space="preserve"> </v>
      </c>
      <c r="AF71" s="34" t="str">
        <f t="shared" si="21"/>
        <v xml:space="preserve"> </v>
      </c>
      <c r="AG71" s="34" t="str">
        <f t="shared" si="22"/>
        <v xml:space="preserve"> </v>
      </c>
      <c r="AH71" s="34" t="str">
        <f t="shared" si="23"/>
        <v xml:space="preserve"> </v>
      </c>
      <c r="AI71" s="34">
        <f t="shared" si="24"/>
        <v>5.76</v>
      </c>
      <c r="AJ71" s="34">
        <f t="shared" si="25"/>
        <v>66.760000000000005</v>
      </c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spans="1:52" ht="48" x14ac:dyDescent="0.2">
      <c r="A72" s="34">
        <v>59</v>
      </c>
      <c r="B72" s="34" t="s">
        <v>211</v>
      </c>
      <c r="C72" s="34">
        <v>120</v>
      </c>
      <c r="D72" s="34">
        <v>36</v>
      </c>
      <c r="E72" s="34"/>
      <c r="F72" s="34">
        <v>18</v>
      </c>
      <c r="G72" s="34"/>
      <c r="H72" s="34">
        <v>1</v>
      </c>
      <c r="I72" s="34">
        <v>1</v>
      </c>
      <c r="J72" s="34"/>
      <c r="K72" s="34"/>
      <c r="L72" s="34"/>
      <c r="M72" s="34"/>
      <c r="N72" s="34"/>
      <c r="O72" s="34">
        <v>1</v>
      </c>
      <c r="P72" s="34">
        <v>1</v>
      </c>
      <c r="Q72" s="34">
        <v>1</v>
      </c>
      <c r="R72" s="34"/>
      <c r="S72" s="34">
        <v>20</v>
      </c>
      <c r="T72" s="34">
        <v>5</v>
      </c>
      <c r="U72" s="34"/>
      <c r="V72" s="34"/>
      <c r="W72" s="51">
        <v>1</v>
      </c>
      <c r="X72" s="52">
        <f t="shared" si="13"/>
        <v>36</v>
      </c>
      <c r="Y72" s="34" t="str">
        <f t="shared" si="14"/>
        <v xml:space="preserve">    </v>
      </c>
      <c r="Z72" s="34">
        <f t="shared" si="15"/>
        <v>18</v>
      </c>
      <c r="AA72" s="34" t="str">
        <f t="shared" si="16"/>
        <v xml:space="preserve">    </v>
      </c>
      <c r="AB72" s="34">
        <f t="shared" si="17"/>
        <v>2</v>
      </c>
      <c r="AC72" s="34">
        <f t="shared" si="18"/>
        <v>5</v>
      </c>
      <c r="AD72" s="34" t="str">
        <f t="shared" si="19"/>
        <v xml:space="preserve"> </v>
      </c>
      <c r="AE72" s="34" t="str">
        <f t="shared" si="20"/>
        <v xml:space="preserve"> </v>
      </c>
      <c r="AF72" s="34" t="str">
        <f t="shared" si="21"/>
        <v xml:space="preserve"> </v>
      </c>
      <c r="AG72" s="34" t="str">
        <f t="shared" si="22"/>
        <v xml:space="preserve"> </v>
      </c>
      <c r="AH72" s="34" t="str">
        <f t="shared" si="23"/>
        <v xml:space="preserve"> </v>
      </c>
      <c r="AI72" s="34">
        <f t="shared" si="24"/>
        <v>5.76</v>
      </c>
      <c r="AJ72" s="34">
        <f t="shared" si="25"/>
        <v>66.760000000000005</v>
      </c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spans="1:52" ht="80" x14ac:dyDescent="0.2">
      <c r="A73" s="34">
        <v>60</v>
      </c>
      <c r="B73" s="34" t="s">
        <v>212</v>
      </c>
      <c r="C73" s="34">
        <v>120</v>
      </c>
      <c r="D73" s="34">
        <v>28</v>
      </c>
      <c r="E73" s="34"/>
      <c r="F73" s="34">
        <v>18</v>
      </c>
      <c r="G73" s="34">
        <v>1</v>
      </c>
      <c r="H73" s="34"/>
      <c r="I73" s="34"/>
      <c r="J73" s="34"/>
      <c r="K73" s="34"/>
      <c r="L73" s="34"/>
      <c r="M73" s="34"/>
      <c r="N73" s="34"/>
      <c r="O73" s="34">
        <v>3</v>
      </c>
      <c r="P73" s="34">
        <v>3</v>
      </c>
      <c r="Q73" s="34">
        <v>3</v>
      </c>
      <c r="R73" s="34"/>
      <c r="S73" s="34">
        <v>69</v>
      </c>
      <c r="T73" s="34">
        <v>28</v>
      </c>
      <c r="U73" s="34"/>
      <c r="V73" s="34"/>
      <c r="W73" s="51">
        <v>1</v>
      </c>
      <c r="X73" s="52">
        <f t="shared" si="13"/>
        <v>28</v>
      </c>
      <c r="Y73" s="34" t="str">
        <f t="shared" si="14"/>
        <v xml:space="preserve">    </v>
      </c>
      <c r="Z73" s="34">
        <f t="shared" si="15"/>
        <v>54</v>
      </c>
      <c r="AA73" s="34">
        <f t="shared" si="16"/>
        <v>22.77</v>
      </c>
      <c r="AB73" s="34" t="str">
        <f t="shared" si="17"/>
        <v xml:space="preserve"> </v>
      </c>
      <c r="AC73" s="34" t="str">
        <f t="shared" si="18"/>
        <v xml:space="preserve">     </v>
      </c>
      <c r="AD73" s="34" t="str">
        <f t="shared" si="19"/>
        <v xml:space="preserve"> </v>
      </c>
      <c r="AE73" s="34" t="str">
        <f t="shared" si="20"/>
        <v xml:space="preserve"> </v>
      </c>
      <c r="AF73" s="34" t="str">
        <f t="shared" si="21"/>
        <v xml:space="preserve"> </v>
      </c>
      <c r="AG73" s="34" t="str">
        <f t="shared" si="22"/>
        <v xml:space="preserve"> </v>
      </c>
      <c r="AH73" s="34" t="str">
        <f t="shared" si="23"/>
        <v xml:space="preserve"> </v>
      </c>
      <c r="AI73" s="34">
        <f t="shared" si="24"/>
        <v>25.871999999999996</v>
      </c>
      <c r="AJ73" s="34">
        <f t="shared" si="25"/>
        <v>130.642</v>
      </c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spans="1:52" ht="64" x14ac:dyDescent="0.2">
      <c r="A74" s="34">
        <v>61</v>
      </c>
      <c r="B74" s="34" t="s">
        <v>213</v>
      </c>
      <c r="C74" s="34">
        <v>135</v>
      </c>
      <c r="D74" s="34">
        <v>28</v>
      </c>
      <c r="E74" s="34"/>
      <c r="F74" s="34">
        <v>18</v>
      </c>
      <c r="G74" s="34"/>
      <c r="H74" s="34">
        <v>1</v>
      </c>
      <c r="I74" s="34">
        <v>1</v>
      </c>
      <c r="J74" s="34"/>
      <c r="K74" s="34"/>
      <c r="L74" s="34"/>
      <c r="M74" s="34"/>
      <c r="N74" s="34"/>
      <c r="O74" s="34">
        <v>2</v>
      </c>
      <c r="P74" s="34">
        <v>2</v>
      </c>
      <c r="Q74" s="34">
        <v>2</v>
      </c>
      <c r="R74" s="34"/>
      <c r="S74" s="34">
        <v>46</v>
      </c>
      <c r="T74" s="34">
        <v>17</v>
      </c>
      <c r="U74" s="34"/>
      <c r="V74" s="34"/>
      <c r="W74" s="51">
        <v>1</v>
      </c>
      <c r="X74" s="52">
        <f t="shared" si="13"/>
        <v>28</v>
      </c>
      <c r="Y74" s="34" t="str">
        <f t="shared" si="14"/>
        <v xml:space="preserve">    </v>
      </c>
      <c r="Z74" s="34">
        <f t="shared" si="15"/>
        <v>36</v>
      </c>
      <c r="AA74" s="34" t="str">
        <f t="shared" si="16"/>
        <v xml:space="preserve">    </v>
      </c>
      <c r="AB74" s="34">
        <f t="shared" si="17"/>
        <v>4</v>
      </c>
      <c r="AC74" s="34">
        <f t="shared" si="18"/>
        <v>11.5</v>
      </c>
      <c r="AD74" s="34" t="str">
        <f t="shared" si="19"/>
        <v xml:space="preserve"> </v>
      </c>
      <c r="AE74" s="34" t="str">
        <f t="shared" si="20"/>
        <v xml:space="preserve"> </v>
      </c>
      <c r="AF74" s="34" t="str">
        <f t="shared" si="21"/>
        <v xml:space="preserve"> </v>
      </c>
      <c r="AG74" s="34" t="str">
        <f t="shared" si="22"/>
        <v xml:space="preserve"> </v>
      </c>
      <c r="AH74" s="34" t="str">
        <f t="shared" si="23"/>
        <v xml:space="preserve"> </v>
      </c>
      <c r="AI74" s="34">
        <f t="shared" si="24"/>
        <v>14.904</v>
      </c>
      <c r="AJ74" s="34">
        <f t="shared" si="25"/>
        <v>94.403999999999996</v>
      </c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spans="1:52" ht="48" x14ac:dyDescent="0.2">
      <c r="A75" s="34">
        <v>62</v>
      </c>
      <c r="B75" s="34" t="s">
        <v>214</v>
      </c>
      <c r="C75" s="34">
        <v>150</v>
      </c>
      <c r="D75" s="34">
        <v>36</v>
      </c>
      <c r="E75" s="34"/>
      <c r="F75" s="34">
        <v>18</v>
      </c>
      <c r="G75" s="34">
        <v>1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>
        <v>1</v>
      </c>
      <c r="S75" s="34"/>
      <c r="T75" s="34"/>
      <c r="U75" s="34">
        <v>7</v>
      </c>
      <c r="V75" s="34">
        <v>14</v>
      </c>
      <c r="W75" s="51"/>
      <c r="X75" s="52" t="str">
        <f t="shared" si="13"/>
        <v xml:space="preserve">    </v>
      </c>
      <c r="Y75" s="34" t="str">
        <f t="shared" si="14"/>
        <v xml:space="preserve">    </v>
      </c>
      <c r="Z75" s="34" t="str">
        <f t="shared" si="15"/>
        <v xml:space="preserve"> </v>
      </c>
      <c r="AA75" s="34">
        <f t="shared" si="16"/>
        <v>2.31</v>
      </c>
      <c r="AB75" s="34" t="str">
        <f t="shared" si="17"/>
        <v xml:space="preserve"> </v>
      </c>
      <c r="AC75" s="34" t="str">
        <f t="shared" si="18"/>
        <v xml:space="preserve">     </v>
      </c>
      <c r="AD75" s="34" t="str">
        <f t="shared" si="19"/>
        <v xml:space="preserve"> </v>
      </c>
      <c r="AE75" s="34" t="str">
        <f t="shared" si="20"/>
        <v xml:space="preserve"> </v>
      </c>
      <c r="AF75" s="34" t="str">
        <f t="shared" si="21"/>
        <v xml:space="preserve"> </v>
      </c>
      <c r="AG75" s="34" t="str">
        <f t="shared" si="22"/>
        <v xml:space="preserve"> </v>
      </c>
      <c r="AH75" s="34" t="str">
        <f t="shared" si="23"/>
        <v xml:space="preserve"> </v>
      </c>
      <c r="AI75" s="34">
        <f t="shared" si="24"/>
        <v>2.5200000000000005</v>
      </c>
      <c r="AJ75" s="34">
        <f t="shared" si="25"/>
        <v>4.83</v>
      </c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spans="1:52" ht="80" x14ac:dyDescent="0.2">
      <c r="A76" s="34">
        <v>63</v>
      </c>
      <c r="B76" s="34" t="s">
        <v>215</v>
      </c>
      <c r="C76" s="34">
        <v>75</v>
      </c>
      <c r="D76" s="34">
        <v>18</v>
      </c>
      <c r="E76" s="34"/>
      <c r="F76" s="34">
        <v>18</v>
      </c>
      <c r="G76" s="34"/>
      <c r="H76" s="34">
        <v>1</v>
      </c>
      <c r="I76" s="34">
        <v>1</v>
      </c>
      <c r="J76" s="34"/>
      <c r="K76" s="34"/>
      <c r="L76" s="34"/>
      <c r="M76" s="34"/>
      <c r="N76" s="34"/>
      <c r="O76" s="34">
        <v>1</v>
      </c>
      <c r="P76" s="34">
        <v>1</v>
      </c>
      <c r="Q76" s="34">
        <v>1</v>
      </c>
      <c r="R76" s="34"/>
      <c r="S76" s="34">
        <v>20</v>
      </c>
      <c r="T76" s="34">
        <v>5</v>
      </c>
      <c r="U76" s="34"/>
      <c r="V76" s="34"/>
      <c r="W76" s="51">
        <v>1</v>
      </c>
      <c r="X76" s="52">
        <f t="shared" si="13"/>
        <v>18</v>
      </c>
      <c r="Y76" s="34" t="str">
        <f t="shared" si="14"/>
        <v xml:space="preserve">    </v>
      </c>
      <c r="Z76" s="34">
        <f t="shared" si="15"/>
        <v>18</v>
      </c>
      <c r="AA76" s="34" t="str">
        <f t="shared" si="16"/>
        <v xml:space="preserve">    </v>
      </c>
      <c r="AB76" s="34">
        <f t="shared" si="17"/>
        <v>2</v>
      </c>
      <c r="AC76" s="34">
        <f t="shared" si="18"/>
        <v>5</v>
      </c>
      <c r="AD76" s="34" t="str">
        <f t="shared" si="19"/>
        <v xml:space="preserve"> </v>
      </c>
      <c r="AE76" s="34" t="str">
        <f t="shared" si="20"/>
        <v xml:space="preserve"> </v>
      </c>
      <c r="AF76" s="34" t="str">
        <f t="shared" si="21"/>
        <v xml:space="preserve"> </v>
      </c>
      <c r="AG76" s="34" t="str">
        <f t="shared" si="22"/>
        <v xml:space="preserve"> </v>
      </c>
      <c r="AH76" s="34" t="str">
        <f t="shared" si="23"/>
        <v xml:space="preserve"> </v>
      </c>
      <c r="AI76" s="34">
        <f t="shared" si="24"/>
        <v>3.6</v>
      </c>
      <c r="AJ76" s="34">
        <f t="shared" si="25"/>
        <v>46.6</v>
      </c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spans="1:52" ht="80" x14ac:dyDescent="0.2">
      <c r="A77" s="34">
        <v>64</v>
      </c>
      <c r="B77" s="34" t="s">
        <v>216</v>
      </c>
      <c r="C77" s="34">
        <v>90</v>
      </c>
      <c r="D77" s="34">
        <v>18</v>
      </c>
      <c r="E77" s="34"/>
      <c r="F77" s="34">
        <v>18</v>
      </c>
      <c r="G77" s="34"/>
      <c r="H77" s="34">
        <v>1</v>
      </c>
      <c r="I77" s="34">
        <v>1</v>
      </c>
      <c r="J77" s="34"/>
      <c r="K77" s="34"/>
      <c r="L77" s="34"/>
      <c r="M77" s="34"/>
      <c r="N77" s="34"/>
      <c r="O77" s="34">
        <v>1</v>
      </c>
      <c r="P77" s="34">
        <v>1</v>
      </c>
      <c r="Q77" s="34">
        <v>1</v>
      </c>
      <c r="R77" s="34"/>
      <c r="S77" s="34">
        <v>20</v>
      </c>
      <c r="T77" s="34">
        <v>5</v>
      </c>
      <c r="U77" s="34"/>
      <c r="V77" s="34"/>
      <c r="W77" s="51">
        <v>1</v>
      </c>
      <c r="X77" s="52">
        <f t="shared" si="13"/>
        <v>18</v>
      </c>
      <c r="Y77" s="34" t="str">
        <f t="shared" si="14"/>
        <v xml:space="preserve">    </v>
      </c>
      <c r="Z77" s="34">
        <f t="shared" si="15"/>
        <v>18</v>
      </c>
      <c r="AA77" s="34" t="str">
        <f t="shared" si="16"/>
        <v xml:space="preserve">    </v>
      </c>
      <c r="AB77" s="34">
        <f t="shared" si="17"/>
        <v>2</v>
      </c>
      <c r="AC77" s="34">
        <f t="shared" si="18"/>
        <v>5</v>
      </c>
      <c r="AD77" s="34" t="str">
        <f t="shared" si="19"/>
        <v xml:space="preserve"> </v>
      </c>
      <c r="AE77" s="34" t="str">
        <f t="shared" si="20"/>
        <v xml:space="preserve"> </v>
      </c>
      <c r="AF77" s="34" t="str">
        <f t="shared" si="21"/>
        <v xml:space="preserve"> </v>
      </c>
      <c r="AG77" s="34" t="str">
        <f t="shared" si="22"/>
        <v xml:space="preserve"> </v>
      </c>
      <c r="AH77" s="34" t="str">
        <f t="shared" si="23"/>
        <v xml:space="preserve"> </v>
      </c>
      <c r="AI77" s="34">
        <f t="shared" si="24"/>
        <v>4.3199999999999994</v>
      </c>
      <c r="AJ77" s="34">
        <f t="shared" si="25"/>
        <v>47.32</v>
      </c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spans="1:52" ht="48" x14ac:dyDescent="0.2">
      <c r="A78" s="34">
        <v>65</v>
      </c>
      <c r="B78" s="34" t="s">
        <v>217</v>
      </c>
      <c r="C78" s="34">
        <v>60</v>
      </c>
      <c r="D78" s="34"/>
      <c r="E78" s="34"/>
      <c r="F78" s="34">
        <v>18</v>
      </c>
      <c r="G78" s="34"/>
      <c r="H78" s="34">
        <v>1</v>
      </c>
      <c r="I78" s="34">
        <v>1</v>
      </c>
      <c r="J78" s="34"/>
      <c r="K78" s="34"/>
      <c r="L78" s="34"/>
      <c r="M78" s="34"/>
      <c r="N78" s="34"/>
      <c r="O78" s="34">
        <v>1</v>
      </c>
      <c r="P78" s="34">
        <v>1</v>
      </c>
      <c r="Q78" s="34">
        <v>1</v>
      </c>
      <c r="R78" s="34"/>
      <c r="S78" s="34">
        <v>20</v>
      </c>
      <c r="T78" s="34">
        <v>5</v>
      </c>
      <c r="U78" s="34"/>
      <c r="V78" s="34"/>
      <c r="W78" s="51">
        <v>1</v>
      </c>
      <c r="X78" s="52" t="str">
        <f t="shared" si="13"/>
        <v xml:space="preserve">    </v>
      </c>
      <c r="Y78" s="34" t="str">
        <f t="shared" si="14"/>
        <v xml:space="preserve">    </v>
      </c>
      <c r="Z78" s="34">
        <f t="shared" si="15"/>
        <v>18</v>
      </c>
      <c r="AA78" s="34" t="str">
        <f t="shared" si="16"/>
        <v xml:space="preserve">    </v>
      </c>
      <c r="AB78" s="34">
        <f t="shared" si="17"/>
        <v>2</v>
      </c>
      <c r="AC78" s="34">
        <f t="shared" si="18"/>
        <v>5</v>
      </c>
      <c r="AD78" s="34" t="str">
        <f t="shared" si="19"/>
        <v xml:space="preserve"> </v>
      </c>
      <c r="AE78" s="34" t="str">
        <f t="shared" si="20"/>
        <v xml:space="preserve"> </v>
      </c>
      <c r="AF78" s="34" t="str">
        <f t="shared" si="21"/>
        <v xml:space="preserve"> </v>
      </c>
      <c r="AG78" s="34" t="str">
        <f t="shared" si="22"/>
        <v xml:space="preserve"> </v>
      </c>
      <c r="AH78" s="34" t="str">
        <f t="shared" si="23"/>
        <v xml:space="preserve"> </v>
      </c>
      <c r="AI78" s="34">
        <f t="shared" si="24"/>
        <v>2.88</v>
      </c>
      <c r="AJ78" s="34">
        <f t="shared" si="25"/>
        <v>27.88</v>
      </c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spans="1:52" ht="48" x14ac:dyDescent="0.2">
      <c r="A79" s="34">
        <v>66</v>
      </c>
      <c r="B79" s="34" t="s">
        <v>218</v>
      </c>
      <c r="C79" s="34">
        <v>60</v>
      </c>
      <c r="D79" s="34">
        <v>18</v>
      </c>
      <c r="E79" s="34"/>
      <c r="F79" s="34"/>
      <c r="G79" s="34"/>
      <c r="H79" s="34">
        <v>1</v>
      </c>
      <c r="I79" s="34">
        <v>1</v>
      </c>
      <c r="J79" s="34"/>
      <c r="K79" s="34"/>
      <c r="L79" s="34"/>
      <c r="M79" s="34"/>
      <c r="N79" s="34"/>
      <c r="O79" s="34">
        <v>1</v>
      </c>
      <c r="P79" s="34">
        <v>1</v>
      </c>
      <c r="Q79" s="34">
        <v>1</v>
      </c>
      <c r="R79" s="34"/>
      <c r="S79" s="34">
        <v>20</v>
      </c>
      <c r="T79" s="34">
        <v>5</v>
      </c>
      <c r="U79" s="34"/>
      <c r="V79" s="34"/>
      <c r="W79" s="51">
        <v>1</v>
      </c>
      <c r="X79" s="52">
        <f t="shared" ref="X79" si="26">IF(D79*W79=0,"    ",D79*W79)</f>
        <v>18</v>
      </c>
      <c r="Y79" s="34" t="str">
        <f t="shared" ref="Y79" si="27">IF(E79*P79=0,"    ",E79*P79)</f>
        <v xml:space="preserve">    </v>
      </c>
      <c r="Z79" s="34" t="str">
        <f t="shared" ref="Z79" si="28">IF((F79*Q79)=0," ",F79*Q79)</f>
        <v xml:space="preserve"> </v>
      </c>
      <c r="AA79" s="34" t="str">
        <f t="shared" ref="AA79" si="29">IF(G79*(S79+U79)=0,"    ",0.33*G79*(S79+U79))</f>
        <v xml:space="preserve">    </v>
      </c>
      <c r="AB79" s="34">
        <f t="shared" ref="AB79" si="30">IF((H79*O79)=0," ",2*H79*O79)</f>
        <v>2</v>
      </c>
      <c r="AC79" s="34">
        <f t="shared" ref="AC79" si="31">IF(I79*(S79+U79)=0,"     ",0.25*I79*(S79+U79))</f>
        <v>5</v>
      </c>
      <c r="AD79" s="34" t="str">
        <f t="shared" ref="AD79" si="32">IF(J79*(S79+U79)=0," ",J79*(S79+U79))</f>
        <v xml:space="preserve"> </v>
      </c>
      <c r="AE79" s="34" t="str">
        <f t="shared" ref="AE79" si="33">IF(K79*(S79+U79)=0," ",K79*(S79+U79))</f>
        <v xml:space="preserve"> </v>
      </c>
      <c r="AF79" s="34" t="str">
        <f t="shared" ref="AF79" si="34">IF(L79*(S79+U79)=0," ",0.5*L79*(S79+U79))</f>
        <v xml:space="preserve"> </v>
      </c>
      <c r="AG79" s="34" t="str">
        <f t="shared" ref="AG79" si="35">IF(M79*(S79+U79)=0," ",0.33*M79*(S79+U79))</f>
        <v xml:space="preserve"> </v>
      </c>
      <c r="AH79" s="34" t="str">
        <f t="shared" ref="AH79" si="36">IF(N79*(S79+U79)=0," ",0.25*N79*(S79+U79))</f>
        <v xml:space="preserve"> </v>
      </c>
      <c r="AI79" s="34">
        <f t="shared" ref="AI79" si="37">IF((2*G79*O79+0.06*C79*(S79/25+U79/25))=0," ",(2*G79*O79+0.06*C79*(S79/25+U79/25)))</f>
        <v>2.88</v>
      </c>
      <c r="AJ79" s="34">
        <f t="shared" ref="AJ79" si="38">SUM(X79:AI79)</f>
        <v>27.88</v>
      </c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spans="1:52" ht="64" x14ac:dyDescent="0.2">
      <c r="A80" s="34">
        <v>67</v>
      </c>
      <c r="B80" s="34" t="s">
        <v>279</v>
      </c>
      <c r="C80" s="34">
        <v>60</v>
      </c>
      <c r="D80" s="34"/>
      <c r="E80" s="34">
        <v>36</v>
      </c>
      <c r="F80" s="34"/>
      <c r="G80" s="34"/>
      <c r="H80" s="34">
        <v>1</v>
      </c>
      <c r="I80" s="34"/>
      <c r="J80" s="34"/>
      <c r="K80" s="34"/>
      <c r="L80" s="34"/>
      <c r="M80" s="34">
        <v>1</v>
      </c>
      <c r="N80" s="34"/>
      <c r="O80" s="34">
        <v>5</v>
      </c>
      <c r="P80" s="34">
        <v>5</v>
      </c>
      <c r="Q80" s="34">
        <v>5</v>
      </c>
      <c r="R80" s="34"/>
      <c r="S80" s="34">
        <v>40</v>
      </c>
      <c r="T80" s="34">
        <v>60</v>
      </c>
      <c r="U80" s="34"/>
      <c r="V80" s="34"/>
      <c r="W80" s="51">
        <v>1</v>
      </c>
      <c r="X80" s="52" t="str">
        <f t="shared" ref="X80" si="39">IF(D80*W80=0,"    ",D80*W80)</f>
        <v xml:space="preserve">    </v>
      </c>
      <c r="Y80" s="34">
        <f t="shared" ref="Y80" si="40">IF(E80*P80=0,"    ",E80*P80)</f>
        <v>180</v>
      </c>
      <c r="Z80" s="34" t="str">
        <f t="shared" ref="Z80" si="41">IF((F80*Q80)=0," ",F80*Q80)</f>
        <v xml:space="preserve"> </v>
      </c>
      <c r="AA80" s="34" t="str">
        <f t="shared" ref="AA80" si="42">IF(G80*(S80+U80)=0,"    ",0.33*G80*(S80+U80))</f>
        <v xml:space="preserve">    </v>
      </c>
      <c r="AB80" s="34">
        <f t="shared" ref="AB80" si="43">IF((H80*O80)=0," ",2*H80*O80)</f>
        <v>10</v>
      </c>
      <c r="AC80" s="34" t="str">
        <f t="shared" ref="AC80" si="44">IF(I80*(S80+U80)=0,"     ",0.25*I80*(S80+U80))</f>
        <v xml:space="preserve">     </v>
      </c>
      <c r="AD80" s="34" t="str">
        <f t="shared" ref="AD80" si="45">IF(J80*(S80+U80)=0," ",J80*(S80+U80))</f>
        <v xml:space="preserve"> </v>
      </c>
      <c r="AE80" s="34" t="str">
        <f t="shared" ref="AE80" si="46">IF(K80*(S80+U80)=0," ",K80*(S80+U80))</f>
        <v xml:space="preserve"> </v>
      </c>
      <c r="AF80" s="34" t="str">
        <f t="shared" ref="AF80" si="47">IF(L80*(S80+U80)=0," ",0.5*L80*(S80+U80))</f>
        <v xml:space="preserve"> </v>
      </c>
      <c r="AG80" s="34">
        <f t="shared" ref="AG80" si="48">IF(M80*(S80+U80)=0," ",0.33*M80*(S80+U80))</f>
        <v>13.200000000000001</v>
      </c>
      <c r="AH80" s="34" t="str">
        <f t="shared" ref="AH80" si="49">IF(N80*(S80+U80)=0," ",0.25*N80*(S80+U80))</f>
        <v xml:space="preserve"> </v>
      </c>
      <c r="AI80" s="34">
        <f t="shared" ref="AI80" si="50">IF((2*G80*O80+0.06*C80*(S80/25+U80/25))=0," ",(2*G80*O80+0.06*C80*(S80/25+U80/25)))</f>
        <v>5.76</v>
      </c>
      <c r="AJ80" s="34">
        <f t="shared" ref="AJ80" si="51">SUM(X80:AI80)</f>
        <v>208.95999999999998</v>
      </c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spans="1:52" ht="80" x14ac:dyDescent="0.2">
      <c r="A81" s="34">
        <v>68</v>
      </c>
      <c r="B81" s="34" t="s">
        <v>280</v>
      </c>
      <c r="C81" s="34">
        <v>30</v>
      </c>
      <c r="D81" s="34">
        <v>18</v>
      </c>
      <c r="E81" s="34"/>
      <c r="F81" s="34"/>
      <c r="G81" s="34"/>
      <c r="H81" s="34">
        <v>1</v>
      </c>
      <c r="I81" s="34"/>
      <c r="J81" s="34"/>
      <c r="K81" s="34"/>
      <c r="L81" s="34"/>
      <c r="M81" s="34"/>
      <c r="N81" s="34"/>
      <c r="O81" s="34">
        <v>5</v>
      </c>
      <c r="P81" s="34">
        <v>5</v>
      </c>
      <c r="Q81" s="34">
        <v>5</v>
      </c>
      <c r="R81" s="34"/>
      <c r="S81" s="34">
        <v>39</v>
      </c>
      <c r="T81" s="34">
        <v>56</v>
      </c>
      <c r="U81" s="34"/>
      <c r="V81" s="34"/>
      <c r="W81" s="51">
        <v>1</v>
      </c>
      <c r="X81" s="52">
        <f t="shared" ref="X81" si="52">IF(D81*W81=0,"    ",D81*W81)</f>
        <v>18</v>
      </c>
      <c r="Y81" s="34" t="str">
        <f t="shared" ref="Y81" si="53">IF(E81*P81=0,"    ",E81*P81)</f>
        <v xml:space="preserve">    </v>
      </c>
      <c r="Z81" s="34" t="str">
        <f t="shared" ref="Z81" si="54">IF((F81*Q81)=0," ",F81*Q81)</f>
        <v xml:space="preserve"> </v>
      </c>
      <c r="AA81" s="34" t="str">
        <f t="shared" ref="AA81" si="55">IF(G81*(S81+U81)=0,"    ",0.33*G81*(S81+U81))</f>
        <v xml:space="preserve">    </v>
      </c>
      <c r="AB81" s="34">
        <f t="shared" ref="AB81" si="56">IF((H81*O81)=0," ",2*H81*O81)</f>
        <v>10</v>
      </c>
      <c r="AC81" s="34" t="str">
        <f t="shared" ref="AC81" si="57">IF(I81*(S81+U81)=0,"     ",0.25*I81*(S81+U81))</f>
        <v xml:space="preserve">     </v>
      </c>
      <c r="AD81" s="34" t="str">
        <f t="shared" ref="AD81" si="58">IF(J81*(S81+U81)=0," ",J81*(S81+U81))</f>
        <v xml:space="preserve"> </v>
      </c>
      <c r="AE81" s="34" t="str">
        <f t="shared" ref="AE81" si="59">IF(K81*(S81+U81)=0," ",K81*(S81+U81))</f>
        <v xml:space="preserve"> </v>
      </c>
      <c r="AF81" s="34" t="str">
        <f t="shared" ref="AF81" si="60">IF(L81*(S81+U81)=0," ",0.5*L81*(S81+U81))</f>
        <v xml:space="preserve"> </v>
      </c>
      <c r="AG81" s="34" t="str">
        <f t="shared" ref="AG81" si="61">IF(M81*(S81+U81)=0," ",0.33*M81*(S81+U81))</f>
        <v xml:space="preserve"> </v>
      </c>
      <c r="AH81" s="34" t="str">
        <f t="shared" ref="AH81" si="62">IF(N81*(S81+U81)=0," ",0.25*N81*(S81+U81))</f>
        <v xml:space="preserve"> </v>
      </c>
      <c r="AI81" s="34">
        <f t="shared" ref="AI81" si="63">IF((2*G81*O81+0.06*C81*(S81/25+U81/25))=0," ",(2*G81*O81+0.06*C81*(S81/25+U81/25)))</f>
        <v>2.8079999999999998</v>
      </c>
      <c r="AJ81" s="34">
        <f t="shared" ref="AJ81" si="64">SUM(X81:AI81)</f>
        <v>30.808</v>
      </c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spans="1:52" ht="48" x14ac:dyDescent="0.2">
      <c r="A82" s="34">
        <v>69</v>
      </c>
      <c r="B82" s="34" t="s">
        <v>281</v>
      </c>
      <c r="C82" s="34">
        <v>120</v>
      </c>
      <c r="D82" s="34">
        <v>18</v>
      </c>
      <c r="E82" s="34">
        <v>32</v>
      </c>
      <c r="F82" s="34"/>
      <c r="G82" s="34">
        <v>1</v>
      </c>
      <c r="H82" s="34"/>
      <c r="I82" s="34">
        <v>1</v>
      </c>
      <c r="J82" s="34"/>
      <c r="K82" s="34"/>
      <c r="L82" s="34">
        <v>1</v>
      </c>
      <c r="M82" s="34"/>
      <c r="N82" s="34"/>
      <c r="O82" s="34">
        <v>1</v>
      </c>
      <c r="P82" s="34">
        <v>1</v>
      </c>
      <c r="Q82" s="34">
        <v>1</v>
      </c>
      <c r="R82" s="34"/>
      <c r="S82" s="34">
        <v>15</v>
      </c>
      <c r="T82" s="34">
        <v>15</v>
      </c>
      <c r="U82" s="34"/>
      <c r="V82" s="34"/>
      <c r="W82" s="51">
        <v>1</v>
      </c>
      <c r="X82" s="52">
        <f t="shared" ref="X82" si="65">IF(D82*W82=0,"    ",D82*W82)</f>
        <v>18</v>
      </c>
      <c r="Y82" s="34">
        <f t="shared" ref="Y82" si="66">IF(E82*P82=0,"    ",E82*P82)</f>
        <v>32</v>
      </c>
      <c r="Z82" s="34" t="str">
        <f t="shared" ref="Z82" si="67">IF((F82*Q82)=0," ",F82*Q82)</f>
        <v xml:space="preserve"> </v>
      </c>
      <c r="AA82" s="34">
        <f t="shared" ref="AA82" si="68">IF(G82*(S82+U82)=0,"    ",0.33*G82*(S82+U82))</f>
        <v>4.95</v>
      </c>
      <c r="AB82" s="34" t="str">
        <f t="shared" ref="AB82" si="69">IF((H82*O82)=0," ",2*H82*O82)</f>
        <v xml:space="preserve"> </v>
      </c>
      <c r="AC82" s="34">
        <f t="shared" ref="AC82" si="70">IF(I82*(S82+U82)=0,"     ",0.25*I82*(S82+U82))</f>
        <v>3.75</v>
      </c>
      <c r="AD82" s="34" t="str">
        <f t="shared" ref="AD82" si="71">IF(J82*(S82+U82)=0," ",J82*(S82+U82))</f>
        <v xml:space="preserve"> </v>
      </c>
      <c r="AE82" s="34" t="str">
        <f t="shared" ref="AE82" si="72">IF(K82*(S82+U82)=0," ",K82*(S82+U82))</f>
        <v xml:space="preserve"> </v>
      </c>
      <c r="AF82" s="34">
        <f t="shared" ref="AF82" si="73">IF(L82*(S82+U82)=0," ",0.5*L82*(S82+U82))</f>
        <v>7.5</v>
      </c>
      <c r="AG82" s="34" t="str">
        <f t="shared" ref="AG82" si="74">IF(M82*(S82+U82)=0," ",0.33*M82*(S82+U82))</f>
        <v xml:space="preserve"> </v>
      </c>
      <c r="AH82" s="34" t="str">
        <f t="shared" ref="AH82" si="75">IF(N82*(S82+U82)=0," ",0.25*N82*(S82+U82))</f>
        <v xml:space="preserve"> </v>
      </c>
      <c r="AI82" s="34">
        <f t="shared" ref="AI82" si="76">IF((2*G82*O82+0.06*C82*(S82/25+U82/25))=0," ",(2*G82*O82+0.06*C82*(S82/25+U82/25)))</f>
        <v>6.3199999999999994</v>
      </c>
      <c r="AJ82" s="34">
        <f t="shared" ref="AJ82" si="77">SUM(X82:AI82)</f>
        <v>72.52</v>
      </c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spans="1:52" x14ac:dyDescent="0.2">
      <c r="A83" s="81" t="s">
        <v>48</v>
      </c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80"/>
      <c r="X83" s="32">
        <f>SUM(X14:X82)</f>
        <v>1354</v>
      </c>
      <c r="Y83" s="33">
        <f t="shared" ref="Y83:AJ83" si="78">SUM(Y14:Y82)</f>
        <v>474</v>
      </c>
      <c r="Z83" s="33">
        <f t="shared" si="78"/>
        <v>1616</v>
      </c>
      <c r="AA83" s="33">
        <f t="shared" si="78"/>
        <v>278.85000000000002</v>
      </c>
      <c r="AB83" s="33">
        <f t="shared" si="78"/>
        <v>128</v>
      </c>
      <c r="AC83" s="33">
        <f t="shared" si="78"/>
        <v>380.5</v>
      </c>
      <c r="AD83" s="33">
        <f t="shared" si="78"/>
        <v>104</v>
      </c>
      <c r="AE83" s="33">
        <f t="shared" si="78"/>
        <v>86</v>
      </c>
      <c r="AF83" s="33">
        <f t="shared" si="78"/>
        <v>65</v>
      </c>
      <c r="AG83" s="33">
        <f t="shared" si="78"/>
        <v>18.48</v>
      </c>
      <c r="AH83" s="33">
        <f t="shared" si="78"/>
        <v>4.5</v>
      </c>
      <c r="AI83" s="33">
        <f t="shared" si="78"/>
        <v>611.23199999999997</v>
      </c>
      <c r="AJ83" s="33">
        <f t="shared" si="78"/>
        <v>5120.5619999999999</v>
      </c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spans="1:52" x14ac:dyDescent="0.2">
      <c r="A84" s="56" t="s">
        <v>24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8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spans="1:52" ht="48" x14ac:dyDescent="0.2">
      <c r="A85" s="33">
        <v>70</v>
      </c>
      <c r="B85" s="34" t="s">
        <v>219</v>
      </c>
      <c r="C85" s="33">
        <v>90</v>
      </c>
      <c r="D85" s="33">
        <v>18</v>
      </c>
      <c r="E85" s="33">
        <v>18</v>
      </c>
      <c r="F85" s="33"/>
      <c r="G85" s="33"/>
      <c r="H85" s="33">
        <v>1</v>
      </c>
      <c r="I85" s="33">
        <v>1</v>
      </c>
      <c r="J85" s="33"/>
      <c r="K85" s="33"/>
      <c r="L85" s="33"/>
      <c r="M85" s="33"/>
      <c r="N85" s="33"/>
      <c r="O85" s="33">
        <v>1</v>
      </c>
      <c r="P85" s="33">
        <v>1</v>
      </c>
      <c r="Q85" s="33">
        <v>1</v>
      </c>
      <c r="R85" s="33"/>
      <c r="S85" s="33">
        <v>20</v>
      </c>
      <c r="T85" s="33">
        <v>5</v>
      </c>
      <c r="U85" s="33"/>
      <c r="V85" s="33"/>
      <c r="W85" s="35">
        <v>1</v>
      </c>
      <c r="X85" s="32">
        <f t="shared" ref="X85" si="79">IF(D85*W85=0,"    ",D85*W85)</f>
        <v>18</v>
      </c>
      <c r="Y85" s="33">
        <f t="shared" ref="Y85" si="80">IF(E85*P85=0,"    ",E85*P85)</f>
        <v>18</v>
      </c>
      <c r="Z85" s="33" t="str">
        <f t="shared" ref="Z85" si="81">IF((F85*Q85)=0," ",F85*Q85)</f>
        <v xml:space="preserve"> </v>
      </c>
      <c r="AA85" s="33" t="str">
        <f t="shared" ref="AA85" si="82">IF(G85*(S85+U85)=0,"    ",0.33*G85*(S85+U85))</f>
        <v xml:space="preserve">    </v>
      </c>
      <c r="AB85" s="33">
        <f t="shared" ref="AB85" si="83">IF((H85*O85)=0," ",2*H85*O85)</f>
        <v>2</v>
      </c>
      <c r="AC85" s="33">
        <f t="shared" ref="AC85" si="84">IF(I85*(S85+U85)=0,"     ",0.25*I85*(S85+U85))</f>
        <v>5</v>
      </c>
      <c r="AD85" s="33" t="str">
        <f t="shared" ref="AD85" si="85">IF(J85*(S85+U85)=0," ",J85*(S85+U85))</f>
        <v xml:space="preserve"> </v>
      </c>
      <c r="AE85" s="33" t="str">
        <f t="shared" ref="AE85" si="86">IF(K85*(S85+U85)=0," ",K85*(S85+U85))</f>
        <v xml:space="preserve"> </v>
      </c>
      <c r="AF85" s="33" t="str">
        <f t="shared" ref="AF85" si="87">IF(L85*(S85+U85)=0," ",0.5*L85*(S85+U85))</f>
        <v xml:space="preserve"> </v>
      </c>
      <c r="AG85" s="33" t="str">
        <f t="shared" ref="AG85" si="88">IF(M85*(S85+U85)=0," ",0.33*M85*(S85+U85))</f>
        <v xml:space="preserve"> </v>
      </c>
      <c r="AH85" s="33" t="str">
        <f t="shared" ref="AH85" si="89">IF(N85*(S85+U85)=0," ",0.25*N85*(S85+U85))</f>
        <v xml:space="preserve"> </v>
      </c>
      <c r="AI85" s="33">
        <f t="shared" ref="AI85" si="90">IF((2*G85*O85+0.06*C85*(S85/25+U85/25))=0," ",(2*G85*O85+0.06*C85*(S85/25+U85/25)))</f>
        <v>4.3199999999999994</v>
      </c>
      <c r="AJ85" s="33">
        <f t="shared" ref="AJ85" si="91">SUM(X85:AI85)</f>
        <v>47.32</v>
      </c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spans="1:52" ht="48" x14ac:dyDescent="0.2">
      <c r="A86" s="33">
        <v>71</v>
      </c>
      <c r="B86" s="34" t="s">
        <v>220</v>
      </c>
      <c r="C86" s="33">
        <v>180</v>
      </c>
      <c r="D86" s="33">
        <v>36</v>
      </c>
      <c r="E86" s="33"/>
      <c r="F86" s="33">
        <v>18</v>
      </c>
      <c r="G86" s="33">
        <v>1</v>
      </c>
      <c r="H86" s="33"/>
      <c r="I86" s="33">
        <v>2</v>
      </c>
      <c r="J86" s="33"/>
      <c r="K86" s="33"/>
      <c r="L86" s="33"/>
      <c r="M86" s="33"/>
      <c r="N86" s="33"/>
      <c r="O86" s="33">
        <v>2</v>
      </c>
      <c r="P86" s="33">
        <v>2</v>
      </c>
      <c r="Q86" s="33">
        <v>2</v>
      </c>
      <c r="R86" s="33"/>
      <c r="S86" s="33">
        <v>36</v>
      </c>
      <c r="T86" s="33">
        <v>14</v>
      </c>
      <c r="U86" s="33"/>
      <c r="V86" s="33"/>
      <c r="W86" s="35">
        <v>1</v>
      </c>
      <c r="X86" s="32">
        <f t="shared" ref="X86:X144" si="92">IF(D86*W86=0,"    ",D86*W86)</f>
        <v>36</v>
      </c>
      <c r="Y86" s="33" t="str">
        <f t="shared" ref="Y86:Y144" si="93">IF(E86*P86=0,"    ",E86*P86)</f>
        <v xml:space="preserve">    </v>
      </c>
      <c r="Z86" s="33">
        <f t="shared" ref="Z86:Z144" si="94">IF((F86*Q86)=0," ",F86*Q86)</f>
        <v>36</v>
      </c>
      <c r="AA86" s="33">
        <f t="shared" ref="AA86:AA144" si="95">IF(G86*(S86+U86)=0,"    ",0.33*G86*(S86+U86))</f>
        <v>11.88</v>
      </c>
      <c r="AB86" s="33" t="str">
        <f t="shared" ref="AB86:AB144" si="96">IF((H86*O86)=0," ",2*H86*O86)</f>
        <v xml:space="preserve"> </v>
      </c>
      <c r="AC86" s="33">
        <f t="shared" ref="AC86:AC144" si="97">IF(I86*(S86+U86)=0,"     ",0.25*I86*(S86+U86))</f>
        <v>18</v>
      </c>
      <c r="AD86" s="33" t="str">
        <f t="shared" ref="AD86:AD144" si="98">IF(J86*(S86+U86)=0," ",J86*(S86+U86))</f>
        <v xml:space="preserve"> </v>
      </c>
      <c r="AE86" s="33" t="str">
        <f t="shared" ref="AE86:AE144" si="99">IF(K86*(S86+U86)=0," ",K86*(S86+U86))</f>
        <v xml:space="preserve"> </v>
      </c>
      <c r="AF86" s="33" t="str">
        <f t="shared" ref="AF86:AF144" si="100">IF(L86*(S86+U86)=0," ",0.5*L86*(S86+U86))</f>
        <v xml:space="preserve"> </v>
      </c>
      <c r="AG86" s="33" t="str">
        <f t="shared" ref="AG86:AG144" si="101">IF(M86*(S86+U86)=0," ",0.33*M86*(S86+U86))</f>
        <v xml:space="preserve"> </v>
      </c>
      <c r="AH86" s="33" t="str">
        <f t="shared" ref="AH86:AH144" si="102">IF(N86*(S86+U86)=0," ",0.25*N86*(S86+U86))</f>
        <v xml:space="preserve"> </v>
      </c>
      <c r="AI86" s="33">
        <f t="shared" ref="AI86:AI144" si="103">IF((2*G86*O86+0.06*C86*(S86/25+U86/25))=0," ",(2*G86*O86+0.06*C86*(S86/25+U86/25)))</f>
        <v>19.552</v>
      </c>
      <c r="AJ86" s="33">
        <f t="shared" ref="AJ86:AJ144" si="104">SUM(X86:AI86)</f>
        <v>121.43199999999999</v>
      </c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spans="1:52" ht="64" x14ac:dyDescent="0.2">
      <c r="A87" s="33">
        <v>72</v>
      </c>
      <c r="B87" s="34" t="s">
        <v>221</v>
      </c>
      <c r="C87" s="33">
        <v>150</v>
      </c>
      <c r="D87" s="33">
        <v>36</v>
      </c>
      <c r="E87" s="33"/>
      <c r="F87" s="33">
        <v>18</v>
      </c>
      <c r="G87" s="33">
        <v>1</v>
      </c>
      <c r="H87" s="33"/>
      <c r="I87" s="33">
        <v>1</v>
      </c>
      <c r="J87" s="33"/>
      <c r="K87" s="33"/>
      <c r="L87" s="33"/>
      <c r="M87" s="33"/>
      <c r="N87" s="33"/>
      <c r="O87" s="33">
        <v>2</v>
      </c>
      <c r="P87" s="33">
        <v>2</v>
      </c>
      <c r="Q87" s="33">
        <v>2</v>
      </c>
      <c r="R87" s="33"/>
      <c r="S87" s="33">
        <v>35</v>
      </c>
      <c r="T87" s="33">
        <v>31</v>
      </c>
      <c r="U87" s="33"/>
      <c r="V87" s="33"/>
      <c r="W87" s="35">
        <v>1</v>
      </c>
      <c r="X87" s="32">
        <f t="shared" si="92"/>
        <v>36</v>
      </c>
      <c r="Y87" s="33" t="str">
        <f t="shared" si="93"/>
        <v xml:space="preserve">    </v>
      </c>
      <c r="Z87" s="33">
        <f t="shared" si="94"/>
        <v>36</v>
      </c>
      <c r="AA87" s="33">
        <f t="shared" si="95"/>
        <v>11.55</v>
      </c>
      <c r="AB87" s="33" t="str">
        <f t="shared" si="96"/>
        <v xml:space="preserve"> </v>
      </c>
      <c r="AC87" s="33">
        <f t="shared" si="97"/>
        <v>8.75</v>
      </c>
      <c r="AD87" s="33" t="str">
        <f t="shared" si="98"/>
        <v xml:space="preserve"> </v>
      </c>
      <c r="AE87" s="33" t="str">
        <f t="shared" si="99"/>
        <v xml:space="preserve"> </v>
      </c>
      <c r="AF87" s="33" t="str">
        <f t="shared" si="100"/>
        <v xml:space="preserve"> </v>
      </c>
      <c r="AG87" s="33" t="str">
        <f t="shared" si="101"/>
        <v xml:space="preserve"> </v>
      </c>
      <c r="AH87" s="33" t="str">
        <f t="shared" si="102"/>
        <v xml:space="preserve"> </v>
      </c>
      <c r="AI87" s="33">
        <f t="shared" si="103"/>
        <v>16.600000000000001</v>
      </c>
      <c r="AJ87" s="33">
        <f t="shared" si="104"/>
        <v>108.9</v>
      </c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spans="1:52" ht="64" x14ac:dyDescent="0.2">
      <c r="A88" s="33">
        <v>73</v>
      </c>
      <c r="B88" s="34" t="s">
        <v>222</v>
      </c>
      <c r="C88" s="33">
        <v>90</v>
      </c>
      <c r="D88" s="33">
        <v>36</v>
      </c>
      <c r="E88" s="33"/>
      <c r="F88" s="33">
        <v>18</v>
      </c>
      <c r="G88" s="33"/>
      <c r="H88" s="33">
        <v>1</v>
      </c>
      <c r="I88" s="33"/>
      <c r="J88" s="33"/>
      <c r="K88" s="33"/>
      <c r="L88" s="33"/>
      <c r="M88" s="33"/>
      <c r="N88" s="33"/>
      <c r="O88" s="33">
        <v>2</v>
      </c>
      <c r="P88" s="33">
        <v>2</v>
      </c>
      <c r="Q88" s="33">
        <v>2</v>
      </c>
      <c r="R88" s="33"/>
      <c r="S88" s="33">
        <v>31</v>
      </c>
      <c r="T88" s="33">
        <v>26</v>
      </c>
      <c r="U88" s="33"/>
      <c r="V88" s="33"/>
      <c r="W88" s="35">
        <v>1</v>
      </c>
      <c r="X88" s="32">
        <f t="shared" si="92"/>
        <v>36</v>
      </c>
      <c r="Y88" s="33" t="str">
        <f t="shared" si="93"/>
        <v xml:space="preserve">    </v>
      </c>
      <c r="Z88" s="33">
        <f t="shared" si="94"/>
        <v>36</v>
      </c>
      <c r="AA88" s="33" t="str">
        <f t="shared" si="95"/>
        <v xml:space="preserve">    </v>
      </c>
      <c r="AB88" s="33">
        <f t="shared" si="96"/>
        <v>4</v>
      </c>
      <c r="AC88" s="33" t="str">
        <f t="shared" si="97"/>
        <v xml:space="preserve">     </v>
      </c>
      <c r="AD88" s="33" t="str">
        <f t="shared" si="98"/>
        <v xml:space="preserve"> </v>
      </c>
      <c r="AE88" s="33" t="str">
        <f t="shared" si="99"/>
        <v xml:space="preserve"> </v>
      </c>
      <c r="AF88" s="33" t="str">
        <f t="shared" si="100"/>
        <v xml:space="preserve"> </v>
      </c>
      <c r="AG88" s="33" t="str">
        <f t="shared" si="101"/>
        <v xml:space="preserve"> </v>
      </c>
      <c r="AH88" s="33" t="str">
        <f t="shared" si="102"/>
        <v xml:space="preserve"> </v>
      </c>
      <c r="AI88" s="33">
        <f t="shared" si="103"/>
        <v>6.6959999999999997</v>
      </c>
      <c r="AJ88" s="33">
        <f t="shared" si="104"/>
        <v>82.695999999999998</v>
      </c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spans="1:52" ht="64" x14ac:dyDescent="0.2">
      <c r="A89" s="33">
        <v>74</v>
      </c>
      <c r="B89" s="34" t="s">
        <v>223</v>
      </c>
      <c r="C89" s="33">
        <v>90</v>
      </c>
      <c r="D89" s="33">
        <v>18</v>
      </c>
      <c r="E89" s="33">
        <v>18</v>
      </c>
      <c r="F89" s="33"/>
      <c r="G89" s="33">
        <v>1</v>
      </c>
      <c r="H89" s="33"/>
      <c r="I89" s="33">
        <v>1</v>
      </c>
      <c r="J89" s="33"/>
      <c r="K89" s="33"/>
      <c r="L89" s="33"/>
      <c r="M89" s="33"/>
      <c r="N89" s="33"/>
      <c r="O89" s="33">
        <v>2</v>
      </c>
      <c r="P89" s="33">
        <v>2</v>
      </c>
      <c r="Q89" s="33">
        <v>2</v>
      </c>
      <c r="R89" s="33"/>
      <c r="S89" s="33">
        <v>51</v>
      </c>
      <c r="T89" s="33">
        <v>10</v>
      </c>
      <c r="U89" s="33"/>
      <c r="V89" s="33"/>
      <c r="W89" s="35">
        <v>1</v>
      </c>
      <c r="X89" s="32">
        <f t="shared" si="92"/>
        <v>18</v>
      </c>
      <c r="Y89" s="33">
        <f t="shared" si="93"/>
        <v>36</v>
      </c>
      <c r="Z89" s="33" t="str">
        <f t="shared" si="94"/>
        <v xml:space="preserve"> </v>
      </c>
      <c r="AA89" s="33">
        <f t="shared" si="95"/>
        <v>16.830000000000002</v>
      </c>
      <c r="AB89" s="33" t="str">
        <f t="shared" si="96"/>
        <v xml:space="preserve"> </v>
      </c>
      <c r="AC89" s="33">
        <f t="shared" si="97"/>
        <v>12.75</v>
      </c>
      <c r="AD89" s="33" t="str">
        <f t="shared" si="98"/>
        <v xml:space="preserve"> </v>
      </c>
      <c r="AE89" s="33" t="str">
        <f t="shared" si="99"/>
        <v xml:space="preserve"> </v>
      </c>
      <c r="AF89" s="33" t="str">
        <f t="shared" si="100"/>
        <v xml:space="preserve"> </v>
      </c>
      <c r="AG89" s="33" t="str">
        <f t="shared" si="101"/>
        <v xml:space="preserve"> </v>
      </c>
      <c r="AH89" s="33" t="str">
        <f t="shared" si="102"/>
        <v xml:space="preserve"> </v>
      </c>
      <c r="AI89" s="33">
        <f t="shared" si="103"/>
        <v>15.015999999999998</v>
      </c>
      <c r="AJ89" s="33">
        <f t="shared" si="104"/>
        <v>98.596000000000004</v>
      </c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spans="1:52" ht="48" x14ac:dyDescent="0.2">
      <c r="A90" s="33">
        <v>75</v>
      </c>
      <c r="B90" s="34" t="s">
        <v>224</v>
      </c>
      <c r="C90" s="33">
        <v>75</v>
      </c>
      <c r="D90" s="33"/>
      <c r="E90" s="33">
        <v>18</v>
      </c>
      <c r="F90" s="33"/>
      <c r="G90" s="33"/>
      <c r="H90" s="33">
        <v>1</v>
      </c>
      <c r="I90" s="33">
        <v>1</v>
      </c>
      <c r="J90" s="33"/>
      <c r="K90" s="33"/>
      <c r="L90" s="33"/>
      <c r="M90" s="33"/>
      <c r="N90" s="33"/>
      <c r="O90" s="33">
        <v>1</v>
      </c>
      <c r="P90" s="33">
        <v>1</v>
      </c>
      <c r="Q90" s="33">
        <v>1</v>
      </c>
      <c r="R90" s="33"/>
      <c r="S90" s="33">
        <v>20</v>
      </c>
      <c r="T90" s="33">
        <v>5</v>
      </c>
      <c r="U90" s="33"/>
      <c r="V90" s="33"/>
      <c r="W90" s="35">
        <v>1</v>
      </c>
      <c r="X90" s="32" t="str">
        <f t="shared" si="92"/>
        <v xml:space="preserve">    </v>
      </c>
      <c r="Y90" s="33">
        <f t="shared" si="93"/>
        <v>18</v>
      </c>
      <c r="Z90" s="33" t="str">
        <f t="shared" si="94"/>
        <v xml:space="preserve"> </v>
      </c>
      <c r="AA90" s="33" t="str">
        <f t="shared" si="95"/>
        <v xml:space="preserve">    </v>
      </c>
      <c r="AB90" s="33">
        <f t="shared" si="96"/>
        <v>2</v>
      </c>
      <c r="AC90" s="33">
        <f t="shared" si="97"/>
        <v>5</v>
      </c>
      <c r="AD90" s="33" t="str">
        <f t="shared" si="98"/>
        <v xml:space="preserve"> </v>
      </c>
      <c r="AE90" s="33" t="str">
        <f t="shared" si="99"/>
        <v xml:space="preserve"> </v>
      </c>
      <c r="AF90" s="33" t="str">
        <f t="shared" si="100"/>
        <v xml:space="preserve"> </v>
      </c>
      <c r="AG90" s="33" t="str">
        <f t="shared" si="101"/>
        <v xml:space="preserve"> </v>
      </c>
      <c r="AH90" s="33" t="str">
        <f t="shared" si="102"/>
        <v xml:space="preserve"> </v>
      </c>
      <c r="AI90" s="33">
        <f t="shared" si="103"/>
        <v>3.6</v>
      </c>
      <c r="AJ90" s="33">
        <f t="shared" si="104"/>
        <v>28.6</v>
      </c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</row>
    <row r="91" spans="1:52" ht="48" x14ac:dyDescent="0.2">
      <c r="A91" s="33">
        <v>76</v>
      </c>
      <c r="B91" s="34" t="s">
        <v>225</v>
      </c>
      <c r="C91" s="33">
        <v>90</v>
      </c>
      <c r="D91" s="33"/>
      <c r="E91" s="33">
        <v>18</v>
      </c>
      <c r="F91" s="33"/>
      <c r="G91" s="33"/>
      <c r="H91" s="33">
        <v>1</v>
      </c>
      <c r="I91" s="33">
        <v>1</v>
      </c>
      <c r="J91" s="33"/>
      <c r="K91" s="33"/>
      <c r="L91" s="33"/>
      <c r="M91" s="33"/>
      <c r="N91" s="33"/>
      <c r="O91" s="33">
        <v>1</v>
      </c>
      <c r="P91" s="33">
        <v>1</v>
      </c>
      <c r="Q91" s="33">
        <v>1</v>
      </c>
      <c r="R91" s="33"/>
      <c r="S91" s="33">
        <v>20</v>
      </c>
      <c r="T91" s="33">
        <v>5</v>
      </c>
      <c r="U91" s="33"/>
      <c r="V91" s="33"/>
      <c r="W91" s="35">
        <v>1</v>
      </c>
      <c r="X91" s="32" t="str">
        <f t="shared" si="92"/>
        <v xml:space="preserve">    </v>
      </c>
      <c r="Y91" s="33">
        <f t="shared" si="93"/>
        <v>18</v>
      </c>
      <c r="Z91" s="33" t="str">
        <f t="shared" si="94"/>
        <v xml:space="preserve"> </v>
      </c>
      <c r="AA91" s="33" t="str">
        <f t="shared" si="95"/>
        <v xml:space="preserve">    </v>
      </c>
      <c r="AB91" s="33">
        <f t="shared" si="96"/>
        <v>2</v>
      </c>
      <c r="AC91" s="33">
        <f t="shared" si="97"/>
        <v>5</v>
      </c>
      <c r="AD91" s="33" t="str">
        <f t="shared" si="98"/>
        <v xml:space="preserve"> </v>
      </c>
      <c r="AE91" s="33" t="str">
        <f t="shared" si="99"/>
        <v xml:space="preserve"> </v>
      </c>
      <c r="AF91" s="33" t="str">
        <f t="shared" si="100"/>
        <v xml:space="preserve"> </v>
      </c>
      <c r="AG91" s="33" t="str">
        <f t="shared" si="101"/>
        <v xml:space="preserve"> </v>
      </c>
      <c r="AH91" s="33" t="str">
        <f t="shared" si="102"/>
        <v xml:space="preserve"> </v>
      </c>
      <c r="AI91" s="33">
        <f t="shared" si="103"/>
        <v>4.3199999999999994</v>
      </c>
      <c r="AJ91" s="33">
        <f t="shared" si="104"/>
        <v>29.32</v>
      </c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spans="1:52" ht="80" x14ac:dyDescent="0.2">
      <c r="A92" s="33">
        <v>77</v>
      </c>
      <c r="B92" s="34" t="s">
        <v>226</v>
      </c>
      <c r="C92" s="33">
        <v>90</v>
      </c>
      <c r="D92" s="33">
        <v>18</v>
      </c>
      <c r="E92" s="33"/>
      <c r="F92" s="33">
        <v>18</v>
      </c>
      <c r="G92" s="33">
        <v>1</v>
      </c>
      <c r="H92" s="33"/>
      <c r="I92" s="33"/>
      <c r="J92" s="33"/>
      <c r="K92" s="33"/>
      <c r="L92" s="33"/>
      <c r="M92" s="33"/>
      <c r="N92" s="33"/>
      <c r="O92" s="33">
        <v>3</v>
      </c>
      <c r="P92" s="33">
        <v>3</v>
      </c>
      <c r="Q92" s="33">
        <v>3</v>
      </c>
      <c r="R92" s="33"/>
      <c r="S92" s="33">
        <v>69</v>
      </c>
      <c r="T92" s="33">
        <v>28</v>
      </c>
      <c r="U92" s="33"/>
      <c r="V92" s="33"/>
      <c r="W92" s="35">
        <v>1</v>
      </c>
      <c r="X92" s="32">
        <f t="shared" si="92"/>
        <v>18</v>
      </c>
      <c r="Y92" s="33" t="str">
        <f t="shared" si="93"/>
        <v xml:space="preserve">    </v>
      </c>
      <c r="Z92" s="33">
        <f t="shared" si="94"/>
        <v>54</v>
      </c>
      <c r="AA92" s="33">
        <f t="shared" si="95"/>
        <v>22.77</v>
      </c>
      <c r="AB92" s="33" t="str">
        <f t="shared" si="96"/>
        <v xml:space="preserve"> </v>
      </c>
      <c r="AC92" s="33" t="str">
        <f t="shared" si="97"/>
        <v xml:space="preserve">     </v>
      </c>
      <c r="AD92" s="33" t="str">
        <f t="shared" si="98"/>
        <v xml:space="preserve"> </v>
      </c>
      <c r="AE92" s="33" t="str">
        <f t="shared" si="99"/>
        <v xml:space="preserve"> </v>
      </c>
      <c r="AF92" s="33" t="str">
        <f t="shared" si="100"/>
        <v xml:space="preserve"> </v>
      </c>
      <c r="AG92" s="33" t="str">
        <f t="shared" si="101"/>
        <v xml:space="preserve"> </v>
      </c>
      <c r="AH92" s="33" t="str">
        <f t="shared" si="102"/>
        <v xml:space="preserve"> </v>
      </c>
      <c r="AI92" s="33">
        <f t="shared" si="103"/>
        <v>20.903999999999996</v>
      </c>
      <c r="AJ92" s="33">
        <f t="shared" si="104"/>
        <v>115.67399999999999</v>
      </c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spans="1:52" ht="64" x14ac:dyDescent="0.2">
      <c r="A93" s="33">
        <v>78</v>
      </c>
      <c r="B93" s="34" t="s">
        <v>227</v>
      </c>
      <c r="C93" s="33">
        <v>90</v>
      </c>
      <c r="D93" s="33">
        <v>18</v>
      </c>
      <c r="E93" s="33"/>
      <c r="F93" s="33">
        <v>18</v>
      </c>
      <c r="G93" s="33"/>
      <c r="H93" s="33">
        <v>1</v>
      </c>
      <c r="I93" s="33"/>
      <c r="J93" s="33"/>
      <c r="K93" s="33"/>
      <c r="L93" s="33"/>
      <c r="M93" s="33"/>
      <c r="N93" s="33"/>
      <c r="O93" s="33"/>
      <c r="P93" s="33"/>
      <c r="Q93" s="33"/>
      <c r="R93" s="33">
        <v>1</v>
      </c>
      <c r="S93" s="33"/>
      <c r="T93" s="33"/>
      <c r="U93" s="33">
        <v>7</v>
      </c>
      <c r="V93" s="33">
        <v>14</v>
      </c>
      <c r="W93" s="35"/>
      <c r="X93" s="32" t="str">
        <f t="shared" si="92"/>
        <v xml:space="preserve">    </v>
      </c>
      <c r="Y93" s="33" t="str">
        <f t="shared" si="93"/>
        <v xml:space="preserve">    </v>
      </c>
      <c r="Z93" s="33" t="str">
        <f t="shared" si="94"/>
        <v xml:space="preserve"> </v>
      </c>
      <c r="AA93" s="33" t="str">
        <f t="shared" si="95"/>
        <v xml:space="preserve">    </v>
      </c>
      <c r="AB93" s="33" t="str">
        <f t="shared" si="96"/>
        <v xml:space="preserve"> </v>
      </c>
      <c r="AC93" s="33" t="str">
        <f t="shared" si="97"/>
        <v xml:space="preserve">     </v>
      </c>
      <c r="AD93" s="33" t="str">
        <f t="shared" si="98"/>
        <v xml:space="preserve"> </v>
      </c>
      <c r="AE93" s="33" t="str">
        <f t="shared" si="99"/>
        <v xml:space="preserve"> </v>
      </c>
      <c r="AF93" s="33" t="str">
        <f t="shared" si="100"/>
        <v xml:space="preserve"> </v>
      </c>
      <c r="AG93" s="33" t="str">
        <f t="shared" si="101"/>
        <v xml:space="preserve"> </v>
      </c>
      <c r="AH93" s="33" t="str">
        <f t="shared" si="102"/>
        <v xml:space="preserve"> </v>
      </c>
      <c r="AI93" s="33">
        <f t="shared" si="103"/>
        <v>1.512</v>
      </c>
      <c r="AJ93" s="33">
        <f t="shared" si="104"/>
        <v>1.512</v>
      </c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spans="1:52" ht="48" x14ac:dyDescent="0.2">
      <c r="A94" s="33">
        <v>79</v>
      </c>
      <c r="B94" s="34" t="s">
        <v>228</v>
      </c>
      <c r="C94" s="33">
        <v>105</v>
      </c>
      <c r="D94" s="33">
        <v>18</v>
      </c>
      <c r="E94" s="33"/>
      <c r="F94" s="33">
        <v>18</v>
      </c>
      <c r="G94" s="33"/>
      <c r="H94" s="33">
        <v>1</v>
      </c>
      <c r="I94" s="33">
        <v>1</v>
      </c>
      <c r="J94" s="33"/>
      <c r="K94" s="33"/>
      <c r="L94" s="33"/>
      <c r="M94" s="33"/>
      <c r="N94" s="33"/>
      <c r="O94" s="33">
        <v>2</v>
      </c>
      <c r="P94" s="33">
        <v>2</v>
      </c>
      <c r="Q94" s="33">
        <v>2</v>
      </c>
      <c r="R94" s="33"/>
      <c r="S94" s="33">
        <v>51</v>
      </c>
      <c r="T94" s="33">
        <v>10</v>
      </c>
      <c r="U94" s="33"/>
      <c r="V94" s="33"/>
      <c r="W94" s="35">
        <v>1</v>
      </c>
      <c r="X94" s="32">
        <f t="shared" si="92"/>
        <v>18</v>
      </c>
      <c r="Y94" s="33" t="str">
        <f t="shared" si="93"/>
        <v xml:space="preserve">    </v>
      </c>
      <c r="Z94" s="33">
        <f t="shared" si="94"/>
        <v>36</v>
      </c>
      <c r="AA94" s="33" t="str">
        <f t="shared" si="95"/>
        <v xml:space="preserve">    </v>
      </c>
      <c r="AB94" s="33">
        <f t="shared" si="96"/>
        <v>4</v>
      </c>
      <c r="AC94" s="33">
        <f t="shared" si="97"/>
        <v>12.75</v>
      </c>
      <c r="AD94" s="33" t="str">
        <f t="shared" si="98"/>
        <v xml:space="preserve"> </v>
      </c>
      <c r="AE94" s="33" t="str">
        <f t="shared" si="99"/>
        <v xml:space="preserve"> </v>
      </c>
      <c r="AF94" s="33" t="str">
        <f t="shared" si="100"/>
        <v xml:space="preserve"> </v>
      </c>
      <c r="AG94" s="33" t="str">
        <f t="shared" si="101"/>
        <v xml:space="preserve"> </v>
      </c>
      <c r="AH94" s="33" t="str">
        <f t="shared" si="102"/>
        <v xml:space="preserve"> </v>
      </c>
      <c r="AI94" s="33">
        <f t="shared" si="103"/>
        <v>12.852</v>
      </c>
      <c r="AJ94" s="33">
        <f t="shared" si="104"/>
        <v>83.602000000000004</v>
      </c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spans="1:52" ht="48" x14ac:dyDescent="0.2">
      <c r="A95" s="33">
        <v>80</v>
      </c>
      <c r="B95" s="34" t="s">
        <v>229</v>
      </c>
      <c r="C95" s="33">
        <v>60</v>
      </c>
      <c r="D95" s="33">
        <v>10</v>
      </c>
      <c r="E95" s="33"/>
      <c r="F95" s="33">
        <v>18</v>
      </c>
      <c r="G95" s="33"/>
      <c r="H95" s="33">
        <v>1</v>
      </c>
      <c r="I95" s="33">
        <v>1</v>
      </c>
      <c r="J95" s="33"/>
      <c r="K95" s="33"/>
      <c r="L95" s="33"/>
      <c r="M95" s="33"/>
      <c r="N95" s="33"/>
      <c r="O95" s="33">
        <v>2</v>
      </c>
      <c r="P95" s="33">
        <v>2</v>
      </c>
      <c r="Q95" s="33">
        <v>2</v>
      </c>
      <c r="R95" s="33"/>
      <c r="S95" s="33">
        <v>46</v>
      </c>
      <c r="T95" s="33">
        <v>17</v>
      </c>
      <c r="U95" s="33"/>
      <c r="V95" s="33"/>
      <c r="W95" s="35">
        <v>1</v>
      </c>
      <c r="X95" s="32">
        <f t="shared" si="92"/>
        <v>10</v>
      </c>
      <c r="Y95" s="33" t="str">
        <f t="shared" si="93"/>
        <v xml:space="preserve">    </v>
      </c>
      <c r="Z95" s="33">
        <f t="shared" si="94"/>
        <v>36</v>
      </c>
      <c r="AA95" s="33" t="str">
        <f t="shared" si="95"/>
        <v xml:space="preserve">    </v>
      </c>
      <c r="AB95" s="33">
        <f t="shared" si="96"/>
        <v>4</v>
      </c>
      <c r="AC95" s="33">
        <f t="shared" si="97"/>
        <v>11.5</v>
      </c>
      <c r="AD95" s="33" t="str">
        <f t="shared" si="98"/>
        <v xml:space="preserve"> </v>
      </c>
      <c r="AE95" s="33" t="str">
        <f t="shared" si="99"/>
        <v xml:space="preserve"> </v>
      </c>
      <c r="AF95" s="33" t="str">
        <f t="shared" si="100"/>
        <v xml:space="preserve"> </v>
      </c>
      <c r="AG95" s="33" t="str">
        <f t="shared" si="101"/>
        <v xml:space="preserve"> </v>
      </c>
      <c r="AH95" s="33" t="str">
        <f t="shared" si="102"/>
        <v xml:space="preserve"> </v>
      </c>
      <c r="AI95" s="33">
        <f t="shared" si="103"/>
        <v>6.6239999999999997</v>
      </c>
      <c r="AJ95" s="33">
        <f t="shared" si="104"/>
        <v>68.123999999999995</v>
      </c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spans="1:52" ht="64" x14ac:dyDescent="0.2">
      <c r="A96" s="33">
        <v>81</v>
      </c>
      <c r="B96" s="34" t="s">
        <v>230</v>
      </c>
      <c r="C96" s="33">
        <v>90</v>
      </c>
      <c r="D96" s="33">
        <v>36</v>
      </c>
      <c r="E96" s="33"/>
      <c r="F96" s="33">
        <v>18</v>
      </c>
      <c r="G96" s="33">
        <v>1</v>
      </c>
      <c r="H96" s="33"/>
      <c r="I96" s="33">
        <v>1</v>
      </c>
      <c r="J96" s="33"/>
      <c r="K96" s="33"/>
      <c r="L96" s="33"/>
      <c r="M96" s="33"/>
      <c r="N96" s="33"/>
      <c r="O96" s="33">
        <v>2</v>
      </c>
      <c r="P96" s="33">
        <v>2</v>
      </c>
      <c r="Q96" s="33">
        <v>2</v>
      </c>
      <c r="R96" s="33"/>
      <c r="S96" s="33">
        <v>36</v>
      </c>
      <c r="T96" s="33">
        <v>14</v>
      </c>
      <c r="U96" s="33"/>
      <c r="V96" s="33"/>
      <c r="W96" s="35">
        <v>1</v>
      </c>
      <c r="X96" s="32">
        <f t="shared" si="92"/>
        <v>36</v>
      </c>
      <c r="Y96" s="33" t="str">
        <f t="shared" si="93"/>
        <v xml:space="preserve">    </v>
      </c>
      <c r="Z96" s="33">
        <f t="shared" si="94"/>
        <v>36</v>
      </c>
      <c r="AA96" s="33">
        <f t="shared" si="95"/>
        <v>11.88</v>
      </c>
      <c r="AB96" s="33" t="str">
        <f t="shared" si="96"/>
        <v xml:space="preserve"> </v>
      </c>
      <c r="AC96" s="33">
        <f t="shared" si="97"/>
        <v>9</v>
      </c>
      <c r="AD96" s="33" t="str">
        <f t="shared" si="98"/>
        <v xml:space="preserve"> </v>
      </c>
      <c r="AE96" s="33" t="str">
        <f t="shared" si="99"/>
        <v xml:space="preserve"> </v>
      </c>
      <c r="AF96" s="33" t="str">
        <f t="shared" si="100"/>
        <v xml:space="preserve"> </v>
      </c>
      <c r="AG96" s="33" t="str">
        <f t="shared" si="101"/>
        <v xml:space="preserve"> </v>
      </c>
      <c r="AH96" s="33" t="str">
        <f t="shared" si="102"/>
        <v xml:space="preserve"> </v>
      </c>
      <c r="AI96" s="33">
        <f t="shared" si="103"/>
        <v>11.776</v>
      </c>
      <c r="AJ96" s="33">
        <f t="shared" si="104"/>
        <v>104.65599999999999</v>
      </c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spans="1:52" ht="48" x14ac:dyDescent="0.2">
      <c r="A97" s="33">
        <v>82</v>
      </c>
      <c r="B97" s="34" t="s">
        <v>231</v>
      </c>
      <c r="C97" s="33">
        <v>45</v>
      </c>
      <c r="D97" s="33"/>
      <c r="E97" s="33"/>
      <c r="F97" s="33"/>
      <c r="G97" s="33"/>
      <c r="H97" s="33"/>
      <c r="I97" s="33"/>
      <c r="J97" s="33">
        <v>1</v>
      </c>
      <c r="K97" s="33"/>
      <c r="L97" s="33"/>
      <c r="M97" s="33"/>
      <c r="N97" s="33"/>
      <c r="O97" s="33">
        <v>2</v>
      </c>
      <c r="P97" s="33">
        <v>2</v>
      </c>
      <c r="Q97" s="33">
        <v>2</v>
      </c>
      <c r="R97" s="33"/>
      <c r="S97" s="33">
        <v>46</v>
      </c>
      <c r="T97" s="33">
        <v>17</v>
      </c>
      <c r="U97" s="33"/>
      <c r="V97" s="33"/>
      <c r="W97" s="35">
        <v>1</v>
      </c>
      <c r="X97" s="32" t="str">
        <f t="shared" si="92"/>
        <v xml:space="preserve">    </v>
      </c>
      <c r="Y97" s="33" t="str">
        <f t="shared" si="93"/>
        <v xml:space="preserve">    </v>
      </c>
      <c r="Z97" s="33" t="str">
        <f t="shared" si="94"/>
        <v xml:space="preserve"> </v>
      </c>
      <c r="AA97" s="33" t="str">
        <f t="shared" si="95"/>
        <v xml:space="preserve">    </v>
      </c>
      <c r="AB97" s="33" t="str">
        <f t="shared" si="96"/>
        <v xml:space="preserve"> </v>
      </c>
      <c r="AC97" s="33" t="str">
        <f t="shared" si="97"/>
        <v xml:space="preserve">     </v>
      </c>
      <c r="AD97" s="33">
        <f t="shared" si="98"/>
        <v>46</v>
      </c>
      <c r="AE97" s="33" t="str">
        <f t="shared" si="99"/>
        <v xml:space="preserve"> </v>
      </c>
      <c r="AF97" s="33" t="str">
        <f t="shared" si="100"/>
        <v xml:space="preserve"> </v>
      </c>
      <c r="AG97" s="33" t="str">
        <f t="shared" si="101"/>
        <v xml:space="preserve"> </v>
      </c>
      <c r="AH97" s="33" t="str">
        <f t="shared" si="102"/>
        <v xml:space="preserve"> </v>
      </c>
      <c r="AI97" s="33">
        <f t="shared" si="103"/>
        <v>4.968</v>
      </c>
      <c r="AJ97" s="33">
        <f t="shared" si="104"/>
        <v>50.968000000000004</v>
      </c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spans="1:52" ht="48" x14ac:dyDescent="0.2">
      <c r="A98" s="33">
        <v>83</v>
      </c>
      <c r="B98" s="34" t="s">
        <v>232</v>
      </c>
      <c r="C98" s="33">
        <v>45</v>
      </c>
      <c r="D98" s="33">
        <v>18</v>
      </c>
      <c r="E98" s="33"/>
      <c r="F98" s="33">
        <v>18</v>
      </c>
      <c r="G98" s="33"/>
      <c r="H98" s="33">
        <v>1</v>
      </c>
      <c r="I98" s="33">
        <v>1</v>
      </c>
      <c r="J98" s="33"/>
      <c r="K98" s="33"/>
      <c r="L98" s="33"/>
      <c r="M98" s="33"/>
      <c r="N98" s="33"/>
      <c r="O98" s="33">
        <v>2</v>
      </c>
      <c r="P98" s="33">
        <v>2</v>
      </c>
      <c r="Q98" s="33">
        <v>2</v>
      </c>
      <c r="R98" s="33"/>
      <c r="S98" s="33">
        <v>46</v>
      </c>
      <c r="T98" s="33">
        <v>17</v>
      </c>
      <c r="U98" s="33"/>
      <c r="V98" s="33"/>
      <c r="W98" s="35">
        <v>1</v>
      </c>
      <c r="X98" s="32">
        <f t="shared" si="92"/>
        <v>18</v>
      </c>
      <c r="Y98" s="33" t="str">
        <f t="shared" si="93"/>
        <v xml:space="preserve">    </v>
      </c>
      <c r="Z98" s="33">
        <f t="shared" si="94"/>
        <v>36</v>
      </c>
      <c r="AA98" s="33" t="str">
        <f t="shared" si="95"/>
        <v xml:space="preserve">    </v>
      </c>
      <c r="AB98" s="33">
        <f t="shared" si="96"/>
        <v>4</v>
      </c>
      <c r="AC98" s="33">
        <f t="shared" si="97"/>
        <v>11.5</v>
      </c>
      <c r="AD98" s="33" t="str">
        <f t="shared" si="98"/>
        <v xml:space="preserve"> </v>
      </c>
      <c r="AE98" s="33" t="str">
        <f t="shared" si="99"/>
        <v xml:space="preserve"> </v>
      </c>
      <c r="AF98" s="33" t="str">
        <f t="shared" si="100"/>
        <v xml:space="preserve"> </v>
      </c>
      <c r="AG98" s="33" t="str">
        <f t="shared" si="101"/>
        <v xml:space="preserve"> </v>
      </c>
      <c r="AH98" s="33" t="str">
        <f t="shared" si="102"/>
        <v xml:space="preserve"> </v>
      </c>
      <c r="AI98" s="33">
        <f t="shared" si="103"/>
        <v>4.968</v>
      </c>
      <c r="AJ98" s="33">
        <f t="shared" si="104"/>
        <v>74.468000000000004</v>
      </c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spans="1:52" ht="64" x14ac:dyDescent="0.2">
      <c r="A99" s="33">
        <v>84</v>
      </c>
      <c r="B99" s="34" t="s">
        <v>233</v>
      </c>
      <c r="C99" s="33">
        <v>120</v>
      </c>
      <c r="D99" s="33">
        <v>36</v>
      </c>
      <c r="E99" s="33"/>
      <c r="F99" s="33">
        <v>18</v>
      </c>
      <c r="G99" s="33"/>
      <c r="H99" s="33">
        <v>1</v>
      </c>
      <c r="I99" s="33"/>
      <c r="J99" s="33"/>
      <c r="K99" s="33"/>
      <c r="L99" s="33"/>
      <c r="M99" s="33"/>
      <c r="N99" s="33"/>
      <c r="O99" s="33">
        <v>2</v>
      </c>
      <c r="P99" s="33">
        <v>2</v>
      </c>
      <c r="Q99" s="33">
        <v>2</v>
      </c>
      <c r="R99" s="33"/>
      <c r="S99" s="33">
        <v>31</v>
      </c>
      <c r="T99" s="33">
        <v>26</v>
      </c>
      <c r="U99" s="33"/>
      <c r="V99" s="33"/>
      <c r="W99" s="35">
        <v>1</v>
      </c>
      <c r="X99" s="32">
        <f t="shared" si="92"/>
        <v>36</v>
      </c>
      <c r="Y99" s="33" t="str">
        <f t="shared" si="93"/>
        <v xml:space="preserve">    </v>
      </c>
      <c r="Z99" s="33">
        <f t="shared" si="94"/>
        <v>36</v>
      </c>
      <c r="AA99" s="33" t="str">
        <f t="shared" si="95"/>
        <v xml:space="preserve">    </v>
      </c>
      <c r="AB99" s="33">
        <f t="shared" si="96"/>
        <v>4</v>
      </c>
      <c r="AC99" s="33" t="str">
        <f t="shared" si="97"/>
        <v xml:space="preserve">     </v>
      </c>
      <c r="AD99" s="33" t="str">
        <f t="shared" si="98"/>
        <v xml:space="preserve"> </v>
      </c>
      <c r="AE99" s="33" t="str">
        <f t="shared" si="99"/>
        <v xml:space="preserve"> </v>
      </c>
      <c r="AF99" s="33" t="str">
        <f t="shared" si="100"/>
        <v xml:space="preserve"> </v>
      </c>
      <c r="AG99" s="33" t="str">
        <f t="shared" si="101"/>
        <v xml:space="preserve"> </v>
      </c>
      <c r="AH99" s="33" t="str">
        <f t="shared" si="102"/>
        <v xml:space="preserve"> </v>
      </c>
      <c r="AI99" s="33">
        <f t="shared" si="103"/>
        <v>8.927999999999999</v>
      </c>
      <c r="AJ99" s="33">
        <f t="shared" si="104"/>
        <v>84.927999999999997</v>
      </c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spans="1:52" ht="64" x14ac:dyDescent="0.2">
      <c r="A100" s="33">
        <v>85</v>
      </c>
      <c r="B100" s="34" t="s">
        <v>234</v>
      </c>
      <c r="C100" s="33">
        <v>90</v>
      </c>
      <c r="D100" s="33">
        <v>18</v>
      </c>
      <c r="E100" s="33">
        <v>18</v>
      </c>
      <c r="F100" s="33"/>
      <c r="G100" s="33"/>
      <c r="H100" s="33">
        <v>1</v>
      </c>
      <c r="I100" s="33">
        <v>1</v>
      </c>
      <c r="J100" s="33"/>
      <c r="K100" s="33"/>
      <c r="L100" s="33"/>
      <c r="M100" s="33"/>
      <c r="N100" s="33"/>
      <c r="O100" s="33">
        <v>2</v>
      </c>
      <c r="P100" s="33">
        <v>2</v>
      </c>
      <c r="Q100" s="33">
        <v>2</v>
      </c>
      <c r="R100" s="33"/>
      <c r="S100" s="33">
        <v>51</v>
      </c>
      <c r="T100" s="33">
        <v>10</v>
      </c>
      <c r="U100" s="33"/>
      <c r="V100" s="33"/>
      <c r="W100" s="35">
        <v>1</v>
      </c>
      <c r="X100" s="32">
        <f t="shared" si="92"/>
        <v>18</v>
      </c>
      <c r="Y100" s="33">
        <f t="shared" si="93"/>
        <v>36</v>
      </c>
      <c r="Z100" s="33" t="str">
        <f t="shared" si="94"/>
        <v xml:space="preserve"> </v>
      </c>
      <c r="AA100" s="33" t="str">
        <f t="shared" si="95"/>
        <v xml:space="preserve">    </v>
      </c>
      <c r="AB100" s="33">
        <f t="shared" si="96"/>
        <v>4</v>
      </c>
      <c r="AC100" s="33">
        <f t="shared" si="97"/>
        <v>12.75</v>
      </c>
      <c r="AD100" s="33" t="str">
        <f t="shared" si="98"/>
        <v xml:space="preserve"> </v>
      </c>
      <c r="AE100" s="33" t="str">
        <f t="shared" si="99"/>
        <v xml:space="preserve"> </v>
      </c>
      <c r="AF100" s="33" t="str">
        <f t="shared" si="100"/>
        <v xml:space="preserve"> </v>
      </c>
      <c r="AG100" s="33" t="str">
        <f t="shared" si="101"/>
        <v xml:space="preserve"> </v>
      </c>
      <c r="AH100" s="33" t="str">
        <f t="shared" si="102"/>
        <v xml:space="preserve"> </v>
      </c>
      <c r="AI100" s="33">
        <f t="shared" si="103"/>
        <v>11.015999999999998</v>
      </c>
      <c r="AJ100" s="33">
        <f t="shared" si="104"/>
        <v>81.765999999999991</v>
      </c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spans="1:52" ht="64" x14ac:dyDescent="0.2">
      <c r="A101" s="33">
        <v>86</v>
      </c>
      <c r="B101" s="34" t="s">
        <v>235</v>
      </c>
      <c r="C101" s="33">
        <v>120</v>
      </c>
      <c r="D101" s="33">
        <v>36</v>
      </c>
      <c r="E101" s="33"/>
      <c r="F101" s="33">
        <v>18</v>
      </c>
      <c r="G101" s="33"/>
      <c r="H101" s="33">
        <v>1</v>
      </c>
      <c r="I101" s="33">
        <v>1</v>
      </c>
      <c r="J101" s="33"/>
      <c r="K101" s="33"/>
      <c r="L101" s="33"/>
      <c r="M101" s="33"/>
      <c r="N101" s="33"/>
      <c r="O101" s="33"/>
      <c r="P101" s="33"/>
      <c r="Q101" s="33"/>
      <c r="R101" s="33">
        <v>2</v>
      </c>
      <c r="S101" s="33"/>
      <c r="T101" s="33"/>
      <c r="U101" s="33">
        <v>16</v>
      </c>
      <c r="V101" s="33">
        <v>31</v>
      </c>
      <c r="W101" s="35"/>
      <c r="X101" s="32" t="str">
        <f t="shared" si="92"/>
        <v xml:space="preserve">    </v>
      </c>
      <c r="Y101" s="33" t="str">
        <f t="shared" si="93"/>
        <v xml:space="preserve">    </v>
      </c>
      <c r="Z101" s="33" t="str">
        <f t="shared" si="94"/>
        <v xml:space="preserve"> </v>
      </c>
      <c r="AA101" s="33" t="str">
        <f t="shared" si="95"/>
        <v xml:space="preserve">    </v>
      </c>
      <c r="AB101" s="33" t="str">
        <f t="shared" si="96"/>
        <v xml:space="preserve"> </v>
      </c>
      <c r="AC101" s="33">
        <f t="shared" si="97"/>
        <v>4</v>
      </c>
      <c r="AD101" s="33" t="str">
        <f t="shared" si="98"/>
        <v xml:space="preserve"> </v>
      </c>
      <c r="AE101" s="33" t="str">
        <f t="shared" si="99"/>
        <v xml:space="preserve"> </v>
      </c>
      <c r="AF101" s="33" t="str">
        <f t="shared" si="100"/>
        <v xml:space="preserve"> </v>
      </c>
      <c r="AG101" s="33" t="str">
        <f t="shared" si="101"/>
        <v xml:space="preserve"> </v>
      </c>
      <c r="AH101" s="33" t="str">
        <f t="shared" si="102"/>
        <v xml:space="preserve"> </v>
      </c>
      <c r="AI101" s="33">
        <f t="shared" si="103"/>
        <v>4.6079999999999997</v>
      </c>
      <c r="AJ101" s="33">
        <f t="shared" si="104"/>
        <v>8.6080000000000005</v>
      </c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spans="1:52" ht="112" x14ac:dyDescent="0.2">
      <c r="A102" s="33">
        <v>87</v>
      </c>
      <c r="B102" s="34" t="s">
        <v>236</v>
      </c>
      <c r="C102" s="33">
        <v>120</v>
      </c>
      <c r="D102" s="33">
        <v>18</v>
      </c>
      <c r="E102" s="33"/>
      <c r="F102" s="33">
        <v>28</v>
      </c>
      <c r="G102" s="33"/>
      <c r="H102" s="33">
        <v>1</v>
      </c>
      <c r="I102" s="33">
        <v>1</v>
      </c>
      <c r="J102" s="33"/>
      <c r="K102" s="33"/>
      <c r="L102" s="33"/>
      <c r="M102" s="33"/>
      <c r="N102" s="33"/>
      <c r="O102" s="33">
        <v>1</v>
      </c>
      <c r="P102" s="33">
        <v>1</v>
      </c>
      <c r="Q102" s="33">
        <v>1</v>
      </c>
      <c r="R102" s="33"/>
      <c r="S102" s="33">
        <v>20</v>
      </c>
      <c r="T102" s="33">
        <v>5</v>
      </c>
      <c r="U102" s="33"/>
      <c r="V102" s="33"/>
      <c r="W102" s="35">
        <v>1</v>
      </c>
      <c r="X102" s="32">
        <f t="shared" si="92"/>
        <v>18</v>
      </c>
      <c r="Y102" s="33" t="str">
        <f t="shared" si="93"/>
        <v xml:space="preserve">    </v>
      </c>
      <c r="Z102" s="33">
        <f t="shared" si="94"/>
        <v>28</v>
      </c>
      <c r="AA102" s="33" t="str">
        <f t="shared" si="95"/>
        <v xml:space="preserve">    </v>
      </c>
      <c r="AB102" s="33">
        <f t="shared" si="96"/>
        <v>2</v>
      </c>
      <c r="AC102" s="33">
        <f t="shared" si="97"/>
        <v>5</v>
      </c>
      <c r="AD102" s="33" t="str">
        <f t="shared" si="98"/>
        <v xml:space="preserve"> </v>
      </c>
      <c r="AE102" s="33" t="str">
        <f t="shared" si="99"/>
        <v xml:space="preserve"> </v>
      </c>
      <c r="AF102" s="33" t="str">
        <f t="shared" si="100"/>
        <v xml:space="preserve"> </v>
      </c>
      <c r="AG102" s="33" t="str">
        <f t="shared" si="101"/>
        <v xml:space="preserve"> </v>
      </c>
      <c r="AH102" s="33" t="str">
        <f t="shared" si="102"/>
        <v xml:space="preserve"> </v>
      </c>
      <c r="AI102" s="33">
        <f t="shared" si="103"/>
        <v>5.76</v>
      </c>
      <c r="AJ102" s="33">
        <f t="shared" si="104"/>
        <v>58.76</v>
      </c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spans="1:52" ht="112" x14ac:dyDescent="0.2">
      <c r="A103" s="33">
        <v>88</v>
      </c>
      <c r="B103" s="34" t="s">
        <v>237</v>
      </c>
      <c r="C103" s="33">
        <v>90</v>
      </c>
      <c r="D103" s="33">
        <v>18</v>
      </c>
      <c r="E103" s="33"/>
      <c r="F103" s="33">
        <v>28</v>
      </c>
      <c r="G103" s="33"/>
      <c r="H103" s="33">
        <v>1</v>
      </c>
      <c r="I103" s="33">
        <v>1</v>
      </c>
      <c r="J103" s="33"/>
      <c r="K103" s="33"/>
      <c r="L103" s="33"/>
      <c r="M103" s="33"/>
      <c r="N103" s="33"/>
      <c r="O103" s="33">
        <v>1</v>
      </c>
      <c r="P103" s="33">
        <v>1</v>
      </c>
      <c r="Q103" s="33">
        <v>1</v>
      </c>
      <c r="R103" s="33"/>
      <c r="S103" s="33">
        <v>20</v>
      </c>
      <c r="T103" s="33">
        <v>5</v>
      </c>
      <c r="U103" s="33"/>
      <c r="V103" s="33"/>
      <c r="W103" s="35">
        <v>1</v>
      </c>
      <c r="X103" s="32">
        <f t="shared" si="92"/>
        <v>18</v>
      </c>
      <c r="Y103" s="33" t="str">
        <f t="shared" si="93"/>
        <v xml:space="preserve">    </v>
      </c>
      <c r="Z103" s="33">
        <f t="shared" si="94"/>
        <v>28</v>
      </c>
      <c r="AA103" s="33" t="str">
        <f t="shared" si="95"/>
        <v xml:space="preserve">    </v>
      </c>
      <c r="AB103" s="33">
        <f t="shared" si="96"/>
        <v>2</v>
      </c>
      <c r="AC103" s="33">
        <f t="shared" si="97"/>
        <v>5</v>
      </c>
      <c r="AD103" s="33" t="str">
        <f t="shared" si="98"/>
        <v xml:space="preserve"> </v>
      </c>
      <c r="AE103" s="33" t="str">
        <f t="shared" si="99"/>
        <v xml:space="preserve"> </v>
      </c>
      <c r="AF103" s="33" t="str">
        <f t="shared" si="100"/>
        <v xml:space="preserve"> </v>
      </c>
      <c r="AG103" s="33" t="str">
        <f t="shared" si="101"/>
        <v xml:space="preserve"> </v>
      </c>
      <c r="AH103" s="33" t="str">
        <f t="shared" si="102"/>
        <v xml:space="preserve"> </v>
      </c>
      <c r="AI103" s="33">
        <f t="shared" si="103"/>
        <v>4.3199999999999994</v>
      </c>
      <c r="AJ103" s="33">
        <f t="shared" si="104"/>
        <v>57.32</v>
      </c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spans="1:52" ht="80" x14ac:dyDescent="0.2">
      <c r="A104" s="33">
        <v>89</v>
      </c>
      <c r="B104" s="34" t="s">
        <v>238</v>
      </c>
      <c r="C104" s="33">
        <v>90</v>
      </c>
      <c r="D104" s="33">
        <v>36</v>
      </c>
      <c r="E104" s="33"/>
      <c r="F104" s="33">
        <v>18</v>
      </c>
      <c r="G104" s="33"/>
      <c r="H104" s="33">
        <v>1</v>
      </c>
      <c r="I104" s="33">
        <v>1</v>
      </c>
      <c r="J104" s="33"/>
      <c r="K104" s="33"/>
      <c r="L104" s="33"/>
      <c r="M104" s="33"/>
      <c r="N104" s="33"/>
      <c r="O104" s="33">
        <v>2</v>
      </c>
      <c r="P104" s="33">
        <v>2</v>
      </c>
      <c r="Q104" s="33">
        <v>2</v>
      </c>
      <c r="R104" s="33"/>
      <c r="S104" s="33">
        <v>31</v>
      </c>
      <c r="T104" s="33">
        <v>26</v>
      </c>
      <c r="U104" s="33"/>
      <c r="V104" s="33"/>
      <c r="W104" s="35">
        <v>1</v>
      </c>
      <c r="X104" s="32">
        <f t="shared" si="92"/>
        <v>36</v>
      </c>
      <c r="Y104" s="33" t="str">
        <f t="shared" si="93"/>
        <v xml:space="preserve">    </v>
      </c>
      <c r="Z104" s="33">
        <f t="shared" si="94"/>
        <v>36</v>
      </c>
      <c r="AA104" s="33" t="str">
        <f t="shared" si="95"/>
        <v xml:space="preserve">    </v>
      </c>
      <c r="AB104" s="33">
        <f t="shared" si="96"/>
        <v>4</v>
      </c>
      <c r="AC104" s="33">
        <f t="shared" si="97"/>
        <v>7.75</v>
      </c>
      <c r="AD104" s="33" t="str">
        <f t="shared" si="98"/>
        <v xml:space="preserve"> </v>
      </c>
      <c r="AE104" s="33" t="str">
        <f t="shared" si="99"/>
        <v xml:space="preserve"> </v>
      </c>
      <c r="AF104" s="33" t="str">
        <f t="shared" si="100"/>
        <v xml:space="preserve"> </v>
      </c>
      <c r="AG104" s="33" t="str">
        <f t="shared" si="101"/>
        <v xml:space="preserve"> </v>
      </c>
      <c r="AH104" s="33" t="str">
        <f t="shared" si="102"/>
        <v xml:space="preserve"> </v>
      </c>
      <c r="AI104" s="33">
        <f t="shared" si="103"/>
        <v>6.6959999999999997</v>
      </c>
      <c r="AJ104" s="33">
        <f t="shared" si="104"/>
        <v>90.445999999999998</v>
      </c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spans="1:52" ht="64" x14ac:dyDescent="0.2">
      <c r="A105" s="33">
        <v>90</v>
      </c>
      <c r="B105" s="34" t="s">
        <v>239</v>
      </c>
      <c r="C105" s="33">
        <v>30</v>
      </c>
      <c r="D105" s="33"/>
      <c r="E105" s="33"/>
      <c r="F105" s="33"/>
      <c r="G105" s="33"/>
      <c r="H105" s="33"/>
      <c r="I105" s="33"/>
      <c r="J105" s="33"/>
      <c r="K105" s="33">
        <v>1</v>
      </c>
      <c r="L105" s="33"/>
      <c r="M105" s="33"/>
      <c r="N105" s="33"/>
      <c r="O105" s="33">
        <v>2</v>
      </c>
      <c r="P105" s="33">
        <v>2</v>
      </c>
      <c r="Q105" s="33">
        <v>2</v>
      </c>
      <c r="R105" s="33"/>
      <c r="S105" s="33">
        <v>31</v>
      </c>
      <c r="T105" s="33">
        <v>26</v>
      </c>
      <c r="U105" s="33"/>
      <c r="V105" s="33"/>
      <c r="W105" s="35">
        <v>1</v>
      </c>
      <c r="X105" s="32" t="str">
        <f t="shared" si="92"/>
        <v xml:space="preserve">    </v>
      </c>
      <c r="Y105" s="33" t="str">
        <f t="shared" si="93"/>
        <v xml:space="preserve">    </v>
      </c>
      <c r="Z105" s="33" t="str">
        <f t="shared" si="94"/>
        <v xml:space="preserve"> </v>
      </c>
      <c r="AA105" s="33" t="str">
        <f t="shared" si="95"/>
        <v xml:space="preserve">    </v>
      </c>
      <c r="AB105" s="33" t="str">
        <f t="shared" si="96"/>
        <v xml:space="preserve"> </v>
      </c>
      <c r="AC105" s="33" t="str">
        <f t="shared" si="97"/>
        <v xml:space="preserve">     </v>
      </c>
      <c r="AD105" s="33" t="str">
        <f t="shared" si="98"/>
        <v xml:space="preserve"> </v>
      </c>
      <c r="AE105" s="33">
        <f t="shared" si="99"/>
        <v>31</v>
      </c>
      <c r="AF105" s="33" t="str">
        <f t="shared" si="100"/>
        <v xml:space="preserve"> </v>
      </c>
      <c r="AG105" s="33" t="str">
        <f t="shared" si="101"/>
        <v xml:space="preserve"> </v>
      </c>
      <c r="AH105" s="33" t="str">
        <f t="shared" si="102"/>
        <v xml:space="preserve"> </v>
      </c>
      <c r="AI105" s="33">
        <f t="shared" si="103"/>
        <v>2.2319999999999998</v>
      </c>
      <c r="AJ105" s="33">
        <f t="shared" si="104"/>
        <v>33.231999999999999</v>
      </c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spans="1:52" ht="48" x14ac:dyDescent="0.2">
      <c r="A106" s="33">
        <v>91</v>
      </c>
      <c r="B106" s="34" t="s">
        <v>240</v>
      </c>
      <c r="C106" s="33">
        <v>60</v>
      </c>
      <c r="D106" s="33">
        <v>18</v>
      </c>
      <c r="E106" s="33"/>
      <c r="F106" s="33">
        <v>18</v>
      </c>
      <c r="G106" s="33"/>
      <c r="H106" s="33">
        <v>1</v>
      </c>
      <c r="I106" s="33">
        <v>1</v>
      </c>
      <c r="J106" s="33"/>
      <c r="K106" s="33"/>
      <c r="L106" s="33"/>
      <c r="M106" s="33"/>
      <c r="N106" s="33"/>
      <c r="O106" s="33">
        <v>2</v>
      </c>
      <c r="P106" s="33">
        <v>2</v>
      </c>
      <c r="Q106" s="33">
        <v>2</v>
      </c>
      <c r="R106" s="33"/>
      <c r="S106" s="33">
        <v>50</v>
      </c>
      <c r="T106" s="33">
        <v>14</v>
      </c>
      <c r="U106" s="33"/>
      <c r="V106" s="33"/>
      <c r="W106" s="35">
        <v>1</v>
      </c>
      <c r="X106" s="32">
        <f t="shared" si="92"/>
        <v>18</v>
      </c>
      <c r="Y106" s="33" t="str">
        <f t="shared" si="93"/>
        <v xml:space="preserve">    </v>
      </c>
      <c r="Z106" s="33">
        <f t="shared" si="94"/>
        <v>36</v>
      </c>
      <c r="AA106" s="33" t="str">
        <f t="shared" si="95"/>
        <v xml:space="preserve">    </v>
      </c>
      <c r="AB106" s="33">
        <f t="shared" si="96"/>
        <v>4</v>
      </c>
      <c r="AC106" s="33">
        <f t="shared" si="97"/>
        <v>12.5</v>
      </c>
      <c r="AD106" s="33" t="str">
        <f t="shared" si="98"/>
        <v xml:space="preserve"> </v>
      </c>
      <c r="AE106" s="33" t="str">
        <f t="shared" si="99"/>
        <v xml:space="preserve"> </v>
      </c>
      <c r="AF106" s="33" t="str">
        <f t="shared" si="100"/>
        <v xml:space="preserve"> </v>
      </c>
      <c r="AG106" s="33" t="str">
        <f t="shared" si="101"/>
        <v xml:space="preserve"> </v>
      </c>
      <c r="AH106" s="33" t="str">
        <f t="shared" si="102"/>
        <v xml:space="preserve"> </v>
      </c>
      <c r="AI106" s="33">
        <f t="shared" si="103"/>
        <v>7.1999999999999993</v>
      </c>
      <c r="AJ106" s="33">
        <f t="shared" si="104"/>
        <v>77.7</v>
      </c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spans="1:52" ht="48" x14ac:dyDescent="0.2">
      <c r="A107" s="33">
        <v>92</v>
      </c>
      <c r="B107" s="34" t="s">
        <v>241</v>
      </c>
      <c r="C107" s="33">
        <v>120</v>
      </c>
      <c r="D107" s="33">
        <v>36</v>
      </c>
      <c r="E107" s="33"/>
      <c r="F107" s="33">
        <v>36</v>
      </c>
      <c r="G107" s="33"/>
      <c r="H107" s="33">
        <v>1</v>
      </c>
      <c r="I107" s="33">
        <v>1</v>
      </c>
      <c r="J107" s="33"/>
      <c r="K107" s="33"/>
      <c r="L107" s="33"/>
      <c r="M107" s="33"/>
      <c r="N107" s="33"/>
      <c r="O107" s="33">
        <v>2</v>
      </c>
      <c r="P107" s="33">
        <v>2</v>
      </c>
      <c r="Q107" s="33">
        <v>2</v>
      </c>
      <c r="R107" s="33"/>
      <c r="S107" s="33">
        <v>35</v>
      </c>
      <c r="T107" s="33">
        <v>31</v>
      </c>
      <c r="U107" s="33"/>
      <c r="V107" s="33"/>
      <c r="W107" s="35">
        <v>1</v>
      </c>
      <c r="X107" s="32">
        <f t="shared" si="92"/>
        <v>36</v>
      </c>
      <c r="Y107" s="33" t="str">
        <f t="shared" si="93"/>
        <v xml:space="preserve">    </v>
      </c>
      <c r="Z107" s="33">
        <f t="shared" si="94"/>
        <v>72</v>
      </c>
      <c r="AA107" s="33" t="str">
        <f t="shared" si="95"/>
        <v xml:space="preserve">    </v>
      </c>
      <c r="AB107" s="33">
        <f t="shared" si="96"/>
        <v>4</v>
      </c>
      <c r="AC107" s="33">
        <f t="shared" si="97"/>
        <v>8.75</v>
      </c>
      <c r="AD107" s="33" t="str">
        <f t="shared" si="98"/>
        <v xml:space="preserve"> </v>
      </c>
      <c r="AE107" s="33" t="str">
        <f t="shared" si="99"/>
        <v xml:space="preserve"> </v>
      </c>
      <c r="AF107" s="33" t="str">
        <f t="shared" si="100"/>
        <v xml:space="preserve"> </v>
      </c>
      <c r="AG107" s="33" t="str">
        <f t="shared" si="101"/>
        <v xml:space="preserve"> </v>
      </c>
      <c r="AH107" s="33" t="str">
        <f t="shared" si="102"/>
        <v xml:space="preserve"> </v>
      </c>
      <c r="AI107" s="33">
        <f t="shared" si="103"/>
        <v>10.079999999999998</v>
      </c>
      <c r="AJ107" s="33">
        <f t="shared" si="104"/>
        <v>130.82999999999998</v>
      </c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spans="1:52" ht="64" x14ac:dyDescent="0.2">
      <c r="A108" s="33">
        <v>93</v>
      </c>
      <c r="B108" s="34" t="s">
        <v>242</v>
      </c>
      <c r="C108" s="33">
        <v>105</v>
      </c>
      <c r="D108" s="33">
        <v>18</v>
      </c>
      <c r="E108" s="33">
        <v>18</v>
      </c>
      <c r="F108" s="33"/>
      <c r="G108" s="33">
        <v>1</v>
      </c>
      <c r="H108" s="33"/>
      <c r="I108" s="33">
        <v>1</v>
      </c>
      <c r="J108" s="33"/>
      <c r="K108" s="33"/>
      <c r="L108" s="33">
        <v>1</v>
      </c>
      <c r="M108" s="33"/>
      <c r="N108" s="33"/>
      <c r="O108" s="33">
        <v>1</v>
      </c>
      <c r="P108" s="33">
        <v>1</v>
      </c>
      <c r="Q108" s="33">
        <v>1</v>
      </c>
      <c r="R108" s="33"/>
      <c r="S108" s="33">
        <v>20</v>
      </c>
      <c r="T108" s="33">
        <v>5</v>
      </c>
      <c r="U108" s="33"/>
      <c r="V108" s="33"/>
      <c r="W108" s="35">
        <v>1</v>
      </c>
      <c r="X108" s="32">
        <f t="shared" si="92"/>
        <v>18</v>
      </c>
      <c r="Y108" s="33">
        <f t="shared" si="93"/>
        <v>18</v>
      </c>
      <c r="Z108" s="33" t="str">
        <f t="shared" si="94"/>
        <v xml:space="preserve"> </v>
      </c>
      <c r="AA108" s="33">
        <f t="shared" si="95"/>
        <v>6.6000000000000005</v>
      </c>
      <c r="AB108" s="33" t="str">
        <f t="shared" si="96"/>
        <v xml:space="preserve"> </v>
      </c>
      <c r="AC108" s="33">
        <f t="shared" si="97"/>
        <v>5</v>
      </c>
      <c r="AD108" s="33" t="str">
        <f t="shared" si="98"/>
        <v xml:space="preserve"> </v>
      </c>
      <c r="AE108" s="33" t="str">
        <f t="shared" si="99"/>
        <v xml:space="preserve"> </v>
      </c>
      <c r="AF108" s="33">
        <f t="shared" si="100"/>
        <v>10</v>
      </c>
      <c r="AG108" s="33" t="str">
        <f t="shared" si="101"/>
        <v xml:space="preserve"> </v>
      </c>
      <c r="AH108" s="33" t="str">
        <f t="shared" si="102"/>
        <v xml:space="preserve"> </v>
      </c>
      <c r="AI108" s="33">
        <f t="shared" si="103"/>
        <v>7.04</v>
      </c>
      <c r="AJ108" s="33">
        <f t="shared" si="104"/>
        <v>64.64</v>
      </c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spans="1:52" ht="64" x14ac:dyDescent="0.2">
      <c r="A109" s="33">
        <v>94</v>
      </c>
      <c r="B109" s="34" t="s">
        <v>243</v>
      </c>
      <c r="C109" s="33">
        <v>105</v>
      </c>
      <c r="D109" s="33">
        <v>18</v>
      </c>
      <c r="E109" s="33">
        <v>18</v>
      </c>
      <c r="F109" s="33"/>
      <c r="G109" s="33">
        <v>1</v>
      </c>
      <c r="H109" s="33"/>
      <c r="I109" s="33">
        <v>1</v>
      </c>
      <c r="J109" s="33"/>
      <c r="K109" s="33"/>
      <c r="L109" s="33">
        <v>1</v>
      </c>
      <c r="M109" s="33"/>
      <c r="N109" s="33"/>
      <c r="O109" s="33">
        <v>1</v>
      </c>
      <c r="P109" s="33">
        <v>1</v>
      </c>
      <c r="Q109" s="33">
        <v>1</v>
      </c>
      <c r="R109" s="33"/>
      <c r="S109" s="33">
        <v>20</v>
      </c>
      <c r="T109" s="33">
        <v>5</v>
      </c>
      <c r="U109" s="33"/>
      <c r="V109" s="33"/>
      <c r="W109" s="35">
        <v>1</v>
      </c>
      <c r="X109" s="32">
        <f t="shared" si="92"/>
        <v>18</v>
      </c>
      <c r="Y109" s="33">
        <f t="shared" si="93"/>
        <v>18</v>
      </c>
      <c r="Z109" s="33" t="str">
        <f t="shared" si="94"/>
        <v xml:space="preserve"> </v>
      </c>
      <c r="AA109" s="33">
        <f t="shared" si="95"/>
        <v>6.6000000000000005</v>
      </c>
      <c r="AB109" s="33" t="str">
        <f t="shared" si="96"/>
        <v xml:space="preserve"> </v>
      </c>
      <c r="AC109" s="33">
        <f t="shared" si="97"/>
        <v>5</v>
      </c>
      <c r="AD109" s="33" t="str">
        <f t="shared" si="98"/>
        <v xml:space="preserve"> </v>
      </c>
      <c r="AE109" s="33" t="str">
        <f t="shared" si="99"/>
        <v xml:space="preserve"> </v>
      </c>
      <c r="AF109" s="33">
        <f t="shared" si="100"/>
        <v>10</v>
      </c>
      <c r="AG109" s="33" t="str">
        <f t="shared" si="101"/>
        <v xml:space="preserve"> </v>
      </c>
      <c r="AH109" s="33" t="str">
        <f t="shared" si="102"/>
        <v xml:space="preserve"> </v>
      </c>
      <c r="AI109" s="33">
        <f t="shared" si="103"/>
        <v>7.04</v>
      </c>
      <c r="AJ109" s="33">
        <f t="shared" si="104"/>
        <v>64.64</v>
      </c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spans="1:52" ht="64" x14ac:dyDescent="0.2">
      <c r="A110" s="33">
        <v>95</v>
      </c>
      <c r="B110" s="34" t="s">
        <v>244</v>
      </c>
      <c r="C110" s="33">
        <v>120</v>
      </c>
      <c r="D110" s="33">
        <v>36</v>
      </c>
      <c r="E110" s="33"/>
      <c r="F110" s="33">
        <v>36</v>
      </c>
      <c r="G110" s="33"/>
      <c r="H110" s="33">
        <v>1</v>
      </c>
      <c r="I110" s="33">
        <v>2</v>
      </c>
      <c r="J110" s="33"/>
      <c r="K110" s="33"/>
      <c r="L110" s="33"/>
      <c r="M110" s="33"/>
      <c r="N110" s="33"/>
      <c r="O110" s="33">
        <v>2</v>
      </c>
      <c r="P110" s="33">
        <v>2</v>
      </c>
      <c r="Q110" s="33">
        <v>2</v>
      </c>
      <c r="R110" s="33"/>
      <c r="S110" s="33">
        <v>36</v>
      </c>
      <c r="T110" s="33">
        <v>14</v>
      </c>
      <c r="U110" s="33"/>
      <c r="V110" s="33"/>
      <c r="W110" s="35">
        <v>1</v>
      </c>
      <c r="X110" s="32">
        <f t="shared" si="92"/>
        <v>36</v>
      </c>
      <c r="Y110" s="33" t="str">
        <f t="shared" si="93"/>
        <v xml:space="preserve">    </v>
      </c>
      <c r="Z110" s="33">
        <f t="shared" si="94"/>
        <v>72</v>
      </c>
      <c r="AA110" s="33" t="str">
        <f t="shared" si="95"/>
        <v xml:space="preserve">    </v>
      </c>
      <c r="AB110" s="33">
        <f t="shared" si="96"/>
        <v>4</v>
      </c>
      <c r="AC110" s="33">
        <f t="shared" si="97"/>
        <v>18</v>
      </c>
      <c r="AD110" s="33" t="str">
        <f t="shared" si="98"/>
        <v xml:space="preserve"> </v>
      </c>
      <c r="AE110" s="33" t="str">
        <f t="shared" si="99"/>
        <v xml:space="preserve"> </v>
      </c>
      <c r="AF110" s="33" t="str">
        <f t="shared" si="100"/>
        <v xml:space="preserve"> </v>
      </c>
      <c r="AG110" s="33" t="str">
        <f t="shared" si="101"/>
        <v xml:space="preserve"> </v>
      </c>
      <c r="AH110" s="33" t="str">
        <f t="shared" si="102"/>
        <v xml:space="preserve"> </v>
      </c>
      <c r="AI110" s="33">
        <f t="shared" si="103"/>
        <v>10.367999999999999</v>
      </c>
      <c r="AJ110" s="33">
        <f t="shared" si="104"/>
        <v>140.36799999999999</v>
      </c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spans="1:52" ht="48" x14ac:dyDescent="0.2">
      <c r="A111" s="33">
        <v>96</v>
      </c>
      <c r="B111" s="34" t="s">
        <v>245</v>
      </c>
      <c r="C111" s="33">
        <v>30</v>
      </c>
      <c r="D111" s="33"/>
      <c r="E111" s="33"/>
      <c r="F111" s="33"/>
      <c r="G111" s="33"/>
      <c r="H111" s="33"/>
      <c r="I111" s="33"/>
      <c r="J111" s="33"/>
      <c r="K111" s="33">
        <v>1</v>
      </c>
      <c r="L111" s="33"/>
      <c r="M111" s="33"/>
      <c r="N111" s="33"/>
      <c r="O111" s="33">
        <v>2</v>
      </c>
      <c r="P111" s="33">
        <v>2</v>
      </c>
      <c r="Q111" s="33">
        <v>2</v>
      </c>
      <c r="R111" s="33"/>
      <c r="S111" s="33">
        <v>36</v>
      </c>
      <c r="T111" s="33">
        <v>14</v>
      </c>
      <c r="U111" s="33"/>
      <c r="V111" s="33"/>
      <c r="W111" s="35">
        <v>1</v>
      </c>
      <c r="X111" s="32" t="str">
        <f t="shared" si="92"/>
        <v xml:space="preserve">    </v>
      </c>
      <c r="Y111" s="33" t="str">
        <f t="shared" si="93"/>
        <v xml:space="preserve">    </v>
      </c>
      <c r="Z111" s="33" t="str">
        <f t="shared" si="94"/>
        <v xml:space="preserve"> </v>
      </c>
      <c r="AA111" s="33" t="str">
        <f t="shared" si="95"/>
        <v xml:space="preserve">    </v>
      </c>
      <c r="AB111" s="33" t="str">
        <f t="shared" si="96"/>
        <v xml:space="preserve"> </v>
      </c>
      <c r="AC111" s="33" t="str">
        <f t="shared" si="97"/>
        <v xml:space="preserve">     </v>
      </c>
      <c r="AD111" s="33" t="str">
        <f t="shared" si="98"/>
        <v xml:space="preserve"> </v>
      </c>
      <c r="AE111" s="33">
        <f t="shared" si="99"/>
        <v>36</v>
      </c>
      <c r="AF111" s="33" t="str">
        <f t="shared" si="100"/>
        <v xml:space="preserve"> </v>
      </c>
      <c r="AG111" s="33" t="str">
        <f t="shared" si="101"/>
        <v xml:space="preserve"> </v>
      </c>
      <c r="AH111" s="33" t="str">
        <f t="shared" si="102"/>
        <v xml:space="preserve"> </v>
      </c>
      <c r="AI111" s="33">
        <f t="shared" si="103"/>
        <v>2.5919999999999996</v>
      </c>
      <c r="AJ111" s="33">
        <f t="shared" si="104"/>
        <v>38.591999999999999</v>
      </c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spans="1:52" ht="48" x14ac:dyDescent="0.2">
      <c r="A112" s="33">
        <v>97</v>
      </c>
      <c r="B112" s="34" t="s">
        <v>246</v>
      </c>
      <c r="C112" s="33">
        <v>120</v>
      </c>
      <c r="D112" s="33">
        <v>18</v>
      </c>
      <c r="E112" s="33"/>
      <c r="F112" s="33">
        <v>18</v>
      </c>
      <c r="G112" s="33">
        <v>1</v>
      </c>
      <c r="H112" s="33"/>
      <c r="I112" s="33">
        <v>1</v>
      </c>
      <c r="J112" s="33"/>
      <c r="K112" s="33"/>
      <c r="L112" s="33"/>
      <c r="M112" s="33"/>
      <c r="N112" s="33"/>
      <c r="O112" s="33">
        <v>2</v>
      </c>
      <c r="P112" s="33">
        <v>2</v>
      </c>
      <c r="Q112" s="33">
        <v>2</v>
      </c>
      <c r="R112" s="33"/>
      <c r="S112" s="33">
        <v>51</v>
      </c>
      <c r="T112" s="33">
        <v>10</v>
      </c>
      <c r="U112" s="33"/>
      <c r="V112" s="33"/>
      <c r="W112" s="35">
        <v>1</v>
      </c>
      <c r="X112" s="32">
        <f t="shared" si="92"/>
        <v>18</v>
      </c>
      <c r="Y112" s="33" t="str">
        <f t="shared" si="93"/>
        <v xml:space="preserve">    </v>
      </c>
      <c r="Z112" s="33">
        <f t="shared" si="94"/>
        <v>36</v>
      </c>
      <c r="AA112" s="33">
        <f t="shared" si="95"/>
        <v>16.830000000000002</v>
      </c>
      <c r="AB112" s="33" t="str">
        <f t="shared" si="96"/>
        <v xml:space="preserve"> </v>
      </c>
      <c r="AC112" s="33">
        <f t="shared" si="97"/>
        <v>12.75</v>
      </c>
      <c r="AD112" s="33" t="str">
        <f t="shared" si="98"/>
        <v xml:space="preserve"> </v>
      </c>
      <c r="AE112" s="33" t="str">
        <f t="shared" si="99"/>
        <v xml:space="preserve"> </v>
      </c>
      <c r="AF112" s="33" t="str">
        <f t="shared" si="100"/>
        <v xml:space="preserve"> </v>
      </c>
      <c r="AG112" s="33" t="str">
        <f t="shared" si="101"/>
        <v xml:space="preserve"> </v>
      </c>
      <c r="AH112" s="33" t="str">
        <f t="shared" si="102"/>
        <v xml:space="preserve"> </v>
      </c>
      <c r="AI112" s="33">
        <f t="shared" si="103"/>
        <v>18.687999999999999</v>
      </c>
      <c r="AJ112" s="33">
        <f t="shared" si="104"/>
        <v>102.268</v>
      </c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spans="1:52" ht="80" x14ac:dyDescent="0.2">
      <c r="A113" s="33">
        <v>98</v>
      </c>
      <c r="B113" s="34" t="s">
        <v>247</v>
      </c>
      <c r="C113" s="33">
        <v>150</v>
      </c>
      <c r="D113" s="33">
        <v>28</v>
      </c>
      <c r="E113" s="33"/>
      <c r="F113" s="33">
        <v>28</v>
      </c>
      <c r="G113" s="33">
        <v>1</v>
      </c>
      <c r="H113" s="33"/>
      <c r="I113" s="33">
        <v>1</v>
      </c>
      <c r="J113" s="33"/>
      <c r="K113" s="33"/>
      <c r="L113" s="33"/>
      <c r="M113" s="33"/>
      <c r="N113" s="33"/>
      <c r="O113" s="33">
        <v>2</v>
      </c>
      <c r="P113" s="33">
        <v>2</v>
      </c>
      <c r="Q113" s="33">
        <v>2</v>
      </c>
      <c r="R113" s="33"/>
      <c r="S113" s="33">
        <v>46</v>
      </c>
      <c r="T113" s="33">
        <v>17</v>
      </c>
      <c r="U113" s="33"/>
      <c r="V113" s="33"/>
      <c r="W113" s="35">
        <v>1</v>
      </c>
      <c r="X113" s="32">
        <f t="shared" si="92"/>
        <v>28</v>
      </c>
      <c r="Y113" s="33" t="str">
        <f t="shared" si="93"/>
        <v xml:space="preserve">    </v>
      </c>
      <c r="Z113" s="33">
        <f t="shared" si="94"/>
        <v>56</v>
      </c>
      <c r="AA113" s="33">
        <f t="shared" si="95"/>
        <v>15.180000000000001</v>
      </c>
      <c r="AB113" s="33" t="str">
        <f t="shared" si="96"/>
        <v xml:space="preserve"> </v>
      </c>
      <c r="AC113" s="33">
        <f t="shared" si="97"/>
        <v>11.5</v>
      </c>
      <c r="AD113" s="33" t="str">
        <f t="shared" si="98"/>
        <v xml:space="preserve"> </v>
      </c>
      <c r="AE113" s="33" t="str">
        <f t="shared" si="99"/>
        <v xml:space="preserve"> </v>
      </c>
      <c r="AF113" s="33" t="str">
        <f t="shared" si="100"/>
        <v xml:space="preserve"> </v>
      </c>
      <c r="AG113" s="33" t="str">
        <f t="shared" si="101"/>
        <v xml:space="preserve"> </v>
      </c>
      <c r="AH113" s="33" t="str">
        <f t="shared" si="102"/>
        <v xml:space="preserve"> </v>
      </c>
      <c r="AI113" s="33">
        <f t="shared" si="103"/>
        <v>20.560000000000002</v>
      </c>
      <c r="AJ113" s="33">
        <f t="shared" si="104"/>
        <v>131.24</v>
      </c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spans="1:52" ht="64" x14ac:dyDescent="0.2">
      <c r="A114" s="33">
        <v>99</v>
      </c>
      <c r="B114" s="34" t="s">
        <v>248</v>
      </c>
      <c r="C114" s="33">
        <v>120</v>
      </c>
      <c r="D114" s="33">
        <v>36</v>
      </c>
      <c r="E114" s="33"/>
      <c r="F114" s="33">
        <v>36</v>
      </c>
      <c r="G114" s="33">
        <v>1</v>
      </c>
      <c r="H114" s="33"/>
      <c r="I114" s="33">
        <v>1</v>
      </c>
      <c r="J114" s="33"/>
      <c r="K114" s="33"/>
      <c r="L114" s="33"/>
      <c r="M114" s="33"/>
      <c r="N114" s="33"/>
      <c r="O114" s="33">
        <v>2</v>
      </c>
      <c r="P114" s="33">
        <v>2</v>
      </c>
      <c r="Q114" s="33">
        <v>2</v>
      </c>
      <c r="R114" s="33"/>
      <c r="S114" s="33">
        <v>50</v>
      </c>
      <c r="T114" s="33">
        <v>14</v>
      </c>
      <c r="U114" s="33"/>
      <c r="V114" s="33"/>
      <c r="W114" s="35">
        <v>1</v>
      </c>
      <c r="X114" s="32">
        <f t="shared" si="92"/>
        <v>36</v>
      </c>
      <c r="Y114" s="33" t="str">
        <f t="shared" si="93"/>
        <v xml:space="preserve">    </v>
      </c>
      <c r="Z114" s="33">
        <f t="shared" si="94"/>
        <v>72</v>
      </c>
      <c r="AA114" s="33">
        <f t="shared" si="95"/>
        <v>16.5</v>
      </c>
      <c r="AB114" s="33" t="str">
        <f t="shared" si="96"/>
        <v xml:space="preserve"> </v>
      </c>
      <c r="AC114" s="33">
        <f t="shared" si="97"/>
        <v>12.5</v>
      </c>
      <c r="AD114" s="33" t="str">
        <f t="shared" si="98"/>
        <v xml:space="preserve"> </v>
      </c>
      <c r="AE114" s="33" t="str">
        <f t="shared" si="99"/>
        <v xml:space="preserve"> </v>
      </c>
      <c r="AF114" s="33" t="str">
        <f t="shared" si="100"/>
        <v xml:space="preserve"> </v>
      </c>
      <c r="AG114" s="33" t="str">
        <f t="shared" si="101"/>
        <v xml:space="preserve"> </v>
      </c>
      <c r="AH114" s="33" t="str">
        <f t="shared" si="102"/>
        <v xml:space="preserve"> </v>
      </c>
      <c r="AI114" s="33">
        <f t="shared" si="103"/>
        <v>18.399999999999999</v>
      </c>
      <c r="AJ114" s="33">
        <f t="shared" si="104"/>
        <v>155.4</v>
      </c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spans="1:52" ht="48" x14ac:dyDescent="0.2">
      <c r="A115" s="33">
        <v>100</v>
      </c>
      <c r="B115" s="34" t="s">
        <v>249</v>
      </c>
      <c r="C115" s="33">
        <v>30</v>
      </c>
      <c r="D115" s="33"/>
      <c r="E115" s="33"/>
      <c r="F115" s="33"/>
      <c r="G115" s="33"/>
      <c r="H115" s="33"/>
      <c r="I115" s="33"/>
      <c r="J115" s="33"/>
      <c r="K115" s="33">
        <v>1</v>
      </c>
      <c r="L115" s="33"/>
      <c r="M115" s="33"/>
      <c r="N115" s="33"/>
      <c r="O115" s="33">
        <v>2</v>
      </c>
      <c r="P115" s="33">
        <v>2</v>
      </c>
      <c r="Q115" s="33">
        <v>2</v>
      </c>
      <c r="R115" s="33"/>
      <c r="S115" s="33">
        <v>50</v>
      </c>
      <c r="T115" s="33">
        <v>14</v>
      </c>
      <c r="U115" s="33"/>
      <c r="V115" s="33"/>
      <c r="W115" s="35">
        <v>1</v>
      </c>
      <c r="X115" s="32" t="str">
        <f t="shared" si="92"/>
        <v xml:space="preserve">    </v>
      </c>
      <c r="Y115" s="33" t="str">
        <f t="shared" si="93"/>
        <v xml:space="preserve">    </v>
      </c>
      <c r="Z115" s="33" t="str">
        <f t="shared" si="94"/>
        <v xml:space="preserve"> </v>
      </c>
      <c r="AA115" s="33" t="str">
        <f t="shared" si="95"/>
        <v xml:space="preserve">    </v>
      </c>
      <c r="AB115" s="33" t="str">
        <f t="shared" si="96"/>
        <v xml:space="preserve"> </v>
      </c>
      <c r="AC115" s="33" t="str">
        <f t="shared" si="97"/>
        <v xml:space="preserve">     </v>
      </c>
      <c r="AD115" s="33" t="str">
        <f t="shared" si="98"/>
        <v xml:space="preserve"> </v>
      </c>
      <c r="AE115" s="33">
        <f t="shared" si="99"/>
        <v>50</v>
      </c>
      <c r="AF115" s="33" t="str">
        <f t="shared" si="100"/>
        <v xml:space="preserve"> </v>
      </c>
      <c r="AG115" s="33" t="str">
        <f t="shared" si="101"/>
        <v xml:space="preserve"> </v>
      </c>
      <c r="AH115" s="33" t="str">
        <f t="shared" si="102"/>
        <v xml:space="preserve"> </v>
      </c>
      <c r="AI115" s="33">
        <f t="shared" si="103"/>
        <v>3.5999999999999996</v>
      </c>
      <c r="AJ115" s="33">
        <f t="shared" si="104"/>
        <v>53.6</v>
      </c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spans="1:52" ht="48" x14ac:dyDescent="0.2">
      <c r="A116" s="33">
        <v>101</v>
      </c>
      <c r="B116" s="34" t="s">
        <v>250</v>
      </c>
      <c r="C116" s="33">
        <v>120</v>
      </c>
      <c r="D116" s="33">
        <v>36</v>
      </c>
      <c r="E116" s="33"/>
      <c r="F116" s="33">
        <v>18</v>
      </c>
      <c r="G116" s="33">
        <v>1</v>
      </c>
      <c r="H116" s="33"/>
      <c r="I116" s="33">
        <v>1</v>
      </c>
      <c r="J116" s="33"/>
      <c r="K116" s="33"/>
      <c r="L116" s="33"/>
      <c r="M116" s="33"/>
      <c r="N116" s="33"/>
      <c r="O116" s="33">
        <v>2</v>
      </c>
      <c r="P116" s="33">
        <v>2</v>
      </c>
      <c r="Q116" s="33">
        <v>2</v>
      </c>
      <c r="R116" s="33"/>
      <c r="S116" s="33">
        <v>31</v>
      </c>
      <c r="T116" s="33">
        <v>26</v>
      </c>
      <c r="U116" s="33"/>
      <c r="V116" s="33"/>
      <c r="W116" s="35">
        <v>1</v>
      </c>
      <c r="X116" s="32">
        <f t="shared" si="92"/>
        <v>36</v>
      </c>
      <c r="Y116" s="33" t="str">
        <f t="shared" si="93"/>
        <v xml:space="preserve">    </v>
      </c>
      <c r="Z116" s="33">
        <f t="shared" si="94"/>
        <v>36</v>
      </c>
      <c r="AA116" s="33">
        <f t="shared" si="95"/>
        <v>10.23</v>
      </c>
      <c r="AB116" s="33" t="str">
        <f t="shared" si="96"/>
        <v xml:space="preserve"> </v>
      </c>
      <c r="AC116" s="33">
        <f t="shared" si="97"/>
        <v>7.75</v>
      </c>
      <c r="AD116" s="33" t="str">
        <f t="shared" si="98"/>
        <v xml:space="preserve"> </v>
      </c>
      <c r="AE116" s="33" t="str">
        <f t="shared" si="99"/>
        <v xml:space="preserve"> </v>
      </c>
      <c r="AF116" s="33" t="str">
        <f t="shared" si="100"/>
        <v xml:space="preserve"> </v>
      </c>
      <c r="AG116" s="33" t="str">
        <f t="shared" si="101"/>
        <v xml:space="preserve"> </v>
      </c>
      <c r="AH116" s="33" t="str">
        <f t="shared" si="102"/>
        <v xml:space="preserve"> </v>
      </c>
      <c r="AI116" s="33">
        <f t="shared" si="103"/>
        <v>12.927999999999999</v>
      </c>
      <c r="AJ116" s="33">
        <f t="shared" si="104"/>
        <v>102.908</v>
      </c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spans="1:52" ht="80" x14ac:dyDescent="0.2">
      <c r="A117" s="33">
        <v>102</v>
      </c>
      <c r="B117" s="34" t="s">
        <v>251</v>
      </c>
      <c r="C117" s="33">
        <v>90</v>
      </c>
      <c r="D117" s="33">
        <v>18</v>
      </c>
      <c r="E117" s="33"/>
      <c r="F117" s="33">
        <v>18</v>
      </c>
      <c r="G117" s="33"/>
      <c r="H117" s="33">
        <v>1</v>
      </c>
      <c r="I117" s="33">
        <v>1</v>
      </c>
      <c r="J117" s="33"/>
      <c r="K117" s="33"/>
      <c r="L117" s="33"/>
      <c r="M117" s="33"/>
      <c r="N117" s="33"/>
      <c r="O117" s="33">
        <v>1</v>
      </c>
      <c r="P117" s="33">
        <v>1</v>
      </c>
      <c r="Q117" s="33">
        <v>1</v>
      </c>
      <c r="R117" s="33"/>
      <c r="S117" s="33">
        <v>20</v>
      </c>
      <c r="T117" s="33">
        <v>5</v>
      </c>
      <c r="U117" s="33"/>
      <c r="V117" s="33"/>
      <c r="W117" s="35">
        <v>1</v>
      </c>
      <c r="X117" s="32">
        <f t="shared" si="92"/>
        <v>18</v>
      </c>
      <c r="Y117" s="33" t="str">
        <f t="shared" si="93"/>
        <v xml:space="preserve">    </v>
      </c>
      <c r="Z117" s="33">
        <f t="shared" si="94"/>
        <v>18</v>
      </c>
      <c r="AA117" s="33" t="str">
        <f t="shared" si="95"/>
        <v xml:space="preserve">    </v>
      </c>
      <c r="AB117" s="33">
        <f t="shared" si="96"/>
        <v>2</v>
      </c>
      <c r="AC117" s="33">
        <f t="shared" si="97"/>
        <v>5</v>
      </c>
      <c r="AD117" s="33" t="str">
        <f t="shared" si="98"/>
        <v xml:space="preserve"> </v>
      </c>
      <c r="AE117" s="33" t="str">
        <f t="shared" si="99"/>
        <v xml:space="preserve"> </v>
      </c>
      <c r="AF117" s="33" t="str">
        <f t="shared" si="100"/>
        <v xml:space="preserve"> </v>
      </c>
      <c r="AG117" s="33" t="str">
        <f t="shared" si="101"/>
        <v xml:space="preserve"> </v>
      </c>
      <c r="AH117" s="33" t="str">
        <f t="shared" si="102"/>
        <v xml:space="preserve"> </v>
      </c>
      <c r="AI117" s="33">
        <f t="shared" si="103"/>
        <v>4.3199999999999994</v>
      </c>
      <c r="AJ117" s="33">
        <f t="shared" si="104"/>
        <v>47.32</v>
      </c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spans="1:52" ht="80" x14ac:dyDescent="0.2">
      <c r="A118" s="33">
        <v>103</v>
      </c>
      <c r="B118" s="34" t="s">
        <v>252</v>
      </c>
      <c r="C118" s="33">
        <v>60</v>
      </c>
      <c r="D118" s="33">
        <v>18</v>
      </c>
      <c r="E118" s="33"/>
      <c r="F118" s="33">
        <v>18</v>
      </c>
      <c r="G118" s="33"/>
      <c r="H118" s="33">
        <v>1</v>
      </c>
      <c r="I118" s="33">
        <v>1</v>
      </c>
      <c r="J118" s="33"/>
      <c r="K118" s="33"/>
      <c r="L118" s="33"/>
      <c r="M118" s="33"/>
      <c r="N118" s="33"/>
      <c r="O118" s="33">
        <v>1</v>
      </c>
      <c r="P118" s="33">
        <v>1</v>
      </c>
      <c r="Q118" s="33">
        <v>1</v>
      </c>
      <c r="R118" s="33"/>
      <c r="S118" s="33">
        <v>20</v>
      </c>
      <c r="T118" s="33">
        <v>5</v>
      </c>
      <c r="U118" s="33"/>
      <c r="V118" s="33"/>
      <c r="W118" s="35">
        <v>1</v>
      </c>
      <c r="X118" s="32">
        <f t="shared" si="92"/>
        <v>18</v>
      </c>
      <c r="Y118" s="33" t="str">
        <f t="shared" si="93"/>
        <v xml:space="preserve">    </v>
      </c>
      <c r="Z118" s="33">
        <f t="shared" si="94"/>
        <v>18</v>
      </c>
      <c r="AA118" s="33" t="str">
        <f t="shared" si="95"/>
        <v xml:space="preserve">    </v>
      </c>
      <c r="AB118" s="33">
        <f t="shared" si="96"/>
        <v>2</v>
      </c>
      <c r="AC118" s="33">
        <f t="shared" si="97"/>
        <v>5</v>
      </c>
      <c r="AD118" s="33" t="str">
        <f t="shared" si="98"/>
        <v xml:space="preserve"> </v>
      </c>
      <c r="AE118" s="33" t="str">
        <f t="shared" si="99"/>
        <v xml:space="preserve"> </v>
      </c>
      <c r="AF118" s="33" t="str">
        <f t="shared" si="100"/>
        <v xml:space="preserve"> </v>
      </c>
      <c r="AG118" s="33" t="str">
        <f t="shared" si="101"/>
        <v xml:space="preserve"> </v>
      </c>
      <c r="AH118" s="33" t="str">
        <f t="shared" si="102"/>
        <v xml:space="preserve"> </v>
      </c>
      <c r="AI118" s="33">
        <f t="shared" si="103"/>
        <v>2.88</v>
      </c>
      <c r="AJ118" s="33">
        <f t="shared" si="104"/>
        <v>45.88</v>
      </c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spans="1:52" ht="64" x14ac:dyDescent="0.2">
      <c r="A119" s="33">
        <v>104</v>
      </c>
      <c r="B119" s="34" t="s">
        <v>253</v>
      </c>
      <c r="C119" s="33">
        <v>45</v>
      </c>
      <c r="D119" s="33"/>
      <c r="E119" s="33"/>
      <c r="F119" s="33"/>
      <c r="G119" s="33"/>
      <c r="H119" s="33"/>
      <c r="I119" s="33"/>
      <c r="J119" s="33">
        <v>1</v>
      </c>
      <c r="K119" s="33"/>
      <c r="L119" s="33"/>
      <c r="M119" s="33"/>
      <c r="N119" s="33"/>
      <c r="O119" s="33">
        <v>1</v>
      </c>
      <c r="P119" s="33">
        <v>1</v>
      </c>
      <c r="Q119" s="33">
        <v>1</v>
      </c>
      <c r="R119" s="33"/>
      <c r="S119" s="33">
        <v>20</v>
      </c>
      <c r="T119" s="33">
        <v>5</v>
      </c>
      <c r="U119" s="33"/>
      <c r="V119" s="33"/>
      <c r="W119" s="35">
        <v>1</v>
      </c>
      <c r="X119" s="32" t="str">
        <f t="shared" si="92"/>
        <v xml:space="preserve">    </v>
      </c>
      <c r="Y119" s="33" t="str">
        <f t="shared" si="93"/>
        <v xml:space="preserve">    </v>
      </c>
      <c r="Z119" s="33" t="str">
        <f t="shared" si="94"/>
        <v xml:space="preserve"> </v>
      </c>
      <c r="AA119" s="33" t="str">
        <f t="shared" si="95"/>
        <v xml:space="preserve">    </v>
      </c>
      <c r="AB119" s="33" t="str">
        <f t="shared" si="96"/>
        <v xml:space="preserve"> </v>
      </c>
      <c r="AC119" s="33" t="str">
        <f t="shared" si="97"/>
        <v xml:space="preserve">     </v>
      </c>
      <c r="AD119" s="33">
        <f t="shared" si="98"/>
        <v>20</v>
      </c>
      <c r="AE119" s="33" t="str">
        <f t="shared" si="99"/>
        <v xml:space="preserve"> </v>
      </c>
      <c r="AF119" s="33" t="str">
        <f t="shared" si="100"/>
        <v xml:space="preserve"> </v>
      </c>
      <c r="AG119" s="33" t="str">
        <f t="shared" si="101"/>
        <v xml:space="preserve"> </v>
      </c>
      <c r="AH119" s="33" t="str">
        <f t="shared" si="102"/>
        <v xml:space="preserve"> </v>
      </c>
      <c r="AI119" s="33">
        <f t="shared" si="103"/>
        <v>2.1599999999999997</v>
      </c>
      <c r="AJ119" s="33">
        <f t="shared" si="104"/>
        <v>22.16</v>
      </c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spans="1:52" ht="64" x14ac:dyDescent="0.2">
      <c r="A120" s="33">
        <v>105</v>
      </c>
      <c r="B120" s="34" t="s">
        <v>254</v>
      </c>
      <c r="C120" s="33">
        <v>45</v>
      </c>
      <c r="D120" s="33"/>
      <c r="E120" s="33"/>
      <c r="F120" s="33"/>
      <c r="G120" s="33"/>
      <c r="H120" s="33"/>
      <c r="I120" s="33"/>
      <c r="J120" s="33">
        <v>1</v>
      </c>
      <c r="K120" s="33"/>
      <c r="L120" s="33"/>
      <c r="M120" s="33"/>
      <c r="N120" s="33"/>
      <c r="O120" s="33">
        <v>1</v>
      </c>
      <c r="P120" s="33">
        <v>1</v>
      </c>
      <c r="Q120" s="33">
        <v>1</v>
      </c>
      <c r="R120" s="33"/>
      <c r="S120" s="33">
        <v>20</v>
      </c>
      <c r="T120" s="33">
        <v>5</v>
      </c>
      <c r="U120" s="33"/>
      <c r="V120" s="33"/>
      <c r="W120" s="35">
        <v>1</v>
      </c>
      <c r="X120" s="32" t="str">
        <f t="shared" si="92"/>
        <v xml:space="preserve">    </v>
      </c>
      <c r="Y120" s="33" t="str">
        <f t="shared" si="93"/>
        <v xml:space="preserve">    </v>
      </c>
      <c r="Z120" s="33" t="str">
        <f t="shared" si="94"/>
        <v xml:space="preserve"> </v>
      </c>
      <c r="AA120" s="33" t="str">
        <f t="shared" si="95"/>
        <v xml:space="preserve">    </v>
      </c>
      <c r="AB120" s="33" t="str">
        <f t="shared" si="96"/>
        <v xml:space="preserve"> </v>
      </c>
      <c r="AC120" s="33" t="str">
        <f t="shared" si="97"/>
        <v xml:space="preserve">     </v>
      </c>
      <c r="AD120" s="33">
        <f t="shared" si="98"/>
        <v>20</v>
      </c>
      <c r="AE120" s="33" t="str">
        <f t="shared" si="99"/>
        <v xml:space="preserve"> </v>
      </c>
      <c r="AF120" s="33" t="str">
        <f t="shared" si="100"/>
        <v xml:space="preserve"> </v>
      </c>
      <c r="AG120" s="33" t="str">
        <f t="shared" si="101"/>
        <v xml:space="preserve"> </v>
      </c>
      <c r="AH120" s="33" t="str">
        <f t="shared" si="102"/>
        <v xml:space="preserve"> </v>
      </c>
      <c r="AI120" s="33">
        <f t="shared" si="103"/>
        <v>2.1599999999999997</v>
      </c>
      <c r="AJ120" s="33">
        <f t="shared" si="104"/>
        <v>22.16</v>
      </c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spans="1:52" ht="96" x14ac:dyDescent="0.2">
      <c r="A121" s="33">
        <v>106</v>
      </c>
      <c r="B121" s="34" t="s">
        <v>255</v>
      </c>
      <c r="C121" s="33">
        <v>90</v>
      </c>
      <c r="D121" s="33">
        <v>18</v>
      </c>
      <c r="E121" s="33"/>
      <c r="F121" s="33">
        <v>18</v>
      </c>
      <c r="G121" s="33"/>
      <c r="H121" s="33">
        <v>1</v>
      </c>
      <c r="I121" s="33">
        <v>1</v>
      </c>
      <c r="J121" s="33"/>
      <c r="K121" s="33"/>
      <c r="L121" s="33"/>
      <c r="M121" s="33"/>
      <c r="N121" s="33"/>
      <c r="O121" s="33">
        <v>3</v>
      </c>
      <c r="P121" s="33">
        <v>3</v>
      </c>
      <c r="Q121" s="33">
        <v>3</v>
      </c>
      <c r="R121" s="33"/>
      <c r="S121" s="33">
        <v>69</v>
      </c>
      <c r="T121" s="33">
        <v>28</v>
      </c>
      <c r="U121" s="33"/>
      <c r="V121" s="33"/>
      <c r="W121" s="35">
        <v>1</v>
      </c>
      <c r="X121" s="32">
        <f t="shared" si="92"/>
        <v>18</v>
      </c>
      <c r="Y121" s="33" t="str">
        <f t="shared" si="93"/>
        <v xml:space="preserve">    </v>
      </c>
      <c r="Z121" s="33">
        <f t="shared" si="94"/>
        <v>54</v>
      </c>
      <c r="AA121" s="33" t="str">
        <f t="shared" si="95"/>
        <v xml:space="preserve">    </v>
      </c>
      <c r="AB121" s="33">
        <f t="shared" si="96"/>
        <v>6</v>
      </c>
      <c r="AC121" s="33">
        <f t="shared" si="97"/>
        <v>17.25</v>
      </c>
      <c r="AD121" s="33" t="str">
        <f t="shared" si="98"/>
        <v xml:space="preserve"> </v>
      </c>
      <c r="AE121" s="33" t="str">
        <f t="shared" si="99"/>
        <v xml:space="preserve"> </v>
      </c>
      <c r="AF121" s="33" t="str">
        <f t="shared" si="100"/>
        <v xml:space="preserve"> </v>
      </c>
      <c r="AG121" s="33" t="str">
        <f t="shared" si="101"/>
        <v xml:space="preserve"> </v>
      </c>
      <c r="AH121" s="33" t="str">
        <f t="shared" si="102"/>
        <v xml:space="preserve"> </v>
      </c>
      <c r="AI121" s="33">
        <f t="shared" si="103"/>
        <v>14.903999999999998</v>
      </c>
      <c r="AJ121" s="33">
        <f t="shared" si="104"/>
        <v>110.154</v>
      </c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spans="1:52" ht="80" x14ac:dyDescent="0.2">
      <c r="A122" s="33">
        <v>107</v>
      </c>
      <c r="B122" s="34" t="s">
        <v>256</v>
      </c>
      <c r="C122" s="33">
        <v>90</v>
      </c>
      <c r="D122" s="33">
        <v>18</v>
      </c>
      <c r="E122" s="33"/>
      <c r="F122" s="33">
        <v>18</v>
      </c>
      <c r="G122" s="33">
        <v>1</v>
      </c>
      <c r="H122" s="33"/>
      <c r="I122" s="33">
        <v>1</v>
      </c>
      <c r="J122" s="33"/>
      <c r="K122" s="33"/>
      <c r="L122" s="33"/>
      <c r="M122" s="33"/>
      <c r="N122" s="33"/>
      <c r="O122" s="33">
        <v>2</v>
      </c>
      <c r="P122" s="33">
        <v>2</v>
      </c>
      <c r="Q122" s="33">
        <v>2</v>
      </c>
      <c r="R122" s="33"/>
      <c r="S122" s="33">
        <v>46</v>
      </c>
      <c r="T122" s="33">
        <v>17</v>
      </c>
      <c r="U122" s="33"/>
      <c r="V122" s="33"/>
      <c r="W122" s="35">
        <v>1</v>
      </c>
      <c r="X122" s="32">
        <f t="shared" si="92"/>
        <v>18</v>
      </c>
      <c r="Y122" s="33" t="str">
        <f t="shared" si="93"/>
        <v xml:space="preserve">    </v>
      </c>
      <c r="Z122" s="33">
        <f t="shared" si="94"/>
        <v>36</v>
      </c>
      <c r="AA122" s="33">
        <f t="shared" si="95"/>
        <v>15.180000000000001</v>
      </c>
      <c r="AB122" s="33" t="str">
        <f t="shared" si="96"/>
        <v xml:space="preserve"> </v>
      </c>
      <c r="AC122" s="33">
        <f t="shared" si="97"/>
        <v>11.5</v>
      </c>
      <c r="AD122" s="33" t="str">
        <f t="shared" si="98"/>
        <v xml:space="preserve"> </v>
      </c>
      <c r="AE122" s="33" t="str">
        <f t="shared" si="99"/>
        <v xml:space="preserve"> </v>
      </c>
      <c r="AF122" s="33" t="str">
        <f t="shared" si="100"/>
        <v xml:space="preserve"> </v>
      </c>
      <c r="AG122" s="33" t="str">
        <f t="shared" si="101"/>
        <v xml:space="preserve"> </v>
      </c>
      <c r="AH122" s="33" t="str">
        <f t="shared" si="102"/>
        <v xml:space="preserve"> </v>
      </c>
      <c r="AI122" s="33">
        <f t="shared" si="103"/>
        <v>13.936</v>
      </c>
      <c r="AJ122" s="33">
        <f t="shared" si="104"/>
        <v>94.616000000000014</v>
      </c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spans="1:52" ht="48" x14ac:dyDescent="0.2">
      <c r="A123" s="33">
        <v>108</v>
      </c>
      <c r="B123" s="34" t="s">
        <v>257</v>
      </c>
      <c r="C123" s="33">
        <v>675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>
        <v>1</v>
      </c>
      <c r="P123" s="33">
        <v>1</v>
      </c>
      <c r="Q123" s="33">
        <v>1</v>
      </c>
      <c r="R123" s="33"/>
      <c r="S123" s="33">
        <v>18</v>
      </c>
      <c r="T123" s="33">
        <v>2</v>
      </c>
      <c r="U123" s="33"/>
      <c r="V123" s="33"/>
      <c r="W123" s="35">
        <v>1</v>
      </c>
      <c r="X123" s="32" t="str">
        <f t="shared" si="92"/>
        <v xml:space="preserve">    </v>
      </c>
      <c r="Y123" s="33" t="str">
        <f t="shared" si="93"/>
        <v xml:space="preserve">    </v>
      </c>
      <c r="Z123" s="33" t="str">
        <f t="shared" si="94"/>
        <v xml:space="preserve"> </v>
      </c>
      <c r="AA123" s="33" t="str">
        <f t="shared" si="95"/>
        <v xml:space="preserve">    </v>
      </c>
      <c r="AB123" s="33" t="str">
        <f t="shared" si="96"/>
        <v xml:space="preserve"> </v>
      </c>
      <c r="AC123" s="33" t="str">
        <f t="shared" si="97"/>
        <v xml:space="preserve">     </v>
      </c>
      <c r="AD123" s="33" t="str">
        <f t="shared" si="98"/>
        <v xml:space="preserve"> </v>
      </c>
      <c r="AE123" s="33" t="str">
        <f t="shared" si="99"/>
        <v xml:space="preserve"> </v>
      </c>
      <c r="AF123" s="33" t="str">
        <f t="shared" si="100"/>
        <v xml:space="preserve"> </v>
      </c>
      <c r="AG123" s="33" t="str">
        <f t="shared" si="101"/>
        <v xml:space="preserve"> </v>
      </c>
      <c r="AH123" s="33" t="str">
        <f t="shared" si="102"/>
        <v xml:space="preserve"> </v>
      </c>
      <c r="AI123" s="33">
        <f t="shared" si="103"/>
        <v>29.16</v>
      </c>
      <c r="AJ123" s="33">
        <f t="shared" si="104"/>
        <v>29.16</v>
      </c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spans="1:52" ht="48" x14ac:dyDescent="0.2">
      <c r="A124" s="33">
        <v>109</v>
      </c>
      <c r="B124" s="34" t="s">
        <v>258</v>
      </c>
      <c r="C124" s="33">
        <v>105</v>
      </c>
      <c r="D124" s="33">
        <v>18</v>
      </c>
      <c r="E124" s="33"/>
      <c r="F124" s="33">
        <v>18</v>
      </c>
      <c r="G124" s="33"/>
      <c r="H124" s="33">
        <v>1</v>
      </c>
      <c r="I124" s="33"/>
      <c r="J124" s="33"/>
      <c r="K124" s="33"/>
      <c r="L124" s="33"/>
      <c r="M124" s="33"/>
      <c r="N124" s="33"/>
      <c r="O124" s="33"/>
      <c r="P124" s="33"/>
      <c r="Q124" s="33"/>
      <c r="R124" s="33">
        <v>1</v>
      </c>
      <c r="S124" s="33"/>
      <c r="T124" s="33"/>
      <c r="U124" s="33">
        <v>7</v>
      </c>
      <c r="V124" s="33">
        <v>14</v>
      </c>
      <c r="W124" s="35"/>
      <c r="X124" s="32" t="str">
        <f t="shared" si="92"/>
        <v xml:space="preserve">    </v>
      </c>
      <c r="Y124" s="33" t="str">
        <f t="shared" si="93"/>
        <v xml:space="preserve">    </v>
      </c>
      <c r="Z124" s="33" t="str">
        <f t="shared" si="94"/>
        <v xml:space="preserve"> </v>
      </c>
      <c r="AA124" s="33" t="str">
        <f t="shared" si="95"/>
        <v xml:space="preserve">    </v>
      </c>
      <c r="AB124" s="33" t="str">
        <f t="shared" si="96"/>
        <v xml:space="preserve"> </v>
      </c>
      <c r="AC124" s="33" t="str">
        <f t="shared" si="97"/>
        <v xml:space="preserve">     </v>
      </c>
      <c r="AD124" s="33" t="str">
        <f t="shared" si="98"/>
        <v xml:space="preserve"> </v>
      </c>
      <c r="AE124" s="33" t="str">
        <f t="shared" si="99"/>
        <v xml:space="preserve"> </v>
      </c>
      <c r="AF124" s="33" t="str">
        <f t="shared" si="100"/>
        <v xml:space="preserve"> </v>
      </c>
      <c r="AG124" s="33" t="str">
        <f t="shared" si="101"/>
        <v xml:space="preserve"> </v>
      </c>
      <c r="AH124" s="33" t="str">
        <f t="shared" si="102"/>
        <v xml:space="preserve"> </v>
      </c>
      <c r="AI124" s="33">
        <f t="shared" si="103"/>
        <v>1.764</v>
      </c>
      <c r="AJ124" s="33">
        <f t="shared" si="104"/>
        <v>1.764</v>
      </c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spans="1:52" ht="80" x14ac:dyDescent="0.2">
      <c r="A125" s="33">
        <v>110</v>
      </c>
      <c r="B125" s="34" t="s">
        <v>259</v>
      </c>
      <c r="C125" s="33">
        <v>75</v>
      </c>
      <c r="D125" s="33">
        <v>9</v>
      </c>
      <c r="E125" s="33"/>
      <c r="F125" s="33">
        <v>9</v>
      </c>
      <c r="G125" s="33"/>
      <c r="H125" s="33">
        <v>1</v>
      </c>
      <c r="I125" s="33"/>
      <c r="J125" s="33"/>
      <c r="K125" s="33"/>
      <c r="L125" s="33"/>
      <c r="M125" s="33"/>
      <c r="N125" s="33"/>
      <c r="O125" s="33">
        <v>3</v>
      </c>
      <c r="P125" s="33">
        <v>3</v>
      </c>
      <c r="Q125" s="33">
        <v>3</v>
      </c>
      <c r="R125" s="33"/>
      <c r="S125" s="33">
        <v>69</v>
      </c>
      <c r="T125" s="33">
        <v>28</v>
      </c>
      <c r="U125" s="33"/>
      <c r="V125" s="33"/>
      <c r="W125" s="35">
        <v>1</v>
      </c>
      <c r="X125" s="32">
        <f t="shared" si="92"/>
        <v>9</v>
      </c>
      <c r="Y125" s="33" t="str">
        <f t="shared" si="93"/>
        <v xml:space="preserve">    </v>
      </c>
      <c r="Z125" s="33">
        <f t="shared" si="94"/>
        <v>27</v>
      </c>
      <c r="AA125" s="33" t="str">
        <f t="shared" si="95"/>
        <v xml:space="preserve">    </v>
      </c>
      <c r="AB125" s="33">
        <f t="shared" si="96"/>
        <v>6</v>
      </c>
      <c r="AC125" s="33" t="str">
        <f t="shared" si="97"/>
        <v xml:space="preserve">     </v>
      </c>
      <c r="AD125" s="33" t="str">
        <f t="shared" si="98"/>
        <v xml:space="preserve"> </v>
      </c>
      <c r="AE125" s="33" t="str">
        <f t="shared" si="99"/>
        <v xml:space="preserve"> </v>
      </c>
      <c r="AF125" s="33" t="str">
        <f t="shared" si="100"/>
        <v xml:space="preserve"> </v>
      </c>
      <c r="AG125" s="33" t="str">
        <f t="shared" si="101"/>
        <v xml:space="preserve"> </v>
      </c>
      <c r="AH125" s="33" t="str">
        <f t="shared" si="102"/>
        <v xml:space="preserve"> </v>
      </c>
      <c r="AI125" s="33">
        <f t="shared" si="103"/>
        <v>12.419999999999998</v>
      </c>
      <c r="AJ125" s="33">
        <f t="shared" si="104"/>
        <v>54.42</v>
      </c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spans="1:52" ht="48" x14ac:dyDescent="0.2">
      <c r="A126" s="33">
        <v>111</v>
      </c>
      <c r="B126" s="34" t="s">
        <v>260</v>
      </c>
      <c r="C126" s="33">
        <v>105</v>
      </c>
      <c r="D126" s="33">
        <v>18</v>
      </c>
      <c r="E126" s="33"/>
      <c r="F126" s="33">
        <v>18</v>
      </c>
      <c r="G126" s="33"/>
      <c r="H126" s="33">
        <v>1</v>
      </c>
      <c r="I126" s="33">
        <v>1</v>
      </c>
      <c r="J126" s="33"/>
      <c r="K126" s="33"/>
      <c r="L126" s="33"/>
      <c r="M126" s="33"/>
      <c r="N126" s="33"/>
      <c r="O126" s="33">
        <v>2</v>
      </c>
      <c r="P126" s="33">
        <v>2</v>
      </c>
      <c r="Q126" s="33">
        <v>2</v>
      </c>
      <c r="R126" s="33"/>
      <c r="S126" s="33">
        <v>51</v>
      </c>
      <c r="T126" s="33">
        <v>10</v>
      </c>
      <c r="U126" s="33"/>
      <c r="V126" s="33"/>
      <c r="W126" s="35">
        <v>1</v>
      </c>
      <c r="X126" s="32">
        <f t="shared" si="92"/>
        <v>18</v>
      </c>
      <c r="Y126" s="33" t="str">
        <f t="shared" si="93"/>
        <v xml:space="preserve">    </v>
      </c>
      <c r="Z126" s="33">
        <f t="shared" si="94"/>
        <v>36</v>
      </c>
      <c r="AA126" s="33" t="str">
        <f t="shared" si="95"/>
        <v xml:space="preserve">    </v>
      </c>
      <c r="AB126" s="33">
        <f t="shared" si="96"/>
        <v>4</v>
      </c>
      <c r="AC126" s="33">
        <f t="shared" si="97"/>
        <v>12.75</v>
      </c>
      <c r="AD126" s="33" t="str">
        <f t="shared" si="98"/>
        <v xml:space="preserve"> </v>
      </c>
      <c r="AE126" s="33" t="str">
        <f t="shared" si="99"/>
        <v xml:space="preserve"> </v>
      </c>
      <c r="AF126" s="33" t="str">
        <f t="shared" si="100"/>
        <v xml:space="preserve"> </v>
      </c>
      <c r="AG126" s="33" t="str">
        <f t="shared" si="101"/>
        <v xml:space="preserve"> </v>
      </c>
      <c r="AH126" s="33" t="str">
        <f t="shared" si="102"/>
        <v xml:space="preserve"> </v>
      </c>
      <c r="AI126" s="33">
        <f t="shared" si="103"/>
        <v>12.852</v>
      </c>
      <c r="AJ126" s="33">
        <f t="shared" si="104"/>
        <v>83.602000000000004</v>
      </c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spans="1:52" ht="48" x14ac:dyDescent="0.2">
      <c r="A127" s="33">
        <v>112</v>
      </c>
      <c r="B127" s="34" t="s">
        <v>261</v>
      </c>
      <c r="C127" s="33">
        <v>105</v>
      </c>
      <c r="D127" s="33">
        <v>28</v>
      </c>
      <c r="E127" s="33"/>
      <c r="F127" s="33">
        <v>28</v>
      </c>
      <c r="G127" s="33">
        <v>1</v>
      </c>
      <c r="H127" s="33"/>
      <c r="I127" s="33">
        <v>1</v>
      </c>
      <c r="J127" s="33"/>
      <c r="K127" s="33"/>
      <c r="L127" s="33"/>
      <c r="M127" s="33"/>
      <c r="N127" s="33"/>
      <c r="O127" s="33">
        <v>2</v>
      </c>
      <c r="P127" s="33">
        <v>2</v>
      </c>
      <c r="Q127" s="33">
        <v>2</v>
      </c>
      <c r="R127" s="33"/>
      <c r="S127" s="33">
        <v>50</v>
      </c>
      <c r="T127" s="33">
        <v>14</v>
      </c>
      <c r="U127" s="33"/>
      <c r="V127" s="33"/>
      <c r="W127" s="35">
        <v>1</v>
      </c>
      <c r="X127" s="32">
        <f t="shared" si="92"/>
        <v>28</v>
      </c>
      <c r="Y127" s="33" t="str">
        <f t="shared" si="93"/>
        <v xml:space="preserve">    </v>
      </c>
      <c r="Z127" s="33">
        <f t="shared" si="94"/>
        <v>56</v>
      </c>
      <c r="AA127" s="33">
        <f t="shared" si="95"/>
        <v>16.5</v>
      </c>
      <c r="AB127" s="33" t="str">
        <f t="shared" si="96"/>
        <v xml:space="preserve"> </v>
      </c>
      <c r="AC127" s="33">
        <f t="shared" si="97"/>
        <v>12.5</v>
      </c>
      <c r="AD127" s="33" t="str">
        <f t="shared" si="98"/>
        <v xml:space="preserve"> </v>
      </c>
      <c r="AE127" s="33" t="str">
        <f t="shared" si="99"/>
        <v xml:space="preserve"> </v>
      </c>
      <c r="AF127" s="33" t="str">
        <f t="shared" si="100"/>
        <v xml:space="preserve"> </v>
      </c>
      <c r="AG127" s="33" t="str">
        <f t="shared" si="101"/>
        <v xml:space="preserve"> </v>
      </c>
      <c r="AH127" s="33" t="str">
        <f t="shared" si="102"/>
        <v xml:space="preserve"> </v>
      </c>
      <c r="AI127" s="33">
        <f t="shared" si="103"/>
        <v>16.600000000000001</v>
      </c>
      <c r="AJ127" s="33">
        <f t="shared" si="104"/>
        <v>129.6</v>
      </c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spans="1:52" ht="80" x14ac:dyDescent="0.2">
      <c r="A128" s="33">
        <v>113</v>
      </c>
      <c r="B128" s="34" t="s">
        <v>262</v>
      </c>
      <c r="C128" s="33">
        <v>105</v>
      </c>
      <c r="D128" s="33">
        <v>18</v>
      </c>
      <c r="E128" s="33"/>
      <c r="F128" s="33">
        <v>28</v>
      </c>
      <c r="G128" s="33">
        <v>1</v>
      </c>
      <c r="H128" s="33"/>
      <c r="I128" s="33">
        <v>1</v>
      </c>
      <c r="J128" s="33"/>
      <c r="K128" s="33"/>
      <c r="L128" s="33"/>
      <c r="M128" s="33"/>
      <c r="N128" s="33"/>
      <c r="O128" s="33">
        <v>1</v>
      </c>
      <c r="P128" s="33">
        <v>1</v>
      </c>
      <c r="Q128" s="33">
        <v>1</v>
      </c>
      <c r="R128" s="33"/>
      <c r="S128" s="33">
        <v>20</v>
      </c>
      <c r="T128" s="33">
        <v>5</v>
      </c>
      <c r="U128" s="33"/>
      <c r="V128" s="33"/>
      <c r="W128" s="35">
        <v>1</v>
      </c>
      <c r="X128" s="32">
        <f t="shared" si="92"/>
        <v>18</v>
      </c>
      <c r="Y128" s="33" t="str">
        <f t="shared" si="93"/>
        <v xml:space="preserve">    </v>
      </c>
      <c r="Z128" s="33">
        <f t="shared" si="94"/>
        <v>28</v>
      </c>
      <c r="AA128" s="33">
        <f t="shared" si="95"/>
        <v>6.6000000000000005</v>
      </c>
      <c r="AB128" s="33" t="str">
        <f t="shared" si="96"/>
        <v xml:space="preserve"> </v>
      </c>
      <c r="AC128" s="33">
        <f t="shared" si="97"/>
        <v>5</v>
      </c>
      <c r="AD128" s="33" t="str">
        <f t="shared" si="98"/>
        <v xml:space="preserve"> </v>
      </c>
      <c r="AE128" s="33" t="str">
        <f t="shared" si="99"/>
        <v xml:space="preserve"> </v>
      </c>
      <c r="AF128" s="33" t="str">
        <f t="shared" si="100"/>
        <v xml:space="preserve"> </v>
      </c>
      <c r="AG128" s="33" t="str">
        <f t="shared" si="101"/>
        <v xml:space="preserve"> </v>
      </c>
      <c r="AH128" s="33" t="str">
        <f t="shared" si="102"/>
        <v xml:space="preserve"> </v>
      </c>
      <c r="AI128" s="33">
        <f t="shared" si="103"/>
        <v>7.04</v>
      </c>
      <c r="AJ128" s="33">
        <f t="shared" si="104"/>
        <v>64.64</v>
      </c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spans="1:52" ht="80" x14ac:dyDescent="0.2">
      <c r="A129" s="33">
        <v>114</v>
      </c>
      <c r="B129" s="34" t="s">
        <v>263</v>
      </c>
      <c r="C129" s="33">
        <v>105</v>
      </c>
      <c r="D129" s="33">
        <v>18</v>
      </c>
      <c r="E129" s="33"/>
      <c r="F129" s="33">
        <v>28</v>
      </c>
      <c r="G129" s="33">
        <v>1</v>
      </c>
      <c r="H129" s="33"/>
      <c r="I129" s="33">
        <v>1</v>
      </c>
      <c r="J129" s="33"/>
      <c r="K129" s="33"/>
      <c r="L129" s="33"/>
      <c r="M129" s="33"/>
      <c r="N129" s="33"/>
      <c r="O129" s="33">
        <v>1</v>
      </c>
      <c r="P129" s="33">
        <v>1</v>
      </c>
      <c r="Q129" s="33">
        <v>1</v>
      </c>
      <c r="R129" s="33"/>
      <c r="S129" s="33">
        <v>20</v>
      </c>
      <c r="T129" s="33">
        <v>5</v>
      </c>
      <c r="U129" s="33"/>
      <c r="V129" s="33"/>
      <c r="W129" s="35">
        <v>1</v>
      </c>
      <c r="X129" s="32">
        <f t="shared" si="92"/>
        <v>18</v>
      </c>
      <c r="Y129" s="33" t="str">
        <f t="shared" si="93"/>
        <v xml:space="preserve">    </v>
      </c>
      <c r="Z129" s="33">
        <f t="shared" si="94"/>
        <v>28</v>
      </c>
      <c r="AA129" s="33">
        <f t="shared" si="95"/>
        <v>6.6000000000000005</v>
      </c>
      <c r="AB129" s="33" t="str">
        <f t="shared" si="96"/>
        <v xml:space="preserve"> </v>
      </c>
      <c r="AC129" s="33">
        <f t="shared" si="97"/>
        <v>5</v>
      </c>
      <c r="AD129" s="33" t="str">
        <f t="shared" si="98"/>
        <v xml:space="preserve"> </v>
      </c>
      <c r="AE129" s="33" t="str">
        <f t="shared" si="99"/>
        <v xml:space="preserve"> </v>
      </c>
      <c r="AF129" s="33" t="str">
        <f t="shared" si="100"/>
        <v xml:space="preserve"> </v>
      </c>
      <c r="AG129" s="33" t="str">
        <f t="shared" si="101"/>
        <v xml:space="preserve"> </v>
      </c>
      <c r="AH129" s="33" t="str">
        <f t="shared" si="102"/>
        <v xml:space="preserve"> </v>
      </c>
      <c r="AI129" s="33">
        <f t="shared" si="103"/>
        <v>7.04</v>
      </c>
      <c r="AJ129" s="33">
        <f t="shared" si="104"/>
        <v>64.64</v>
      </c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spans="1:52" ht="80" x14ac:dyDescent="0.2">
      <c r="A130" s="33">
        <v>115</v>
      </c>
      <c r="B130" s="34" t="s">
        <v>264</v>
      </c>
      <c r="C130" s="33">
        <v>120</v>
      </c>
      <c r="D130" s="33">
        <v>28</v>
      </c>
      <c r="E130" s="33"/>
      <c r="F130" s="33">
        <v>28</v>
      </c>
      <c r="G130" s="33"/>
      <c r="H130" s="33">
        <v>1</v>
      </c>
      <c r="I130" s="33">
        <v>1</v>
      </c>
      <c r="J130" s="33"/>
      <c r="K130" s="33"/>
      <c r="L130" s="33"/>
      <c r="M130" s="33"/>
      <c r="N130" s="33"/>
      <c r="O130" s="33">
        <v>2</v>
      </c>
      <c r="P130" s="33">
        <v>2</v>
      </c>
      <c r="Q130" s="33">
        <v>2</v>
      </c>
      <c r="R130" s="33"/>
      <c r="S130" s="33">
        <v>51</v>
      </c>
      <c r="T130" s="33">
        <v>10</v>
      </c>
      <c r="U130" s="33"/>
      <c r="V130" s="33"/>
      <c r="W130" s="35">
        <v>1</v>
      </c>
      <c r="X130" s="32">
        <f t="shared" si="92"/>
        <v>28</v>
      </c>
      <c r="Y130" s="33" t="str">
        <f t="shared" si="93"/>
        <v xml:space="preserve">    </v>
      </c>
      <c r="Z130" s="33">
        <f t="shared" si="94"/>
        <v>56</v>
      </c>
      <c r="AA130" s="33" t="str">
        <f t="shared" si="95"/>
        <v xml:space="preserve">    </v>
      </c>
      <c r="AB130" s="33">
        <f t="shared" si="96"/>
        <v>4</v>
      </c>
      <c r="AC130" s="33">
        <f t="shared" si="97"/>
        <v>12.75</v>
      </c>
      <c r="AD130" s="33" t="str">
        <f t="shared" si="98"/>
        <v xml:space="preserve"> </v>
      </c>
      <c r="AE130" s="33" t="str">
        <f t="shared" si="99"/>
        <v xml:space="preserve"> </v>
      </c>
      <c r="AF130" s="33" t="str">
        <f t="shared" si="100"/>
        <v xml:space="preserve"> </v>
      </c>
      <c r="AG130" s="33" t="str">
        <f t="shared" si="101"/>
        <v xml:space="preserve"> </v>
      </c>
      <c r="AH130" s="33" t="str">
        <f t="shared" si="102"/>
        <v xml:space="preserve"> </v>
      </c>
      <c r="AI130" s="33">
        <f t="shared" si="103"/>
        <v>14.687999999999999</v>
      </c>
      <c r="AJ130" s="33">
        <f t="shared" si="104"/>
        <v>115.438</v>
      </c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spans="1:52" ht="80" x14ac:dyDescent="0.2">
      <c r="A131" s="33">
        <v>116</v>
      </c>
      <c r="B131" s="34" t="s">
        <v>265</v>
      </c>
      <c r="C131" s="33">
        <v>90</v>
      </c>
      <c r="D131" s="33">
        <v>28</v>
      </c>
      <c r="E131" s="33"/>
      <c r="F131" s="33">
        <v>18</v>
      </c>
      <c r="G131" s="33"/>
      <c r="H131" s="33">
        <v>1</v>
      </c>
      <c r="I131" s="33"/>
      <c r="J131" s="33"/>
      <c r="K131" s="33"/>
      <c r="L131" s="33"/>
      <c r="M131" s="33"/>
      <c r="N131" s="33"/>
      <c r="O131" s="33">
        <v>1</v>
      </c>
      <c r="P131" s="33">
        <v>1</v>
      </c>
      <c r="Q131" s="33">
        <v>1</v>
      </c>
      <c r="R131" s="33"/>
      <c r="S131" s="33">
        <v>18</v>
      </c>
      <c r="T131" s="33">
        <v>16</v>
      </c>
      <c r="U131" s="33"/>
      <c r="V131" s="33"/>
      <c r="W131" s="35">
        <v>1</v>
      </c>
      <c r="X131" s="32">
        <f t="shared" si="92"/>
        <v>28</v>
      </c>
      <c r="Y131" s="33" t="str">
        <f t="shared" si="93"/>
        <v xml:space="preserve">    </v>
      </c>
      <c r="Z131" s="33">
        <f t="shared" si="94"/>
        <v>18</v>
      </c>
      <c r="AA131" s="33" t="str">
        <f t="shared" si="95"/>
        <v xml:space="preserve">    </v>
      </c>
      <c r="AB131" s="33">
        <f t="shared" si="96"/>
        <v>2</v>
      </c>
      <c r="AC131" s="33" t="str">
        <f t="shared" si="97"/>
        <v xml:space="preserve">     </v>
      </c>
      <c r="AD131" s="33" t="str">
        <f t="shared" si="98"/>
        <v xml:space="preserve"> </v>
      </c>
      <c r="AE131" s="33" t="str">
        <f t="shared" si="99"/>
        <v xml:space="preserve"> </v>
      </c>
      <c r="AF131" s="33" t="str">
        <f t="shared" si="100"/>
        <v xml:space="preserve"> </v>
      </c>
      <c r="AG131" s="33" t="str">
        <f t="shared" si="101"/>
        <v xml:space="preserve"> </v>
      </c>
      <c r="AH131" s="33" t="str">
        <f t="shared" si="102"/>
        <v xml:space="preserve"> </v>
      </c>
      <c r="AI131" s="33">
        <f t="shared" si="103"/>
        <v>3.8879999999999995</v>
      </c>
      <c r="AJ131" s="33">
        <f t="shared" si="104"/>
        <v>51.887999999999998</v>
      </c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spans="1:52" ht="64" x14ac:dyDescent="0.2">
      <c r="A132" s="33">
        <v>117</v>
      </c>
      <c r="B132" s="34" t="s">
        <v>266</v>
      </c>
      <c r="C132" s="33">
        <v>45</v>
      </c>
      <c r="D132" s="33"/>
      <c r="E132" s="33"/>
      <c r="F132" s="33"/>
      <c r="G132" s="33"/>
      <c r="H132" s="33"/>
      <c r="I132" s="33"/>
      <c r="J132" s="33">
        <v>1</v>
      </c>
      <c r="K132" s="33"/>
      <c r="L132" s="33"/>
      <c r="M132" s="33"/>
      <c r="N132" s="33"/>
      <c r="O132" s="33">
        <v>1</v>
      </c>
      <c r="P132" s="33">
        <v>1</v>
      </c>
      <c r="Q132" s="33">
        <v>1</v>
      </c>
      <c r="R132" s="33"/>
      <c r="S132" s="33">
        <v>18</v>
      </c>
      <c r="T132" s="33">
        <v>16</v>
      </c>
      <c r="U132" s="33"/>
      <c r="V132" s="33"/>
      <c r="W132" s="35">
        <v>1</v>
      </c>
      <c r="X132" s="32" t="str">
        <f t="shared" si="92"/>
        <v xml:space="preserve">    </v>
      </c>
      <c r="Y132" s="33" t="str">
        <f t="shared" si="93"/>
        <v xml:space="preserve">    </v>
      </c>
      <c r="Z132" s="33" t="str">
        <f t="shared" si="94"/>
        <v xml:space="preserve"> </v>
      </c>
      <c r="AA132" s="33" t="str">
        <f t="shared" si="95"/>
        <v xml:space="preserve">    </v>
      </c>
      <c r="AB132" s="33" t="str">
        <f t="shared" si="96"/>
        <v xml:space="preserve"> </v>
      </c>
      <c r="AC132" s="33" t="str">
        <f t="shared" si="97"/>
        <v xml:space="preserve">     </v>
      </c>
      <c r="AD132" s="33">
        <f t="shared" si="98"/>
        <v>18</v>
      </c>
      <c r="AE132" s="33" t="str">
        <f t="shared" si="99"/>
        <v xml:space="preserve"> </v>
      </c>
      <c r="AF132" s="33" t="str">
        <f t="shared" si="100"/>
        <v xml:space="preserve"> </v>
      </c>
      <c r="AG132" s="33" t="str">
        <f t="shared" si="101"/>
        <v xml:space="preserve"> </v>
      </c>
      <c r="AH132" s="33" t="str">
        <f t="shared" si="102"/>
        <v xml:space="preserve"> </v>
      </c>
      <c r="AI132" s="33">
        <f t="shared" si="103"/>
        <v>1.9439999999999997</v>
      </c>
      <c r="AJ132" s="33">
        <f t="shared" si="104"/>
        <v>19.943999999999999</v>
      </c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spans="1:52" ht="64" x14ac:dyDescent="0.2">
      <c r="A133" s="33">
        <v>118</v>
      </c>
      <c r="B133" s="34" t="s">
        <v>267</v>
      </c>
      <c r="C133" s="33">
        <v>120</v>
      </c>
      <c r="D133" s="33">
        <v>18</v>
      </c>
      <c r="E133" s="33"/>
      <c r="F133" s="33">
        <v>18</v>
      </c>
      <c r="G133" s="33">
        <v>1</v>
      </c>
      <c r="H133" s="33"/>
      <c r="I133" s="33">
        <v>1</v>
      </c>
      <c r="J133" s="33"/>
      <c r="K133" s="33"/>
      <c r="L133" s="33">
        <v>1</v>
      </c>
      <c r="M133" s="33"/>
      <c r="N133" s="33"/>
      <c r="O133" s="33">
        <v>1</v>
      </c>
      <c r="P133" s="33">
        <v>1</v>
      </c>
      <c r="Q133" s="33">
        <v>1</v>
      </c>
      <c r="R133" s="33"/>
      <c r="S133" s="33">
        <v>20</v>
      </c>
      <c r="T133" s="33">
        <v>5</v>
      </c>
      <c r="U133" s="33"/>
      <c r="V133" s="33"/>
      <c r="W133" s="35">
        <v>1</v>
      </c>
      <c r="X133" s="32">
        <f t="shared" si="92"/>
        <v>18</v>
      </c>
      <c r="Y133" s="33" t="str">
        <f t="shared" si="93"/>
        <v xml:space="preserve">    </v>
      </c>
      <c r="Z133" s="33">
        <f t="shared" si="94"/>
        <v>18</v>
      </c>
      <c r="AA133" s="33">
        <f t="shared" si="95"/>
        <v>6.6000000000000005</v>
      </c>
      <c r="AB133" s="33" t="str">
        <f t="shared" si="96"/>
        <v xml:space="preserve"> </v>
      </c>
      <c r="AC133" s="33">
        <f t="shared" si="97"/>
        <v>5</v>
      </c>
      <c r="AD133" s="33" t="str">
        <f t="shared" si="98"/>
        <v xml:space="preserve"> </v>
      </c>
      <c r="AE133" s="33" t="str">
        <f t="shared" si="99"/>
        <v xml:space="preserve"> </v>
      </c>
      <c r="AF133" s="33">
        <f t="shared" si="100"/>
        <v>10</v>
      </c>
      <c r="AG133" s="33" t="str">
        <f t="shared" si="101"/>
        <v xml:space="preserve"> </v>
      </c>
      <c r="AH133" s="33" t="str">
        <f t="shared" si="102"/>
        <v xml:space="preserve"> </v>
      </c>
      <c r="AI133" s="33">
        <f t="shared" si="103"/>
        <v>7.76</v>
      </c>
      <c r="AJ133" s="33">
        <f t="shared" si="104"/>
        <v>65.36</v>
      </c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spans="1:52" ht="64" x14ac:dyDescent="0.2">
      <c r="A134" s="33">
        <v>119</v>
      </c>
      <c r="B134" s="34" t="s">
        <v>268</v>
      </c>
      <c r="C134" s="33">
        <v>120</v>
      </c>
      <c r="D134" s="33">
        <v>18</v>
      </c>
      <c r="E134" s="33"/>
      <c r="F134" s="33">
        <v>18</v>
      </c>
      <c r="G134" s="33">
        <v>1</v>
      </c>
      <c r="H134" s="33"/>
      <c r="I134" s="33">
        <v>1</v>
      </c>
      <c r="J134" s="33"/>
      <c r="K134" s="33"/>
      <c r="L134" s="33">
        <v>1</v>
      </c>
      <c r="M134" s="33"/>
      <c r="N134" s="33"/>
      <c r="O134" s="33">
        <v>1</v>
      </c>
      <c r="P134" s="33">
        <v>1</v>
      </c>
      <c r="Q134" s="33">
        <v>1</v>
      </c>
      <c r="R134" s="33"/>
      <c r="S134" s="33">
        <v>20</v>
      </c>
      <c r="T134" s="33">
        <v>5</v>
      </c>
      <c r="U134" s="33"/>
      <c r="V134" s="33"/>
      <c r="W134" s="35">
        <v>1</v>
      </c>
      <c r="X134" s="32">
        <f t="shared" si="92"/>
        <v>18</v>
      </c>
      <c r="Y134" s="33" t="str">
        <f t="shared" si="93"/>
        <v xml:space="preserve">    </v>
      </c>
      <c r="Z134" s="33">
        <f t="shared" si="94"/>
        <v>18</v>
      </c>
      <c r="AA134" s="33">
        <f t="shared" si="95"/>
        <v>6.6000000000000005</v>
      </c>
      <c r="AB134" s="33" t="str">
        <f t="shared" si="96"/>
        <v xml:space="preserve"> </v>
      </c>
      <c r="AC134" s="33">
        <f t="shared" si="97"/>
        <v>5</v>
      </c>
      <c r="AD134" s="33" t="str">
        <f t="shared" si="98"/>
        <v xml:space="preserve"> </v>
      </c>
      <c r="AE134" s="33" t="str">
        <f t="shared" si="99"/>
        <v xml:space="preserve"> </v>
      </c>
      <c r="AF134" s="33">
        <f t="shared" si="100"/>
        <v>10</v>
      </c>
      <c r="AG134" s="33" t="str">
        <f t="shared" si="101"/>
        <v xml:space="preserve"> </v>
      </c>
      <c r="AH134" s="33" t="str">
        <f t="shared" si="102"/>
        <v xml:space="preserve"> </v>
      </c>
      <c r="AI134" s="33">
        <f t="shared" si="103"/>
        <v>7.76</v>
      </c>
      <c r="AJ134" s="33">
        <f t="shared" si="104"/>
        <v>65.36</v>
      </c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spans="1:52" ht="80" x14ac:dyDescent="0.2">
      <c r="A135" s="33">
        <v>120</v>
      </c>
      <c r="B135" s="34" t="s">
        <v>269</v>
      </c>
      <c r="C135" s="33">
        <v>75</v>
      </c>
      <c r="D135" s="33">
        <v>18</v>
      </c>
      <c r="E135" s="33"/>
      <c r="F135" s="33">
        <v>18</v>
      </c>
      <c r="G135" s="33"/>
      <c r="H135" s="33">
        <v>1</v>
      </c>
      <c r="I135" s="33">
        <v>1</v>
      </c>
      <c r="J135" s="33"/>
      <c r="K135" s="33"/>
      <c r="L135" s="33"/>
      <c r="M135" s="33"/>
      <c r="N135" s="33"/>
      <c r="O135" s="33">
        <v>3</v>
      </c>
      <c r="P135" s="33">
        <v>3</v>
      </c>
      <c r="Q135" s="33">
        <v>3</v>
      </c>
      <c r="R135" s="33"/>
      <c r="S135" s="33">
        <v>69</v>
      </c>
      <c r="T135" s="33">
        <v>28</v>
      </c>
      <c r="U135" s="33"/>
      <c r="V135" s="33"/>
      <c r="W135" s="35">
        <v>1</v>
      </c>
      <c r="X135" s="32">
        <f t="shared" si="92"/>
        <v>18</v>
      </c>
      <c r="Y135" s="33" t="str">
        <f t="shared" si="93"/>
        <v xml:space="preserve">    </v>
      </c>
      <c r="Z135" s="33">
        <f t="shared" si="94"/>
        <v>54</v>
      </c>
      <c r="AA135" s="33" t="str">
        <f t="shared" si="95"/>
        <v xml:space="preserve">    </v>
      </c>
      <c r="AB135" s="33">
        <f t="shared" si="96"/>
        <v>6</v>
      </c>
      <c r="AC135" s="33">
        <f t="shared" si="97"/>
        <v>17.25</v>
      </c>
      <c r="AD135" s="33" t="str">
        <f t="shared" si="98"/>
        <v xml:space="preserve"> </v>
      </c>
      <c r="AE135" s="33" t="str">
        <f t="shared" si="99"/>
        <v xml:space="preserve"> </v>
      </c>
      <c r="AF135" s="33" t="str">
        <f t="shared" si="100"/>
        <v xml:space="preserve"> </v>
      </c>
      <c r="AG135" s="33" t="str">
        <f t="shared" si="101"/>
        <v xml:space="preserve"> </v>
      </c>
      <c r="AH135" s="33" t="str">
        <f t="shared" si="102"/>
        <v xml:space="preserve"> </v>
      </c>
      <c r="AI135" s="33">
        <f t="shared" si="103"/>
        <v>12.419999999999998</v>
      </c>
      <c r="AJ135" s="33">
        <f t="shared" si="104"/>
        <v>107.67</v>
      </c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spans="1:52" ht="48" x14ac:dyDescent="0.2">
      <c r="A136" s="33">
        <v>121</v>
      </c>
      <c r="B136" s="34" t="s">
        <v>270</v>
      </c>
      <c r="C136" s="33">
        <v>105</v>
      </c>
      <c r="D136" s="33">
        <v>28</v>
      </c>
      <c r="E136" s="33"/>
      <c r="F136" s="33">
        <v>18</v>
      </c>
      <c r="G136" s="33"/>
      <c r="H136" s="33">
        <v>1</v>
      </c>
      <c r="I136" s="33">
        <v>1</v>
      </c>
      <c r="J136" s="33"/>
      <c r="K136" s="33"/>
      <c r="L136" s="33"/>
      <c r="M136" s="33"/>
      <c r="N136" s="33"/>
      <c r="O136" s="33">
        <v>2</v>
      </c>
      <c r="P136" s="33">
        <v>2</v>
      </c>
      <c r="Q136" s="33">
        <v>2</v>
      </c>
      <c r="R136" s="33"/>
      <c r="S136" s="33">
        <v>51</v>
      </c>
      <c r="T136" s="33">
        <v>10</v>
      </c>
      <c r="U136" s="33"/>
      <c r="V136" s="33"/>
      <c r="W136" s="35">
        <v>1</v>
      </c>
      <c r="X136" s="32">
        <f t="shared" si="92"/>
        <v>28</v>
      </c>
      <c r="Y136" s="33" t="str">
        <f t="shared" si="93"/>
        <v xml:space="preserve">    </v>
      </c>
      <c r="Z136" s="33">
        <f t="shared" si="94"/>
        <v>36</v>
      </c>
      <c r="AA136" s="33" t="str">
        <f t="shared" si="95"/>
        <v xml:space="preserve">    </v>
      </c>
      <c r="AB136" s="33">
        <f t="shared" si="96"/>
        <v>4</v>
      </c>
      <c r="AC136" s="33">
        <f t="shared" si="97"/>
        <v>12.75</v>
      </c>
      <c r="AD136" s="33" t="str">
        <f t="shared" si="98"/>
        <v xml:space="preserve"> </v>
      </c>
      <c r="AE136" s="33" t="str">
        <f t="shared" si="99"/>
        <v xml:space="preserve"> </v>
      </c>
      <c r="AF136" s="33" t="str">
        <f t="shared" si="100"/>
        <v xml:space="preserve"> </v>
      </c>
      <c r="AG136" s="33" t="str">
        <f t="shared" si="101"/>
        <v xml:space="preserve"> </v>
      </c>
      <c r="AH136" s="33" t="str">
        <f t="shared" si="102"/>
        <v xml:space="preserve"> </v>
      </c>
      <c r="AI136" s="33">
        <f t="shared" si="103"/>
        <v>12.852</v>
      </c>
      <c r="AJ136" s="33">
        <f t="shared" si="104"/>
        <v>93.602000000000004</v>
      </c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spans="1:52" ht="48" x14ac:dyDescent="0.2">
      <c r="A137" s="33">
        <v>122</v>
      </c>
      <c r="B137" s="34" t="s">
        <v>271</v>
      </c>
      <c r="C137" s="33">
        <v>105</v>
      </c>
      <c r="D137" s="33">
        <v>36</v>
      </c>
      <c r="E137" s="33"/>
      <c r="F137" s="33">
        <v>18</v>
      </c>
      <c r="G137" s="33"/>
      <c r="H137" s="33">
        <v>1</v>
      </c>
      <c r="I137" s="33">
        <v>1</v>
      </c>
      <c r="J137" s="33"/>
      <c r="K137" s="33"/>
      <c r="L137" s="33"/>
      <c r="M137" s="33"/>
      <c r="N137" s="33"/>
      <c r="O137" s="33">
        <v>1</v>
      </c>
      <c r="P137" s="33">
        <v>1</v>
      </c>
      <c r="Q137" s="33">
        <v>1</v>
      </c>
      <c r="R137" s="33"/>
      <c r="S137" s="33">
        <v>16</v>
      </c>
      <c r="T137" s="33">
        <v>14</v>
      </c>
      <c r="U137" s="33"/>
      <c r="V137" s="33"/>
      <c r="W137" s="35">
        <v>1</v>
      </c>
      <c r="X137" s="32">
        <f t="shared" si="92"/>
        <v>36</v>
      </c>
      <c r="Y137" s="33" t="str">
        <f t="shared" si="93"/>
        <v xml:space="preserve">    </v>
      </c>
      <c r="Z137" s="33">
        <f t="shared" si="94"/>
        <v>18</v>
      </c>
      <c r="AA137" s="33" t="str">
        <f t="shared" si="95"/>
        <v xml:space="preserve">    </v>
      </c>
      <c r="AB137" s="33">
        <f t="shared" si="96"/>
        <v>2</v>
      </c>
      <c r="AC137" s="33">
        <f t="shared" si="97"/>
        <v>4</v>
      </c>
      <c r="AD137" s="33" t="str">
        <f t="shared" si="98"/>
        <v xml:space="preserve"> </v>
      </c>
      <c r="AE137" s="33" t="str">
        <f t="shared" si="99"/>
        <v xml:space="preserve"> </v>
      </c>
      <c r="AF137" s="33" t="str">
        <f t="shared" si="100"/>
        <v xml:space="preserve"> </v>
      </c>
      <c r="AG137" s="33" t="str">
        <f t="shared" si="101"/>
        <v xml:space="preserve"> </v>
      </c>
      <c r="AH137" s="33" t="str">
        <f t="shared" si="102"/>
        <v xml:space="preserve"> </v>
      </c>
      <c r="AI137" s="33">
        <f t="shared" si="103"/>
        <v>4.032</v>
      </c>
      <c r="AJ137" s="33">
        <f t="shared" si="104"/>
        <v>64.031999999999996</v>
      </c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spans="1:52" ht="64" x14ac:dyDescent="0.2">
      <c r="A138" s="33">
        <v>123</v>
      </c>
      <c r="B138" s="34" t="s">
        <v>272</v>
      </c>
      <c r="C138" s="33">
        <v>105</v>
      </c>
      <c r="D138" s="33">
        <v>28</v>
      </c>
      <c r="E138" s="33"/>
      <c r="F138" s="33">
        <v>18</v>
      </c>
      <c r="G138" s="33">
        <v>1</v>
      </c>
      <c r="H138" s="33"/>
      <c r="I138" s="33">
        <v>1</v>
      </c>
      <c r="J138" s="33"/>
      <c r="K138" s="33"/>
      <c r="L138" s="33">
        <v>1</v>
      </c>
      <c r="M138" s="33"/>
      <c r="N138" s="33"/>
      <c r="O138" s="33">
        <v>2</v>
      </c>
      <c r="P138" s="33">
        <v>2</v>
      </c>
      <c r="Q138" s="33">
        <v>2</v>
      </c>
      <c r="R138" s="33"/>
      <c r="S138" s="33">
        <v>46</v>
      </c>
      <c r="T138" s="33">
        <v>17</v>
      </c>
      <c r="U138" s="33"/>
      <c r="V138" s="33"/>
      <c r="W138" s="35">
        <v>1</v>
      </c>
      <c r="X138" s="32">
        <f t="shared" si="92"/>
        <v>28</v>
      </c>
      <c r="Y138" s="33" t="str">
        <f t="shared" si="93"/>
        <v xml:space="preserve">    </v>
      </c>
      <c r="Z138" s="33">
        <f t="shared" si="94"/>
        <v>36</v>
      </c>
      <c r="AA138" s="33">
        <f t="shared" si="95"/>
        <v>15.180000000000001</v>
      </c>
      <c r="AB138" s="33" t="str">
        <f t="shared" si="96"/>
        <v xml:space="preserve"> </v>
      </c>
      <c r="AC138" s="33">
        <f t="shared" si="97"/>
        <v>11.5</v>
      </c>
      <c r="AD138" s="33" t="str">
        <f t="shared" si="98"/>
        <v xml:space="preserve"> </v>
      </c>
      <c r="AE138" s="33" t="str">
        <f t="shared" si="99"/>
        <v xml:space="preserve"> </v>
      </c>
      <c r="AF138" s="33">
        <f t="shared" si="100"/>
        <v>23</v>
      </c>
      <c r="AG138" s="33" t="str">
        <f t="shared" si="101"/>
        <v xml:space="preserve"> </v>
      </c>
      <c r="AH138" s="33" t="str">
        <f t="shared" si="102"/>
        <v xml:space="preserve"> </v>
      </c>
      <c r="AI138" s="33">
        <f t="shared" si="103"/>
        <v>15.592000000000001</v>
      </c>
      <c r="AJ138" s="33">
        <f t="shared" si="104"/>
        <v>129.27200000000002</v>
      </c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spans="1:52" ht="32" x14ac:dyDescent="0.2">
      <c r="A139" s="33">
        <v>124</v>
      </c>
      <c r="B139" s="34" t="s">
        <v>273</v>
      </c>
      <c r="C139" s="33">
        <v>120</v>
      </c>
      <c r="D139" s="33">
        <v>36</v>
      </c>
      <c r="E139" s="33"/>
      <c r="F139" s="33">
        <v>28</v>
      </c>
      <c r="G139" s="33"/>
      <c r="H139" s="33">
        <v>1</v>
      </c>
      <c r="I139" s="33"/>
      <c r="J139" s="33"/>
      <c r="K139" s="33"/>
      <c r="L139" s="33"/>
      <c r="M139" s="33"/>
      <c r="N139" s="33"/>
      <c r="O139" s="33">
        <v>2</v>
      </c>
      <c r="P139" s="33">
        <v>2</v>
      </c>
      <c r="Q139" s="33">
        <v>2</v>
      </c>
      <c r="R139" s="33"/>
      <c r="S139" s="33">
        <v>50</v>
      </c>
      <c r="T139" s="33">
        <v>14</v>
      </c>
      <c r="U139" s="33"/>
      <c r="V139" s="33"/>
      <c r="W139" s="35">
        <v>1</v>
      </c>
      <c r="X139" s="32">
        <f t="shared" si="92"/>
        <v>36</v>
      </c>
      <c r="Y139" s="33" t="str">
        <f t="shared" si="93"/>
        <v xml:space="preserve">    </v>
      </c>
      <c r="Z139" s="33">
        <f t="shared" si="94"/>
        <v>56</v>
      </c>
      <c r="AA139" s="33" t="str">
        <f t="shared" si="95"/>
        <v xml:space="preserve">    </v>
      </c>
      <c r="AB139" s="33">
        <f t="shared" si="96"/>
        <v>4</v>
      </c>
      <c r="AC139" s="33" t="str">
        <f t="shared" si="97"/>
        <v xml:space="preserve">     </v>
      </c>
      <c r="AD139" s="33" t="str">
        <f t="shared" si="98"/>
        <v xml:space="preserve"> </v>
      </c>
      <c r="AE139" s="33" t="str">
        <f t="shared" si="99"/>
        <v xml:space="preserve"> </v>
      </c>
      <c r="AF139" s="33" t="str">
        <f t="shared" si="100"/>
        <v xml:space="preserve"> </v>
      </c>
      <c r="AG139" s="33" t="str">
        <f t="shared" si="101"/>
        <v xml:space="preserve"> </v>
      </c>
      <c r="AH139" s="33" t="str">
        <f t="shared" si="102"/>
        <v xml:space="preserve"> </v>
      </c>
      <c r="AI139" s="33">
        <f t="shared" si="103"/>
        <v>14.399999999999999</v>
      </c>
      <c r="AJ139" s="33">
        <f t="shared" si="104"/>
        <v>110.4</v>
      </c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spans="1:52" ht="48" x14ac:dyDescent="0.2">
      <c r="A140" s="33">
        <v>125</v>
      </c>
      <c r="B140" s="34" t="s">
        <v>274</v>
      </c>
      <c r="C140" s="33">
        <v>90</v>
      </c>
      <c r="D140" s="33">
        <v>28</v>
      </c>
      <c r="E140" s="33"/>
      <c r="F140" s="33">
        <v>18</v>
      </c>
      <c r="G140" s="33"/>
      <c r="H140" s="33">
        <v>1</v>
      </c>
      <c r="I140" s="33">
        <v>1</v>
      </c>
      <c r="J140" s="33"/>
      <c r="K140" s="33"/>
      <c r="L140" s="33"/>
      <c r="M140" s="33"/>
      <c r="N140" s="33"/>
      <c r="O140" s="33">
        <v>2</v>
      </c>
      <c r="P140" s="33">
        <v>2</v>
      </c>
      <c r="Q140" s="33">
        <v>2</v>
      </c>
      <c r="R140" s="33"/>
      <c r="S140" s="33">
        <v>46</v>
      </c>
      <c r="T140" s="33">
        <v>17</v>
      </c>
      <c r="U140" s="33"/>
      <c r="V140" s="33"/>
      <c r="W140" s="35">
        <v>1</v>
      </c>
      <c r="X140" s="32">
        <f t="shared" si="92"/>
        <v>28</v>
      </c>
      <c r="Y140" s="33" t="str">
        <f t="shared" si="93"/>
        <v xml:space="preserve">    </v>
      </c>
      <c r="Z140" s="33">
        <f t="shared" si="94"/>
        <v>36</v>
      </c>
      <c r="AA140" s="33" t="str">
        <f t="shared" si="95"/>
        <v xml:space="preserve">    </v>
      </c>
      <c r="AB140" s="33">
        <f t="shared" si="96"/>
        <v>4</v>
      </c>
      <c r="AC140" s="33">
        <f t="shared" si="97"/>
        <v>11.5</v>
      </c>
      <c r="AD140" s="33" t="str">
        <f t="shared" si="98"/>
        <v xml:space="preserve"> </v>
      </c>
      <c r="AE140" s="33" t="str">
        <f t="shared" si="99"/>
        <v xml:space="preserve"> </v>
      </c>
      <c r="AF140" s="33" t="str">
        <f t="shared" si="100"/>
        <v xml:space="preserve"> </v>
      </c>
      <c r="AG140" s="33" t="str">
        <f t="shared" si="101"/>
        <v xml:space="preserve"> </v>
      </c>
      <c r="AH140" s="33" t="str">
        <f t="shared" si="102"/>
        <v xml:space="preserve"> </v>
      </c>
      <c r="AI140" s="33">
        <f t="shared" si="103"/>
        <v>9.9359999999999999</v>
      </c>
      <c r="AJ140" s="33">
        <f t="shared" si="104"/>
        <v>89.436000000000007</v>
      </c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spans="1:52" ht="80" x14ac:dyDescent="0.2">
      <c r="A141" s="33">
        <v>126</v>
      </c>
      <c r="B141" s="34" t="s">
        <v>275</v>
      </c>
      <c r="C141" s="33">
        <v>75</v>
      </c>
      <c r="D141" s="33">
        <v>18</v>
      </c>
      <c r="E141" s="33"/>
      <c r="F141" s="33">
        <v>18</v>
      </c>
      <c r="G141" s="33"/>
      <c r="H141" s="33">
        <v>1</v>
      </c>
      <c r="I141" s="33">
        <v>1</v>
      </c>
      <c r="J141" s="33"/>
      <c r="K141" s="33"/>
      <c r="L141" s="33"/>
      <c r="M141" s="33"/>
      <c r="N141" s="33"/>
      <c r="O141" s="33">
        <v>1</v>
      </c>
      <c r="P141" s="33">
        <v>1</v>
      </c>
      <c r="Q141" s="33">
        <v>1</v>
      </c>
      <c r="R141" s="33"/>
      <c r="S141" s="33">
        <v>20</v>
      </c>
      <c r="T141" s="33">
        <v>5</v>
      </c>
      <c r="U141" s="33"/>
      <c r="V141" s="33"/>
      <c r="W141" s="35">
        <v>1</v>
      </c>
      <c r="X141" s="32">
        <f t="shared" si="92"/>
        <v>18</v>
      </c>
      <c r="Y141" s="33" t="str">
        <f t="shared" si="93"/>
        <v xml:space="preserve">    </v>
      </c>
      <c r="Z141" s="33">
        <f t="shared" si="94"/>
        <v>18</v>
      </c>
      <c r="AA141" s="33" t="str">
        <f t="shared" si="95"/>
        <v xml:space="preserve">    </v>
      </c>
      <c r="AB141" s="33">
        <f t="shared" si="96"/>
        <v>2</v>
      </c>
      <c r="AC141" s="33">
        <f t="shared" si="97"/>
        <v>5</v>
      </c>
      <c r="AD141" s="33" t="str">
        <f t="shared" si="98"/>
        <v xml:space="preserve"> </v>
      </c>
      <c r="AE141" s="33" t="str">
        <f t="shared" si="99"/>
        <v xml:space="preserve"> </v>
      </c>
      <c r="AF141" s="33" t="str">
        <f t="shared" si="100"/>
        <v xml:space="preserve"> </v>
      </c>
      <c r="AG141" s="33" t="str">
        <f t="shared" si="101"/>
        <v xml:space="preserve"> </v>
      </c>
      <c r="AH141" s="33" t="str">
        <f t="shared" si="102"/>
        <v xml:space="preserve"> </v>
      </c>
      <c r="AI141" s="33">
        <f t="shared" si="103"/>
        <v>3.6</v>
      </c>
      <c r="AJ141" s="33">
        <f t="shared" si="104"/>
        <v>46.6</v>
      </c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spans="1:52" ht="80" x14ac:dyDescent="0.2">
      <c r="A142" s="33">
        <v>127</v>
      </c>
      <c r="B142" s="34" t="s">
        <v>276</v>
      </c>
      <c r="C142" s="33">
        <v>75</v>
      </c>
      <c r="D142" s="33">
        <v>18</v>
      </c>
      <c r="E142" s="33"/>
      <c r="F142" s="33">
        <v>18</v>
      </c>
      <c r="G142" s="33"/>
      <c r="H142" s="33">
        <v>1</v>
      </c>
      <c r="I142" s="33">
        <v>1</v>
      </c>
      <c r="J142" s="33"/>
      <c r="K142" s="33"/>
      <c r="L142" s="33"/>
      <c r="M142" s="33"/>
      <c r="N142" s="33"/>
      <c r="O142" s="33">
        <v>1</v>
      </c>
      <c r="P142" s="33">
        <v>1</v>
      </c>
      <c r="Q142" s="33">
        <v>1</v>
      </c>
      <c r="R142" s="33"/>
      <c r="S142" s="33">
        <v>20</v>
      </c>
      <c r="T142" s="33">
        <v>5</v>
      </c>
      <c r="U142" s="33"/>
      <c r="V142" s="33"/>
      <c r="W142" s="35">
        <v>1</v>
      </c>
      <c r="X142" s="32">
        <f t="shared" si="92"/>
        <v>18</v>
      </c>
      <c r="Y142" s="33" t="str">
        <f t="shared" si="93"/>
        <v xml:space="preserve">    </v>
      </c>
      <c r="Z142" s="33">
        <f t="shared" si="94"/>
        <v>18</v>
      </c>
      <c r="AA142" s="33" t="str">
        <f t="shared" si="95"/>
        <v xml:space="preserve">    </v>
      </c>
      <c r="AB142" s="33">
        <f t="shared" si="96"/>
        <v>2</v>
      </c>
      <c r="AC142" s="33">
        <f t="shared" si="97"/>
        <v>5</v>
      </c>
      <c r="AD142" s="33" t="str">
        <f t="shared" si="98"/>
        <v xml:space="preserve"> </v>
      </c>
      <c r="AE142" s="33" t="str">
        <f t="shared" si="99"/>
        <v xml:space="preserve"> </v>
      </c>
      <c r="AF142" s="33" t="str">
        <f t="shared" si="100"/>
        <v xml:space="preserve"> </v>
      </c>
      <c r="AG142" s="33" t="str">
        <f t="shared" si="101"/>
        <v xml:space="preserve"> </v>
      </c>
      <c r="AH142" s="33" t="str">
        <f t="shared" si="102"/>
        <v xml:space="preserve"> </v>
      </c>
      <c r="AI142" s="33">
        <f t="shared" si="103"/>
        <v>3.6</v>
      </c>
      <c r="AJ142" s="33">
        <f t="shared" si="104"/>
        <v>46.6</v>
      </c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spans="1:52" ht="64" x14ac:dyDescent="0.2">
      <c r="A143" s="33">
        <v>128</v>
      </c>
      <c r="B143" s="34" t="s">
        <v>277</v>
      </c>
      <c r="C143" s="33">
        <v>120</v>
      </c>
      <c r="D143" s="33">
        <v>18</v>
      </c>
      <c r="E143" s="33"/>
      <c r="F143" s="33">
        <v>18</v>
      </c>
      <c r="G143" s="33"/>
      <c r="H143" s="33">
        <v>1</v>
      </c>
      <c r="I143" s="33"/>
      <c r="J143" s="33"/>
      <c r="K143" s="33"/>
      <c r="L143" s="33"/>
      <c r="M143" s="33"/>
      <c r="N143" s="33"/>
      <c r="O143" s="33">
        <v>3</v>
      </c>
      <c r="P143" s="33">
        <v>3</v>
      </c>
      <c r="Q143" s="33">
        <v>3</v>
      </c>
      <c r="R143" s="33"/>
      <c r="S143" s="33">
        <v>69</v>
      </c>
      <c r="T143" s="33">
        <v>28</v>
      </c>
      <c r="U143" s="33"/>
      <c r="V143" s="33"/>
      <c r="W143" s="35">
        <v>1</v>
      </c>
      <c r="X143" s="32">
        <f t="shared" si="92"/>
        <v>18</v>
      </c>
      <c r="Y143" s="33" t="str">
        <f t="shared" si="93"/>
        <v xml:space="preserve">    </v>
      </c>
      <c r="Z143" s="33">
        <f t="shared" si="94"/>
        <v>54</v>
      </c>
      <c r="AA143" s="33" t="str">
        <f t="shared" si="95"/>
        <v xml:space="preserve">    </v>
      </c>
      <c r="AB143" s="33">
        <f t="shared" si="96"/>
        <v>6</v>
      </c>
      <c r="AC143" s="33" t="str">
        <f t="shared" si="97"/>
        <v xml:space="preserve">     </v>
      </c>
      <c r="AD143" s="33" t="str">
        <f t="shared" si="98"/>
        <v xml:space="preserve"> </v>
      </c>
      <c r="AE143" s="33" t="str">
        <f t="shared" si="99"/>
        <v xml:space="preserve"> </v>
      </c>
      <c r="AF143" s="33" t="str">
        <f t="shared" si="100"/>
        <v xml:space="preserve"> </v>
      </c>
      <c r="AG143" s="33" t="str">
        <f t="shared" si="101"/>
        <v xml:space="preserve"> </v>
      </c>
      <c r="AH143" s="33" t="str">
        <f t="shared" si="102"/>
        <v xml:space="preserve"> </v>
      </c>
      <c r="AI143" s="33">
        <f t="shared" si="103"/>
        <v>19.871999999999996</v>
      </c>
      <c r="AJ143" s="33">
        <f t="shared" si="104"/>
        <v>97.872</v>
      </c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spans="1:52" ht="48" x14ac:dyDescent="0.2">
      <c r="A144" s="33">
        <v>129</v>
      </c>
      <c r="B144" s="34" t="s">
        <v>278</v>
      </c>
      <c r="C144" s="33">
        <v>90</v>
      </c>
      <c r="D144" s="33">
        <v>18</v>
      </c>
      <c r="E144" s="33"/>
      <c r="F144" s="33">
        <v>18</v>
      </c>
      <c r="G144" s="33"/>
      <c r="H144" s="33">
        <v>1</v>
      </c>
      <c r="I144" s="33"/>
      <c r="J144" s="33"/>
      <c r="K144" s="33"/>
      <c r="L144" s="33"/>
      <c r="M144" s="33"/>
      <c r="N144" s="33"/>
      <c r="O144" s="33">
        <v>1</v>
      </c>
      <c r="P144" s="33">
        <v>1</v>
      </c>
      <c r="Q144" s="33">
        <v>1</v>
      </c>
      <c r="R144" s="33"/>
      <c r="S144" s="33">
        <v>18</v>
      </c>
      <c r="T144" s="33">
        <v>16</v>
      </c>
      <c r="U144" s="33"/>
      <c r="V144" s="33"/>
      <c r="W144" s="35">
        <v>1</v>
      </c>
      <c r="X144" s="32">
        <f t="shared" si="92"/>
        <v>18</v>
      </c>
      <c r="Y144" s="33" t="str">
        <f t="shared" si="93"/>
        <v xml:space="preserve">    </v>
      </c>
      <c r="Z144" s="33">
        <f t="shared" si="94"/>
        <v>18</v>
      </c>
      <c r="AA144" s="33" t="str">
        <f t="shared" si="95"/>
        <v xml:space="preserve">    </v>
      </c>
      <c r="AB144" s="33">
        <f t="shared" si="96"/>
        <v>2</v>
      </c>
      <c r="AC144" s="33" t="str">
        <f t="shared" si="97"/>
        <v xml:space="preserve">     </v>
      </c>
      <c r="AD144" s="33" t="str">
        <f t="shared" si="98"/>
        <v xml:space="preserve"> </v>
      </c>
      <c r="AE144" s="33" t="str">
        <f t="shared" si="99"/>
        <v xml:space="preserve"> </v>
      </c>
      <c r="AF144" s="33" t="str">
        <f t="shared" si="100"/>
        <v xml:space="preserve"> </v>
      </c>
      <c r="AG144" s="33" t="str">
        <f t="shared" si="101"/>
        <v xml:space="preserve"> </v>
      </c>
      <c r="AH144" s="33" t="str">
        <f t="shared" si="102"/>
        <v xml:space="preserve"> </v>
      </c>
      <c r="AI144" s="33">
        <f t="shared" si="103"/>
        <v>3.8879999999999995</v>
      </c>
      <c r="AJ144" s="33">
        <f t="shared" si="104"/>
        <v>41.887999999999998</v>
      </c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spans="1:52" x14ac:dyDescent="0.2">
      <c r="A145" s="33"/>
      <c r="B145" s="34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5"/>
      <c r="X145" s="32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spans="1:52" x14ac:dyDescent="0.2">
      <c r="A146" s="81" t="s">
        <v>49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80"/>
      <c r="X146" s="32">
        <f>SUM(X85:X144)</f>
        <v>1115</v>
      </c>
      <c r="Y146" s="33">
        <f t="shared" ref="Y146:AJ146" si="105">SUM(Y85:Y144)</f>
        <v>162</v>
      </c>
      <c r="Z146" s="33">
        <f t="shared" si="105"/>
        <v>1569</v>
      </c>
      <c r="AA146" s="33">
        <f t="shared" si="105"/>
        <v>220.10999999999999</v>
      </c>
      <c r="AB146" s="33">
        <f t="shared" si="105"/>
        <v>108</v>
      </c>
      <c r="AC146" s="33">
        <f t="shared" si="105"/>
        <v>391.25</v>
      </c>
      <c r="AD146" s="33">
        <f t="shared" si="105"/>
        <v>104</v>
      </c>
      <c r="AE146" s="33">
        <f t="shared" si="105"/>
        <v>117</v>
      </c>
      <c r="AF146" s="33">
        <f t="shared" si="105"/>
        <v>63</v>
      </c>
      <c r="AG146" s="33">
        <f t="shared" si="105"/>
        <v>0</v>
      </c>
      <c r="AH146" s="33">
        <f t="shared" si="105"/>
        <v>0</v>
      </c>
      <c r="AI146" s="33">
        <f t="shared" si="105"/>
        <v>559.23199999999997</v>
      </c>
      <c r="AJ146" s="36">
        <f t="shared" si="105"/>
        <v>4408.5920000000006</v>
      </c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spans="1:52" x14ac:dyDescent="0.2">
      <c r="A147" s="79" t="s">
        <v>25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80"/>
      <c r="X147" s="39">
        <f>X146+X83</f>
        <v>2469</v>
      </c>
      <c r="Y147" s="40">
        <f t="shared" ref="Y147:AJ147" si="106">Y146+Y83</f>
        <v>636</v>
      </c>
      <c r="Z147" s="40">
        <f t="shared" si="106"/>
        <v>3185</v>
      </c>
      <c r="AA147" s="40">
        <f t="shared" si="106"/>
        <v>498.96000000000004</v>
      </c>
      <c r="AB147" s="40">
        <f t="shared" si="106"/>
        <v>236</v>
      </c>
      <c r="AC147" s="40">
        <f t="shared" si="106"/>
        <v>771.75</v>
      </c>
      <c r="AD147" s="40">
        <f t="shared" si="106"/>
        <v>208</v>
      </c>
      <c r="AE147" s="40">
        <f t="shared" si="106"/>
        <v>203</v>
      </c>
      <c r="AF147" s="40">
        <f t="shared" si="106"/>
        <v>128</v>
      </c>
      <c r="AG147" s="40">
        <f t="shared" si="106"/>
        <v>18.48</v>
      </c>
      <c r="AH147" s="40">
        <f t="shared" si="106"/>
        <v>4.5</v>
      </c>
      <c r="AI147" s="40">
        <f t="shared" si="106"/>
        <v>1170.4639999999999</v>
      </c>
      <c r="AJ147" s="40">
        <f t="shared" si="106"/>
        <v>9529.1540000000005</v>
      </c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spans="1:52" x14ac:dyDescent="0.2">
      <c r="A148" s="37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AJ148" s="37"/>
    </row>
  </sheetData>
  <mergeCells count="34">
    <mergeCell ref="A147:W147"/>
    <mergeCell ref="A146:W146"/>
    <mergeCell ref="A83:W83"/>
    <mergeCell ref="A13:AJ13"/>
    <mergeCell ref="A9:A11"/>
    <mergeCell ref="O9:R9"/>
    <mergeCell ref="S9:V9"/>
    <mergeCell ref="W9:W11"/>
    <mergeCell ref="O10:Q10"/>
    <mergeCell ref="U10:V10"/>
    <mergeCell ref="X10:X11"/>
    <mergeCell ref="AH10:AH11"/>
    <mergeCell ref="AI10:AI11"/>
    <mergeCell ref="AD10:AD11"/>
    <mergeCell ref="AE10:AE11"/>
    <mergeCell ref="A84:AJ84"/>
    <mergeCell ref="D9:F10"/>
    <mergeCell ref="G9:N10"/>
    <mergeCell ref="C9:C11"/>
    <mergeCell ref="B9:B11"/>
    <mergeCell ref="AJ9:AJ11"/>
    <mergeCell ref="X9:AI9"/>
    <mergeCell ref="Y10:Y11"/>
    <mergeCell ref="Z10:Z11"/>
    <mergeCell ref="AA10:AA11"/>
    <mergeCell ref="AB10:AB11"/>
    <mergeCell ref="R10:R11"/>
    <mergeCell ref="S10:T10"/>
    <mergeCell ref="AC10:AC11"/>
    <mergeCell ref="AF10:AF11"/>
    <mergeCell ref="AG10:AG11"/>
    <mergeCell ref="AD2:AJ2"/>
    <mergeCell ref="B2:X2"/>
    <mergeCell ref="AH3:AJ3"/>
  </mergeCells>
  <phoneticPr fontId="0" type="noConversion"/>
  <pageMargins left="0.19685039370078741" right="0" top="0" bottom="0" header="0" footer="0"/>
  <pageSetup paperSize="9" scale="93" orientation="landscape" horizontalDpi="120" verticalDpi="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showZeros="0" tabSelected="1" topLeftCell="A2" zoomScale="172" zoomScaleNormal="172" zoomScalePageLayoutView="172" workbookViewId="0">
      <selection activeCell="K9" sqref="K9"/>
    </sheetView>
  </sheetViews>
  <sheetFormatPr baseColWidth="10" defaultColWidth="8.83203125" defaultRowHeight="13" x14ac:dyDescent="0.15"/>
  <cols>
    <col min="1" max="1" width="3.6640625" customWidth="1"/>
    <col min="2" max="2" width="5.6640625" customWidth="1"/>
    <col min="3" max="3" width="4.6640625" customWidth="1"/>
    <col min="4" max="4" width="8" customWidth="1"/>
    <col min="5" max="6" width="5" customWidth="1"/>
    <col min="7" max="7" width="3.5" customWidth="1"/>
    <col min="8" max="8" width="16" customWidth="1"/>
    <col min="9" max="9" width="6.5" customWidth="1"/>
    <col min="10" max="10" width="3.5" customWidth="1"/>
    <col min="11" max="11" width="19.6640625" customWidth="1"/>
    <col min="12" max="12" width="6.1640625" style="154" customWidth="1"/>
    <col min="13" max="13" width="7.83203125" customWidth="1"/>
    <col min="14" max="14" width="6.5" customWidth="1"/>
    <col min="15" max="15" width="3.5" customWidth="1"/>
    <col min="16" max="16" width="19.6640625" customWidth="1"/>
    <col min="17" max="17" width="6.1640625" style="154" customWidth="1"/>
    <col min="18" max="18" width="7.5" customWidth="1"/>
    <col min="19" max="19" width="8.33203125" customWidth="1"/>
    <col min="20" max="21" width="5" customWidth="1"/>
    <col min="22" max="22" width="4.83203125" customWidth="1"/>
    <col min="23" max="24" width="5.33203125" customWidth="1"/>
    <col min="25" max="25" width="4.5" customWidth="1"/>
    <col min="26" max="26" width="4" customWidth="1"/>
    <col min="27" max="28" width="4.5" customWidth="1"/>
    <col min="29" max="29" width="5" customWidth="1"/>
    <col min="30" max="30" width="11.5" customWidth="1"/>
  </cols>
  <sheetData>
    <row r="1" spans="1:20" ht="16" x14ac:dyDescent="0.15">
      <c r="A1" s="1"/>
      <c r="B1" s="1"/>
      <c r="C1" s="1"/>
      <c r="D1" s="1"/>
      <c r="E1" s="1"/>
      <c r="F1" s="102" t="s">
        <v>122</v>
      </c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22"/>
      <c r="R1" s="1"/>
      <c r="S1" s="1"/>
      <c r="T1" s="1"/>
    </row>
    <row r="2" spans="1:20" ht="9.75" customHeight="1" x14ac:dyDescent="0.15">
      <c r="A2" s="1"/>
      <c r="B2" s="1"/>
      <c r="C2" s="1"/>
      <c r="D2" s="1"/>
      <c r="E2" s="1"/>
      <c r="F2" s="102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"/>
    </row>
    <row r="3" spans="1:20" ht="48" x14ac:dyDescent="0.15">
      <c r="A3" s="134" t="s">
        <v>18</v>
      </c>
      <c r="B3" s="136" t="s">
        <v>2</v>
      </c>
      <c r="C3" s="101"/>
      <c r="D3" s="101"/>
      <c r="E3" s="101"/>
      <c r="F3" s="101"/>
      <c r="G3" s="137"/>
      <c r="H3" s="134" t="s">
        <v>86</v>
      </c>
      <c r="I3" s="3" t="s">
        <v>89</v>
      </c>
      <c r="J3" s="4" t="s">
        <v>0</v>
      </c>
      <c r="K3" s="3" t="s">
        <v>84</v>
      </c>
      <c r="L3" s="3" t="s">
        <v>83</v>
      </c>
      <c r="M3" s="5" t="s">
        <v>85</v>
      </c>
      <c r="N3" s="3" t="s">
        <v>89</v>
      </c>
      <c r="O3" s="6" t="s">
        <v>0</v>
      </c>
      <c r="P3" s="3" t="s">
        <v>84</v>
      </c>
      <c r="Q3" s="3" t="s">
        <v>83</v>
      </c>
      <c r="R3" s="7" t="s">
        <v>85</v>
      </c>
      <c r="S3" s="8" t="s">
        <v>77</v>
      </c>
      <c r="T3" s="1"/>
    </row>
    <row r="4" spans="1:20" ht="12.75" customHeight="1" x14ac:dyDescent="0.15">
      <c r="A4" s="141"/>
      <c r="B4" s="138"/>
      <c r="C4" s="139"/>
      <c r="D4" s="139"/>
      <c r="E4" s="139"/>
      <c r="F4" s="139"/>
      <c r="G4" s="140"/>
      <c r="H4" s="135"/>
      <c r="I4" s="132" t="s">
        <v>23</v>
      </c>
      <c r="J4" s="132"/>
      <c r="K4" s="132"/>
      <c r="L4" s="132"/>
      <c r="M4" s="133"/>
      <c r="N4" s="113" t="s">
        <v>24</v>
      </c>
      <c r="O4" s="114"/>
      <c r="P4" s="114"/>
      <c r="Q4" s="114"/>
      <c r="R4" s="114"/>
      <c r="S4" s="9"/>
      <c r="T4" s="1"/>
    </row>
    <row r="5" spans="1:20" ht="12.5" customHeight="1" x14ac:dyDescent="0.15">
      <c r="A5" s="10" t="s">
        <v>3</v>
      </c>
      <c r="B5" s="92" t="s">
        <v>76</v>
      </c>
      <c r="C5" s="93"/>
      <c r="D5" s="94"/>
      <c r="E5" s="115" t="s">
        <v>28</v>
      </c>
      <c r="F5" s="116"/>
      <c r="G5" s="117"/>
      <c r="H5" s="27"/>
      <c r="I5" s="12"/>
      <c r="J5" s="12"/>
      <c r="K5" s="12"/>
      <c r="L5" s="10"/>
      <c r="M5" s="13"/>
      <c r="N5" s="11"/>
      <c r="O5" s="11"/>
      <c r="P5" s="12"/>
      <c r="Q5" s="10"/>
      <c r="R5" s="14"/>
      <c r="S5" s="15">
        <f t="shared" ref="S5:S33" si="0">SUM(M5,R5)</f>
        <v>0</v>
      </c>
      <c r="T5" s="1"/>
    </row>
    <row r="6" spans="1:20" ht="16" x14ac:dyDescent="0.15">
      <c r="A6" s="142" t="s">
        <v>4</v>
      </c>
      <c r="B6" s="153"/>
      <c r="C6" s="96"/>
      <c r="D6" s="97"/>
      <c r="E6" s="105" t="s">
        <v>39</v>
      </c>
      <c r="F6" s="106"/>
      <c r="G6" s="107"/>
      <c r="H6" s="111" t="s">
        <v>114</v>
      </c>
      <c r="I6" s="12" t="s">
        <v>284</v>
      </c>
      <c r="J6" s="10">
        <v>5</v>
      </c>
      <c r="K6" s="12"/>
      <c r="L6" s="10"/>
      <c r="M6" s="13"/>
      <c r="N6" s="11" t="s">
        <v>284</v>
      </c>
      <c r="O6" s="10">
        <v>5</v>
      </c>
      <c r="P6" s="12"/>
      <c r="Q6" s="10"/>
      <c r="R6" s="14"/>
      <c r="S6" s="15"/>
      <c r="T6" s="1"/>
    </row>
    <row r="7" spans="1:20" ht="16" x14ac:dyDescent="0.15">
      <c r="A7" s="135"/>
      <c r="B7" s="98"/>
      <c r="C7" s="99"/>
      <c r="D7" s="100"/>
      <c r="E7" s="108"/>
      <c r="F7" s="109"/>
      <c r="G7" s="110"/>
      <c r="H7" s="112"/>
      <c r="I7" s="12" t="s">
        <v>284</v>
      </c>
      <c r="J7" s="10">
        <v>6</v>
      </c>
      <c r="K7" s="12"/>
      <c r="L7" s="10"/>
      <c r="M7" s="13"/>
      <c r="N7" s="11" t="s">
        <v>284</v>
      </c>
      <c r="O7" s="10">
        <v>6</v>
      </c>
      <c r="P7" s="12"/>
      <c r="Q7" s="10"/>
      <c r="R7" s="14"/>
      <c r="S7" s="15"/>
      <c r="T7" s="1"/>
    </row>
    <row r="8" spans="1:20" ht="12.5" customHeight="1" x14ac:dyDescent="0.15">
      <c r="A8" s="10" t="s">
        <v>5</v>
      </c>
      <c r="B8" s="92" t="s">
        <v>71</v>
      </c>
      <c r="C8" s="93"/>
      <c r="D8" s="94"/>
      <c r="E8" s="115" t="s">
        <v>69</v>
      </c>
      <c r="F8" s="116"/>
      <c r="G8" s="117"/>
      <c r="H8" s="27" t="s">
        <v>99</v>
      </c>
      <c r="I8" s="12"/>
      <c r="J8" s="12"/>
      <c r="K8" s="12"/>
      <c r="L8" s="10" t="s">
        <v>75</v>
      </c>
      <c r="M8" s="13"/>
      <c r="N8" s="11"/>
      <c r="O8" s="11"/>
      <c r="P8" s="12"/>
      <c r="Q8" s="10" t="s">
        <v>75</v>
      </c>
      <c r="R8" s="14"/>
      <c r="S8" s="15">
        <f t="shared" si="0"/>
        <v>0</v>
      </c>
      <c r="T8" s="1"/>
    </row>
    <row r="9" spans="1:20" ht="12.5" customHeight="1" x14ac:dyDescent="0.15">
      <c r="A9" s="10" t="s">
        <v>6</v>
      </c>
      <c r="B9" s="95"/>
      <c r="C9" s="129"/>
      <c r="D9" s="97"/>
      <c r="E9" s="115" t="s">
        <v>70</v>
      </c>
      <c r="F9" s="116"/>
      <c r="G9" s="117"/>
      <c r="H9" s="27" t="s">
        <v>100</v>
      </c>
      <c r="I9" s="12"/>
      <c r="J9" s="12"/>
      <c r="K9" s="12"/>
      <c r="L9" s="10" t="s">
        <v>75</v>
      </c>
      <c r="M9" s="13"/>
      <c r="N9" s="11"/>
      <c r="O9" s="11"/>
      <c r="P9" s="12"/>
      <c r="Q9" s="10" t="s">
        <v>75</v>
      </c>
      <c r="R9" s="14"/>
      <c r="S9" s="15">
        <f t="shared" si="0"/>
        <v>0</v>
      </c>
      <c r="T9" s="1"/>
    </row>
    <row r="10" spans="1:20" ht="16" x14ac:dyDescent="0.15">
      <c r="A10" s="10" t="s">
        <v>7</v>
      </c>
      <c r="B10" s="95"/>
      <c r="C10" s="129"/>
      <c r="D10" s="97"/>
      <c r="E10" s="115" t="s">
        <v>91</v>
      </c>
      <c r="F10" s="116"/>
      <c r="G10" s="117"/>
      <c r="H10" s="27" t="s">
        <v>101</v>
      </c>
      <c r="I10" s="12" t="s">
        <v>284</v>
      </c>
      <c r="J10" s="12">
        <v>6</v>
      </c>
      <c r="K10" s="12" t="s">
        <v>118</v>
      </c>
      <c r="L10" s="10">
        <v>19</v>
      </c>
      <c r="M10" s="13">
        <v>152</v>
      </c>
      <c r="N10" s="11" t="s">
        <v>284</v>
      </c>
      <c r="O10" s="11">
        <v>4</v>
      </c>
      <c r="P10" s="12" t="s">
        <v>285</v>
      </c>
      <c r="Q10" s="10">
        <v>78</v>
      </c>
      <c r="R10" s="14">
        <v>234</v>
      </c>
      <c r="S10" s="15">
        <f>R10+M10</f>
        <v>386</v>
      </c>
      <c r="T10" s="1"/>
    </row>
    <row r="11" spans="1:20" ht="12.5" customHeight="1" x14ac:dyDescent="0.15">
      <c r="A11" s="10" t="s">
        <v>8</v>
      </c>
      <c r="B11" s="98"/>
      <c r="C11" s="99"/>
      <c r="D11" s="100"/>
      <c r="E11" s="115"/>
      <c r="F11" s="116"/>
      <c r="G11" s="117"/>
      <c r="H11" s="27"/>
      <c r="I11" s="12"/>
      <c r="J11" s="12"/>
      <c r="K11" s="12"/>
      <c r="L11" s="10" t="s">
        <v>75</v>
      </c>
      <c r="M11" s="13"/>
      <c r="N11" s="11"/>
      <c r="O11" s="11"/>
      <c r="P11" s="12"/>
      <c r="Q11" s="10" t="s">
        <v>75</v>
      </c>
      <c r="R11" s="14"/>
      <c r="S11" s="15">
        <f t="shared" ref="S11:S34" si="1">R11+M11</f>
        <v>0</v>
      </c>
      <c r="T11" s="1"/>
    </row>
    <row r="12" spans="1:20" ht="16" x14ac:dyDescent="0.15">
      <c r="A12" s="10" t="s">
        <v>9</v>
      </c>
      <c r="B12" s="92" t="s">
        <v>29</v>
      </c>
      <c r="C12" s="93"/>
      <c r="D12" s="94"/>
      <c r="E12" s="115" t="s">
        <v>30</v>
      </c>
      <c r="F12" s="116"/>
      <c r="G12" s="117"/>
      <c r="H12" s="28" t="s">
        <v>109</v>
      </c>
      <c r="I12" s="12"/>
      <c r="J12" s="12"/>
      <c r="K12" s="12"/>
      <c r="L12" s="10"/>
      <c r="M12" s="13"/>
      <c r="N12" s="11" t="s">
        <v>284</v>
      </c>
      <c r="O12" s="11">
        <v>4</v>
      </c>
      <c r="P12" s="12" t="s">
        <v>285</v>
      </c>
      <c r="Q12" s="10">
        <v>78</v>
      </c>
      <c r="R12" s="14">
        <f>Q12*20.5</f>
        <v>1599</v>
      </c>
      <c r="S12" s="15">
        <f t="shared" si="1"/>
        <v>1599</v>
      </c>
      <c r="T12" s="1"/>
    </row>
    <row r="13" spans="1:20" ht="16" x14ac:dyDescent="0.15">
      <c r="A13" s="10" t="s">
        <v>10</v>
      </c>
      <c r="B13" s="95"/>
      <c r="C13" s="96"/>
      <c r="D13" s="97"/>
      <c r="E13" s="115" t="s">
        <v>31</v>
      </c>
      <c r="F13" s="116"/>
      <c r="G13" s="117"/>
      <c r="H13" s="28" t="s">
        <v>109</v>
      </c>
      <c r="I13" s="12" t="s">
        <v>284</v>
      </c>
      <c r="J13" s="12">
        <v>6</v>
      </c>
      <c r="K13" s="12" t="s">
        <v>118</v>
      </c>
      <c r="L13" s="10">
        <v>19</v>
      </c>
      <c r="M13" s="13" t="s">
        <v>119</v>
      </c>
      <c r="N13" s="11"/>
      <c r="O13" s="11"/>
      <c r="P13" s="12"/>
      <c r="Q13" s="10"/>
      <c r="R13" s="14"/>
      <c r="S13" s="15">
        <f t="shared" si="1"/>
        <v>465.5</v>
      </c>
      <c r="T13" s="1"/>
    </row>
    <row r="14" spans="1:20" ht="16" x14ac:dyDescent="0.15">
      <c r="A14" s="10" t="s">
        <v>11</v>
      </c>
      <c r="B14" s="98"/>
      <c r="C14" s="99"/>
      <c r="D14" s="100"/>
      <c r="E14" s="115" t="s">
        <v>32</v>
      </c>
      <c r="F14" s="116"/>
      <c r="G14" s="117"/>
      <c r="H14" s="28" t="s">
        <v>109</v>
      </c>
      <c r="I14" s="12"/>
      <c r="J14" s="12"/>
      <c r="K14" s="12"/>
      <c r="L14" s="10"/>
      <c r="M14" s="13"/>
      <c r="N14" s="11" t="s">
        <v>284</v>
      </c>
      <c r="O14" s="11">
        <v>6</v>
      </c>
      <c r="P14" s="12" t="s">
        <v>120</v>
      </c>
      <c r="Q14" s="10">
        <v>18</v>
      </c>
      <c r="R14" s="14">
        <v>603</v>
      </c>
      <c r="S14" s="15">
        <f t="shared" si="1"/>
        <v>603</v>
      </c>
      <c r="T14" s="1"/>
    </row>
    <row r="15" spans="1:20" ht="12.5" customHeight="1" x14ac:dyDescent="0.15">
      <c r="A15" s="10" t="s">
        <v>13</v>
      </c>
      <c r="B15" s="92" t="s">
        <v>46</v>
      </c>
      <c r="C15" s="93"/>
      <c r="D15" s="94"/>
      <c r="E15" s="115" t="s">
        <v>30</v>
      </c>
      <c r="F15" s="116"/>
      <c r="G15" s="117"/>
      <c r="H15" s="28" t="s">
        <v>109</v>
      </c>
      <c r="I15" s="12"/>
      <c r="J15" s="12"/>
      <c r="K15" s="12"/>
      <c r="L15" s="10"/>
      <c r="M15" s="13"/>
      <c r="N15" s="11"/>
      <c r="O15" s="11"/>
      <c r="P15" s="12"/>
      <c r="Q15" s="10"/>
      <c r="R15" s="14"/>
      <c r="S15" s="15">
        <f t="shared" si="1"/>
        <v>0</v>
      </c>
      <c r="T15" s="1"/>
    </row>
    <row r="16" spans="1:20" ht="12.5" customHeight="1" x14ac:dyDescent="0.15">
      <c r="A16" s="10" t="s">
        <v>14</v>
      </c>
      <c r="B16" s="95"/>
      <c r="C16" s="96"/>
      <c r="D16" s="97"/>
      <c r="E16" s="115" t="s">
        <v>31</v>
      </c>
      <c r="F16" s="116"/>
      <c r="G16" s="117"/>
      <c r="H16" s="28" t="s">
        <v>109</v>
      </c>
      <c r="I16" s="12"/>
      <c r="J16" s="12"/>
      <c r="K16" s="12"/>
      <c r="L16" s="10"/>
      <c r="M16" s="13"/>
      <c r="N16" s="11"/>
      <c r="O16" s="11"/>
      <c r="P16" s="12"/>
      <c r="Q16" s="10"/>
      <c r="R16" s="14"/>
      <c r="S16" s="15">
        <f t="shared" si="1"/>
        <v>0</v>
      </c>
      <c r="T16" s="1"/>
    </row>
    <row r="17" spans="1:20" ht="12.5" customHeight="1" x14ac:dyDescent="0.15">
      <c r="A17" s="10" t="s">
        <v>96</v>
      </c>
      <c r="B17" s="98"/>
      <c r="C17" s="99"/>
      <c r="D17" s="100"/>
      <c r="E17" s="115" t="s">
        <v>32</v>
      </c>
      <c r="F17" s="116"/>
      <c r="G17" s="117"/>
      <c r="H17" s="28" t="s">
        <v>109</v>
      </c>
      <c r="I17" s="12"/>
      <c r="J17" s="12"/>
      <c r="K17" s="12"/>
      <c r="L17" s="10"/>
      <c r="M17" s="13"/>
      <c r="N17" s="11"/>
      <c r="O17" s="11"/>
      <c r="P17" s="12"/>
      <c r="Q17" s="10"/>
      <c r="R17" s="14"/>
      <c r="S17" s="15">
        <f t="shared" si="1"/>
        <v>0</v>
      </c>
      <c r="T17" s="1"/>
    </row>
    <row r="18" spans="1:20" ht="12.5" customHeight="1" x14ac:dyDescent="0.15">
      <c r="A18" s="10" t="s">
        <v>20</v>
      </c>
      <c r="B18" s="92" t="s">
        <v>35</v>
      </c>
      <c r="C18" s="93"/>
      <c r="D18" s="94"/>
      <c r="E18" s="115" t="s">
        <v>30</v>
      </c>
      <c r="F18" s="116"/>
      <c r="G18" s="117"/>
      <c r="H18" s="27" t="s">
        <v>106</v>
      </c>
      <c r="I18" s="12"/>
      <c r="J18" s="12"/>
      <c r="K18" s="12"/>
      <c r="L18" s="10"/>
      <c r="M18" s="13"/>
      <c r="N18" s="11" t="s">
        <v>284</v>
      </c>
      <c r="O18" s="11">
        <v>4</v>
      </c>
      <c r="P18" s="12" t="s">
        <v>285</v>
      </c>
      <c r="Q18" s="10">
        <v>78</v>
      </c>
      <c r="R18" s="14">
        <f>Q18*2</f>
        <v>156</v>
      </c>
      <c r="S18" s="15">
        <f t="shared" si="1"/>
        <v>156</v>
      </c>
      <c r="T18" s="1"/>
    </row>
    <row r="19" spans="1:20" ht="12.5" customHeight="1" x14ac:dyDescent="0.15">
      <c r="A19" s="10" t="s">
        <v>26</v>
      </c>
      <c r="B19" s="95"/>
      <c r="C19" s="96"/>
      <c r="D19" s="97"/>
      <c r="E19" s="115" t="s">
        <v>31</v>
      </c>
      <c r="F19" s="116"/>
      <c r="G19" s="117"/>
      <c r="H19" s="27" t="s">
        <v>107</v>
      </c>
      <c r="I19" s="12" t="s">
        <v>284</v>
      </c>
      <c r="J19" s="12">
        <v>6</v>
      </c>
      <c r="K19" s="12" t="s">
        <v>118</v>
      </c>
      <c r="L19" s="10">
        <v>19</v>
      </c>
      <c r="M19" s="13">
        <f>L19*3</f>
        <v>57</v>
      </c>
      <c r="N19" s="11"/>
      <c r="O19" s="11"/>
      <c r="P19" s="12"/>
      <c r="Q19" s="10"/>
      <c r="R19" s="14"/>
      <c r="S19" s="15">
        <f t="shared" si="1"/>
        <v>57</v>
      </c>
      <c r="T19" s="1"/>
    </row>
    <row r="20" spans="1:20" ht="12.5" customHeight="1" x14ac:dyDescent="0.15">
      <c r="A20" s="10" t="s">
        <v>27</v>
      </c>
      <c r="B20" s="98"/>
      <c r="C20" s="99"/>
      <c r="D20" s="100"/>
      <c r="E20" s="115" t="s">
        <v>32</v>
      </c>
      <c r="F20" s="116"/>
      <c r="G20" s="117"/>
      <c r="H20" s="27" t="s">
        <v>108</v>
      </c>
      <c r="I20" s="12"/>
      <c r="J20" s="12"/>
      <c r="K20" s="12"/>
      <c r="L20" s="10"/>
      <c r="M20" s="13"/>
      <c r="N20" s="11" t="s">
        <v>284</v>
      </c>
      <c r="O20" s="11">
        <v>6</v>
      </c>
      <c r="P20" s="12" t="s">
        <v>120</v>
      </c>
      <c r="Q20" s="10">
        <v>18</v>
      </c>
      <c r="R20" s="14">
        <f>Q20*4</f>
        <v>72</v>
      </c>
      <c r="S20" s="15">
        <f t="shared" si="1"/>
        <v>72</v>
      </c>
      <c r="T20" s="1"/>
    </row>
    <row r="21" spans="1:20" ht="12.5" customHeight="1" x14ac:dyDescent="0.15">
      <c r="A21" s="10" t="s">
        <v>40</v>
      </c>
      <c r="B21" s="92" t="s">
        <v>97</v>
      </c>
      <c r="C21" s="93"/>
      <c r="D21" s="94"/>
      <c r="E21" s="115" t="s">
        <v>30</v>
      </c>
      <c r="F21" s="116"/>
      <c r="G21" s="117"/>
      <c r="H21" s="27" t="s">
        <v>102</v>
      </c>
      <c r="I21" s="12"/>
      <c r="J21" s="12"/>
      <c r="K21" s="12"/>
      <c r="L21" s="10"/>
      <c r="M21" s="13"/>
      <c r="N21" s="11"/>
      <c r="O21" s="11"/>
      <c r="P21" s="12"/>
      <c r="Q21" s="10"/>
      <c r="R21" s="14"/>
      <c r="S21" s="15">
        <f t="shared" si="1"/>
        <v>0</v>
      </c>
      <c r="T21" s="1"/>
    </row>
    <row r="22" spans="1:20" ht="12.5" customHeight="1" x14ac:dyDescent="0.15">
      <c r="A22" s="10" t="s">
        <v>41</v>
      </c>
      <c r="B22" s="95"/>
      <c r="C22" s="129"/>
      <c r="D22" s="97"/>
      <c r="E22" s="115" t="s">
        <v>31</v>
      </c>
      <c r="F22" s="116"/>
      <c r="G22" s="117"/>
      <c r="H22" s="27" t="s">
        <v>102</v>
      </c>
      <c r="I22" s="12"/>
      <c r="J22" s="12"/>
      <c r="K22" s="12"/>
      <c r="L22" s="10"/>
      <c r="M22" s="13"/>
      <c r="N22" s="11"/>
      <c r="O22" s="11"/>
      <c r="P22" s="12"/>
      <c r="Q22" s="10"/>
      <c r="R22" s="14"/>
      <c r="S22" s="15">
        <f t="shared" si="1"/>
        <v>0</v>
      </c>
      <c r="T22" s="1"/>
    </row>
    <row r="23" spans="1:20" ht="16" x14ac:dyDescent="0.15">
      <c r="A23" s="10" t="s">
        <v>113</v>
      </c>
      <c r="B23" s="111" t="s">
        <v>65</v>
      </c>
      <c r="C23" s="90" t="s">
        <v>67</v>
      </c>
      <c r="D23" s="91"/>
      <c r="E23" s="118" t="s">
        <v>36</v>
      </c>
      <c r="F23" s="119"/>
      <c r="G23" s="120"/>
      <c r="H23" s="29" t="s">
        <v>104</v>
      </c>
      <c r="I23" s="12"/>
      <c r="J23" s="12"/>
      <c r="K23" s="12"/>
      <c r="L23" s="10"/>
      <c r="M23" s="13"/>
      <c r="N23" s="11" t="s">
        <v>284</v>
      </c>
      <c r="O23" s="11">
        <v>4</v>
      </c>
      <c r="P23" s="12" t="s">
        <v>285</v>
      </c>
      <c r="Q23" s="10">
        <v>78</v>
      </c>
      <c r="R23" s="14">
        <v>156</v>
      </c>
      <c r="S23" s="15">
        <f t="shared" si="1"/>
        <v>156</v>
      </c>
      <c r="T23" s="1"/>
    </row>
    <row r="24" spans="1:20" ht="12.5" customHeight="1" x14ac:dyDescent="0.15">
      <c r="A24" s="10" t="s">
        <v>42</v>
      </c>
      <c r="B24" s="130"/>
      <c r="C24" s="90" t="s">
        <v>66</v>
      </c>
      <c r="D24" s="91"/>
      <c r="E24" s="121"/>
      <c r="F24" s="122"/>
      <c r="G24" s="123"/>
      <c r="H24" s="29" t="s">
        <v>104</v>
      </c>
      <c r="I24" s="12"/>
      <c r="J24" s="12"/>
      <c r="K24" s="12"/>
      <c r="L24" s="10"/>
      <c r="M24" s="13"/>
      <c r="N24" s="11"/>
      <c r="O24" s="11"/>
      <c r="P24" s="12"/>
      <c r="Q24" s="10"/>
      <c r="R24" s="14"/>
      <c r="S24" s="15">
        <f t="shared" si="1"/>
        <v>0</v>
      </c>
      <c r="T24" s="1"/>
    </row>
    <row r="25" spans="1:20" ht="12.5" customHeight="1" x14ac:dyDescent="0.15">
      <c r="A25" s="10" t="s">
        <v>43</v>
      </c>
      <c r="B25" s="130"/>
      <c r="C25" s="90" t="s">
        <v>92</v>
      </c>
      <c r="D25" s="91"/>
      <c r="E25" s="124"/>
      <c r="F25" s="125"/>
      <c r="G25" s="126"/>
      <c r="H25" s="29" t="s">
        <v>98</v>
      </c>
      <c r="I25" s="12"/>
      <c r="J25" s="12"/>
      <c r="K25" s="12"/>
      <c r="L25" s="10"/>
      <c r="M25" s="13"/>
      <c r="N25" s="11"/>
      <c r="O25" s="11"/>
      <c r="P25" s="12"/>
      <c r="Q25" s="10"/>
      <c r="R25" s="14"/>
      <c r="S25" s="15">
        <f t="shared" si="1"/>
        <v>0</v>
      </c>
      <c r="T25" s="1"/>
    </row>
    <row r="26" spans="1:20" ht="16" x14ac:dyDescent="0.15">
      <c r="A26" s="10" t="s">
        <v>44</v>
      </c>
      <c r="B26" s="130"/>
      <c r="C26" s="90" t="s">
        <v>67</v>
      </c>
      <c r="D26" s="91"/>
      <c r="E26" s="118" t="s">
        <v>37</v>
      </c>
      <c r="F26" s="119"/>
      <c r="G26" s="120"/>
      <c r="H26" s="29" t="s">
        <v>104</v>
      </c>
      <c r="I26" s="12" t="s">
        <v>284</v>
      </c>
      <c r="J26" s="12">
        <v>6</v>
      </c>
      <c r="K26" s="12" t="s">
        <v>118</v>
      </c>
      <c r="L26" s="10">
        <v>19</v>
      </c>
      <c r="M26" s="13">
        <v>38</v>
      </c>
      <c r="N26" s="11"/>
      <c r="O26" s="11"/>
      <c r="P26" s="12"/>
      <c r="Q26" s="10"/>
      <c r="R26" s="14"/>
      <c r="S26" s="15">
        <f t="shared" si="1"/>
        <v>38</v>
      </c>
      <c r="T26" s="1"/>
    </row>
    <row r="27" spans="1:20" ht="12.5" customHeight="1" x14ac:dyDescent="0.15">
      <c r="A27" s="10" t="s">
        <v>45</v>
      </c>
      <c r="B27" s="130"/>
      <c r="C27" s="127" t="s">
        <v>68</v>
      </c>
      <c r="D27" s="128"/>
      <c r="E27" s="124"/>
      <c r="F27" s="125"/>
      <c r="G27" s="126"/>
      <c r="H27" s="30"/>
      <c r="I27" s="12"/>
      <c r="J27" s="12"/>
      <c r="K27" s="12"/>
      <c r="L27" s="10"/>
      <c r="M27" s="13"/>
      <c r="N27" s="11"/>
      <c r="O27" s="11"/>
      <c r="P27" s="12"/>
      <c r="Q27" s="10"/>
      <c r="R27" s="14"/>
      <c r="S27" s="15">
        <f t="shared" si="1"/>
        <v>0</v>
      </c>
      <c r="T27" s="1"/>
    </row>
    <row r="28" spans="1:20" ht="16" x14ac:dyDescent="0.15">
      <c r="A28" s="10" t="s">
        <v>78</v>
      </c>
      <c r="B28" s="112"/>
      <c r="C28" s="90" t="s">
        <v>67</v>
      </c>
      <c r="D28" s="91"/>
      <c r="E28" s="115" t="s">
        <v>38</v>
      </c>
      <c r="F28" s="116"/>
      <c r="G28" s="117"/>
      <c r="H28" s="29" t="s">
        <v>104</v>
      </c>
      <c r="I28" s="12"/>
      <c r="J28" s="12"/>
      <c r="K28" s="12"/>
      <c r="L28" s="10"/>
      <c r="M28" s="13"/>
      <c r="N28" s="11" t="s">
        <v>284</v>
      </c>
      <c r="O28" s="11">
        <v>6</v>
      </c>
      <c r="P28" s="12" t="s">
        <v>120</v>
      </c>
      <c r="Q28" s="10">
        <v>18</v>
      </c>
      <c r="R28" s="14">
        <v>36</v>
      </c>
      <c r="S28" s="15">
        <f t="shared" si="1"/>
        <v>36</v>
      </c>
      <c r="T28" s="1"/>
    </row>
    <row r="29" spans="1:20" ht="12.5" customHeight="1" x14ac:dyDescent="0.15">
      <c r="A29" s="10" t="s">
        <v>79</v>
      </c>
      <c r="B29" s="92" t="s">
        <v>33</v>
      </c>
      <c r="C29" s="93"/>
      <c r="D29" s="94"/>
      <c r="E29" s="115" t="s">
        <v>34</v>
      </c>
      <c r="F29" s="116"/>
      <c r="G29" s="117"/>
      <c r="H29" s="31" t="s">
        <v>103</v>
      </c>
      <c r="I29" s="12"/>
      <c r="J29" s="12"/>
      <c r="K29" s="12"/>
      <c r="L29" s="10"/>
      <c r="M29" s="13"/>
      <c r="N29" s="11"/>
      <c r="O29" s="11"/>
      <c r="P29" s="12"/>
      <c r="Q29" s="10"/>
      <c r="R29" s="14"/>
      <c r="S29" s="15">
        <f t="shared" si="1"/>
        <v>0</v>
      </c>
      <c r="T29" s="1"/>
    </row>
    <row r="30" spans="1:20" ht="12.5" customHeight="1" x14ac:dyDescent="0.15">
      <c r="A30" s="10" t="s">
        <v>80</v>
      </c>
      <c r="B30" s="98"/>
      <c r="C30" s="99"/>
      <c r="D30" s="100"/>
      <c r="E30" s="115" t="s">
        <v>55</v>
      </c>
      <c r="F30" s="116"/>
      <c r="G30" s="117"/>
      <c r="H30" s="31" t="s">
        <v>105</v>
      </c>
      <c r="I30" s="12"/>
      <c r="J30" s="12"/>
      <c r="K30" s="12"/>
      <c r="L30" s="10"/>
      <c r="M30" s="13"/>
      <c r="N30" s="11"/>
      <c r="O30" s="11"/>
      <c r="P30" s="12"/>
      <c r="Q30" s="10"/>
      <c r="R30" s="14"/>
      <c r="S30" s="15">
        <f t="shared" si="1"/>
        <v>0</v>
      </c>
      <c r="T30" s="1"/>
    </row>
    <row r="31" spans="1:20" ht="12.5" customHeight="1" x14ac:dyDescent="0.15">
      <c r="A31" s="10" t="s">
        <v>81</v>
      </c>
      <c r="B31" s="92" t="s">
        <v>73</v>
      </c>
      <c r="C31" s="107"/>
      <c r="D31" s="127" t="s">
        <v>72</v>
      </c>
      <c r="E31" s="149"/>
      <c r="F31" s="149"/>
      <c r="G31" s="128"/>
      <c r="H31" s="31"/>
      <c r="I31" s="12"/>
      <c r="J31" s="12"/>
      <c r="K31" s="12"/>
      <c r="L31" s="10"/>
      <c r="M31" s="13"/>
      <c r="N31" s="11"/>
      <c r="O31" s="11"/>
      <c r="P31" s="12"/>
      <c r="Q31" s="10"/>
      <c r="R31" s="14"/>
      <c r="S31" s="15">
        <f t="shared" si="1"/>
        <v>0</v>
      </c>
      <c r="T31" s="1"/>
    </row>
    <row r="32" spans="1:20" ht="12.5" customHeight="1" x14ac:dyDescent="0.15">
      <c r="A32" s="10" t="s">
        <v>82</v>
      </c>
      <c r="B32" s="147"/>
      <c r="C32" s="148"/>
      <c r="D32" s="127" t="s">
        <v>90</v>
      </c>
      <c r="E32" s="149"/>
      <c r="F32" s="149"/>
      <c r="G32" s="128"/>
      <c r="H32" s="31"/>
      <c r="I32" s="12"/>
      <c r="J32" s="12"/>
      <c r="K32" s="12"/>
      <c r="L32" s="10"/>
      <c r="M32" s="13"/>
      <c r="N32" s="11"/>
      <c r="O32" s="11"/>
      <c r="P32" s="12"/>
      <c r="Q32" s="10"/>
      <c r="R32" s="14"/>
      <c r="S32" s="15">
        <f t="shared" si="1"/>
        <v>0</v>
      </c>
      <c r="T32" s="1"/>
    </row>
    <row r="33" spans="1:20" ht="12.5" customHeight="1" x14ac:dyDescent="0.15">
      <c r="A33" s="10" t="s">
        <v>94</v>
      </c>
      <c r="B33" s="108"/>
      <c r="C33" s="110"/>
      <c r="D33" s="127" t="s">
        <v>74</v>
      </c>
      <c r="E33" s="149"/>
      <c r="F33" s="149"/>
      <c r="G33" s="128"/>
      <c r="H33" s="31"/>
      <c r="I33" s="12"/>
      <c r="J33" s="12"/>
      <c r="K33" s="12"/>
      <c r="L33" s="10"/>
      <c r="M33" s="13"/>
      <c r="N33" s="11"/>
      <c r="O33" s="11"/>
      <c r="P33" s="12"/>
      <c r="Q33" s="10"/>
      <c r="R33" s="14"/>
      <c r="S33" s="15">
        <f t="shared" si="1"/>
        <v>0</v>
      </c>
      <c r="T33" s="1"/>
    </row>
    <row r="34" spans="1:20" ht="12.5" customHeight="1" x14ac:dyDescent="0.15">
      <c r="A34" s="10" t="s">
        <v>95</v>
      </c>
      <c r="B34" s="115" t="s">
        <v>15</v>
      </c>
      <c r="C34" s="116"/>
      <c r="D34" s="116"/>
      <c r="E34" s="116"/>
      <c r="F34" s="116"/>
      <c r="G34" s="117"/>
      <c r="H34" s="31" t="s">
        <v>103</v>
      </c>
      <c r="I34" s="12"/>
      <c r="J34" s="12"/>
      <c r="K34" s="12"/>
      <c r="L34" s="10"/>
      <c r="M34" s="13">
        <v>25</v>
      </c>
      <c r="N34" s="11"/>
      <c r="O34" s="11"/>
      <c r="P34" s="12"/>
      <c r="Q34" s="10"/>
      <c r="R34" s="14">
        <v>25</v>
      </c>
      <c r="S34" s="15">
        <f t="shared" si="1"/>
        <v>50</v>
      </c>
      <c r="T34" s="1"/>
    </row>
    <row r="35" spans="1:20" ht="16" x14ac:dyDescent="0.15">
      <c r="A35" s="12"/>
      <c r="B35" s="150" t="s">
        <v>12</v>
      </c>
      <c r="C35" s="150"/>
      <c r="D35" s="150"/>
      <c r="E35" s="150"/>
      <c r="F35" s="150"/>
      <c r="G35" s="150"/>
      <c r="H35" s="16"/>
      <c r="I35" s="12"/>
      <c r="J35" s="12"/>
      <c r="K35" s="12"/>
      <c r="L35" s="10"/>
      <c r="M35" s="13">
        <f>SUM(M5:M34)</f>
        <v>272</v>
      </c>
      <c r="N35" s="11"/>
      <c r="O35" s="11"/>
      <c r="P35" s="12"/>
      <c r="Q35" s="10"/>
      <c r="R35" s="14">
        <f>SUM(R5:R34)</f>
        <v>2881</v>
      </c>
      <c r="S35" s="15">
        <f>M35+R35</f>
        <v>3153</v>
      </c>
      <c r="T35" s="1"/>
    </row>
    <row r="36" spans="1:20" ht="6.75" customHeight="1" x14ac:dyDescent="0.15">
      <c r="A36" s="17"/>
      <c r="B36" s="18"/>
      <c r="C36" s="18"/>
      <c r="D36" s="18"/>
      <c r="E36" s="18"/>
      <c r="F36" s="18"/>
      <c r="G36" s="18"/>
      <c r="H36" s="18"/>
      <c r="I36" s="17"/>
      <c r="J36" s="17"/>
      <c r="K36" s="17"/>
      <c r="L36" s="2"/>
      <c r="M36" s="17"/>
      <c r="N36" s="17"/>
      <c r="O36" s="17"/>
      <c r="P36" s="17"/>
      <c r="Q36" s="2"/>
      <c r="R36" s="17"/>
      <c r="S36" s="17"/>
      <c r="T36" s="1"/>
    </row>
    <row r="37" spans="1:20" ht="23" customHeight="1" x14ac:dyDescent="0.15">
      <c r="A37" s="103" t="s">
        <v>121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"/>
    </row>
    <row r="38" spans="1:20" ht="11.25" customHeight="1" x14ac:dyDescent="0.15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1"/>
      <c r="N38" s="21"/>
      <c r="O38" s="21"/>
      <c r="P38" s="21"/>
      <c r="Q38" s="22"/>
      <c r="R38" s="21"/>
      <c r="S38" s="21"/>
      <c r="T38" s="1"/>
    </row>
    <row r="39" spans="1:20" ht="16" x14ac:dyDescent="0.15">
      <c r="A39" s="1"/>
      <c r="B39" s="151" t="s">
        <v>112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45">
        <f>Лист1!AJ147</f>
        <v>9529.1540000000005</v>
      </c>
      <c r="M39" s="146"/>
      <c r="N39" s="146"/>
      <c r="O39" s="22" t="s">
        <v>87</v>
      </c>
      <c r="P39" s="23">
        <f>S35</f>
        <v>3153</v>
      </c>
      <c r="Q39" s="22" t="s">
        <v>88</v>
      </c>
      <c r="R39" s="23">
        <f>L39+P39</f>
        <v>12682.154</v>
      </c>
      <c r="S39" s="1"/>
      <c r="T39" s="1"/>
    </row>
    <row r="40" spans="1:20" ht="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43" t="s">
        <v>123</v>
      </c>
      <c r="M40" s="144"/>
      <c r="N40" s="144"/>
      <c r="O40" s="22"/>
      <c r="P40" s="24" t="s">
        <v>124</v>
      </c>
      <c r="Q40" s="22"/>
      <c r="R40" s="1"/>
      <c r="S40" s="1"/>
      <c r="T40" s="1"/>
    </row>
    <row r="41" spans="1:20" ht="16" x14ac:dyDescent="0.15">
      <c r="A41" s="1"/>
      <c r="B41" s="1" t="s">
        <v>54</v>
      </c>
      <c r="C41" s="1"/>
      <c r="D41" s="1"/>
      <c r="E41" s="1"/>
      <c r="F41" s="1"/>
      <c r="G41" s="25"/>
      <c r="H41" s="25"/>
      <c r="I41" s="25"/>
      <c r="J41" s="25"/>
      <c r="K41" s="25"/>
      <c r="L41" s="22"/>
      <c r="M41" s="25"/>
      <c r="N41" s="25"/>
      <c r="O41" s="25"/>
      <c r="P41" s="25"/>
      <c r="Q41" s="22"/>
      <c r="R41" s="1"/>
      <c r="S41" s="1"/>
      <c r="T41" s="1"/>
    </row>
    <row r="42" spans="1:20" ht="16" x14ac:dyDescent="0.15">
      <c r="A42" s="1"/>
      <c r="B42" s="1"/>
      <c r="C42" s="1"/>
      <c r="D42" s="1"/>
      <c r="E42" s="1"/>
      <c r="F42" s="1"/>
      <c r="G42" s="1"/>
      <c r="H42" s="1"/>
      <c r="I42" s="1" t="s">
        <v>50</v>
      </c>
      <c r="J42" s="1"/>
      <c r="K42" s="1"/>
      <c r="L42" s="22"/>
      <c r="M42" s="26"/>
      <c r="N42" s="101" t="s">
        <v>16</v>
      </c>
      <c r="O42" s="101"/>
      <c r="P42" s="1"/>
      <c r="Q42" s="22"/>
      <c r="R42" s="1"/>
      <c r="S42" s="1"/>
      <c r="T42" s="1"/>
    </row>
    <row r="43" spans="1:20" ht="16" x14ac:dyDescent="0.15">
      <c r="A43" s="1"/>
      <c r="B43" s="1" t="s">
        <v>53</v>
      </c>
      <c r="C43" s="1"/>
      <c r="D43" s="1"/>
      <c r="E43" s="1"/>
      <c r="F43" s="1"/>
      <c r="G43" s="25"/>
      <c r="H43" s="25"/>
      <c r="I43" s="25"/>
      <c r="J43" s="25"/>
      <c r="K43" s="25"/>
      <c r="L43" s="22"/>
      <c r="M43" s="25"/>
      <c r="N43" s="25"/>
      <c r="O43" s="25"/>
      <c r="P43" s="25"/>
      <c r="Q43" s="22"/>
      <c r="R43" s="1"/>
      <c r="S43" s="1"/>
      <c r="T43" s="1"/>
    </row>
    <row r="44" spans="1:20" ht="16" x14ac:dyDescent="0.15">
      <c r="A44" s="1"/>
      <c r="B44" s="1"/>
      <c r="C44" s="1"/>
      <c r="D44" s="1"/>
      <c r="E44" s="1"/>
      <c r="F44" s="1"/>
      <c r="G44" s="1"/>
      <c r="H44" s="1"/>
      <c r="I44" s="1" t="s">
        <v>50</v>
      </c>
      <c r="J44" s="1"/>
      <c r="K44" s="1"/>
      <c r="L44" s="22"/>
      <c r="M44" s="26"/>
      <c r="N44" s="101" t="s">
        <v>16</v>
      </c>
      <c r="O44" s="101"/>
      <c r="P44" s="1"/>
      <c r="Q44" s="22"/>
      <c r="R44" s="1"/>
      <c r="S44" s="1"/>
      <c r="T44" s="1"/>
    </row>
    <row r="45" spans="1:20" ht="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1"/>
      <c r="N45" s="1"/>
      <c r="O45" s="1"/>
      <c r="P45" s="1"/>
      <c r="Q45" s="22"/>
      <c r="R45" s="1"/>
      <c r="S45" s="1"/>
      <c r="T45" s="1"/>
    </row>
  </sheetData>
  <mergeCells count="57">
    <mergeCell ref="L40:N40"/>
    <mergeCell ref="L39:N39"/>
    <mergeCell ref="E28:G28"/>
    <mergeCell ref="B31:C33"/>
    <mergeCell ref="D31:G31"/>
    <mergeCell ref="D32:G32"/>
    <mergeCell ref="D33:G33"/>
    <mergeCell ref="B35:G35"/>
    <mergeCell ref="B39:K39"/>
    <mergeCell ref="B29:D30"/>
    <mergeCell ref="E29:G29"/>
    <mergeCell ref="E30:G30"/>
    <mergeCell ref="E15:G15"/>
    <mergeCell ref="E16:G16"/>
    <mergeCell ref="E17:G17"/>
    <mergeCell ref="A3:A4"/>
    <mergeCell ref="A6:A7"/>
    <mergeCell ref="E12:G12"/>
    <mergeCell ref="B5:D7"/>
    <mergeCell ref="F2:S2"/>
    <mergeCell ref="I4:M4"/>
    <mergeCell ref="H3:H4"/>
    <mergeCell ref="B3:G4"/>
    <mergeCell ref="E8:G8"/>
    <mergeCell ref="E5:G5"/>
    <mergeCell ref="C28:D28"/>
    <mergeCell ref="E11:G11"/>
    <mergeCell ref="B8:D11"/>
    <mergeCell ref="E21:G21"/>
    <mergeCell ref="E13:G13"/>
    <mergeCell ref="C25:D25"/>
    <mergeCell ref="B18:D20"/>
    <mergeCell ref="E18:G18"/>
    <mergeCell ref="E19:G19"/>
    <mergeCell ref="E20:G20"/>
    <mergeCell ref="B23:B28"/>
    <mergeCell ref="B12:D14"/>
    <mergeCell ref="B21:D22"/>
    <mergeCell ref="E9:G9"/>
    <mergeCell ref="E14:G14"/>
    <mergeCell ref="E26:G27"/>
    <mergeCell ref="C24:D24"/>
    <mergeCell ref="B15:D17"/>
    <mergeCell ref="N42:O42"/>
    <mergeCell ref="N44:O44"/>
    <mergeCell ref="F1:P1"/>
    <mergeCell ref="A37:S37"/>
    <mergeCell ref="E6:G7"/>
    <mergeCell ref="H6:H7"/>
    <mergeCell ref="N4:R4"/>
    <mergeCell ref="C23:D23"/>
    <mergeCell ref="E22:G22"/>
    <mergeCell ref="B34:G34"/>
    <mergeCell ref="E10:G10"/>
    <mergeCell ref="E23:G25"/>
    <mergeCell ref="C26:D26"/>
    <mergeCell ref="C27:D27"/>
  </mergeCells>
  <phoneticPr fontId="0" type="noConversion"/>
  <pageMargins left="0.19685039370078741" right="0" top="0.19685039370078741" bottom="0.19685039370078741" header="0.51181102362204722" footer="0.51181102362204722"/>
  <pageSetup paperSize="9" orientation="landscape" horizontalDpi="120" verticalDpi="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akrk</dc:creator>
  <cp:lastModifiedBy>Пользователь Microsoft Office</cp:lastModifiedBy>
  <cp:lastPrinted>2004-12-24T08:10:22Z</cp:lastPrinted>
  <dcterms:created xsi:type="dcterms:W3CDTF">2002-06-28T06:18:06Z</dcterms:created>
  <dcterms:modified xsi:type="dcterms:W3CDTF">2016-06-24T13:25:01Z</dcterms:modified>
</cp:coreProperties>
</file>