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https://whitecliffecollege-my.sharepoint.com/personal/akuk211_mywhitecliffe_com/Documents/"/>
    </mc:Choice>
  </mc:AlternateContent>
  <xr:revisionPtr revIDLastSave="2979" documentId="11_E60897F41BE170836B02CE998F75CCDC64E183C8" xr6:coauthVersionLast="47" xr6:coauthVersionMax="47" xr10:uidLastSave="{0647E71C-507E-463A-A40E-F44CCFDCEDF6}"/>
  <bookViews>
    <workbookView xWindow="4485" yWindow="-480" windowWidth="7410" windowHeight="12120" firstSheet="6" activeTab="8" xr2:uid="{00000000-000D-0000-FFFF-FFFF00000000}"/>
    <workbookView xWindow="24960" yWindow="3255" windowWidth="7410" windowHeight="12120" firstSheet="1" activeTab="8" xr2:uid="{985524F9-E9C8-4DBD-8E67-5EAA49563A54}"/>
  </bookViews>
  <sheets>
    <sheet name="Main Sheet" sheetId="1" r:id="rId1"/>
    <sheet name="Budget" sheetId="2" r:id="rId2"/>
    <sheet name="Risk Register" sheetId="4" r:id="rId3"/>
    <sheet name="Gantt Chart" sheetId="26" r:id="rId4"/>
    <sheet name="Issues Register" sheetId="5" r:id="rId5"/>
    <sheet name="Lessons Learned Register" sheetId="7" r:id="rId6"/>
    <sheet name="Change Register" sheetId="6" r:id="rId7"/>
    <sheet name="Benefits Register" sheetId="13" r:id="rId8"/>
    <sheet name="Document Register" sheetId="14" r:id="rId9"/>
    <sheet name="(INFO) Risk Matrix" sheetId="12" r:id="rId10"/>
    <sheet name="Sheet1" sheetId="23" r:id="rId11"/>
    <sheet name="Sheet3" sheetId="22" r:id="rId12"/>
    <sheet name="Budget (Option 2) " sheetId="19" r:id="rId13"/>
    <sheet name="Budget (Option 3)" sheetId="17" r:id="rId14"/>
    <sheet name="Gantt Chart (Option 2)" sheetId="20" r:id="rId15"/>
    <sheet name="Gantt Chart (Option 3)" sheetId="18" r:id="rId16"/>
    <sheet name="Gantt Chart (OLD)" sheetId="3" r:id="rId17"/>
    <sheet name="Gantt Chart Data" sheetId="15" r:id="rId18"/>
  </sheets>
  <definedNames>
    <definedName name="Display_Week" localSheetId="3">'Gantt Chart'!$E$4</definedName>
    <definedName name="display_week" localSheetId="14">'Gantt Chart (Option 2)'!$E$8:$E$8</definedName>
    <definedName name="display_week" localSheetId="15">'Gantt Chart (Option 3)'!$E$8:$E$8</definedName>
    <definedName name="display_week">#REF!</definedName>
    <definedName name="_xlnm.Print_Titles" localSheetId="3">'Gantt Chart'!$4:$6</definedName>
    <definedName name="Project_Start" localSheetId="3">'Gantt Chart'!$E$3</definedName>
    <definedName name="project_start" localSheetId="14">'Gantt Chart (Option 2)'!$E$7:$F$7</definedName>
    <definedName name="project_start" localSheetId="15">'Gantt Chart (Option 3)'!$E$7:$F$7</definedName>
    <definedName name="project_start">#REF!</definedName>
    <definedName name="task_end" localSheetId="3">'Gantt Chart'!$F1</definedName>
    <definedName name="task_progress" localSheetId="3">'Gantt Chart'!$D1</definedName>
    <definedName name="task_start" localSheetId="3">'Gantt Chart'!$E1</definedName>
    <definedName name="today" localSheetId="3">TODAY()</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26" l="1"/>
  <c r="I4" i="26" s="1"/>
  <c r="I6" i="26"/>
  <c r="H7" i="26"/>
  <c r="H8" i="26"/>
  <c r="F9" i="26"/>
  <c r="H9" i="26" s="1"/>
  <c r="H10" i="26"/>
  <c r="H11" i="26"/>
  <c r="H12" i="26"/>
  <c r="H20" i="26"/>
  <c r="H21" i="26"/>
  <c r="H22" i="26"/>
  <c r="H23" i="26"/>
  <c r="H24" i="26"/>
  <c r="H25" i="26"/>
  <c r="H26" i="26"/>
  <c r="H27" i="26"/>
  <c r="H28" i="26"/>
  <c r="H29" i="26"/>
  <c r="E30" i="26"/>
  <c r="H30" i="26"/>
  <c r="H31" i="26"/>
  <c r="H32" i="26"/>
  <c r="H33" i="26"/>
  <c r="H34" i="26"/>
  <c r="J5" i="26" l="1"/>
  <c r="K5" i="26" s="1"/>
  <c r="L5" i="26" s="1"/>
  <c r="K6" i="26"/>
  <c r="J6" i="26"/>
  <c r="D6" i="7"/>
  <c r="D7" i="7"/>
  <c r="D5" i="7"/>
  <c r="D4" i="7"/>
  <c r="B11" i="2"/>
  <c r="B9" i="2"/>
  <c r="B10" i="2"/>
  <c r="D30" i="17"/>
  <c r="D21" i="17"/>
  <c r="D6" i="17"/>
  <c r="D5" i="17"/>
  <c r="D4" i="17"/>
  <c r="D9" i="2"/>
  <c r="H9" i="20" a="1"/>
  <c r="H9" i="20" s="1"/>
  <c r="D13" i="19"/>
  <c r="D14" i="19"/>
  <c r="D15" i="19" s="1"/>
  <c r="A2" i="19" a="1"/>
  <c r="A2" i="19" s="1"/>
  <c r="D4" i="19"/>
  <c r="D5" i="19"/>
  <c r="D6" i="19"/>
  <c r="D7" i="19"/>
  <c r="D9" i="19" s="1"/>
  <c r="H9" i="18" a="1"/>
  <c r="H9" i="18" s="1"/>
  <c r="H8" i="18" s="1"/>
  <c r="D29" i="17"/>
  <c r="D28" i="17"/>
  <c r="D27" i="17"/>
  <c r="D26" i="17"/>
  <c r="D25" i="17"/>
  <c r="D20" i="17"/>
  <c r="D19" i="17"/>
  <c r="D13" i="17" s="1"/>
  <c r="B12" i="17"/>
  <c r="D12" i="17" s="1"/>
  <c r="D11" i="17"/>
  <c r="D10" i="17"/>
  <c r="D9" i="17"/>
  <c r="B9" i="17"/>
  <c r="D8" i="17"/>
  <c r="D7" i="17"/>
  <c r="A2" i="17" a="1"/>
  <c r="A2" i="17" s="1"/>
  <c r="D28" i="2"/>
  <c r="D29" i="2"/>
  <c r="D11" i="15"/>
  <c r="E11" i="15"/>
  <c r="D20" i="2"/>
  <c r="D19" i="2"/>
  <c r="D21" i="2" s="1"/>
  <c r="D27" i="2"/>
  <c r="D25" i="2"/>
  <c r="D26" i="2"/>
  <c r="B8" i="2"/>
  <c r="B12" i="2"/>
  <c r="D12" i="2" s="1"/>
  <c r="D10" i="2"/>
  <c r="D11" i="2"/>
  <c r="B4" i="2"/>
  <c r="D8" i="2"/>
  <c r="D5" i="2"/>
  <c r="D6" i="2"/>
  <c r="D7" i="2"/>
  <c r="D10" i="15"/>
  <c r="D9" i="15"/>
  <c r="D8" i="15"/>
  <c r="D7" i="15"/>
  <c r="D6" i="15"/>
  <c r="D5" i="15"/>
  <c r="D4" i="15"/>
  <c r="D3" i="15"/>
  <c r="D12" i="15"/>
  <c r="E3" i="15"/>
  <c r="E4" i="15"/>
  <c r="E5" i="15"/>
  <c r="E6" i="15"/>
  <c r="E7" i="15"/>
  <c r="E8" i="15"/>
  <c r="E9" i="15"/>
  <c r="E10" i="15"/>
  <c r="E12" i="15"/>
  <c r="E2" i="15"/>
  <c r="A2" i="14" a="1"/>
  <c r="A2" i="14" s="1"/>
  <c r="A2" i="13" a="1"/>
  <c r="A2" i="13" s="1"/>
  <c r="A2" i="2" a="1"/>
  <c r="A2" i="2" s="1"/>
  <c r="A2" i="3" a="1"/>
  <c r="A2" i="3" s="1"/>
  <c r="A2" i="4" a="1"/>
  <c r="A2" i="4" s="1"/>
  <c r="A2" i="5" a="1"/>
  <c r="A2" i="5" s="1"/>
  <c r="A2" i="7" a="1"/>
  <c r="A2" i="7" s="1"/>
  <c r="A2" i="6" a="1"/>
  <c r="A2" i="6" s="1"/>
  <c r="M5" i="26" l="1"/>
  <c r="L6" i="26"/>
  <c r="D4" i="2"/>
  <c r="D30" i="2"/>
  <c r="H8" i="20"/>
  <c r="H10" i="20"/>
  <c r="I9" i="20"/>
  <c r="I9" i="18"/>
  <c r="H10" i="18"/>
  <c r="D13" i="2"/>
  <c r="N5" i="26" l="1"/>
  <c r="M6" i="26"/>
  <c r="I10" i="20"/>
  <c r="J9" i="20"/>
  <c r="I10" i="18"/>
  <c r="J9" i="18"/>
  <c r="O5" i="26" l="1"/>
  <c r="N6" i="26"/>
  <c r="J10" i="20"/>
  <c r="K9" i="20"/>
  <c r="J10" i="18"/>
  <c r="K9" i="18"/>
  <c r="P5" i="26" l="1"/>
  <c r="O6" i="26"/>
  <c r="K10" i="20"/>
  <c r="L9" i="20"/>
  <c r="L9" i="18"/>
  <c r="K10" i="18"/>
  <c r="P4" i="26" l="1"/>
  <c r="P6" i="26"/>
  <c r="Q5" i="26"/>
  <c r="M9" i="20"/>
  <c r="L10" i="20"/>
  <c r="M9" i="18"/>
  <c r="L10" i="18"/>
  <c r="Q6" i="26" l="1"/>
  <c r="R5" i="26"/>
  <c r="N9" i="20"/>
  <c r="M10" i="20"/>
  <c r="M10" i="18"/>
  <c r="N9" i="18"/>
  <c r="S5" i="26" l="1"/>
  <c r="R6" i="26"/>
  <c r="O9" i="20"/>
  <c r="N10" i="20"/>
  <c r="N10" i="18"/>
  <c r="O9" i="18"/>
  <c r="T5" i="26" l="1"/>
  <c r="S6" i="26"/>
  <c r="P9" i="20"/>
  <c r="O10" i="20"/>
  <c r="O8" i="20"/>
  <c r="E18" i="20"/>
  <c r="E19" i="20"/>
  <c r="E19" i="18"/>
  <c r="O8" i="18"/>
  <c r="P9" i="18"/>
  <c r="E18" i="18"/>
  <c r="O10" i="18"/>
  <c r="U5" i="26" l="1"/>
  <c r="T6" i="26"/>
  <c r="Q9" i="20"/>
  <c r="P10" i="20"/>
  <c r="E17" i="20"/>
  <c r="E12" i="20"/>
  <c r="E15" i="20"/>
  <c r="P10" i="18"/>
  <c r="E17" i="18"/>
  <c r="Q9" i="18"/>
  <c r="E15" i="18"/>
  <c r="E12" i="18"/>
  <c r="V5" i="26" l="1"/>
  <c r="U6" i="26"/>
  <c r="R9" i="20"/>
  <c r="Q10" i="20"/>
  <c r="Q10" i="18"/>
  <c r="R9" i="18"/>
  <c r="W5" i="26" l="1"/>
  <c r="V6" i="26"/>
  <c r="S9" i="20"/>
  <c r="R10" i="20"/>
  <c r="R10" i="18"/>
  <c r="S9" i="18"/>
  <c r="X5" i="26" l="1"/>
  <c r="W4" i="26"/>
  <c r="W6" i="26"/>
  <c r="T9" i="20"/>
  <c r="S10" i="20"/>
  <c r="F12" i="20"/>
  <c r="S10" i="18"/>
  <c r="T9" i="18"/>
  <c r="F12" i="18"/>
  <c r="X6" i="26" l="1"/>
  <c r="Y5" i="26"/>
  <c r="U9" i="20"/>
  <c r="T10" i="20"/>
  <c r="T10" i="18"/>
  <c r="U9" i="18"/>
  <c r="Z5" i="26" l="1"/>
  <c r="Y6" i="26"/>
  <c r="V9" i="20"/>
  <c r="U10" i="20"/>
  <c r="U10" i="18"/>
  <c r="V9" i="18"/>
  <c r="AA5" i="26" l="1"/>
  <c r="Z6" i="26"/>
  <c r="E16" i="20"/>
  <c r="V8" i="20"/>
  <c r="F18" i="20"/>
  <c r="W9" i="20"/>
  <c r="V10" i="20"/>
  <c r="F20" i="20"/>
  <c r="E14" i="20"/>
  <c r="F20" i="18"/>
  <c r="V10" i="18"/>
  <c r="W9" i="18"/>
  <c r="E14" i="18"/>
  <c r="V8" i="18"/>
  <c r="F18" i="18"/>
  <c r="E16" i="18"/>
  <c r="AB5" i="26" l="1"/>
  <c r="AA6" i="26"/>
  <c r="W10" i="20"/>
  <c r="X9" i="20"/>
  <c r="X9" i="18"/>
  <c r="W10" i="18"/>
  <c r="AC5" i="26" l="1"/>
  <c r="AB6" i="26"/>
  <c r="Y9" i="20"/>
  <c r="X10" i="20"/>
  <c r="X10" i="18"/>
  <c r="Y9" i="18"/>
  <c r="AC6" i="26" l="1"/>
  <c r="AD5" i="26"/>
  <c r="Z9" i="20"/>
  <c r="Y10" i="20"/>
  <c r="Y10" i="18"/>
  <c r="Z9" i="18"/>
  <c r="AE5" i="26" l="1"/>
  <c r="AD6" i="26"/>
  <c r="AD4" i="26"/>
  <c r="F16" i="20"/>
  <c r="F14" i="20"/>
  <c r="AA9" i="20"/>
  <c r="Z10" i="20"/>
  <c r="F15" i="20"/>
  <c r="F14" i="18"/>
  <c r="F16" i="18"/>
  <c r="F15" i="18"/>
  <c r="Z10" i="18"/>
  <c r="AA9" i="18"/>
  <c r="AF5" i="26" l="1"/>
  <c r="AE6" i="26"/>
  <c r="F17" i="20"/>
  <c r="AB9" i="20"/>
  <c r="AA10" i="20"/>
  <c r="F17" i="18"/>
  <c r="AA10" i="18"/>
  <c r="AB9" i="18"/>
  <c r="AF6" i="26" l="1"/>
  <c r="AG5" i="26"/>
  <c r="AC9" i="20"/>
  <c r="AB10" i="20"/>
  <c r="AB10" i="18"/>
  <c r="AC9" i="18"/>
  <c r="AH5" i="26" l="1"/>
  <c r="AG6" i="26"/>
  <c r="AC8" i="20"/>
  <c r="AD9" i="20"/>
  <c r="AC10" i="20"/>
  <c r="AC8" i="18"/>
  <c r="AD9" i="18"/>
  <c r="AC10" i="18"/>
  <c r="AI5" i="26" l="1"/>
  <c r="AH6" i="26"/>
  <c r="AE9" i="20"/>
  <c r="AD10" i="20"/>
  <c r="AD10" i="18"/>
  <c r="AE9" i="18"/>
  <c r="AJ5" i="26" l="1"/>
  <c r="AI6" i="26"/>
  <c r="AF9" i="20"/>
  <c r="AE10" i="20"/>
  <c r="AF9" i="18"/>
  <c r="AE10" i="18"/>
  <c r="AK5" i="26" l="1"/>
  <c r="AJ6" i="26"/>
  <c r="AG9" i="20"/>
  <c r="AF10" i="20"/>
  <c r="AF10" i="18"/>
  <c r="AG9" i="18"/>
  <c r="AK4" i="26" l="1"/>
  <c r="AK6" i="26"/>
  <c r="AL5" i="26"/>
  <c r="AH9" i="20"/>
  <c r="AG10" i="20"/>
  <c r="AG10" i="18"/>
  <c r="AH9" i="18"/>
  <c r="AM5" i="26" l="1"/>
  <c r="AL6" i="26"/>
  <c r="AI9" i="20"/>
  <c r="AH10" i="20"/>
  <c r="AH10" i="18"/>
  <c r="AI9" i="18"/>
  <c r="AN5" i="26" l="1"/>
  <c r="AM6" i="26"/>
  <c r="AJ9" i="20"/>
  <c r="AI10" i="20"/>
  <c r="AI10" i="18"/>
  <c r="AJ9" i="18"/>
  <c r="AO5" i="26" l="1"/>
  <c r="AN6" i="26"/>
  <c r="AK9" i="20"/>
  <c r="AJ10" i="20"/>
  <c r="AJ8" i="20"/>
  <c r="AJ10" i="18"/>
  <c r="AK9" i="18"/>
  <c r="AJ8" i="18"/>
  <c r="AP5" i="26" l="1"/>
  <c r="AO6" i="26"/>
  <c r="AL9" i="20"/>
  <c r="AK10" i="20"/>
  <c r="AK10" i="18"/>
  <c r="AL9" i="18"/>
  <c r="AQ5" i="26" l="1"/>
  <c r="AP6" i="26"/>
  <c r="AL10" i="20"/>
  <c r="AM9" i="20"/>
  <c r="AL10" i="18"/>
  <c r="AM9" i="18"/>
  <c r="AR5" i="26" l="1"/>
  <c r="AQ6" i="26"/>
  <c r="AM10" i="20"/>
  <c r="AN9" i="20"/>
  <c r="AM10" i="18"/>
  <c r="AN9" i="18"/>
  <c r="AR4" i="26" l="1"/>
  <c r="AR6" i="26"/>
  <c r="AS5" i="26"/>
  <c r="AO9" i="20"/>
  <c r="AN10" i="20"/>
  <c r="AN10" i="18"/>
  <c r="AO9" i="18"/>
  <c r="AT5" i="26" l="1"/>
  <c r="AS6" i="26"/>
  <c r="AO10" i="20"/>
  <c r="AP9" i="20"/>
  <c r="AO10" i="18"/>
  <c r="AP9" i="18"/>
  <c r="AU5" i="26" l="1"/>
  <c r="AT6" i="26"/>
  <c r="AP10" i="20"/>
  <c r="AQ9" i="20"/>
  <c r="AP10" i="18"/>
  <c r="AQ9" i="18"/>
  <c r="AV5" i="26" l="1"/>
  <c r="AU6" i="26"/>
  <c r="AQ8" i="20"/>
  <c r="AR9" i="20"/>
  <c r="AQ10" i="20"/>
  <c r="AQ8" i="18"/>
  <c r="AQ10" i="18"/>
  <c r="AR9" i="18"/>
  <c r="AW5" i="26" l="1"/>
  <c r="AV6" i="26"/>
  <c r="AS9" i="20"/>
  <c r="AR10" i="20"/>
  <c r="AS9" i="18"/>
  <c r="AR10" i="18"/>
  <c r="AW6" i="26" l="1"/>
  <c r="AX5" i="26"/>
  <c r="AT9" i="20"/>
  <c r="AS10" i="20"/>
  <c r="AS10" i="18"/>
  <c r="AT9" i="18"/>
  <c r="AY5" i="26" l="1"/>
  <c r="AX6" i="26"/>
  <c r="AT10" i="20"/>
  <c r="AU9" i="20"/>
  <c r="AT10" i="18"/>
  <c r="AU9" i="18"/>
  <c r="AZ5" i="26" l="1"/>
  <c r="AY4" i="26"/>
  <c r="AY6" i="26"/>
  <c r="AV9" i="20"/>
  <c r="AU10" i="20"/>
  <c r="AV9" i="18"/>
  <c r="AU10" i="18"/>
  <c r="AZ6" i="26" l="1"/>
  <c r="BA5" i="26"/>
  <c r="AW9" i="20"/>
  <c r="AV10" i="20"/>
  <c r="AW9" i="18"/>
  <c r="AV10" i="18"/>
  <c r="BB5" i="26" l="1"/>
  <c r="BA6" i="26"/>
  <c r="AX9" i="20"/>
  <c r="AW10" i="20"/>
  <c r="AW10" i="18"/>
  <c r="AX9" i="18"/>
  <c r="BC5" i="26" l="1"/>
  <c r="BB6" i="26"/>
  <c r="AY9" i="20"/>
  <c r="AX10" i="20"/>
  <c r="AX8" i="20"/>
  <c r="AX8" i="18"/>
  <c r="AX10" i="18"/>
  <c r="AY9" i="18"/>
  <c r="BD5" i="26" l="1"/>
  <c r="BC6" i="26"/>
  <c r="AZ9" i="20"/>
  <c r="AY10" i="20"/>
  <c r="AY10" i="18"/>
  <c r="AZ9" i="18"/>
  <c r="BE5" i="26" l="1"/>
  <c r="BD6" i="26"/>
  <c r="AZ10" i="20"/>
  <c r="BA9" i="20"/>
  <c r="AZ10" i="18"/>
  <c r="BA9" i="18"/>
  <c r="BE6" i="26" l="1"/>
  <c r="BF5" i="26"/>
  <c r="BB9" i="20"/>
  <c r="BA10" i="20"/>
  <c r="BA10" i="18"/>
  <c r="BB9" i="18"/>
  <c r="BG5" i="26" l="1"/>
  <c r="BF6" i="26"/>
  <c r="BF4" i="26"/>
  <c r="BC9" i="20"/>
  <c r="BB10" i="20"/>
  <c r="BB10" i="18"/>
  <c r="BC9" i="18"/>
  <c r="BH5" i="26" l="1"/>
  <c r="BG6" i="26"/>
  <c r="BD9" i="20"/>
  <c r="BD10" i="20" s="1"/>
  <c r="BC10" i="20"/>
  <c r="BC10" i="18"/>
  <c r="BD9" i="18"/>
  <c r="BH6" i="26" l="1"/>
  <c r="BI5" i="26"/>
  <c r="BD10" i="18"/>
  <c r="BE9" i="18"/>
  <c r="BJ5" i="26" l="1"/>
  <c r="BI6" i="26"/>
  <c r="BE8" i="18"/>
  <c r="BE10" i="18"/>
  <c r="BF9" i="18"/>
  <c r="BK5" i="26" l="1"/>
  <c r="BJ6" i="26"/>
  <c r="BG9" i="18"/>
  <c r="BF10" i="18"/>
  <c r="BL5" i="26" l="1"/>
  <c r="BK6" i="26"/>
  <c r="BH9" i="18"/>
  <c r="BG10" i="18"/>
  <c r="BM5" i="26" l="1"/>
  <c r="BL6" i="26"/>
  <c r="BI9" i="18"/>
  <c r="BH10" i="18"/>
  <c r="BM4" i="26" l="1"/>
  <c r="BM6" i="26"/>
  <c r="BN5" i="26"/>
  <c r="BJ9" i="18"/>
  <c r="BI10" i="18"/>
  <c r="BO5" i="26" l="1"/>
  <c r="BN6" i="26"/>
  <c r="BJ10" i="18"/>
  <c r="BK9" i="18"/>
  <c r="BP5" i="26" l="1"/>
  <c r="BO6" i="26"/>
  <c r="BK10" i="18"/>
  <c r="BL9" i="18"/>
  <c r="BP6" i="26" l="1"/>
  <c r="BQ5" i="26"/>
  <c r="BL8" i="18"/>
  <c r="BM9" i="18"/>
  <c r="BL10" i="18"/>
  <c r="BR5" i="26" l="1"/>
  <c r="BQ6" i="26"/>
  <c r="BM10" i="18"/>
  <c r="BN9" i="18"/>
  <c r="BS5" i="26" l="1"/>
  <c r="BR6" i="26"/>
  <c r="BO9" i="18"/>
  <c r="BN10" i="18"/>
  <c r="BT5" i="26" l="1"/>
  <c r="BS6" i="26"/>
  <c r="BO10" i="18"/>
  <c r="BP9" i="18"/>
  <c r="BT4" i="26" l="1"/>
  <c r="BU5" i="26"/>
  <c r="BT6" i="26"/>
  <c r="BP10" i="18"/>
  <c r="BQ9" i="18"/>
  <c r="BV5" i="26" l="1"/>
  <c r="BU6" i="26"/>
  <c r="BQ10" i="18"/>
  <c r="BR9" i="18"/>
  <c r="BW5" i="26" l="1"/>
  <c r="BV6" i="26"/>
  <c r="BR10" i="18"/>
  <c r="BS9" i="18"/>
  <c r="BX5" i="26" l="1"/>
  <c r="BW6" i="26"/>
  <c r="BS10" i="18"/>
  <c r="BT9" i="18"/>
  <c r="BS8" i="18"/>
  <c r="BX6" i="26" l="1"/>
  <c r="BY5" i="26"/>
  <c r="BT10" i="18"/>
  <c r="BU9" i="18"/>
  <c r="BZ5" i="26" l="1"/>
  <c r="BY6" i="26"/>
  <c r="BV9" i="18"/>
  <c r="BU10" i="18"/>
  <c r="CA5" i="26" l="1"/>
  <c r="BZ6" i="26"/>
  <c r="BV10" i="18"/>
  <c r="BW9" i="18"/>
  <c r="CB5" i="26" l="1"/>
  <c r="CA4" i="26"/>
  <c r="CA6" i="26"/>
  <c r="BW10" i="18"/>
  <c r="BX9" i="18"/>
  <c r="CC5" i="26" l="1"/>
  <c r="CB6" i="26"/>
  <c r="BY9" i="18"/>
  <c r="BX10" i="18"/>
  <c r="CD5" i="26" l="1"/>
  <c r="CC6" i="26"/>
  <c r="BY10" i="18"/>
  <c r="BZ9" i="18"/>
  <c r="CE5" i="26" l="1"/>
  <c r="CD6" i="26"/>
  <c r="BZ8" i="18"/>
  <c r="CA9" i="18"/>
  <c r="BZ10" i="18"/>
  <c r="CF5" i="26" l="1"/>
  <c r="CE6" i="26"/>
  <c r="CB9" i="18"/>
  <c r="CA10" i="18"/>
  <c r="CF6" i="26" l="1"/>
  <c r="CG5" i="26"/>
  <c r="CB10" i="18"/>
  <c r="CC9" i="18"/>
  <c r="CH5" i="26" l="1"/>
  <c r="CG6" i="26"/>
  <c r="CD9" i="18"/>
  <c r="CC10" i="18"/>
  <c r="CI5" i="26" l="1"/>
  <c r="CH6" i="26"/>
  <c r="CH4" i="26"/>
  <c r="CE9" i="18"/>
  <c r="CD10" i="18"/>
  <c r="CJ5" i="26" l="1"/>
  <c r="CI6" i="26"/>
  <c r="CF9" i="18"/>
  <c r="CE10" i="18"/>
  <c r="D14" i="17"/>
  <c r="D15" i="17"/>
  <c r="D14" i="2"/>
  <c r="CK5" i="26" l="1"/>
  <c r="CJ6" i="26"/>
  <c r="D15" i="2"/>
  <c r="CF10" i="18"/>
  <c r="CG9" i="18"/>
  <c r="CL5" i="26" l="1"/>
  <c r="CK6" i="26"/>
  <c r="CG8" i="18"/>
  <c r="CG10" i="18"/>
  <c r="CH9" i="18"/>
  <c r="CM5" i="26" l="1"/>
  <c r="CL6" i="26"/>
  <c r="CI9" i="18"/>
  <c r="CH10" i="18"/>
  <c r="CN5" i="26" l="1"/>
  <c r="CM6" i="26"/>
  <c r="CJ9" i="18"/>
  <c r="CI10" i="18"/>
  <c r="CN6" i="26" l="1"/>
  <c r="CO5" i="26"/>
  <c r="CK9" i="18"/>
  <c r="CJ10" i="18"/>
  <c r="CO4" i="26" l="1"/>
  <c r="CP5" i="26"/>
  <c r="CO6" i="26"/>
  <c r="CL9" i="18"/>
  <c r="CK10" i="18"/>
  <c r="CQ5" i="26" l="1"/>
  <c r="CP6" i="26"/>
  <c r="CM9" i="18"/>
  <c r="CM10" i="18" s="1"/>
  <c r="CL10" i="18"/>
  <c r="CR5" i="26" l="1"/>
  <c r="CQ6" i="26"/>
  <c r="CS5" i="26" l="1"/>
  <c r="CR6" i="26"/>
  <c r="CT5" i="26" l="1"/>
  <c r="CS6" i="26"/>
  <c r="CU5" i="26" l="1"/>
  <c r="CT6" i="26"/>
  <c r="CV5" i="26" l="1"/>
  <c r="CU6" i="26"/>
  <c r="CV4" i="26" l="1"/>
  <c r="CV6" i="26"/>
  <c r="CW5" i="26"/>
  <c r="CX5" i="26" l="1"/>
  <c r="CW6" i="26"/>
  <c r="CY5" i="26" l="1"/>
  <c r="CX6" i="26"/>
  <c r="CZ5" i="26" l="1"/>
  <c r="CY6" i="26"/>
  <c r="CZ6" i="26" l="1"/>
  <c r="DA5" i="26"/>
  <c r="DB5" i="26" l="1"/>
  <c r="DB6" i="26" s="1"/>
  <c r="DA6"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tc={22C589D3-E49D-43C3-B473-8DD9F2DEF3C1}</author>
  </authors>
  <commentList>
    <comment ref="W17" authorId="0" shapeId="0" xr:uid="{22C589D3-E49D-43C3-B473-8DD9F2DEF3C1}">
      <text>
        <t>[Threaded comment]
Your version of Excel allows you to read this threaded comment; however, any edits to it will get removed if the file is opened in a newer version of Excel. Learn more: https://go.microsoft.com/fwlink/?linkid=870924
Comment:
    =AND(H$9&gt;=$E11,H$9&lt;=$F11)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tc={9BBFF87A-9A17-47E8-A00C-EB766CC01408}</author>
  </authors>
  <commentList>
    <comment ref="W17" authorId="0" shapeId="0" xr:uid="{9BBFF87A-9A17-47E8-A00C-EB766CC01408}">
      <text>
        <t>[Threaded comment]
Your version of Excel allows you to read this threaded comment; however, any edits to it will get removed if the file is opened in a newer version of Excel. Learn more: https://go.microsoft.com/fwlink/?linkid=870924
Comment:
    =AND(H$9&gt;=$E11,H$9&lt;=$F11)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<sst xmlns="http://schemas.openxmlformats.org/spreadsheetml/2006/main" count="606" uniqueCount="301">
  <si>
    <t>Tongariro Enterprises Ltd</t>
  </si>
  <si>
    <t>GeT-HTML Project</t>
  </si>
  <si>
    <t>Version:</t>
  </si>
  <si>
    <t>1.01</t>
  </si>
  <si>
    <t>Project Members</t>
  </si>
  <si>
    <t xml:space="preserve">Start Date </t>
  </si>
  <si>
    <t>Position</t>
  </si>
  <si>
    <t>Name</t>
  </si>
  <si>
    <t>Email</t>
  </si>
  <si>
    <t>Phone</t>
  </si>
  <si>
    <t>End Date</t>
  </si>
  <si>
    <t>Client</t>
  </si>
  <si>
    <t>George</t>
  </si>
  <si>
    <t>georget@whitecliffe.ac.nz</t>
  </si>
  <si>
    <t>Client Rep</t>
  </si>
  <si>
    <t>Project Manager/Coordinator</t>
  </si>
  <si>
    <t>Anton</t>
  </si>
  <si>
    <t>akuk211@mywhitecliffe.com</t>
  </si>
  <si>
    <t>Business Analyst</t>
  </si>
  <si>
    <t>Andrea</t>
  </si>
  <si>
    <t>abre201@mywhitecliffe.com</t>
  </si>
  <si>
    <t>Finance</t>
  </si>
  <si>
    <t>Zach</t>
  </si>
  <si>
    <t>ztur211@mywhitecliffe.com</t>
  </si>
  <si>
    <t>021 085 73175</t>
  </si>
  <si>
    <t>UX/UI Designer</t>
  </si>
  <si>
    <t>Crystal</t>
  </si>
  <si>
    <t>ccha201@mywhitecliffe.com</t>
  </si>
  <si>
    <t>DevOps</t>
  </si>
  <si>
    <t>Senior Developer</t>
  </si>
  <si>
    <t>Junior Developer</t>
  </si>
  <si>
    <t>Tester</t>
  </si>
  <si>
    <t>022 475 3994</t>
  </si>
  <si>
    <t>Hours</t>
  </si>
  <si>
    <t>$/h</t>
  </si>
  <si>
    <t>Total</t>
  </si>
  <si>
    <t>Notes</t>
  </si>
  <si>
    <t>Total Budget</t>
  </si>
  <si>
    <t>10h/week</t>
  </si>
  <si>
    <t>10h - only for the handover</t>
  </si>
  <si>
    <t>1h/week</t>
  </si>
  <si>
    <t>60h on an as needed basis</t>
  </si>
  <si>
    <t>1.5h in the last 8 weeks</t>
  </si>
  <si>
    <t>20h/week</t>
  </si>
  <si>
    <t>40h/week from week 7</t>
  </si>
  <si>
    <t>Intermediate Developer</t>
  </si>
  <si>
    <t>15h/week from week 7</t>
  </si>
  <si>
    <t>Testers</t>
  </si>
  <si>
    <t>10h/week from week 14</t>
  </si>
  <si>
    <t>Software</t>
  </si>
  <si>
    <t>Hardware</t>
  </si>
  <si>
    <t>Total Costs</t>
  </si>
  <si>
    <t>Item</t>
  </si>
  <si>
    <t>Price</t>
  </si>
  <si>
    <t>Quantity</t>
  </si>
  <si>
    <t>Total Cost</t>
  </si>
  <si>
    <t>VPN</t>
  </si>
  <si>
    <t>Microsoft 365</t>
  </si>
  <si>
    <t>PC</t>
  </si>
  <si>
    <t>Either new PC or upgrade CPU</t>
  </si>
  <si>
    <t>NAS</t>
  </si>
  <si>
    <t>UPS</t>
  </si>
  <si>
    <t>Low-end/Refurbished Phones</t>
  </si>
  <si>
    <t>High-end Phones</t>
  </si>
  <si>
    <t>No.</t>
  </si>
  <si>
    <t>Risk</t>
  </si>
  <si>
    <t>Likelihood</t>
  </si>
  <si>
    <t xml:space="preserve">Impact </t>
  </si>
  <si>
    <t>Severity</t>
  </si>
  <si>
    <t>Owner</t>
  </si>
  <si>
    <t>Date</t>
  </si>
  <si>
    <t>Mitigation</t>
  </si>
  <si>
    <t>Impact</t>
  </si>
  <si>
    <t>Action</t>
  </si>
  <si>
    <t>Completion</t>
  </si>
  <si>
    <t xml:space="preserve">Date </t>
  </si>
  <si>
    <t>Comments</t>
  </si>
  <si>
    <t>If our budget allocation is incorrect, then there is a risk we can't afford certain things, and the project could remain unfinished until more funding is received</t>
  </si>
  <si>
    <t>Project Manager</t>
  </si>
  <si>
    <t>Keep track of all costs each week and reevaluate budget allocation if unforseen circumstances occur</t>
  </si>
  <si>
    <t>The client does not like the product which is delivered</t>
  </si>
  <si>
    <t>Project Co-ordinator</t>
  </si>
  <si>
    <t>Through using an agile approach, with meetings where the client is present, we will ensure we are on the same page. Decisions from the meeting will be documented to show the client's agreement throughout the development process</t>
  </si>
  <si>
    <t>If one of our staff members leave, then there is a risk that we won't have enough people to cover for the workload, and the project could fail to meet the deadline</t>
  </si>
  <si>
    <t>We will need to cover for their workload until we can bring in someone to take their place. Worst case scenario we can subcontract, outsource somebody</t>
  </si>
  <si>
    <t>The product doesn’t fit the market anymore. It leads to a sudden stop of work</t>
  </si>
  <si>
    <t>At the very beginning of a project, we conduct a discovery phase to learn more about the product, its purpose, and its functions.Our business analysts try to bring proper ideas and advice to clients on how to improve the product and bring more value to the end-users and market. They stay in close touch with Product Owners during the whole development process and help them to find the best solution if needed.</t>
  </si>
  <si>
    <t>If one of our staff members gets sick, then there is a risk that we won't have enough people to cover for the workload, and the project could fail to meet the deadline</t>
  </si>
  <si>
    <t>We will need to cover for their workload until they get better or/and we could plan for temp staff</t>
  </si>
  <si>
    <t>If our estimation for time taken to progress through the project is incorrect, there is a risk we don't get things done on time, and the project could fail to meet the deadline</t>
  </si>
  <si>
    <t>Each week get updates from team on where the project is at, and reevaluate if needed</t>
  </si>
  <si>
    <t>Underscoping the project. Some expectations from the clients may not have been understood in the business analysis phase. The expectation of the client might be for more features than communicated</t>
  </si>
  <si>
    <t>A brief with the scope and out of scope is given to the client. All decisions will be documented well</t>
  </si>
  <si>
    <t>If the control book is not completed by the deadline, there is a risk that the project will be delayed and will fail to meet the deadline</t>
  </si>
  <si>
    <t>Ensure to finish the control book, even if we need to work overtime</t>
  </si>
  <si>
    <t>Lack of leadership of the senior developer among the developers</t>
  </si>
  <si>
    <t>While the senior developer is a highly competent person, she is not the most assertive. The Project Manager will ensure that the senior developer is empowered and coaches her along the way</t>
  </si>
  <si>
    <t>Overlooking the "little" features and details</t>
  </si>
  <si>
    <t>The Project Manager will collect all the little features and requirement. The team will properly assess the story points and they will be added to the planning</t>
  </si>
  <si>
    <t>If there are changes to the scope of the project, there is a risk that our budget is used for nothing and the remaining budget is smaller than necessary</t>
  </si>
  <si>
    <t>If the software developer's computer breaks down, then there is a risk that we can't get any work done, and the project could fail to meet the deadline</t>
  </si>
  <si>
    <t>We will need to find an alternative way to get work done, such as getting a new computer, we will save the progress in github and commit every day</t>
  </si>
  <si>
    <t>If communication between the office and client are delayed, there is a risk this may have repercussions on the rest of the project and cause delays to the end result</t>
  </si>
  <si>
    <t>Delays will be expected, so we will need to work around these delays and plan ahead</t>
  </si>
  <si>
    <t>If during the development there are bugs that impact the project, there is a risk that the project will not work as planned, and will be received poorly by the customers</t>
  </si>
  <si>
    <t>Developer</t>
  </si>
  <si>
    <t>Notify the team on what bugs have been found, and keep track of them, we will use TDD for development</t>
  </si>
  <si>
    <t>If none of our staff members have the skillset needed to complete a particular task, then there is a risk that we can't complete the project</t>
  </si>
  <si>
    <t>Employ someone who is capable of doing the job, enroll employees in training, or outsource the workload</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</si>
  <si>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</si>
  <si>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Get &lt;HTML&gt;</t>
  </si>
  <si>
    <t>Enter Company Name in cell B2.</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</si>
  <si>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</si>
  <si>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</si>
  <si>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</si>
  <si>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</si>
  <si>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</si>
  <si>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</si>
  <si>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</si>
  <si>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</si>
  <si>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</si>
  <si>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</si>
  <si>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</si>
  <si>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</si>
  <si>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Project setup, first designs, planning, documentation</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</si>
  <si>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</si>
  <si>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Budget calculations</t>
  </si>
  <si>
    <t>Andrea Bredl</t>
  </si>
  <si>
    <t>Risk register</t>
  </si>
  <si>
    <t>Andrea Bredl, Zachariah James, Anton Kukharev</t>
  </si>
  <si>
    <t>Logo design</t>
  </si>
  <si>
    <t>Research on competitors</t>
  </si>
  <si>
    <t>Chi Ling Crystal Chan</t>
  </si>
  <si>
    <t>Wireframes</t>
  </si>
  <si>
    <t>Site map</t>
  </si>
  <si>
    <t>Anton Kukharev</t>
  </si>
  <si>
    <t>Color schema</t>
  </si>
  <si>
    <t>Fonts</t>
  </si>
  <si>
    <t>Control book</t>
  </si>
  <si>
    <t>Zachariah James</t>
  </si>
  <si>
    <t>other documentation</t>
  </si>
  <si>
    <t>Zachariah James, Anton Kukharev</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</si>
  <si>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</si>
  <si>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Refining designs, customer approvals</t>
  </si>
  <si>
    <t>Change Register</t>
  </si>
  <si>
    <t>Document register</t>
  </si>
  <si>
    <t>Issues register</t>
  </si>
  <si>
    <t>Sample phase title block</t>
  </si>
  <si>
    <t>Final designs, deployment</t>
  </si>
  <si>
    <t>Sprint 1</t>
  </si>
  <si>
    <t>Sprint 2</t>
  </si>
  <si>
    <t>Sprint 3</t>
  </si>
  <si>
    <t>Sprint 4</t>
  </si>
  <si>
    <t>This is an empty row</t>
  </si>
  <si>
    <t>1.00</t>
  </si>
  <si>
    <t>Issue</t>
  </si>
  <si>
    <t>Description</t>
  </si>
  <si>
    <t>Reported by</t>
  </si>
  <si>
    <t>Assigned to</t>
  </si>
  <si>
    <t>Status</t>
  </si>
  <si>
    <t>Priority</t>
  </si>
  <si>
    <t>Date reported</t>
  </si>
  <si>
    <t>Date resolved</t>
  </si>
  <si>
    <t>Comment</t>
  </si>
  <si>
    <t>Resolution</t>
  </si>
  <si>
    <t>Lesson</t>
  </si>
  <si>
    <t>Sign off</t>
  </si>
  <si>
    <t>Learnt to budget according to the clients needs</t>
  </si>
  <si>
    <t>We calculated the costs of staff and equipment, and the hours required to complete the project</t>
  </si>
  <si>
    <t>Financial Advisor</t>
  </si>
  <si>
    <t>Learnt to operate as a team in an Agile environment</t>
  </si>
  <si>
    <t>We made use of a Kanban board and had regular meetings together on Teams</t>
  </si>
  <si>
    <t>Scrum Master</t>
  </si>
  <si>
    <t>Learnt how to cope with pressure from the client when the scope of the project has changed</t>
  </si>
  <si>
    <t>We reallocated tasks to ensure we meet the new deadline</t>
  </si>
  <si>
    <t>All stakeholders</t>
  </si>
  <si>
    <t xml:space="preserve">Learnt how to work together exclusively online with different schedules </t>
  </si>
  <si>
    <t>We used Teams daily to keep up to date with what was happening</t>
  </si>
  <si>
    <t>Change</t>
  </si>
  <si>
    <t>Reason for Change</t>
  </si>
  <si>
    <t>Logo amended as per clients request</t>
  </si>
  <si>
    <t>Client wanted the lightbulb symbol, as well as the away"HTML" was displayed</t>
  </si>
  <si>
    <t>We updated the initial logo to show &lt;HTML&gt;, with the lightbulb beside it</t>
  </si>
  <si>
    <t xml:space="preserve">Logo changed </t>
  </si>
  <si>
    <t>Wireframe amended as per clients request</t>
  </si>
  <si>
    <t>Client wanted to change the colour of the UI</t>
  </si>
  <si>
    <t>We changed the colour of the UI to a light blue</t>
  </si>
  <si>
    <t>UI changed to light blue</t>
  </si>
  <si>
    <t>Deadline changed to 10 August</t>
  </si>
  <si>
    <t>Client wants to have it ready for Tech Week starting 17 August</t>
  </si>
  <si>
    <t>We have adjusted our Budget and Gantt Chart according to what the client wants</t>
  </si>
  <si>
    <t>Budget increased by $12K</t>
  </si>
  <si>
    <t>1.04</t>
  </si>
  <si>
    <t xml:space="preserve">Name </t>
  </si>
  <si>
    <t>Filed</t>
  </si>
  <si>
    <t>Who</t>
  </si>
  <si>
    <t>Meeting Minutes May 23</t>
  </si>
  <si>
    <t>v1.00</t>
  </si>
  <si>
    <t>Meeting Minutes May 28</t>
  </si>
  <si>
    <t>Meeting Minutes June 3</t>
  </si>
  <si>
    <t>Main Sheet</t>
  </si>
  <si>
    <t>Budget</t>
  </si>
  <si>
    <t>Gantt Chart</t>
  </si>
  <si>
    <t>Risk Register</t>
  </si>
  <si>
    <t>Documents Register</t>
  </si>
  <si>
    <t>Meeting Minutes June 10</t>
  </si>
  <si>
    <t>Meeting Minutes June 16</t>
  </si>
  <si>
    <t>Meeting Minutes June 23</t>
  </si>
  <si>
    <t>Meeting Minutes June 27</t>
  </si>
  <si>
    <t>v1.01</t>
  </si>
  <si>
    <t>impact</t>
  </si>
  <si>
    <t>very low</t>
  </si>
  <si>
    <t xml:space="preserve">low </t>
  </si>
  <si>
    <t>medium</t>
  </si>
  <si>
    <t>high</t>
  </si>
  <si>
    <t>very high</t>
  </si>
  <si>
    <t>likelihood</t>
  </si>
  <si>
    <t>low</t>
  </si>
  <si>
    <t>Example for writing a Risk Statement</t>
  </si>
  <si>
    <r>
      <t xml:space="preserve">"If </t>
    </r>
    <r>
      <rPr>
        <sz val="11"/>
        <color rgb="FF0070C0"/>
        <rFont val="Calibri"/>
        <family val="2"/>
        <scheme val="minor"/>
      </rPr>
      <t>&lt;event X&gt;</t>
    </r>
    <r>
      <rPr>
        <sz val="11"/>
        <color theme="1"/>
        <rFont val="Calibri"/>
        <family val="2"/>
        <scheme val="minor"/>
      </rPr>
      <t xml:space="preserve"> happens then there is a risk </t>
    </r>
    <r>
      <rPr>
        <sz val="11"/>
        <color rgb="FF7030A0"/>
        <rFont val="Calibri"/>
        <family val="2"/>
        <scheme val="minor"/>
      </rPr>
      <t>&lt;consequence&gt;</t>
    </r>
    <r>
      <rPr>
        <sz val="11"/>
        <color theme="1"/>
        <rFont val="Calibri"/>
        <family val="2"/>
        <scheme val="minor"/>
      </rPr>
      <t xml:space="preserve"> that the project could be impacted in</t>
    </r>
    <r>
      <rPr>
        <sz val="11"/>
        <color theme="5" tint="-0.249977111117893"/>
        <rFont val="Calibri"/>
        <family val="2"/>
        <scheme val="minor"/>
      </rPr>
      <t xml:space="preserve"> &lt;Y way&gt;</t>
    </r>
    <r>
      <rPr>
        <sz val="11"/>
        <rFont val="Calibri"/>
        <family val="2"/>
        <scheme val="minor"/>
      </rPr>
      <t>"</t>
    </r>
  </si>
  <si>
    <t xml:space="preserve">if [EVENT] </t>
  </si>
  <si>
    <t>the new servers are not delivered by 10th February, then there is a risk that the</t>
  </si>
  <si>
    <t xml:space="preserve">[CONSEQUENCE] </t>
  </si>
  <si>
    <t xml:space="preserve">commissioning engineers will not be able to start on the 11th and so there could be a </t>
  </si>
  <si>
    <t xml:space="preserve">[IMPACT] </t>
  </si>
  <si>
    <t>delay to the project timeline</t>
  </si>
  <si>
    <t>Meet up with client for 3-4 times , between 1 to 2/h each time</t>
  </si>
  <si>
    <t xml:space="preserve">Second Option: </t>
  </si>
  <si>
    <t>Only up to the click dummy, not actual app</t>
  </si>
  <si>
    <t>10h - total project planning time</t>
  </si>
  <si>
    <t>Full Project spend time</t>
  </si>
  <si>
    <t>80h - Design to end product</t>
  </si>
  <si>
    <t>License</t>
  </si>
  <si>
    <t>1.02</t>
  </si>
  <si>
    <t>40h/week</t>
  </si>
  <si>
    <t>Intermediate Developer x 3</t>
  </si>
  <si>
    <t>15h/week</t>
  </si>
  <si>
    <t xml:space="preserve">10h/week </t>
  </si>
  <si>
    <t>Delivery Timeline</t>
  </si>
  <si>
    <t>PDF/PS -  Project 1st Draft</t>
  </si>
  <si>
    <t>Figma( Full design Broad) -  Project 2st Draft</t>
  </si>
  <si>
    <t>Figma( Interaction Prototype)</t>
  </si>
  <si>
    <t>Refinement(Final delivery)</t>
  </si>
  <si>
    <t>Interactive Prototype</t>
  </si>
  <si>
    <t xml:space="preserve">Final Design </t>
  </si>
  <si>
    <t>Tech Week</t>
  </si>
  <si>
    <t>Task No.</t>
  </si>
  <si>
    <t>Start Date</t>
  </si>
  <si>
    <t>Start on day</t>
  </si>
  <si>
    <t>Duration</t>
  </si>
  <si>
    <t>&lt;-- NOTE: Need to enter data for gantt chart here</t>
  </si>
  <si>
    <t>Control Book</t>
  </si>
  <si>
    <t>17</t>
  </si>
  <si>
    <t>Start on day &amp; Duration columns are filled in automatically and are used for the chart to display correctly</t>
  </si>
  <si>
    <t>Logo Design</t>
  </si>
  <si>
    <t>Research on stack</t>
  </si>
  <si>
    <t>Development/Testing</t>
  </si>
  <si>
    <t>Final Testing</t>
  </si>
  <si>
    <t>User Testing</t>
  </si>
  <si>
    <t>Final adjustments/testing</t>
  </si>
  <si>
    <t>Deployment</t>
  </si>
  <si>
    <t>Insert new rows ABOVE this one</t>
  </si>
  <si>
    <t>This row marks the end of the Project Schedule. DO NOT enter anything in this row. 
Insert new rows ABOVE this one to continue building out your Project Schedule.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</si>
  <si>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</si>
  <si>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</si>
  <si>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</si>
  <si>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</si>
  <si>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Do not delete this row. This row is hidden to preserve a formula that is used to highlight the current day within the project schedule. </t>
  </si>
  <si>
    <t>DAYS</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</si>
  <si>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</si>
  <si>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Display Week:</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</si>
  <si>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</si>
  <si>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</si>
  <si>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Andrea Bredl, Zachariah James, Anton Kukharev, Chi Ling Crystal Chan</t>
  </si>
  <si>
    <t>Production</t>
  </si>
  <si>
    <t>Refinement</t>
  </si>
  <si>
    <t>Phase 3 - Final designs, deployment</t>
  </si>
  <si>
    <t>Task 5 : Issues register</t>
  </si>
  <si>
    <t>Task 4 : Document register</t>
  </si>
  <si>
    <t>Task 3 : Change Register</t>
  </si>
  <si>
    <t>Task 2 : Control Book</t>
  </si>
  <si>
    <t>Task 1 : Risk register</t>
  </si>
  <si>
    <t>Phase 2 - Refining designs, customer approvals</t>
  </si>
  <si>
    <t>Task 11 : other documentation</t>
  </si>
  <si>
    <t>Task 10 : Control Book</t>
  </si>
  <si>
    <t>Task 9 : Fonts</t>
  </si>
  <si>
    <t>Task 8 : Color schema</t>
  </si>
  <si>
    <t>Task 7 : Site map</t>
  </si>
  <si>
    <t>Task 6 : Wireframes</t>
  </si>
  <si>
    <t>Task 5 : Research on competitors</t>
  </si>
  <si>
    <t>Task 4 : Logo design</t>
  </si>
  <si>
    <t>Task 3 : Risk register</t>
  </si>
  <si>
    <t>Task 2 : Budget calculations2</t>
  </si>
  <si>
    <t>Task 1 : Budget calculations</t>
  </si>
  <si>
    <t>Phase 1 - Project setup, first designs, planning, documentation</t>
  </si>
  <si>
    <t>By Aux Team</t>
  </si>
  <si>
    <t xml:space="preserve">Get &lt;HTML&gt; </t>
  </si>
  <si>
    <t>022 0876050</t>
  </si>
  <si>
    <t>021 708488</t>
  </si>
  <si>
    <t>v1.02</t>
  </si>
  <si>
    <t>Lessons Learned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</si>
</sst>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64" formatCode="&quot;$&quot;#,##0.00"/>
    <numFmt numFmtId="165" formatCode="[$-409]d\-mmm\-yy;@"/>
    <numFmt numFmtId="166" formatCode="m/d/yy;@"/>
    <numFmt numFmtId="167" formatCode="d"/>
    <numFmt numFmtId="168" formatCode="mmm\ d\,\ yyyy"/>
    <numFmt numFmtId="169" formatCode="ddd\,\ m/d/yyyy"/>
  </numFmts>
  <fonts count="47" x14ac:knownFonts="1">
    <font>
      <sz val="11"/>
      <color theme="1"/>
      <name val="Calibri"/>
      <family val="2"/>
      <scheme val="minor"/>
    </font>
    <font>
      <sz val="10"/>
      <color rgb="FF000000"/>
      <name val="Calibri"/>
      <charset val="1"/>
    </font>
    <font>
      <sz val="10"/>
      <color theme="1"/>
      <name val="Calibri"/>
      <charset val="1"/>
    </font>
    <font>
      <sz val="11"/>
      <color rgb="FF0070C0"/>
      <name val="Calibri"/>
      <family val="2"/>
      <scheme val="minor"/>
    </font>
    <font>
      <sz val="11"/>
      <color rgb="FF7030A0"/>
      <name val="Calibri"/>
      <family val="2"/>
      <scheme val="minor"/>
    </font>
    <font>
      <sz val="11"/>
      <color theme="5" tint="-0.249977111117893"/>
      <name val="Calibri"/>
      <family val="2"/>
      <scheme val="minor"/>
    </font>
    <font>
      <sz val="1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Light"/>
      <family val="2"/>
      <scheme val="major"/>
    </font>
    <font>
      <b/>
      <sz val="11"/>
      <color rgb="FF000000"/>
      <name val="Calibri"/>
      <family val="2"/>
    </font>
    <font>
      <b/>
      <sz val="11"/>
      <color theme="1"/>
      <name val="Calibri"/>
      <family val="2"/>
    </font>
    <font>
      <sz val="11"/>
      <color theme="1"/>
      <name val="Calibri"/>
      <family val="2"/>
    </font>
    <font>
      <sz val="11"/>
      <color rgb="FF000000"/>
      <name val="Calibri"/>
      <family val="2"/>
    </font>
    <font>
      <sz val="11"/>
      <color theme="1"/>
      <name val="Calibri"/>
    </font>
    <font>
      <sz val="11"/>
      <color theme="1"/>
      <name val="Calibri Light"/>
      <family val="2"/>
      <scheme val="major"/>
    </font>
    <font>
      <sz val="10"/>
      <color rgb="FFFFFFFF"/>
      <name val="Calibri"/>
      <charset val="1"/>
    </font>
    <font>
      <b/>
      <sz val="24"/>
      <color rgb="FF595959"/>
      <name val="Calibri"/>
      <charset val="1"/>
    </font>
    <font>
      <sz val="13.5"/>
      <color rgb="FF000000"/>
      <name val="Calibri"/>
      <charset val="1"/>
    </font>
    <font>
      <b/>
      <sz val="10"/>
      <color rgb="FFFFFFFF"/>
      <name val="Calibri"/>
      <charset val="1"/>
    </font>
    <font>
      <sz val="10"/>
      <color theme="1"/>
      <name val="Calibri"/>
      <family val="2"/>
      <scheme val="minor"/>
    </font>
    <font>
      <b/>
      <sz val="10"/>
      <color rgb="FFFFFFFF"/>
      <name val="Calibri"/>
      <family val="2"/>
      <scheme val="minor"/>
    </font>
    <font>
      <sz val="11"/>
      <color theme="0"/>
      <name val="Calibri"/>
      <scheme val="minor"/>
    </font>
    <font>
      <b/>
      <sz val="12"/>
      <color rgb="FF000000"/>
      <name val="Calibri"/>
      <charset val="1"/>
    </font>
    <font>
      <sz val="11"/>
      <color theme="0"/>
      <name val="Calibri"/>
      <family val="2"/>
      <scheme val="minor"/>
    </font>
    <font>
      <b/>
      <sz val="12"/>
      <color theme="1"/>
      <name val="Calibri Light"/>
      <scheme val="major"/>
    </font>
    <font>
      <sz val="11"/>
      <color theme="1"/>
      <name val="Calibri Light"/>
      <scheme val="major"/>
    </font>
    <font>
      <sz val="11"/>
      <color rgb="FF000000"/>
      <name val="Calibri"/>
    </font>
    <font>
      <sz val="11"/>
      <color rgb="FFFF0000"/>
      <name val="Calibri"/>
      <family val="2"/>
      <scheme val="minor"/>
    </font>
    <font>
      <sz val="10"/>
      <color rgb="FF000000"/>
      <name val="Calibri"/>
      <family val="2"/>
    </font>
    <font>
      <sz val="10"/>
      <color theme="1"/>
      <name val="Calibri"/>
      <family val="2"/>
    </font>
    <font>
      <sz val="11"/>
      <color theme="1"/>
      <name val="Calibri"/>
      <family val="2"/>
      <scheme val="minor"/>
    </font>
    <font>
      <u/>
      <sz val="11"/>
      <color indexed="12"/>
      <name val="Arial"/>
      <family val="2"/>
    </font>
    <font>
      <sz val="10"/>
      <color theme="1" tint="0.499984740745262"/>
      <name val="Arial"/>
      <family val="2"/>
    </font>
    <font>
      <b/>
      <sz val="11"/>
      <color theme="1" tint="0.499984740745262"/>
      <name val="Calibri"/>
      <family val="2"/>
      <scheme val="minor"/>
    </font>
    <font>
      <sz val="10"/>
      <color theme="1" tint="0.499984740745262"/>
      <name val="Calibri"/>
      <family val="2"/>
      <scheme val="minor"/>
    </font>
    <font>
      <i/>
      <sz val="9"/>
      <color theme="1"/>
      <name val="Calibri"/>
      <family val="2"/>
      <scheme val="minor"/>
    </font>
    <font>
      <sz val="8"/>
      <color theme="0"/>
      <name val="Calibri"/>
      <family val="2"/>
      <scheme val="minor"/>
    </font>
    <font>
      <b/>
      <sz val="9"/>
      <color theme="0"/>
      <name val="Calibri"/>
      <family val="2"/>
      <scheme val="minor"/>
    </font>
    <font>
      <sz val="9"/>
      <name val="Calibri"/>
      <family val="2"/>
      <scheme val="minor"/>
    </font>
    <font>
      <sz val="14"/>
      <color theme="1"/>
      <name val="Calibri"/>
      <family val="2"/>
      <scheme val="minor"/>
    </font>
    <font>
      <sz val="10"/>
      <name val="Arial"/>
      <family val="2"/>
    </font>
    <font>
      <b/>
      <sz val="11"/>
      <name val="Calibri"/>
      <family val="2"/>
      <scheme val="minor"/>
    </font>
    <font>
      <sz val="10"/>
      <name val="Calibri"/>
      <family val="2"/>
      <scheme val="minor"/>
    </font>
    <font>
      <b/>
      <sz val="20"/>
      <color theme="4" tint="-0.249977111117893"/>
      <name val="Calibri Light"/>
      <family val="2"/>
      <scheme val="major"/>
    </font>
    <font>
      <b/>
      <sz val="22"/>
      <color theme="1" tint="0.34998626667073579"/>
      <name val="Calibri Light"/>
      <family val="2"/>
      <scheme val="major"/>
    </font>
  </fonts>
  <fills count="2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B9CDE5"/>
        <bgColor indexed="64"/>
      </patternFill>
    </fill>
    <fill>
      <patternFill patternType="solid">
        <fgColor rgb="FFDCE6F2"/>
        <bgColor indexed="64"/>
      </patternFill>
    </fill>
    <fill>
      <patternFill patternType="solid">
        <fgColor rgb="FFE6B9B8"/>
        <bgColor indexed="64"/>
      </patternFill>
    </fill>
    <fill>
      <patternFill patternType="solid">
        <fgColor rgb="FFF2DCDB"/>
        <bgColor indexed="64"/>
      </patternFill>
    </fill>
    <fill>
      <patternFill patternType="solid">
        <fgColor rgb="FFD7E4BD"/>
        <bgColor indexed="64"/>
      </patternFill>
    </fill>
    <fill>
      <patternFill patternType="solid">
        <fgColor rgb="FFEBF1DE"/>
        <bgColor indexed="64"/>
      </patternFill>
    </fill>
    <fill>
      <patternFill patternType="solid">
        <fgColor rgb="FF808080"/>
        <bgColor indexed="64"/>
      </patternFill>
    </fill>
    <fill>
      <patternFill patternType="solid">
        <fgColor rgb="FFD9D9D9"/>
        <bgColor indexed="64"/>
      </patternFill>
    </fill>
    <fill>
      <patternFill patternType="solid">
        <fgColor theme="6"/>
      </patternFill>
    </fill>
    <fill>
      <patternFill patternType="solid">
        <fgColor rgb="FFFFC00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14999847407452621"/>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rgb="FFD9D9D9"/>
      </top>
      <bottom style="thick">
        <color rgb="FFD9D9D9"/>
      </bottom>
      <diagonal/>
    </border>
    <border>
      <left style="medium">
        <color rgb="FF000000"/>
      </left>
      <right/>
      <top style="medium">
        <color rgb="FF000000"/>
      </top>
      <bottom/>
      <diagonal/>
    </border>
    <border>
      <left/>
      <right/>
      <top style="medium">
        <color rgb="FF000000"/>
      </top>
      <bottom/>
      <diagonal/>
    </border>
    <border>
      <left style="medium">
        <color rgb="FF000000"/>
      </left>
      <right/>
      <top style="thick">
        <color rgb="FFD9D9D9"/>
      </top>
      <bottom style="thick">
        <color rgb="FFD9D9D9"/>
      </bottom>
      <diagonal/>
    </border>
    <border>
      <left/>
      <right style="medium">
        <color rgb="FF000000"/>
      </right>
      <top/>
      <bottom/>
      <diagonal/>
    </border>
    <border>
      <left style="medium">
        <color rgb="FF000000"/>
      </left>
      <right/>
      <top style="thick">
        <color rgb="FFD9D9D9"/>
      </top>
      <bottom style="medium">
        <color rgb="FF000000"/>
      </bottom>
      <diagonal/>
    </border>
    <border>
      <left/>
      <right/>
      <top style="thick">
        <color rgb="FFD9D9D9"/>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right style="medium">
        <color rgb="FF000000"/>
      </right>
      <top/>
      <bottom style="medium">
        <color indexed="64"/>
      </bottom>
      <diagonal/>
    </border>
    <border>
      <left/>
      <right/>
      <top/>
      <bottom style="medium">
        <color indexed="64"/>
      </bottom>
      <diagonal/>
    </border>
    <border>
      <left style="medium">
        <color rgb="FF000000"/>
      </left>
      <right/>
      <top style="thick">
        <color rgb="FFD9D9D9"/>
      </top>
      <bottom/>
      <diagonal/>
    </border>
    <border>
      <left/>
      <right/>
      <top style="thick">
        <color rgb="FFD9D9D9"/>
      </top>
      <bottom/>
      <diagonal/>
    </border>
    <border>
      <left style="medium">
        <color rgb="FF000000"/>
      </left>
      <right/>
      <top style="thick">
        <color rgb="FFD9D9D9"/>
      </top>
      <bottom style="medium">
        <color indexed="64"/>
      </bottom>
      <diagonal/>
    </border>
    <border>
      <left/>
      <right/>
      <top style="thick">
        <color rgb="FFD9D9D9"/>
      </top>
      <bottom style="medium">
        <color indexed="64"/>
      </bottom>
      <diagonal/>
    </border>
    <border>
      <left/>
      <right style="medium">
        <color rgb="FF000000"/>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bottom style="medium">
        <color theme="0" tint="-0.14996795556505021"/>
      </bottom>
      <diagonal/>
    </border>
    <border>
      <left/>
      <right/>
      <top style="thin">
        <color theme="0" tint="-0.34998626667073579"/>
      </top>
      <bottom/>
      <diagonal/>
    </border>
    <border>
      <left/>
      <right style="thin">
        <color theme="0" tint="-0.34998626667073579"/>
      </right>
      <top/>
      <bottom/>
      <diagonal/>
    </border>
    <border>
      <left style="thin">
        <color theme="0" tint="-0.34998626667073579"/>
      </left>
      <right/>
      <top/>
      <bottom/>
      <diagonal/>
    </border>
    <border>
      <left/>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4">
    <xf numFmtId="0" fontId="0" fillId="0" borderId="0"/>
    <xf numFmtId="0" fontId="8" fillId="0" borderId="0" applyNumberFormat="0" applyFill="0" applyBorder="0" applyAlignment="0" applyProtection="0"/>
    <xf numFmtId="0" fontId="23" fillId="15" borderId="0" applyNumberFormat="0" applyBorder="0" applyAlignment="0" applyProtection="0"/>
    <xf numFmtId="9" fontId="32" fillId="0" borderId="0" applyFont="0" applyFill="0" applyBorder="0" applyAlignment="0" applyProtection="0"/>
    <xf numFmtId="0" fontId="25" fillId="0" borderId="0"/>
    <xf numFmtId="0" fontId="33" fillId="0" borderId="0" applyNumberFormat="0" applyFill="0" applyBorder="0" applyAlignment="0" applyProtection="0">
      <alignment vertical="top"/>
      <protection locked="0"/>
    </xf>
    <xf numFmtId="166" fontId="32" fillId="0" borderId="40" applyFill="0">
      <alignment horizontal="center" vertical="center"/>
    </xf>
    <xf numFmtId="0" fontId="32" fillId="0" borderId="40" applyFill="0">
      <alignment horizontal="center" vertical="center"/>
    </xf>
    <xf numFmtId="0" fontId="32" fillId="0" borderId="40" applyFill="0">
      <alignment horizontal="left" vertical="center" indent="2"/>
    </xf>
    <xf numFmtId="0" fontId="32" fillId="0" borderId="0" applyNumberFormat="0" applyFill="0" applyProtection="0">
      <alignment horizontal="right" indent="1"/>
    </xf>
    <xf numFmtId="169" fontId="32" fillId="0" borderId="48">
      <alignment horizontal="center" vertical="center"/>
    </xf>
    <xf numFmtId="0" fontId="41" fillId="0" borderId="0" applyNumberFormat="0" applyFill="0" applyProtection="0">
      <alignment vertical="top"/>
    </xf>
    <xf numFmtId="0" fontId="41" fillId="0" borderId="0" applyNumberFormat="0" applyFill="0" applyAlignment="0" applyProtection="0"/>
    <xf numFmtId="0" fontId="46" fillId="0" borderId="0" applyNumberFormat="0" applyFill="0" applyBorder="0" applyAlignment="0" applyProtection="0"/>
  </cellStyleXfs>
  <cellXfs count="248">
    <xf numFmtId="0" fontId="0" fillId="0" borderId="0" xfId="0"/>
    <xf numFmtId="0" fontId="1" fillId="0" borderId="0" xfId="0" applyFont="1"/>
    <xf numFmtId="0" fontId="2" fillId="0" borderId="0" xfId="0" applyFont="1"/>
    <xf numFmtId="0" fontId="0" fillId="0" borderId="1" xfId="0" applyBorder="1"/>
    <xf numFmtId="0" fontId="0" fillId="2" borderId="0" xfId="0" applyFill="1"/>
    <xf numFmtId="0" fontId="0" fillId="3" borderId="0" xfId="0" applyFill="1"/>
    <xf numFmtId="0" fontId="0" fillId="4" borderId="0" xfId="0" applyFill="1"/>
    <xf numFmtId="0" fontId="3" fillId="0" borderId="0" xfId="0" applyFont="1"/>
    <xf numFmtId="0" fontId="4" fillId="0" borderId="0" xfId="0" applyFont="1"/>
    <xf numFmtId="0" fontId="5" fillId="0" borderId="0" xfId="0" applyFont="1"/>
    <xf numFmtId="0" fontId="0" fillId="0" borderId="1" xfId="0" applyBorder="1" applyAlignment="1">
      <alignment wrapText="1"/>
    </xf>
    <xf numFmtId="0" fontId="0" fillId="3" borderId="1" xfId="0" applyFill="1" applyBorder="1"/>
    <xf numFmtId="0" fontId="0" fillId="2" borderId="1" xfId="0" applyFill="1" applyBorder="1"/>
    <xf numFmtId="0" fontId="0" fillId="6" borderId="1" xfId="0" applyFill="1" applyBorder="1"/>
    <xf numFmtId="16" fontId="0" fillId="0" borderId="1" xfId="0" applyNumberFormat="1" applyBorder="1"/>
    <xf numFmtId="0" fontId="0" fillId="0" borderId="0" xfId="0" applyAlignment="1">
      <alignment wrapText="1"/>
    </xf>
    <xf numFmtId="0" fontId="7" fillId="0" borderId="1" xfId="0" applyFont="1" applyBorder="1"/>
    <xf numFmtId="0" fontId="7" fillId="0" borderId="1" xfId="0" applyFont="1" applyBorder="1" applyAlignment="1">
      <alignment horizontal="left" vertical="top" wrapText="1"/>
    </xf>
    <xf numFmtId="15" fontId="0" fillId="0" borderId="0" xfId="0" applyNumberFormat="1"/>
    <xf numFmtId="49" fontId="0" fillId="0" borderId="0" xfId="0" applyNumberFormat="1"/>
    <xf numFmtId="0" fontId="7" fillId="0" borderId="0" xfId="0" applyFont="1"/>
    <xf numFmtId="0" fontId="0" fillId="0" borderId="0" xfId="0" applyAlignment="1">
      <alignment vertical="center"/>
    </xf>
    <xf numFmtId="0" fontId="7" fillId="0" borderId="0" xfId="0" applyFont="1" applyAlignment="1">
      <alignment vertical="center"/>
    </xf>
    <xf numFmtId="16" fontId="0" fillId="0" borderId="1" xfId="0" applyNumberFormat="1" applyBorder="1" applyAlignment="1">
      <alignment wrapText="1"/>
    </xf>
    <xf numFmtId="0" fontId="12" fillId="0" borderId="1" xfId="0" applyFont="1" applyBorder="1"/>
    <xf numFmtId="15" fontId="13" fillId="0" borderId="1" xfId="0" applyNumberFormat="1" applyFont="1" applyBorder="1"/>
    <xf numFmtId="0" fontId="11" fillId="0" borderId="1" xfId="0" applyFont="1" applyBorder="1"/>
    <xf numFmtId="0" fontId="14" fillId="0" borderId="1" xfId="0" applyFont="1" applyBorder="1"/>
    <xf numFmtId="0" fontId="13" fillId="0" borderId="1" xfId="0" applyFont="1" applyBorder="1"/>
    <xf numFmtId="0" fontId="8" fillId="0" borderId="1" xfId="1" applyBorder="1"/>
    <xf numFmtId="0" fontId="0" fillId="0" borderId="3" xfId="0" applyBorder="1"/>
    <xf numFmtId="0" fontId="7" fillId="0" borderId="0" xfId="0" applyFont="1" applyAlignment="1">
      <alignment wrapText="1"/>
    </xf>
    <xf numFmtId="6" fontId="0" fillId="0" borderId="0" xfId="0" applyNumberFormat="1"/>
    <xf numFmtId="0" fontId="14" fillId="0" borderId="3" xfId="0" applyFont="1" applyBorder="1"/>
    <xf numFmtId="0" fontId="0" fillId="0" borderId="4" xfId="0" applyBorder="1"/>
    <xf numFmtId="164" fontId="0" fillId="0" borderId="4" xfId="0" applyNumberFormat="1" applyBorder="1"/>
    <xf numFmtId="164" fontId="0" fillId="0" borderId="1" xfId="0" applyNumberFormat="1" applyBorder="1"/>
    <xf numFmtId="0" fontId="10" fillId="0" borderId="0" xfId="0" applyFont="1" applyAlignment="1">
      <alignment vertical="center"/>
    </xf>
    <xf numFmtId="0" fontId="7" fillId="0" borderId="3" xfId="0" applyFont="1" applyBorder="1"/>
    <xf numFmtId="0" fontId="7" fillId="0" borderId="4" xfId="0" applyFont="1" applyBorder="1"/>
    <xf numFmtId="164" fontId="7" fillId="0" borderId="1" xfId="0" applyNumberFormat="1" applyFont="1" applyBorder="1"/>
    <xf numFmtId="0" fontId="15" fillId="0" borderId="1" xfId="0" applyFont="1" applyBorder="1"/>
    <xf numFmtId="1" fontId="14" fillId="0" borderId="1" xfId="0" applyNumberFormat="1" applyFont="1" applyBorder="1" applyAlignment="1">
      <alignment horizontal="left"/>
    </xf>
    <xf numFmtId="0" fontId="13" fillId="0" borderId="1" xfId="0" applyFont="1" applyBorder="1" applyAlignment="1">
      <alignment horizontal="left"/>
    </xf>
    <xf numFmtId="0" fontId="10" fillId="5" borderId="0" xfId="0" applyFont="1" applyFill="1" applyAlignment="1">
      <alignment vertical="center"/>
    </xf>
    <xf numFmtId="0" fontId="16" fillId="5" borderId="0" xfId="0" applyFont="1" applyFill="1" applyAlignment="1">
      <alignment horizontal="right" vertical="center"/>
    </xf>
    <xf numFmtId="0" fontId="16" fillId="5" borderId="0" xfId="0" applyFont="1" applyFill="1" applyAlignment="1">
      <alignment horizontal="left" vertical="center"/>
    </xf>
    <xf numFmtId="0" fontId="16" fillId="5" borderId="0" xfId="0" quotePrefix="1" applyFont="1" applyFill="1" applyAlignment="1">
      <alignment horizontal="left" vertical="center"/>
    </xf>
    <xf numFmtId="14" fontId="0" fillId="0" borderId="1" xfId="0" applyNumberFormat="1" applyBorder="1"/>
    <xf numFmtId="14" fontId="0" fillId="0" borderId="0" xfId="0" applyNumberFormat="1"/>
    <xf numFmtId="14" fontId="0" fillId="6" borderId="1" xfId="0" applyNumberFormat="1" applyFill="1" applyBorder="1"/>
    <xf numFmtId="0" fontId="17" fillId="0" borderId="0" xfId="0" applyFont="1" applyAlignment="1">
      <alignment horizontal="left" vertical="center" wrapText="1"/>
    </xf>
    <xf numFmtId="0" fontId="18"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left" vertical="center"/>
    </xf>
    <xf numFmtId="0" fontId="17" fillId="0" borderId="0" xfId="0" applyFont="1" applyAlignment="1">
      <alignment horizontal="left" vertical="center"/>
    </xf>
    <xf numFmtId="0" fontId="19" fillId="0" borderId="0" xfId="0" applyFont="1" applyAlignment="1">
      <alignment horizontal="left" vertical="center"/>
    </xf>
    <xf numFmtId="0" fontId="2" fillId="7" borderId="8" xfId="0" applyFont="1" applyFill="1" applyBorder="1" applyAlignment="1">
      <alignment horizontal="left" vertical="center"/>
    </xf>
    <xf numFmtId="0" fontId="2" fillId="0" borderId="8" xfId="0" applyFont="1" applyBorder="1" applyAlignment="1">
      <alignment horizontal="left" vertical="center"/>
    </xf>
    <xf numFmtId="9" fontId="2" fillId="8" borderId="8" xfId="0" applyNumberFormat="1" applyFont="1" applyFill="1" applyBorder="1" applyAlignment="1">
      <alignment horizontal="left" vertical="center"/>
    </xf>
    <xf numFmtId="165" fontId="1" fillId="8" borderId="8" xfId="0" applyNumberFormat="1" applyFont="1" applyFill="1" applyBorder="1" applyAlignment="1">
      <alignment horizontal="left" vertical="center"/>
    </xf>
    <xf numFmtId="0" fontId="2" fillId="9" borderId="8" xfId="0" applyFont="1" applyFill="1" applyBorder="1" applyAlignment="1">
      <alignment horizontal="left" vertical="center"/>
    </xf>
    <xf numFmtId="165" fontId="2" fillId="9" borderId="8" xfId="0" applyNumberFormat="1" applyFont="1" applyFill="1" applyBorder="1" applyAlignment="1">
      <alignment horizontal="left" vertical="center"/>
    </xf>
    <xf numFmtId="0" fontId="2" fillId="10" borderId="8" xfId="0" applyFont="1" applyFill="1" applyBorder="1" applyAlignment="1">
      <alignment horizontal="left" vertical="center"/>
    </xf>
    <xf numFmtId="9" fontId="2" fillId="10" borderId="8" xfId="0" applyNumberFormat="1" applyFont="1" applyFill="1" applyBorder="1" applyAlignment="1">
      <alignment horizontal="left" vertical="center"/>
    </xf>
    <xf numFmtId="165" fontId="1" fillId="10" borderId="8" xfId="0" applyNumberFormat="1" applyFont="1" applyFill="1" applyBorder="1" applyAlignment="1">
      <alignment horizontal="left" vertical="center"/>
    </xf>
    <xf numFmtId="0" fontId="2" fillId="11" borderId="8" xfId="0" applyFont="1" applyFill="1" applyBorder="1" applyAlignment="1">
      <alignment horizontal="left" vertical="center"/>
    </xf>
    <xf numFmtId="165" fontId="2" fillId="11" borderId="8" xfId="0" applyNumberFormat="1" applyFont="1" applyFill="1" applyBorder="1" applyAlignment="1">
      <alignment horizontal="left" vertical="center"/>
    </xf>
    <xf numFmtId="0" fontId="2" fillId="12" borderId="8" xfId="0" applyFont="1" applyFill="1" applyBorder="1" applyAlignment="1">
      <alignment horizontal="left" vertical="center"/>
    </xf>
    <xf numFmtId="165" fontId="1" fillId="12" borderId="8" xfId="0" applyNumberFormat="1" applyFont="1" applyFill="1" applyBorder="1" applyAlignment="1">
      <alignment horizontal="left" vertical="center"/>
    </xf>
    <xf numFmtId="0" fontId="20" fillId="13" borderId="9" xfId="0" applyFont="1" applyFill="1" applyBorder="1" applyAlignment="1">
      <alignment horizontal="left" vertical="center" indent="1"/>
    </xf>
    <xf numFmtId="0" fontId="20" fillId="13" borderId="10" xfId="0" applyFont="1" applyFill="1" applyBorder="1" applyAlignment="1">
      <alignment horizontal="left" vertical="center" wrapText="1" indent="1"/>
    </xf>
    <xf numFmtId="0" fontId="20" fillId="13" borderId="10" xfId="0" applyFont="1" applyFill="1" applyBorder="1" applyAlignment="1">
      <alignment horizontal="left" vertical="center"/>
    </xf>
    <xf numFmtId="0" fontId="20" fillId="13" borderId="10" xfId="0" applyFont="1" applyFill="1" applyBorder="1" applyAlignment="1">
      <alignment horizontal="left" vertical="center" indent="1"/>
    </xf>
    <xf numFmtId="0" fontId="0" fillId="0" borderId="12" xfId="0" applyBorder="1" applyAlignment="1">
      <alignment horizontal="left" vertical="center"/>
    </xf>
    <xf numFmtId="0" fontId="1" fillId="8" borderId="11" xfId="0" applyFont="1" applyFill="1" applyBorder="1" applyAlignment="1">
      <alignment horizontal="left" vertical="center" indent="1"/>
    </xf>
    <xf numFmtId="0" fontId="1" fillId="10" borderId="11" xfId="0" applyFont="1" applyFill="1" applyBorder="1" applyAlignment="1">
      <alignment horizontal="left" vertical="center" indent="1"/>
    </xf>
    <xf numFmtId="0" fontId="1" fillId="12" borderId="11" xfId="0" applyFont="1" applyFill="1" applyBorder="1" applyAlignment="1">
      <alignment horizontal="left" vertical="center" indent="1"/>
    </xf>
    <xf numFmtId="0" fontId="2" fillId="0" borderId="13" xfId="0" applyFont="1" applyBorder="1" applyAlignment="1">
      <alignment horizontal="left" vertical="center" indent="1"/>
    </xf>
    <xf numFmtId="0" fontId="2" fillId="0" borderId="14" xfId="0" applyFont="1"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2" fillId="8" borderId="8" xfId="0" applyFont="1" applyFill="1" applyBorder="1" applyAlignment="1">
      <alignment horizontal="left" vertical="center" indent="1"/>
    </xf>
    <xf numFmtId="0" fontId="2" fillId="8" borderId="8" xfId="0" applyFont="1" applyFill="1" applyBorder="1" applyAlignment="1">
      <alignment horizontal="left" vertical="center" wrapText="1" indent="1"/>
    </xf>
    <xf numFmtId="0" fontId="2" fillId="9" borderId="8" xfId="0" applyFont="1" applyFill="1" applyBorder="1" applyAlignment="1">
      <alignment horizontal="left" vertical="center" indent="1"/>
    </xf>
    <xf numFmtId="0" fontId="2" fillId="10" borderId="8" xfId="0" applyFont="1" applyFill="1" applyBorder="1" applyAlignment="1">
      <alignment horizontal="left" vertical="center" indent="1"/>
    </xf>
    <xf numFmtId="0" fontId="2" fillId="11" borderId="8" xfId="0" applyFont="1" applyFill="1" applyBorder="1" applyAlignment="1">
      <alignment horizontal="left" vertical="center" indent="1"/>
    </xf>
    <xf numFmtId="0" fontId="2" fillId="12" borderId="8" xfId="0" applyFont="1" applyFill="1" applyBorder="1" applyAlignment="1">
      <alignment horizontal="left" vertical="center" indent="1"/>
    </xf>
    <xf numFmtId="0" fontId="1" fillId="0" borderId="18" xfId="0" applyFont="1" applyBorder="1" applyAlignment="1">
      <alignment horizontal="left" vertical="center" indent="1"/>
    </xf>
    <xf numFmtId="14" fontId="22" fillId="13" borderId="0" xfId="0" applyNumberFormat="1" applyFont="1" applyFill="1" applyAlignment="1">
      <alignment horizontal="left" vertical="center"/>
    </xf>
    <xf numFmtId="0" fontId="22" fillId="13" borderId="0" xfId="0" applyFont="1" applyFill="1" applyAlignment="1">
      <alignment horizontal="left" vertical="center"/>
    </xf>
    <xf numFmtId="16" fontId="21" fillId="14" borderId="22" xfId="0" applyNumberFormat="1" applyFont="1" applyFill="1" applyBorder="1" applyAlignment="1">
      <alignment horizontal="left" vertical="center"/>
    </xf>
    <xf numFmtId="16" fontId="21" fillId="14" borderId="23" xfId="0" applyNumberFormat="1" applyFont="1" applyFill="1" applyBorder="1" applyAlignment="1">
      <alignment horizontal="left" vertical="center"/>
    </xf>
    <xf numFmtId="16" fontId="21" fillId="14" borderId="24" xfId="0" applyNumberFormat="1" applyFont="1" applyFill="1" applyBorder="1" applyAlignment="1">
      <alignment horizontal="left" vertical="center"/>
    </xf>
    <xf numFmtId="0" fontId="22" fillId="13" borderId="12" xfId="0" applyFont="1" applyFill="1" applyBorder="1" applyAlignment="1">
      <alignment horizontal="left" vertical="center"/>
    </xf>
    <xf numFmtId="0" fontId="24" fillId="7" borderId="11" xfId="0" applyFont="1" applyFill="1" applyBorder="1" applyAlignment="1">
      <alignment horizontal="left" vertical="center" indent="1"/>
    </xf>
    <xf numFmtId="0" fontId="24" fillId="9" borderId="11" xfId="0" applyFont="1" applyFill="1" applyBorder="1" applyAlignment="1">
      <alignment horizontal="left" vertical="center" indent="1"/>
    </xf>
    <xf numFmtId="0" fontId="24" fillId="11" borderId="11" xfId="0" applyFont="1" applyFill="1" applyBorder="1" applyAlignment="1">
      <alignment horizontal="left" vertical="center" indent="1"/>
    </xf>
    <xf numFmtId="0" fontId="27" fillId="5" borderId="0" xfId="0" applyFont="1" applyFill="1" applyAlignment="1">
      <alignment horizontal="right" vertical="center"/>
    </xf>
    <xf numFmtId="0" fontId="27" fillId="5" borderId="0" xfId="0" applyFont="1" applyFill="1" applyAlignment="1">
      <alignment horizontal="left" vertical="center"/>
    </xf>
    <xf numFmtId="0" fontId="26" fillId="0" borderId="0" xfId="0" applyFont="1" applyAlignment="1">
      <alignment vertical="center"/>
    </xf>
    <xf numFmtId="0" fontId="28" fillId="0" borderId="3" xfId="0" applyFont="1" applyBorder="1"/>
    <xf numFmtId="0" fontId="27" fillId="5" borderId="0" xfId="0" quotePrefix="1" applyFont="1" applyFill="1" applyAlignment="1">
      <alignment horizontal="left" vertical="center"/>
    </xf>
    <xf numFmtId="0" fontId="25" fillId="15" borderId="0" xfId="2" applyFont="1" applyAlignment="1">
      <alignment horizontal="left" vertical="center"/>
    </xf>
    <xf numFmtId="0" fontId="2" fillId="12" borderId="8" xfId="0" applyFont="1" applyFill="1" applyBorder="1" applyAlignment="1">
      <alignment horizontal="left" vertical="center" wrapText="1" indent="1"/>
    </xf>
    <xf numFmtId="9" fontId="2" fillId="12" borderId="8" xfId="0" applyNumberFormat="1" applyFont="1" applyFill="1" applyBorder="1" applyAlignment="1">
      <alignment horizontal="left" vertical="center"/>
    </xf>
    <xf numFmtId="16" fontId="21" fillId="14" borderId="25" xfId="0" applyNumberFormat="1" applyFont="1" applyFill="1" applyBorder="1" applyAlignment="1">
      <alignment horizontal="left" vertical="center"/>
    </xf>
    <xf numFmtId="16" fontId="21" fillId="14" borderId="26" xfId="0" applyNumberFormat="1" applyFont="1" applyFill="1" applyBorder="1" applyAlignment="1">
      <alignment horizontal="left" vertical="center"/>
    </xf>
    <xf numFmtId="16" fontId="21" fillId="14" borderId="0" xfId="0" applyNumberFormat="1" applyFont="1" applyFill="1" applyAlignment="1">
      <alignment horizontal="left" vertical="center"/>
    </xf>
    <xf numFmtId="0" fontId="0" fillId="0" borderId="28" xfId="0" applyBorder="1" applyAlignment="1">
      <alignment horizontal="left" vertical="center"/>
    </xf>
    <xf numFmtId="0" fontId="0" fillId="0" borderId="27" xfId="0" applyBorder="1" applyAlignment="1">
      <alignment horizontal="left" vertical="center"/>
    </xf>
    <xf numFmtId="0" fontId="1" fillId="12" borderId="29" xfId="0" applyFont="1" applyFill="1" applyBorder="1" applyAlignment="1">
      <alignment horizontal="left" vertical="center" indent="1"/>
    </xf>
    <xf numFmtId="0" fontId="2" fillId="12" borderId="30" xfId="0" applyFont="1" applyFill="1" applyBorder="1" applyAlignment="1">
      <alignment horizontal="left" vertical="center" indent="1"/>
    </xf>
    <xf numFmtId="0" fontId="2" fillId="12" borderId="30" xfId="0" applyFont="1" applyFill="1" applyBorder="1" applyAlignment="1">
      <alignment horizontal="left" vertical="center"/>
    </xf>
    <xf numFmtId="165" fontId="1" fillId="12" borderId="30" xfId="0" applyNumberFormat="1" applyFont="1" applyFill="1" applyBorder="1" applyAlignment="1">
      <alignment horizontal="left" vertical="center"/>
    </xf>
    <xf numFmtId="0" fontId="2" fillId="12" borderId="0" xfId="0" applyFont="1" applyFill="1" applyAlignment="1">
      <alignment horizontal="left" vertical="center" indent="1"/>
    </xf>
    <xf numFmtId="0" fontId="2" fillId="12" borderId="0" xfId="0" applyFont="1" applyFill="1" applyAlignment="1">
      <alignment horizontal="left" vertical="center"/>
    </xf>
    <xf numFmtId="165" fontId="1" fillId="12" borderId="0" xfId="0" applyNumberFormat="1" applyFont="1" applyFill="1" applyAlignment="1">
      <alignment horizontal="left" vertical="center"/>
    </xf>
    <xf numFmtId="0" fontId="30" fillId="12" borderId="29" xfId="0" applyFont="1" applyFill="1" applyBorder="1" applyAlignment="1">
      <alignment horizontal="left" vertical="center" indent="1"/>
    </xf>
    <xf numFmtId="0" fontId="30" fillId="12" borderId="31" xfId="0" applyFont="1" applyFill="1" applyBorder="1" applyAlignment="1">
      <alignment horizontal="left" vertical="center" indent="1"/>
    </xf>
    <xf numFmtId="0" fontId="2" fillId="12" borderId="28" xfId="0" applyFont="1" applyFill="1" applyBorder="1" applyAlignment="1">
      <alignment horizontal="left" vertical="center" indent="1"/>
    </xf>
    <xf numFmtId="0" fontId="2" fillId="12" borderId="28" xfId="0" applyFont="1" applyFill="1" applyBorder="1" applyAlignment="1">
      <alignment horizontal="left" vertical="center"/>
    </xf>
    <xf numFmtId="165" fontId="1" fillId="12" borderId="28" xfId="0" applyNumberFormat="1" applyFont="1" applyFill="1" applyBorder="1" applyAlignment="1">
      <alignment horizontal="left" vertical="center"/>
    </xf>
    <xf numFmtId="0" fontId="2" fillId="0" borderId="32" xfId="0" applyFont="1" applyBorder="1" applyAlignment="1">
      <alignment horizontal="left" vertical="center"/>
    </xf>
    <xf numFmtId="0" fontId="22" fillId="13" borderId="34" xfId="0" applyFont="1" applyFill="1" applyBorder="1" applyAlignment="1">
      <alignment horizontal="left" vertical="center"/>
    </xf>
    <xf numFmtId="0" fontId="22" fillId="13" borderId="33" xfId="0" applyFont="1" applyFill="1" applyBorder="1" applyAlignment="1">
      <alignment horizontal="left" vertical="center"/>
    </xf>
    <xf numFmtId="164" fontId="0" fillId="0" borderId="0" xfId="0" applyNumberFormat="1"/>
    <xf numFmtId="0" fontId="23" fillId="15" borderId="5" xfId="2" applyBorder="1" applyAlignment="1">
      <alignment horizontal="left" vertical="center"/>
    </xf>
    <xf numFmtId="0" fontId="23" fillId="15" borderId="6" xfId="2" applyBorder="1" applyAlignment="1">
      <alignment horizontal="left" vertical="center"/>
    </xf>
    <xf numFmtId="0" fontId="23" fillId="15" borderId="7" xfId="2"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5" xfId="0" applyBorder="1" applyAlignment="1">
      <alignment horizontal="left" vertical="center"/>
    </xf>
    <xf numFmtId="0" fontId="0" fillId="0" borderId="34" xfId="0" applyBorder="1" applyAlignment="1">
      <alignment horizontal="left" vertical="center"/>
    </xf>
    <xf numFmtId="0" fontId="0" fillId="0" borderId="36" xfId="0" applyBorder="1" applyAlignment="1">
      <alignment horizontal="left" vertical="center"/>
    </xf>
    <xf numFmtId="2" fontId="0" fillId="0" borderId="0" xfId="0" applyNumberFormat="1"/>
    <xf numFmtId="6" fontId="29" fillId="0" borderId="0" xfId="0" applyNumberFormat="1" applyFont="1"/>
    <xf numFmtId="0" fontId="31" fillId="10" borderId="8" xfId="0" applyFont="1" applyFill="1" applyBorder="1" applyAlignment="1">
      <alignment horizontal="left" vertical="center" indent="1"/>
    </xf>
    <xf numFmtId="0" fontId="0" fillId="16" borderId="5" xfId="0" applyFill="1" applyBorder="1" applyAlignment="1">
      <alignment horizontal="left" vertical="center"/>
    </xf>
    <xf numFmtId="0" fontId="0" fillId="16" borderId="6" xfId="0" applyFill="1" applyBorder="1" applyAlignment="1">
      <alignment horizontal="left" vertical="center"/>
    </xf>
    <xf numFmtId="0" fontId="0" fillId="16" borderId="7" xfId="0" applyFill="1" applyBorder="1" applyAlignment="1">
      <alignment horizontal="left" vertical="center"/>
    </xf>
    <xf numFmtId="14" fontId="0" fillId="0" borderId="1" xfId="0" applyNumberFormat="1" applyBorder="1" applyAlignment="1">
      <alignment wrapText="1"/>
    </xf>
    <xf numFmtId="0" fontId="0" fillId="0" borderId="37" xfId="0" applyBorder="1"/>
    <xf numFmtId="0" fontId="0" fillId="0" borderId="19" xfId="0" applyBorder="1"/>
    <xf numFmtId="164" fontId="0" fillId="0" borderId="38" xfId="0" applyNumberFormat="1" applyBorder="1"/>
    <xf numFmtId="0" fontId="0" fillId="0" borderId="38" xfId="0" applyBorder="1"/>
    <xf numFmtId="0" fontId="14" fillId="0" borderId="1" xfId="0" applyFont="1" applyBorder="1" applyAlignment="1">
      <alignment horizontal="left"/>
    </xf>
    <xf numFmtId="0" fontId="0" fillId="0" borderId="0" xfId="0" applyAlignment="1">
      <alignment horizontal="center"/>
    </xf>
    <xf numFmtId="0" fontId="25" fillId="0" borderId="0" xfId="4"/>
    <xf numFmtId="0" fontId="34" fillId="0" borderId="0" xfId="5" applyFont="1" applyAlignment="1" applyProtection="1"/>
    <xf numFmtId="0" fontId="25" fillId="0" borderId="0" xfId="0" applyFont="1" applyAlignment="1">
      <alignment horizontal="center"/>
    </xf>
    <xf numFmtId="0" fontId="35" fillId="0" borderId="0" xfId="0" applyFont="1"/>
    <xf numFmtId="0" fontId="0" fillId="0" borderId="0" xfId="0" applyAlignment="1">
      <alignment horizontal="right" vertical="center"/>
    </xf>
    <xf numFmtId="0" fontId="0" fillId="17" borderId="39" xfId="0" applyFill="1" applyBorder="1" applyAlignment="1">
      <alignment vertical="center"/>
    </xf>
    <xf numFmtId="0" fontId="6" fillId="17" borderId="40" xfId="0" applyFont="1" applyFill="1" applyBorder="1" applyAlignment="1">
      <alignment horizontal="center" vertical="center"/>
    </xf>
    <xf numFmtId="166" fontId="6" fillId="17" borderId="40" xfId="0" applyNumberFormat="1" applyFont="1" applyFill="1" applyBorder="1" applyAlignment="1">
      <alignment horizontal="center" vertical="center"/>
    </xf>
    <xf numFmtId="166" fontId="36" fillId="17" borderId="40" xfId="0" applyNumberFormat="1" applyFont="1" applyFill="1" applyBorder="1" applyAlignment="1">
      <alignment horizontal="left" vertical="center"/>
    </xf>
    <xf numFmtId="9" fontId="6" fillId="17" borderId="40" xfId="3" applyFont="1" applyFill="1" applyBorder="1" applyAlignment="1">
      <alignment horizontal="center" vertical="center"/>
    </xf>
    <xf numFmtId="0" fontId="37" fillId="17" borderId="40" xfId="0" applyFont="1" applyFill="1" applyBorder="1" applyAlignment="1">
      <alignment horizontal="center" vertical="center"/>
    </xf>
    <xf numFmtId="0" fontId="37" fillId="17" borderId="40" xfId="0" applyFont="1" applyFill="1" applyBorder="1" applyAlignment="1">
      <alignment horizontal="left" vertical="center" indent="1"/>
    </xf>
    <xf numFmtId="0" fontId="25" fillId="0" borderId="0" xfId="4" applyAlignment="1">
      <alignment wrapText="1"/>
    </xf>
    <xf numFmtId="0" fontId="0" fillId="0" borderId="39" xfId="0" applyBorder="1" applyAlignment="1">
      <alignment vertical="center"/>
    </xf>
    <xf numFmtId="0" fontId="6" fillId="0" borderId="40" xfId="0" applyFont="1" applyBorder="1" applyAlignment="1">
      <alignment horizontal="center" vertical="center"/>
    </xf>
    <xf numFmtId="166" fontId="32" fillId="0" borderId="40" xfId="6">
      <alignment horizontal="center" vertical="center"/>
    </xf>
    <xf numFmtId="9" fontId="6" fillId="0" borderId="40" xfId="3" applyFont="1" applyBorder="1" applyAlignment="1">
      <alignment horizontal="center" vertical="center"/>
    </xf>
    <xf numFmtId="0" fontId="32" fillId="0" borderId="40" xfId="7">
      <alignment horizontal="center" vertical="center"/>
    </xf>
    <xf numFmtId="0" fontId="32" fillId="0" borderId="40" xfId="8">
      <alignment horizontal="left" vertical="center" indent="2"/>
    </xf>
    <xf numFmtId="9" fontId="6" fillId="18" borderId="40" xfId="3" applyFont="1" applyFill="1" applyBorder="1" applyAlignment="1">
      <alignment horizontal="center" vertical="center"/>
    </xf>
    <xf numFmtId="0" fontId="32" fillId="18" borderId="40" xfId="7" applyFill="1">
      <alignment horizontal="center" vertical="center"/>
    </xf>
    <xf numFmtId="0" fontId="32" fillId="18" borderId="40" xfId="8" applyFill="1">
      <alignment horizontal="left" vertical="center" indent="2"/>
    </xf>
    <xf numFmtId="9" fontId="6" fillId="19" borderId="40" xfId="3" applyFont="1" applyFill="1" applyBorder="1" applyAlignment="1">
      <alignment horizontal="center" vertical="center"/>
    </xf>
    <xf numFmtId="0" fontId="32" fillId="19" borderId="40" xfId="7" applyFill="1">
      <alignment horizontal="center" vertical="center"/>
    </xf>
    <xf numFmtId="0" fontId="7" fillId="19" borderId="40" xfId="0" applyFont="1" applyFill="1" applyBorder="1" applyAlignment="1">
      <alignment horizontal="left" vertical="center" indent="1"/>
    </xf>
    <xf numFmtId="9" fontId="6" fillId="20" borderId="40" xfId="3" applyFont="1" applyFill="1" applyBorder="1" applyAlignment="1">
      <alignment horizontal="center" vertical="center"/>
    </xf>
    <xf numFmtId="0" fontId="32" fillId="20" borderId="40" xfId="7" applyFill="1">
      <alignment horizontal="center" vertical="center"/>
    </xf>
    <xf numFmtId="0" fontId="32" fillId="20" borderId="40" xfId="8" applyFill="1">
      <alignment horizontal="left" vertical="center" indent="2"/>
    </xf>
    <xf numFmtId="166" fontId="6" fillId="21" borderId="40" xfId="0" applyNumberFormat="1" applyFont="1" applyFill="1" applyBorder="1" applyAlignment="1">
      <alignment horizontal="center" vertical="center"/>
    </xf>
    <xf numFmtId="166" fontId="0" fillId="21" borderId="40" xfId="0" applyNumberFormat="1" applyFill="1" applyBorder="1" applyAlignment="1">
      <alignment horizontal="center" vertical="center"/>
    </xf>
    <xf numFmtId="9" fontId="6" fillId="21" borderId="40" xfId="3" applyFont="1" applyFill="1" applyBorder="1" applyAlignment="1">
      <alignment horizontal="center" vertical="center"/>
    </xf>
    <xf numFmtId="0" fontId="32" fillId="21" borderId="40" xfId="7" applyFill="1">
      <alignment horizontal="center" vertical="center"/>
    </xf>
    <xf numFmtId="0" fontId="7" fillId="21" borderId="40" xfId="0" applyFont="1" applyFill="1" applyBorder="1" applyAlignment="1">
      <alignment horizontal="left" vertical="center" indent="1"/>
    </xf>
    <xf numFmtId="9" fontId="6" fillId="22" borderId="40" xfId="3" applyFont="1" applyFill="1" applyBorder="1" applyAlignment="1">
      <alignment horizontal="center" vertical="center"/>
    </xf>
    <xf numFmtId="0" fontId="32" fillId="22" borderId="40" xfId="7" applyFill="1">
      <alignment horizontal="center" vertical="center"/>
    </xf>
    <xf numFmtId="0" fontId="32" fillId="22" borderId="40" xfId="8" applyFill="1">
      <alignment horizontal="left" vertical="center" indent="2"/>
    </xf>
    <xf numFmtId="0" fontId="0" fillId="0" borderId="39" xfId="0" applyBorder="1" applyAlignment="1">
      <alignment horizontal="right" vertical="center"/>
    </xf>
    <xf numFmtId="166" fontId="6" fillId="23" borderId="40" xfId="0" applyNumberFormat="1" applyFont="1" applyFill="1" applyBorder="1" applyAlignment="1">
      <alignment horizontal="center" vertical="center"/>
    </xf>
    <xf numFmtId="166" fontId="0" fillId="23" borderId="40" xfId="0" applyNumberFormat="1" applyFill="1" applyBorder="1" applyAlignment="1">
      <alignment horizontal="center" vertical="center"/>
    </xf>
    <xf numFmtId="9" fontId="6" fillId="23" borderId="40" xfId="3" applyFont="1" applyFill="1" applyBorder="1" applyAlignment="1">
      <alignment horizontal="center" vertical="center"/>
    </xf>
    <xf numFmtId="0" fontId="32" fillId="23" borderId="40" xfId="7" applyFill="1">
      <alignment horizontal="center" vertical="center"/>
    </xf>
    <xf numFmtId="0" fontId="7" fillId="23" borderId="40" xfId="0" applyFont="1" applyFill="1" applyBorder="1" applyAlignment="1">
      <alignment horizontal="left" vertical="center" indent="1"/>
    </xf>
    <xf numFmtId="9" fontId="6" fillId="5" borderId="40" xfId="3" applyFont="1" applyFill="1" applyBorder="1" applyAlignment="1">
      <alignment horizontal="center" vertical="center"/>
    </xf>
    <xf numFmtId="0" fontId="32" fillId="5" borderId="40" xfId="8" applyFill="1">
      <alignment horizontal="left" vertical="center" indent="2"/>
    </xf>
    <xf numFmtId="166" fontId="6" fillId="24" borderId="40" xfId="0" applyNumberFormat="1" applyFont="1" applyFill="1" applyBorder="1" applyAlignment="1">
      <alignment horizontal="center" vertical="center"/>
    </xf>
    <xf numFmtId="166" fontId="0" fillId="24" borderId="40" xfId="0" applyNumberFormat="1" applyFill="1" applyBorder="1" applyAlignment="1">
      <alignment horizontal="center" vertical="center"/>
    </xf>
    <xf numFmtId="9" fontId="6" fillId="24" borderId="40" xfId="3" applyFont="1" applyFill="1" applyBorder="1" applyAlignment="1">
      <alignment horizontal="center" vertical="center"/>
    </xf>
    <xf numFmtId="0" fontId="32" fillId="24" borderId="40" xfId="7" applyFill="1">
      <alignment horizontal="center" vertical="center"/>
    </xf>
    <xf numFmtId="0" fontId="7" fillId="24" borderId="40" xfId="0" applyFont="1" applyFill="1" applyBorder="1" applyAlignment="1">
      <alignment horizontal="left" vertical="center" indent="1"/>
    </xf>
    <xf numFmtId="0" fontId="38" fillId="25" borderId="41" xfId="0" applyFont="1" applyFill="1" applyBorder="1" applyAlignment="1">
      <alignment horizontal="center" vertical="center" shrinkToFit="1"/>
    </xf>
    <xf numFmtId="0" fontId="39" fillId="26" borderId="42" xfId="0" applyFont="1" applyFill="1" applyBorder="1" applyAlignment="1">
      <alignment horizontal="center" vertical="center" wrapText="1"/>
    </xf>
    <xf numFmtId="0" fontId="39" fillId="26" borderId="42" xfId="0" applyFont="1" applyFill="1" applyBorder="1" applyAlignment="1">
      <alignment horizontal="left" vertical="center" indent="1"/>
    </xf>
    <xf numFmtId="167" fontId="40" fillId="27" borderId="43" xfId="0" applyNumberFormat="1" applyFont="1" applyFill="1" applyBorder="1" applyAlignment="1">
      <alignment horizontal="center" vertical="center"/>
    </xf>
    <xf numFmtId="167" fontId="40" fillId="27" borderId="0" xfId="0" applyNumberFormat="1" applyFont="1" applyFill="1" applyAlignment="1">
      <alignment horizontal="center" vertical="center"/>
    </xf>
    <xf numFmtId="167" fontId="40" fillId="27" borderId="44" xfId="0" applyNumberFormat="1" applyFont="1" applyFill="1" applyBorder="1" applyAlignment="1">
      <alignment horizontal="center" vertical="center"/>
    </xf>
    <xf numFmtId="0" fontId="0" fillId="0" borderId="45" xfId="0" applyBorder="1"/>
    <xf numFmtId="0" fontId="0" fillId="0" borderId="48" xfId="0" applyBorder="1" applyAlignment="1">
      <alignment horizontal="center" vertical="center"/>
    </xf>
    <xf numFmtId="0" fontId="41" fillId="0" borderId="0" xfId="11">
      <alignment vertical="top"/>
    </xf>
    <xf numFmtId="0" fontId="42" fillId="0" borderId="0" xfId="5" applyFont="1" applyProtection="1">
      <alignment vertical="top"/>
    </xf>
    <xf numFmtId="0" fontId="41" fillId="0" borderId="0" xfId="12"/>
    <xf numFmtId="0" fontId="43" fillId="0" borderId="0" xfId="0" applyFont="1"/>
    <xf numFmtId="0" fontId="44" fillId="0" borderId="0" xfId="0" applyFont="1"/>
    <xf numFmtId="0" fontId="44" fillId="0" borderId="0" xfId="0" applyFont="1" applyAlignment="1">
      <alignment horizontal="center" vertical="center"/>
    </xf>
    <xf numFmtId="0" fontId="44" fillId="0" borderId="0" xfId="0" applyFont="1" applyAlignment="1">
      <alignment horizontal="center"/>
    </xf>
    <xf numFmtId="0" fontId="45" fillId="0" borderId="0" xfId="0" applyFont="1" applyAlignment="1">
      <alignment horizontal="left"/>
    </xf>
    <xf numFmtId="0" fontId="46" fillId="0" borderId="0" xfId="13" applyAlignment="1">
      <alignment horizontal="left"/>
    </xf>
    <xf numFmtId="165" fontId="32" fillId="18" borderId="40" xfId="6" applyNumberFormat="1" applyFill="1">
      <alignment horizontal="center" vertical="center"/>
    </xf>
    <xf numFmtId="165" fontId="6" fillId="19" borderId="40" xfId="0" applyNumberFormat="1" applyFont="1" applyFill="1" applyBorder="1" applyAlignment="1">
      <alignment horizontal="center" vertical="center"/>
    </xf>
    <xf numFmtId="165" fontId="0" fillId="19" borderId="40" xfId="0" applyNumberFormat="1" applyFill="1" applyBorder="1" applyAlignment="1">
      <alignment horizontal="center" vertical="center"/>
    </xf>
    <xf numFmtId="165" fontId="32" fillId="20" borderId="40" xfId="6" applyNumberFormat="1" applyFill="1">
      <alignment horizontal="center" vertical="center"/>
    </xf>
    <xf numFmtId="165" fontId="32" fillId="22" borderId="40" xfId="6" applyNumberFormat="1" applyFill="1">
      <alignment horizontal="center" vertical="center"/>
    </xf>
    <xf numFmtId="165" fontId="32" fillId="5" borderId="40" xfId="6" applyNumberFormat="1" applyFill="1">
      <alignment horizontal="center" vertical="center"/>
    </xf>
    <xf numFmtId="0" fontId="31" fillId="8" borderId="8" xfId="0" applyFont="1" applyFill="1" applyBorder="1" applyAlignment="1">
      <alignment horizontal="left" vertical="center" indent="1"/>
    </xf>
    <xf numFmtId="0" fontId="31" fillId="8" borderId="8" xfId="0" applyFont="1" applyFill="1" applyBorder="1" applyAlignment="1">
      <alignment horizontal="left" vertical="center" wrapText="1" indent="1"/>
    </xf>
    <xf numFmtId="9" fontId="6" fillId="0" borderId="40" xfId="3" applyFont="1" applyFill="1" applyBorder="1" applyAlignment="1">
      <alignment horizontal="center" vertical="center"/>
    </xf>
    <xf numFmtId="0" fontId="11" fillId="0" borderId="1" xfId="0" applyFont="1" applyBorder="1" applyAlignment="1">
      <alignment horizontal="center"/>
    </xf>
    <xf numFmtId="0" fontId="10" fillId="5" borderId="0" xfId="0" applyFont="1" applyFill="1" applyAlignment="1">
      <alignment horizontal="center" vertical="center"/>
    </xf>
    <xf numFmtId="0" fontId="10" fillId="5" borderId="2" xfId="0" applyFont="1" applyFill="1" applyBorder="1" applyAlignment="1">
      <alignment horizontal="center" vertical="center"/>
    </xf>
    <xf numFmtId="0" fontId="7" fillId="0" borderId="5"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165" fontId="21" fillId="14" borderId="19" xfId="0" applyNumberFormat="1" applyFont="1" applyFill="1" applyBorder="1" applyAlignment="1">
      <alignment horizontal="left" vertical="center"/>
    </xf>
    <xf numFmtId="165" fontId="21" fillId="14" borderId="20" xfId="0" applyNumberFormat="1" applyFont="1" applyFill="1" applyBorder="1" applyAlignment="1">
      <alignment horizontal="left" vertical="center"/>
    </xf>
    <xf numFmtId="165" fontId="21" fillId="14" borderId="21" xfId="0" applyNumberFormat="1" applyFont="1" applyFill="1" applyBorder="1" applyAlignment="1">
      <alignment horizontal="left" vertical="center"/>
    </xf>
    <xf numFmtId="0" fontId="1" fillId="0" borderId="0" xfId="0" applyFont="1" applyAlignment="1">
      <alignment horizontal="right" vertical="center" indent="1"/>
    </xf>
    <xf numFmtId="0" fontId="1" fillId="0" borderId="12" xfId="0" applyFont="1" applyBorder="1" applyAlignment="1">
      <alignment horizontal="right" vertical="center" indent="1"/>
    </xf>
    <xf numFmtId="15" fontId="1" fillId="0" borderId="9" xfId="0" applyNumberFormat="1" applyFont="1" applyBorder="1" applyAlignment="1">
      <alignment horizontal="left" vertical="center" indent="1"/>
    </xf>
    <xf numFmtId="15" fontId="1" fillId="0" borderId="17" xfId="0" applyNumberFormat="1" applyFont="1" applyBorder="1" applyAlignment="1">
      <alignment horizontal="left" vertical="center" indent="1"/>
    </xf>
    <xf numFmtId="165" fontId="21" fillId="14" borderId="19" xfId="0" applyNumberFormat="1" applyFont="1" applyFill="1" applyBorder="1" applyAlignment="1">
      <alignment horizontal="left" vertical="center" indent="1"/>
    </xf>
    <xf numFmtId="165" fontId="21" fillId="14" borderId="20" xfId="0" applyNumberFormat="1" applyFont="1" applyFill="1" applyBorder="1" applyAlignment="1">
      <alignment horizontal="left" vertical="center" indent="1"/>
    </xf>
    <xf numFmtId="0" fontId="32" fillId="0" borderId="0" xfId="9">
      <alignment horizontal="right" indent="1"/>
    </xf>
    <xf numFmtId="0" fontId="32" fillId="0" borderId="43" xfId="9" applyBorder="1">
      <alignment horizontal="right" indent="1"/>
    </xf>
    <xf numFmtId="168" fontId="0" fillId="27" borderId="47" xfId="0" applyNumberFormat="1" applyFill="1" applyBorder="1" applyAlignment="1">
      <alignment horizontal="left" vertical="center" wrapText="1" indent="1"/>
    </xf>
    <xf numFmtId="168" fontId="0" fillId="27" borderId="42" xfId="0" applyNumberFormat="1" applyFill="1" applyBorder="1" applyAlignment="1">
      <alignment horizontal="left" vertical="center" wrapText="1" indent="1"/>
    </xf>
    <xf numFmtId="168" fontId="0" fillId="27" borderId="46" xfId="0" applyNumberFormat="1" applyFill="1" applyBorder="1" applyAlignment="1">
      <alignment horizontal="left" vertical="center" wrapText="1" indent="1"/>
    </xf>
    <xf numFmtId="169" fontId="32" fillId="0" borderId="48" xfId="10">
      <alignment horizontal="center" vertical="center"/>
    </xf>
    <xf numFmtId="0" fontId="0" fillId="0" borderId="0" xfId="0" applyAlignment="1">
      <alignment horizontal="center" vertical="center" textRotation="90"/>
    </xf>
    <xf numFmtId="0" fontId="0" fillId="0" borderId="0" xfId="0" applyAlignment="1">
      <alignment horizontal="center" vertical="center"/>
    </xf>
    <xf numFmtId="0" fontId="26" fillId="5" borderId="0" xfId="0" applyFont="1" applyFill="1" applyAlignment="1">
      <alignment horizontal="center" vertical="center"/>
    </xf>
  </cellXfs>
  <cellStyles count="14">
    <cellStyle name="Accent3" xfId="2" builtinId="37"/>
    <cellStyle name="Date" xfId="6" xr:uid="{5BABF141-A2D7-584E-A700-8837359B1163}"/>
    <cellStyle name="Heading 1 2" xfId="12" xr:uid="{0B54EB54-21D0-8E48-A822-985E08E2C743}"/>
    <cellStyle name="Heading 2 2" xfId="11" xr:uid="{326ECA6E-268F-9D4F-BA42-E5629D561B56}"/>
    <cellStyle name="Heading 3 2" xfId="9" xr:uid="{6A8A85D7-E948-5649-93EF-54455D0CB5E8}"/>
    <cellStyle name="Hyperlink" xfId="1" builtinId="8"/>
    <cellStyle name="Hyperlink 2" xfId="5" xr:uid="{F135B0C6-DE3D-7D42-B4B7-22E170116C71}"/>
    <cellStyle name="Name" xfId="7" xr:uid="{B7086D0C-233C-0A48-B03C-5CF20C3F3452}"/>
    <cellStyle name="Normal" xfId="0" builtinId="0"/>
    <cellStyle name="Percent" xfId="3" builtinId="5"/>
    <cellStyle name="Project Start" xfId="10" xr:uid="{3D42DCA5-3BD4-9A42-8900-4AFD7A73DB1C}"/>
    <cellStyle name="Task" xfId="8" xr:uid="{76C33C73-E05B-C349-8500-790A9342E64E}"/>
    <cellStyle name="Title 2" xfId="13" xr:uid="{6F7AAEF2-0338-E64B-9833-99B49E6B8EF6}"/>
    <cellStyle name="zHiddenText" xfId="4" xr:uid="{7DA8C5B9-3BB8-FB4A-BA65-608FCCE5D746}"/>
  </cellStyles>
  <dxfs count="12">
    <dxf>
      <font>
        <color rgb="FF000000"/>
      </font>
      <fill>
        <patternFill patternType="solid">
          <bgColor rgb="FF9BC2E6"/>
        </patternFill>
      </fill>
    </dxf>
    <dxf>
      <font>
        <color rgb="FF000000"/>
      </font>
      <fill>
        <patternFill patternType="solid">
          <bgColor rgb="FF9BC2E6"/>
        </patternFill>
      </fill>
    </dxf>
    <dxf>
      <font>
        <color rgb="FF000000"/>
      </font>
      <fill>
        <patternFill patternType="solid">
          <bgColor rgb="FF9BC2E6"/>
        </patternFill>
      </fill>
    </dxf>
    <dxf>
      <font>
        <color rgb="FF9C0006"/>
      </font>
      <fill>
        <patternFill patternType="solid">
          <bgColor rgb="FF70AD47"/>
        </patternFill>
      </fill>
      <border>
        <top style="thin">
          <color rgb="FF000000"/>
        </top>
        <bottom style="thin">
          <color rgb="FF000000"/>
        </bottom>
      </border>
    </dxf>
    <dxf>
      <font>
        <color rgb="FF000000"/>
      </font>
      <fill>
        <patternFill patternType="solid">
          <bgColor rgb="FF9BC2E6"/>
        </patternFill>
      </fill>
    </dxf>
    <dxf>
      <font>
        <color rgb="FF9C0006"/>
      </font>
      <fill>
        <patternFill patternType="solid">
          <bgColor rgb="FF70AD47"/>
        </patternFill>
      </fill>
      <border>
        <top style="thin">
          <color rgb="FF000000"/>
        </top>
        <bottom style="thin">
          <color rgb="FF000000"/>
        </bottom>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'Gantt Chart Data'!$B$1</c:f>
              <c:strCache>
                <c:ptCount val="1"/>
                <c:pt idx="0">
                  <c:v>Start Date</c:v>
                </c:pt>
              </c:strCache>
            </c:strRef>
          </c:tx>
          <c:spPr>
            <a:noFill/>
            <a:ln>
              <a:noFill/>
            </a:ln>
            <a:effectLst/>
          </c:spPr>
          <c:invertIfNegative val="0"/>
          <c:cat>
            <c:strRef>
              <c:f>'Gantt Chart Data'!$A$2:$A$12</c:f>
              <c:strCache>
                <c:ptCount val="11"/>
                <c:pt idx="0">
                  <c:v>Control Book</c:v>
                </c:pt>
                <c:pt idx="1">
                  <c:v>Budget</c:v>
                </c:pt>
                <c:pt idx="2">
                  <c:v>Risk Register</c:v>
                </c:pt>
                <c:pt idx="3">
                  <c:v>Logo Design</c:v>
                </c:pt>
                <c:pt idx="4">
                  <c:v>Wireframes</c:v>
                </c:pt>
                <c:pt idx="5">
                  <c:v>Research on stack</c:v>
                </c:pt>
                <c:pt idx="6">
                  <c:v>Development/Testing</c:v>
                </c:pt>
                <c:pt idx="7">
                  <c:v>Final Testing</c:v>
                </c:pt>
                <c:pt idx="8">
                  <c:v>User Testing</c:v>
                </c:pt>
                <c:pt idx="9">
                  <c:v>Final adjustments/testing</c:v>
                </c:pt>
                <c:pt idx="10">
                  <c:v>Deployment</c:v>
                </c:pt>
              </c:strCache>
            </c:strRef>
          </c:cat>
          <c:val>
            <c:numRef>
              <c:f>'Gantt Chart Data'!$B$2:$B$12</c:f>
              <c:numCache>
                <c:formatCode>d\-mmm\-yy</c:formatCode>
                <c:ptCount val="11"/>
                <c:pt idx="0">
                  <c:v>44711</c:v>
                </c:pt>
                <c:pt idx="1">
                  <c:v>44711</c:v>
                </c:pt>
                <c:pt idx="2">
                  <c:v>44715</c:v>
                </c:pt>
                <c:pt idx="3">
                  <c:v>44728</c:v>
                </c:pt>
                <c:pt idx="4">
                  <c:v>44734</c:v>
                </c:pt>
                <c:pt idx="5">
                  <c:v>44753</c:v>
                </c:pt>
                <c:pt idx="6">
                  <c:v>44803</c:v>
                </c:pt>
                <c:pt idx="7">
                  <c:v>44819</c:v>
                </c:pt>
                <c:pt idx="8">
                  <c:v>44834</c:v>
                </c:pt>
                <c:pt idx="9">
                  <c:v>44834</c:v>
                </c:pt>
                <c:pt idx="10">
                  <c:v>44854</c:v>
                </c:pt>
              </c:numCache>
            </c:numRef>
          </c:val>
          <c:extLst>
            <c:ext xmlns:c16="http://schemas.microsoft.com/office/drawing/2014/chart" uri="{C3380CC4-5D6E-409C-BE32-E72D297353CC}">
              <c16:uniqueId val="{00000000-BBEA-462E-A461-1ECE6130B572}"/>
            </c:ext>
          </c:extLst>
        </c:ser>
        <c:ser>
          <c:idx val="1"/>
          <c:order val="1"/>
          <c:tx>
            <c:strRef>
              <c:f>'Gantt Chart Data'!$E$1</c:f>
              <c:strCache>
                <c:ptCount val="1"/>
                <c:pt idx="0">
                  <c:v>Duration</c:v>
                </c:pt>
              </c:strCache>
            </c:strRef>
          </c:tx>
          <c:spPr>
            <a:solidFill>
              <a:schemeClr val="accent1"/>
            </a:solidFill>
            <a:ln>
              <a:noFill/>
            </a:ln>
            <a:effectLst/>
          </c:spPr>
          <c:invertIfNegative val="0"/>
          <c:val>
            <c:numRef>
              <c:f>'Gantt Chart Data'!$E$2:$E$12</c:f>
              <c:numCache>
                <c:formatCode>@</c:formatCode>
                <c:ptCount val="11"/>
                <c:pt idx="0">
                  <c:v>154</c:v>
                </c:pt>
                <c:pt idx="1">
                  <c:v>49</c:v>
                </c:pt>
                <c:pt idx="2">
                  <c:v>47</c:v>
                </c:pt>
                <c:pt idx="3">
                  <c:v>50</c:v>
                </c:pt>
                <c:pt idx="4">
                  <c:v>61</c:v>
                </c:pt>
                <c:pt idx="5">
                  <c:v>58</c:v>
                </c:pt>
                <c:pt idx="6">
                  <c:v>16</c:v>
                </c:pt>
                <c:pt idx="7">
                  <c:v>16</c:v>
                </c:pt>
                <c:pt idx="8">
                  <c:v>31</c:v>
                </c:pt>
                <c:pt idx="9">
                  <c:v>31</c:v>
                </c:pt>
                <c:pt idx="10">
                  <c:v>11</c:v>
                </c:pt>
              </c:numCache>
            </c:numRef>
          </c:val>
          <c:extLst>
            <c:ext xmlns:c16="http://schemas.microsoft.com/office/drawing/2014/chart" uri="{C3380CC4-5D6E-409C-BE32-E72D297353CC}">
              <c16:uniqueId val="{00000001-BBEA-462E-A461-1ECE6130B572}"/>
            </c:ext>
          </c:extLst>
        </c:ser>
        <c:dLbls>
          <c:showLegendKey val="0"/>
          <c:showVal val="0"/>
          <c:showCatName val="0"/>
          <c:showSerName val="0"/>
          <c:showPercent val="0"/>
          <c:showBubbleSize val="0"/>
        </c:dLbls>
        <c:gapWidth val="150"/>
        <c:overlap val="100"/>
        <c:axId val="361921968"/>
        <c:axId val="361918640"/>
      </c:barChart>
      <c:catAx>
        <c:axId val="361921968"/>
        <c:scaling>
          <c:orientation val="maxMin"/>
        </c:scaling>
        <c:delete val="0"/>
        <c:axPos val="l"/>
        <c:numFmt formatCode="General" sourceLinked="1"/>
        <c:majorTickMark val="none"/>
        <c:minorTickMark val="none"/>
        <c:tickLblPos val="nextTo"/>
        <c:spPr>
          <a:noFill/>
          <a:ln w="9525" cap="flat" cmpd="sng" algn="ctr">
            <a:solidFill>
              <a:schemeClr val="tx1">
                <a:lumMod val="65000"/>
                <a:lumOff val="3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918640"/>
        <c:crosses val="autoZero"/>
        <c:auto val="1"/>
        <c:lblAlgn val="ctr"/>
        <c:lblOffset val="100"/>
        <c:noMultiLvlLbl val="0"/>
      </c:catAx>
      <c:valAx>
        <c:axId val="361918640"/>
        <c:scaling>
          <c:orientation val="minMax"/>
          <c:max val="44865"/>
          <c:min val="44711"/>
        </c:scaling>
        <c:delete val="0"/>
        <c:axPos val="t"/>
        <c:majorGridlines>
          <c:spPr>
            <a:ln w="9525" cap="flat" cmpd="sng" algn="ctr">
              <a:solidFill>
                <a:schemeClr val="tx1">
                  <a:lumMod val="15000"/>
                  <a:lumOff val="85000"/>
                </a:schemeClr>
              </a:solidFill>
              <a:round/>
            </a:ln>
            <a:effectLst/>
          </c:spPr>
        </c:majorGridlines>
        <c:numFmt formatCode="[$-1409]d\ mmm;@" sourceLinked="0"/>
        <c:majorTickMark val="none"/>
        <c:minorTickMark val="none"/>
        <c:tickLblPos val="nextTo"/>
        <c:spPr>
          <a:noFill/>
          <a:ln>
            <a:solidFill>
              <a:schemeClr val="tx1">
                <a:lumMod val="65000"/>
                <a:lumOff val="3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921968"/>
        <c:crosses val="autoZero"/>
        <c:crossBetween val="between"/>
        <c:majorUnit val="7"/>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249115</xdr:rowOff>
    </xdr:from>
    <xdr:to>
      <xdr:col>15</xdr:col>
      <xdr:colOff>607219</xdr:colOff>
      <xdr:row>17</xdr:row>
      <xdr:rowOff>65942</xdr:rowOff>
    </xdr:to>
    <xdr:graphicFrame macro="">
      <xdr:nvGraphicFramePr>
        <xdr:cNvPr id="3" name="Chart 2">
          <a:extLst>
            <a:ext uri="{FF2B5EF4-FFF2-40B4-BE49-F238E27FC236}">
              <a16:creationId xmlns:a16="http://schemas.microsoft.com/office/drawing/2014/main" id="{121D74B1-0A82-49D0-849C-53BFFCC1D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FEAFF8DC-F0BC-4D24-B4B6-01C03F129AD9}"/>
</namedSheetViews>
</file>

<file path=xl/persons/person.xml><?xml version="1.0" encoding="utf-8"?>
<personList xmlns="http://schemas.microsoft.com/office/spreadsheetml/2018/threadedcomments" xmlns:x="http://schemas.openxmlformats.org/spreadsheetml/2006/main">
  <person displayName="Anton Kukharev" id="{CF274AD4-F8D4-45EE-99DC-1461B114B829}" userId="S::akuk211@mywhitecliffe.com::e86ca686-76f7-47e9-bb42-76cb700092b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7" dT="2022-06-16T21:59:44.66" personId="{CF274AD4-F8D4-45EE-99DC-1461B114B829}" id="{22C589D3-E49D-43C3-B473-8DD9F2DEF3C1}">
    <text>=AND(H$9&gt;=$E11,H$9&lt;=$F11)</text>
  </threadedComment>
</ThreadedComments>
</file>

<file path=xl/threadedComments/threadedComment2.xml><?xml version="1.0" encoding="utf-8"?>
<ThreadedComments xmlns="http://schemas.microsoft.com/office/spreadsheetml/2018/threadedcomments" xmlns:x="http://schemas.openxmlformats.org/spreadsheetml/2006/main">
  <threadedComment ref="W17" dT="2022-06-16T21:59:44.66" personId="{CF274AD4-F8D4-45EE-99DC-1461B114B829}" id="{9BBFF87A-9A17-47E8-A00C-EB766CC01408}">
    <text>=AND(H$9&gt;=$E11,H$9&lt;=$F11)</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akuk211@mywhitecliffe.com" TargetMode="External"/><Relationship Id="rId3" Type="http://schemas.openxmlformats.org/officeDocument/2006/relationships/hyperlink" Target="mailto:ztur211@mywhitecliffe.com" TargetMode="External"/><Relationship Id="rId7" Type="http://schemas.openxmlformats.org/officeDocument/2006/relationships/hyperlink" Target="mailto:akuk211@mywhitecliffe.com" TargetMode="External"/><Relationship Id="rId12" Type="http://schemas.microsoft.com/office/2019/04/relationships/namedSheetView" Target="../namedSheetViews/namedSheetView1.xml"/><Relationship Id="rId2" Type="http://schemas.openxmlformats.org/officeDocument/2006/relationships/hyperlink" Target="mailto:georget@whitecliffe.ac.nz" TargetMode="External"/><Relationship Id="rId1" Type="http://schemas.openxmlformats.org/officeDocument/2006/relationships/hyperlink" Target="mailto:georget@whitecliffe.ac.nz" TargetMode="External"/><Relationship Id="rId6" Type="http://schemas.openxmlformats.org/officeDocument/2006/relationships/hyperlink" Target="mailto:abre201@mywhitecliffe.com" TargetMode="External"/><Relationship Id="rId11" Type="http://schemas.openxmlformats.org/officeDocument/2006/relationships/printerSettings" Target="../printerSettings/printerSettings1.bin"/><Relationship Id="rId5" Type="http://schemas.openxmlformats.org/officeDocument/2006/relationships/hyperlink" Target="mailto:abre201@mywhitecliffe.com" TargetMode="External"/><Relationship Id="rId10" Type="http://schemas.openxmlformats.org/officeDocument/2006/relationships/hyperlink" Target="mailto:ccha201@mywhitecliffe.com" TargetMode="External"/><Relationship Id="rId4" Type="http://schemas.openxmlformats.org/officeDocument/2006/relationships/hyperlink" Target="mailto:ztur211@mywhitecliffe.com" TargetMode="External"/><Relationship Id="rId9" Type="http://schemas.openxmlformats.org/officeDocument/2006/relationships/hyperlink" Target="mailto:ccha201@mywhitecliff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 Id="rId4" Type="http://schemas.microsoft.com/office/2017/10/relationships/threadedComment" Target="../threadedComments/threadedComment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4"/>
  <sheetViews>
    <sheetView zoomScale="160" zoomScaleNormal="160" workbookViewId="0">
      <selection activeCell="C18" sqref="C18"/>
    </sheetView>
    <sheetView workbookViewId="1">
      <selection sqref="A1:D1"/>
    </sheetView>
  </sheetViews>
  <sheetFormatPr defaultColWidth="8.85546875" defaultRowHeight="15" x14ac:dyDescent="0.25"/>
  <cols>
    <col min="1" max="1" width="30.7109375" customWidth="1"/>
    <col min="2" max="2" width="10.7109375" customWidth="1"/>
    <col min="3" max="3" width="30.7109375" customWidth="1"/>
    <col min="4" max="4" width="20.7109375" customWidth="1"/>
    <col min="5" max="8" width="10.7109375" customWidth="1"/>
  </cols>
  <sheetData>
    <row r="1" spans="1:11" ht="20.100000000000001" customHeight="1" x14ac:dyDescent="0.25">
      <c r="A1" s="225" t="s">
        <v>0</v>
      </c>
      <c r="B1" s="225"/>
      <c r="C1" s="225"/>
      <c r="D1" s="225"/>
      <c r="E1" s="44"/>
      <c r="F1" s="44"/>
    </row>
    <row r="2" spans="1:11" ht="20.100000000000001" customHeight="1" x14ac:dyDescent="0.25">
      <c r="A2" s="226" t="s">
        <v>1</v>
      </c>
      <c r="B2" s="226"/>
      <c r="C2" s="226"/>
      <c r="D2" s="226"/>
      <c r="E2" s="45" t="s">
        <v>2</v>
      </c>
      <c r="F2" s="47" t="s">
        <v>3</v>
      </c>
    </row>
    <row r="3" spans="1:11" x14ac:dyDescent="0.25">
      <c r="A3" s="224" t="s">
        <v>4</v>
      </c>
      <c r="B3" s="224"/>
      <c r="C3" s="224"/>
      <c r="D3" s="224"/>
      <c r="E3" s="24" t="s">
        <v>5</v>
      </c>
      <c r="F3" s="25">
        <v>44711</v>
      </c>
      <c r="I3" s="1"/>
      <c r="J3" s="1"/>
      <c r="K3" s="1"/>
    </row>
    <row r="4" spans="1:11" x14ac:dyDescent="0.25">
      <c r="A4" s="26" t="s">
        <v>6</v>
      </c>
      <c r="B4" s="26" t="s">
        <v>7</v>
      </c>
      <c r="C4" s="26" t="s">
        <v>8</v>
      </c>
      <c r="D4" s="26" t="s">
        <v>9</v>
      </c>
      <c r="E4" s="24" t="s">
        <v>10</v>
      </c>
      <c r="F4" s="25">
        <v>44865</v>
      </c>
      <c r="I4" s="2"/>
      <c r="J4" s="2"/>
      <c r="K4" s="2"/>
    </row>
    <row r="5" spans="1:11" x14ac:dyDescent="0.25">
      <c r="A5" s="27" t="s">
        <v>11</v>
      </c>
      <c r="B5" s="28" t="s">
        <v>12</v>
      </c>
      <c r="C5" s="29" t="s">
        <v>13</v>
      </c>
      <c r="D5" s="3"/>
      <c r="E5" s="3"/>
      <c r="F5" s="3"/>
      <c r="I5" s="2"/>
      <c r="J5" s="2"/>
      <c r="K5" s="2"/>
    </row>
    <row r="6" spans="1:11" x14ac:dyDescent="0.25">
      <c r="A6" s="28" t="s">
        <v>14</v>
      </c>
      <c r="B6" s="28" t="s">
        <v>12</v>
      </c>
      <c r="C6" s="29" t="s">
        <v>13</v>
      </c>
      <c r="D6" s="28"/>
      <c r="E6" s="28"/>
      <c r="F6" s="28"/>
      <c r="G6" s="2"/>
      <c r="H6" s="2"/>
      <c r="I6" s="2"/>
      <c r="J6" s="2"/>
      <c r="K6" s="2"/>
    </row>
    <row r="7" spans="1:11" x14ac:dyDescent="0.25">
      <c r="A7" s="27" t="s">
        <v>15</v>
      </c>
      <c r="B7" s="3" t="s">
        <v>16</v>
      </c>
      <c r="C7" s="29" t="s">
        <v>17</v>
      </c>
      <c r="D7" s="43" t="s">
        <v>297</v>
      </c>
      <c r="E7" s="28"/>
      <c r="F7" s="28"/>
      <c r="G7" s="2"/>
      <c r="H7" s="2"/>
      <c r="I7" s="2"/>
      <c r="J7" s="2"/>
      <c r="K7" s="2"/>
    </row>
    <row r="8" spans="1:11" x14ac:dyDescent="0.25">
      <c r="A8" s="27" t="s">
        <v>18</v>
      </c>
      <c r="B8" s="3" t="s">
        <v>19</v>
      </c>
      <c r="C8" s="29" t="s">
        <v>20</v>
      </c>
      <c r="D8" s="28" t="s">
        <v>32</v>
      </c>
      <c r="E8" s="28"/>
      <c r="F8" s="28"/>
      <c r="G8" s="2"/>
      <c r="H8" s="2"/>
      <c r="I8" s="2"/>
      <c r="J8" s="2"/>
      <c r="K8" s="2"/>
    </row>
    <row r="9" spans="1:11" x14ac:dyDescent="0.25">
      <c r="A9" s="27" t="s">
        <v>21</v>
      </c>
      <c r="B9" s="3" t="s">
        <v>22</v>
      </c>
      <c r="C9" s="29" t="s">
        <v>23</v>
      </c>
      <c r="D9" s="28" t="s">
        <v>24</v>
      </c>
      <c r="E9" s="28"/>
      <c r="F9" s="28"/>
      <c r="G9" s="2"/>
      <c r="H9" s="2"/>
      <c r="I9" s="2"/>
      <c r="J9" s="2"/>
      <c r="K9" s="2"/>
    </row>
    <row r="10" spans="1:11" x14ac:dyDescent="0.25">
      <c r="A10" s="27" t="s">
        <v>25</v>
      </c>
      <c r="B10" s="27" t="s">
        <v>26</v>
      </c>
      <c r="C10" s="29" t="s">
        <v>27</v>
      </c>
      <c r="D10" s="147" t="s">
        <v>298</v>
      </c>
      <c r="E10" s="27"/>
      <c r="F10" s="27"/>
      <c r="G10" s="2"/>
      <c r="H10" s="2"/>
      <c r="I10" s="2"/>
      <c r="J10" s="2"/>
      <c r="K10" s="2"/>
    </row>
    <row r="11" spans="1:11" x14ac:dyDescent="0.25">
      <c r="A11" s="27" t="s">
        <v>28</v>
      </c>
      <c r="B11" s="27" t="s">
        <v>16</v>
      </c>
      <c r="C11" s="29" t="s">
        <v>17</v>
      </c>
      <c r="D11" s="42" t="s">
        <v>297</v>
      </c>
      <c r="E11" s="27"/>
      <c r="F11" s="27"/>
    </row>
    <row r="12" spans="1:11" x14ac:dyDescent="0.25">
      <c r="A12" s="27" t="s">
        <v>29</v>
      </c>
      <c r="B12" s="27" t="s">
        <v>22</v>
      </c>
      <c r="C12" s="29" t="s">
        <v>23</v>
      </c>
      <c r="D12" s="28" t="s">
        <v>24</v>
      </c>
      <c r="E12" s="27"/>
      <c r="F12" s="27"/>
    </row>
    <row r="13" spans="1:11" x14ac:dyDescent="0.25">
      <c r="A13" s="27" t="s">
        <v>30</v>
      </c>
      <c r="B13" s="27" t="s">
        <v>26</v>
      </c>
      <c r="C13" s="29" t="s">
        <v>27</v>
      </c>
      <c r="D13" s="147" t="s">
        <v>298</v>
      </c>
      <c r="E13" s="27"/>
      <c r="F13" s="27"/>
    </row>
    <row r="14" spans="1:11" x14ac:dyDescent="0.25">
      <c r="A14" s="27" t="s">
        <v>31</v>
      </c>
      <c r="B14" s="27" t="s">
        <v>19</v>
      </c>
      <c r="C14" s="29" t="s">
        <v>20</v>
      </c>
      <c r="D14" s="41" t="s">
        <v>32</v>
      </c>
      <c r="E14" s="27"/>
      <c r="F14" s="27"/>
    </row>
  </sheetData>
  <mergeCells count="3">
    <mergeCell ref="A3:D3"/>
    <mergeCell ref="A1:D1"/>
    <mergeCell ref="A2:D2"/>
  </mergeCells>
  <hyperlinks>
    <hyperlink ref="C5" r:id="rId1" xr:uid="{C57904E9-7678-48E4-ADBA-843AB8E16635}"/>
    <hyperlink ref="C6" r:id="rId2" display="mailto:georget@whitecliffe.ac.nz" xr:uid="{86A6B1DA-4FBD-41B5-B903-6094047577AE}"/>
    <hyperlink ref="C9" r:id="rId3" xr:uid="{1312074B-C262-44C7-9A8E-FB2141B30FF2}"/>
    <hyperlink ref="C12" r:id="rId4" xr:uid="{6FC34898-A3F3-4CE3-80E3-171F6A74D9DC}"/>
    <hyperlink ref="C8" r:id="rId5" xr:uid="{9B0F258A-7AB1-4838-9F98-04BA6EE18EE3}"/>
    <hyperlink ref="C14" r:id="rId6" xr:uid="{D25F19BE-FEA6-45EA-9A15-34A53C389246}"/>
    <hyperlink ref="C7" r:id="rId7" xr:uid="{6AA2C7BC-FC32-444E-BF5E-96CD8E2A52C4}"/>
    <hyperlink ref="C11" r:id="rId8" xr:uid="{27D1D8BD-A09D-4BAD-B4D2-424CB651D7CB}"/>
    <hyperlink ref="C10" r:id="rId9" xr:uid="{CD5519F5-C1ED-4B8F-A20F-7E4120F1869E}"/>
    <hyperlink ref="C13" r:id="rId10" xr:uid="{C8DEB563-6F4E-4E21-979E-2DA920F6DE9B}"/>
  </hyperlinks>
  <pageMargins left="0.7" right="0.7" top="0.75" bottom="0.75" header="0.3" footer="0.3"/>
  <pageSetup paperSize="9" fitToHeight="0" orientation="landscape"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1B592-F164-4BD1-90DC-4914AA1E6003}">
  <sheetPr>
    <pageSetUpPr fitToPage="1"/>
  </sheetPr>
  <dimension ref="A1:K30"/>
  <sheetViews>
    <sheetView zoomScaleNormal="100" workbookViewId="0">
      <selection activeCell="G2" sqref="G2"/>
    </sheetView>
    <sheetView workbookViewId="1">
      <selection sqref="A1:E1"/>
    </sheetView>
  </sheetViews>
  <sheetFormatPr defaultColWidth="8.85546875" defaultRowHeight="15" x14ac:dyDescent="0.25"/>
  <cols>
    <col min="1" max="1" width="30.7109375" customWidth="1"/>
    <col min="2" max="3" width="10.7109375" customWidth="1"/>
    <col min="4" max="4" width="13.85546875" bestFit="1" customWidth="1"/>
    <col min="5" max="5" width="30.7109375" customWidth="1"/>
    <col min="6" max="6" width="15.7109375" customWidth="1"/>
    <col min="7" max="9" width="10.7109375" customWidth="1"/>
    <col min="10" max="10" width="13.7109375" customWidth="1"/>
    <col min="11" max="11" width="10.7109375" customWidth="1"/>
  </cols>
  <sheetData>
    <row r="1" spans="1:11" ht="20.100000000000001" customHeight="1" x14ac:dyDescent="0.25">
      <c r="A1" s="225" t="s">
        <v>0</v>
      </c>
      <c r="B1" s="225"/>
      <c r="C1" s="225"/>
      <c r="D1" s="225"/>
      <c r="E1" s="225"/>
      <c r="F1" s="45"/>
      <c r="G1" s="46"/>
      <c r="H1" s="37"/>
      <c r="I1" s="37"/>
      <c r="J1" s="37"/>
      <c r="K1" s="37"/>
    </row>
    <row r="2" spans="1:11" ht="20.100000000000001" customHeight="1" x14ac:dyDescent="0.25">
      <c r="A2" s="225" t="str" cm="1">
        <f t="array" aca="1" ref="A2" ca="1">RIGHT(CELL("filename",D2),LEN(CELL("filename",D2))-FIND("]",CELL("filename",D2)))&amp;" for GeT-HTML Project"</f>
        <v>Budget for GeT-HTML Project</v>
      </c>
      <c r="B2" s="225"/>
      <c r="C2" s="225"/>
      <c r="D2" s="225"/>
      <c r="E2" s="225"/>
      <c r="F2" s="45" t="s">
        <v>2</v>
      </c>
      <c r="G2" s="47" t="s">
        <v>233</v>
      </c>
      <c r="H2" s="37"/>
      <c r="I2" s="37"/>
      <c r="J2" s="37"/>
      <c r="K2" s="37"/>
    </row>
    <row r="3" spans="1:11" ht="15" customHeight="1" x14ac:dyDescent="0.25">
      <c r="A3" s="38"/>
      <c r="B3" s="38" t="s">
        <v>33</v>
      </c>
      <c r="C3" s="39" t="s">
        <v>34</v>
      </c>
      <c r="D3" s="16" t="s">
        <v>35</v>
      </c>
      <c r="E3" s="16" t="s">
        <v>36</v>
      </c>
      <c r="F3" s="31" t="s">
        <v>37</v>
      </c>
      <c r="G3" s="137">
        <v>100000</v>
      </c>
    </row>
    <row r="4" spans="1:11" x14ac:dyDescent="0.25">
      <c r="A4" s="33" t="s">
        <v>15</v>
      </c>
      <c r="B4" s="30">
        <f>26*10</f>
        <v>260</v>
      </c>
      <c r="C4" s="35">
        <v>43</v>
      </c>
      <c r="D4" s="36">
        <f t="shared" ref="D4:D11" si="0">B4*C4</f>
        <v>11180</v>
      </c>
      <c r="E4" s="3" t="s">
        <v>38</v>
      </c>
    </row>
    <row r="5" spans="1:11" x14ac:dyDescent="0.25">
      <c r="A5" s="33" t="s">
        <v>18</v>
      </c>
      <c r="B5" s="30">
        <v>10</v>
      </c>
      <c r="C5" s="35">
        <v>63</v>
      </c>
      <c r="D5" s="36">
        <f t="shared" si="0"/>
        <v>630</v>
      </c>
      <c r="E5" s="3" t="s">
        <v>39</v>
      </c>
    </row>
    <row r="6" spans="1:11" x14ac:dyDescent="0.25">
      <c r="A6" s="33" t="s">
        <v>21</v>
      </c>
      <c r="B6" s="30">
        <v>26</v>
      </c>
      <c r="C6" s="35">
        <v>45</v>
      </c>
      <c r="D6" s="36">
        <f t="shared" si="0"/>
        <v>1170</v>
      </c>
      <c r="E6" s="3" t="s">
        <v>40</v>
      </c>
    </row>
    <row r="7" spans="1:11" x14ac:dyDescent="0.25">
      <c r="A7" s="33" t="s">
        <v>25</v>
      </c>
      <c r="B7" s="30">
        <v>60</v>
      </c>
      <c r="C7" s="35">
        <v>37</v>
      </c>
      <c r="D7" s="36">
        <f t="shared" si="0"/>
        <v>2220</v>
      </c>
      <c r="E7" s="3" t="s">
        <v>41</v>
      </c>
    </row>
    <row r="8" spans="1:11" x14ac:dyDescent="0.25">
      <c r="A8" s="33" t="s">
        <v>28</v>
      </c>
      <c r="B8" s="30">
        <f>8*1.5</f>
        <v>12</v>
      </c>
      <c r="C8" s="35">
        <v>55</v>
      </c>
      <c r="D8" s="36">
        <f t="shared" si="0"/>
        <v>660</v>
      </c>
      <c r="E8" s="3" t="s">
        <v>42</v>
      </c>
    </row>
    <row r="9" spans="1:11" x14ac:dyDescent="0.25">
      <c r="A9" s="33" t="s">
        <v>29</v>
      </c>
      <c r="B9" s="30">
        <f>26*20</f>
        <v>520</v>
      </c>
      <c r="C9" s="35">
        <v>73</v>
      </c>
      <c r="D9" s="36">
        <f>B9*C9</f>
        <v>37960</v>
      </c>
      <c r="E9" s="3" t="s">
        <v>43</v>
      </c>
      <c r="G9" s="126"/>
    </row>
    <row r="10" spans="1:11" x14ac:dyDescent="0.25">
      <c r="A10" s="33" t="s">
        <v>30</v>
      </c>
      <c r="B10" s="30">
        <f>20*40*1.25</f>
        <v>1000</v>
      </c>
      <c r="C10" s="35">
        <v>30</v>
      </c>
      <c r="D10" s="36">
        <f t="shared" si="0"/>
        <v>30000</v>
      </c>
      <c r="E10" s="3" t="s">
        <v>44</v>
      </c>
    </row>
    <row r="11" spans="1:11" x14ac:dyDescent="0.25">
      <c r="A11" s="30" t="s">
        <v>45</v>
      </c>
      <c r="B11" s="30">
        <f>20*15</f>
        <v>300</v>
      </c>
      <c r="C11" s="35">
        <v>45</v>
      </c>
      <c r="D11" s="36">
        <f t="shared" si="0"/>
        <v>13500</v>
      </c>
      <c r="E11" s="3" t="s">
        <v>46</v>
      </c>
      <c r="G11" s="126"/>
    </row>
    <row r="12" spans="1:11" x14ac:dyDescent="0.25">
      <c r="A12" s="30" t="s">
        <v>47</v>
      </c>
      <c r="B12" s="30">
        <f>14*10</f>
        <v>140</v>
      </c>
      <c r="C12" s="35">
        <v>37</v>
      </c>
      <c r="D12" s="36">
        <f>B12*C12</f>
        <v>5180</v>
      </c>
      <c r="E12" s="3" t="s">
        <v>48</v>
      </c>
    </row>
    <row r="13" spans="1:11" x14ac:dyDescent="0.25">
      <c r="A13" s="30" t="s">
        <v>49</v>
      </c>
      <c r="B13" s="30"/>
      <c r="C13" s="34"/>
      <c r="D13" s="36">
        <f>D21</f>
        <v>2068</v>
      </c>
      <c r="E13" s="3"/>
    </row>
    <row r="14" spans="1:11" x14ac:dyDescent="0.25">
      <c r="A14" s="30" t="s">
        <v>50</v>
      </c>
      <c r="B14" s="143"/>
      <c r="C14" s="144"/>
      <c r="D14" s="145">
        <f>D30</f>
        <v>7310</v>
      </c>
      <c r="E14" s="146"/>
    </row>
    <row r="15" spans="1:11" x14ac:dyDescent="0.25">
      <c r="A15" s="39" t="s">
        <v>51</v>
      </c>
      <c r="B15" s="3"/>
      <c r="C15" s="3"/>
      <c r="D15" s="40">
        <f>SUM(D4:D14)</f>
        <v>111878</v>
      </c>
      <c r="E15" s="3"/>
      <c r="F15" s="126"/>
    </row>
    <row r="16" spans="1:11" x14ac:dyDescent="0.25">
      <c r="D16" s="126"/>
    </row>
    <row r="17" spans="1:11" x14ac:dyDescent="0.25">
      <c r="A17" s="227" t="s">
        <v>49</v>
      </c>
      <c r="B17" s="228"/>
      <c r="C17" s="228"/>
      <c r="D17" s="228"/>
      <c r="E17" s="229"/>
    </row>
    <row r="18" spans="1:11" x14ac:dyDescent="0.25">
      <c r="A18" s="16" t="s">
        <v>52</v>
      </c>
      <c r="B18" s="16" t="s">
        <v>53</v>
      </c>
      <c r="C18" s="16" t="s">
        <v>54</v>
      </c>
      <c r="D18" s="16" t="s">
        <v>55</v>
      </c>
      <c r="E18" s="16" t="s">
        <v>36</v>
      </c>
    </row>
    <row r="19" spans="1:11" x14ac:dyDescent="0.25">
      <c r="A19" s="3" t="s">
        <v>56</v>
      </c>
      <c r="B19" s="3">
        <v>708</v>
      </c>
      <c r="C19" s="3">
        <v>1</v>
      </c>
      <c r="D19" s="3">
        <f>B19*C19</f>
        <v>708</v>
      </c>
      <c r="E19" s="3"/>
    </row>
    <row r="20" spans="1:11" x14ac:dyDescent="0.25">
      <c r="A20" s="3" t="s">
        <v>57</v>
      </c>
      <c r="B20" s="3">
        <v>340</v>
      </c>
      <c r="C20" s="3">
        <v>4</v>
      </c>
      <c r="D20" s="3">
        <f>B20*C20</f>
        <v>1360</v>
      </c>
      <c r="E20" s="3"/>
      <c r="K20" s="126"/>
    </row>
    <row r="21" spans="1:11" x14ac:dyDescent="0.25">
      <c r="A21" s="16" t="s">
        <v>35</v>
      </c>
      <c r="B21" s="3"/>
      <c r="C21" s="3"/>
      <c r="D21" s="16">
        <f>SUM(D19:D20)</f>
        <v>2068</v>
      </c>
      <c r="E21" s="3"/>
    </row>
    <row r="23" spans="1:11" x14ac:dyDescent="0.25">
      <c r="A23" s="227" t="s">
        <v>50</v>
      </c>
      <c r="B23" s="228"/>
      <c r="C23" s="228"/>
      <c r="D23" s="228"/>
      <c r="E23" s="229"/>
    </row>
    <row r="24" spans="1:11" x14ac:dyDescent="0.25">
      <c r="A24" s="16" t="s">
        <v>52</v>
      </c>
      <c r="B24" s="16" t="s">
        <v>53</v>
      </c>
      <c r="C24" s="16" t="s">
        <v>54</v>
      </c>
      <c r="D24" s="16" t="s">
        <v>55</v>
      </c>
      <c r="E24" s="16" t="s">
        <v>36</v>
      </c>
    </row>
    <row r="25" spans="1:11" x14ac:dyDescent="0.25">
      <c r="A25" s="3" t="s">
        <v>58</v>
      </c>
      <c r="B25" s="3">
        <v>800</v>
      </c>
      <c r="C25" s="3">
        <v>4</v>
      </c>
      <c r="D25" s="3">
        <f t="shared" ref="D25" si="1">B25*C25</f>
        <v>3200</v>
      </c>
      <c r="E25" s="3" t="s">
        <v>59</v>
      </c>
    </row>
    <row r="26" spans="1:11" x14ac:dyDescent="0.25">
      <c r="A26" s="3" t="s">
        <v>60</v>
      </c>
      <c r="B26" s="3">
        <v>230</v>
      </c>
      <c r="C26" s="3">
        <v>1</v>
      </c>
      <c r="D26" s="3">
        <f>B26*C26</f>
        <v>230</v>
      </c>
      <c r="E26" s="3"/>
    </row>
    <row r="27" spans="1:11" x14ac:dyDescent="0.25">
      <c r="A27" s="3" t="s">
        <v>61</v>
      </c>
      <c r="B27" s="3">
        <v>280</v>
      </c>
      <c r="C27" s="3">
        <v>1</v>
      </c>
      <c r="D27" s="3">
        <f>B27*C27</f>
        <v>280</v>
      </c>
      <c r="E27" s="3"/>
    </row>
    <row r="28" spans="1:11" x14ac:dyDescent="0.25">
      <c r="A28" s="3" t="s">
        <v>62</v>
      </c>
      <c r="B28" s="3">
        <v>500</v>
      </c>
      <c r="C28" s="3">
        <v>2</v>
      </c>
      <c r="D28" s="3">
        <f t="shared" ref="D28:D29" si="2">B28*C28</f>
        <v>1000</v>
      </c>
      <c r="E28" s="3"/>
    </row>
    <row r="29" spans="1:11" ht="15" customHeight="1" x14ac:dyDescent="0.25">
      <c r="A29" s="3" t="s">
        <v>63</v>
      </c>
      <c r="B29" s="3">
        <v>1300</v>
      </c>
      <c r="C29" s="3">
        <v>2</v>
      </c>
      <c r="D29" s="3">
        <f t="shared" si="2"/>
        <v>2600</v>
      </c>
      <c r="E29" s="3"/>
    </row>
    <row r="30" spans="1:11" x14ac:dyDescent="0.25">
      <c r="A30" s="16" t="s">
        <v>35</v>
      </c>
      <c r="B30" s="3"/>
      <c r="C30" s="3"/>
      <c r="D30" s="16">
        <f>SUM(D25:D29)</f>
        <v>7310</v>
      </c>
      <c r="E30" s="3"/>
    </row>
  </sheetData>
  <mergeCells count="4">
    <mergeCell ref="A17:E17"/>
    <mergeCell ref="A23:E23"/>
    <mergeCell ref="A2:E2"/>
    <mergeCell ref="A1:E1"/>
  </mergeCells>
  <pageMargins left="0.7" right="0.7" top="0.75" bottom="0.75" header="0.3" footer="0.3"/>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6885F-2642-4AA1-8AC6-550071A2CF39}">
  <sheetPr>
    <pageSetUpPr fitToPage="1"/>
  </sheetPr>
  <dimension ref="A1:P20"/>
  <sheetViews>
    <sheetView zoomScale="70" zoomScaleNormal="70" workbookViewId="0">
      <selection activeCell="S6" sqref="S6"/>
    </sheetView>
    <sheetView workbookViewId="1">
      <selection sqref="A1:L1"/>
    </sheetView>
  </sheetViews>
  <sheetFormatPr defaultColWidth="8.85546875" defaultRowHeight="15" x14ac:dyDescent="0.25"/>
  <cols>
    <col min="1" max="1" width="6.7109375" customWidth="1"/>
    <col min="2" max="2" width="40.7109375" customWidth="1"/>
    <col min="3" max="5" width="10.7109375" customWidth="1"/>
    <col min="6" max="6" width="20.7109375" customWidth="1"/>
    <col min="7" max="7" width="10.7109375" customWidth="1"/>
    <col min="8" max="8" width="50.7109375" customWidth="1"/>
    <col min="9" max="10" width="10.7109375" customWidth="1"/>
    <col min="11" max="12" width="20.7109375" customWidth="1"/>
    <col min="13" max="13" width="10.7109375" customWidth="1"/>
    <col min="14" max="14" width="20.7109375" customWidth="1"/>
  </cols>
  <sheetData>
    <row r="1" spans="1:16" s="21" customFormat="1" ht="20.100000000000001" customHeight="1" x14ac:dyDescent="0.25">
      <c r="A1" s="225" t="s">
        <v>0</v>
      </c>
      <c r="B1" s="225"/>
      <c r="C1" s="225"/>
      <c r="D1" s="225"/>
      <c r="E1" s="225"/>
      <c r="F1" s="225"/>
      <c r="G1" s="225"/>
      <c r="H1" s="225"/>
      <c r="I1" s="225"/>
      <c r="J1" s="225"/>
      <c r="K1" s="225"/>
      <c r="L1" s="225"/>
      <c r="M1" s="44"/>
      <c r="N1" s="44"/>
    </row>
    <row r="2" spans="1:16" s="21" customFormat="1" ht="20.100000000000001" customHeight="1" x14ac:dyDescent="0.25">
      <c r="A2" s="226" t="str" cm="1">
        <f t="array" aca="1" ref="A2" ca="1">RIGHT(CELL("filename",D2),LEN(CELL("filename",D2))-FIND("]",CELL("filename",D2)))&amp;" for GeT-HTML Project"</f>
        <v>Risk Register for GeT-HTML Project</v>
      </c>
      <c r="B2" s="226"/>
      <c r="C2" s="226"/>
      <c r="D2" s="226"/>
      <c r="E2" s="226"/>
      <c r="F2" s="226"/>
      <c r="G2" s="226"/>
      <c r="H2" s="226"/>
      <c r="I2" s="226"/>
      <c r="J2" s="226"/>
      <c r="K2" s="226"/>
      <c r="L2" s="226"/>
      <c r="M2" s="45" t="s">
        <v>2</v>
      </c>
      <c r="N2" s="47" t="s">
        <v>3</v>
      </c>
    </row>
    <row r="3" spans="1:16" ht="15" customHeight="1" x14ac:dyDescent="0.25">
      <c r="A3" s="16" t="s">
        <v>64</v>
      </c>
      <c r="B3" s="16" t="s">
        <v>65</v>
      </c>
      <c r="C3" s="16" t="s">
        <v>66</v>
      </c>
      <c r="D3" s="16" t="s">
        <v>67</v>
      </c>
      <c r="E3" s="16" t="s">
        <v>68</v>
      </c>
      <c r="F3" s="16" t="s">
        <v>69</v>
      </c>
      <c r="G3" s="16" t="s">
        <v>70</v>
      </c>
      <c r="H3" s="16" t="s">
        <v>71</v>
      </c>
      <c r="I3" s="16" t="s">
        <v>72</v>
      </c>
      <c r="J3" s="16" t="s">
        <v>68</v>
      </c>
      <c r="K3" s="16" t="s">
        <v>73</v>
      </c>
      <c r="L3" s="16" t="s">
        <v>74</v>
      </c>
      <c r="M3" s="16" t="s">
        <v>75</v>
      </c>
      <c r="N3" s="16" t="s">
        <v>76</v>
      </c>
    </row>
    <row r="4" spans="1:16" ht="60" customHeight="1" x14ac:dyDescent="0.25">
      <c r="A4" s="3">
        <v>1</v>
      </c>
      <c r="B4" s="10" t="s">
        <v>77</v>
      </c>
      <c r="C4" s="12"/>
      <c r="D4" s="11"/>
      <c r="E4" s="11"/>
      <c r="F4" s="10" t="s">
        <v>78</v>
      </c>
      <c r="G4" s="14">
        <v>44713</v>
      </c>
      <c r="H4" s="10" t="s">
        <v>79</v>
      </c>
      <c r="I4" s="12"/>
      <c r="J4" s="12"/>
      <c r="K4" s="3"/>
      <c r="L4" s="3"/>
      <c r="M4" s="3"/>
      <c r="N4" s="3"/>
      <c r="P4" s="1"/>
    </row>
    <row r="5" spans="1:16" ht="75" customHeight="1" x14ac:dyDescent="0.25">
      <c r="A5" s="3">
        <v>2</v>
      </c>
      <c r="B5" s="10" t="s">
        <v>80</v>
      </c>
      <c r="C5" s="12"/>
      <c r="D5" s="11"/>
      <c r="E5" s="11"/>
      <c r="F5" s="10" t="s">
        <v>81</v>
      </c>
      <c r="G5" s="14">
        <v>44713</v>
      </c>
      <c r="H5" s="10" t="s">
        <v>82</v>
      </c>
      <c r="I5" s="13"/>
      <c r="J5" s="13"/>
      <c r="K5" s="3"/>
      <c r="L5" s="3"/>
      <c r="M5" s="3"/>
      <c r="N5" s="3"/>
      <c r="P5" s="2"/>
    </row>
    <row r="6" spans="1:16" ht="60" customHeight="1" x14ac:dyDescent="0.25">
      <c r="A6" s="3">
        <v>3</v>
      </c>
      <c r="B6" s="10" t="s">
        <v>83</v>
      </c>
      <c r="C6" s="50"/>
      <c r="D6" s="11"/>
      <c r="E6" s="11"/>
      <c r="F6" s="10" t="s">
        <v>81</v>
      </c>
      <c r="G6" s="14">
        <v>44711</v>
      </c>
      <c r="H6" s="10" t="s">
        <v>84</v>
      </c>
      <c r="I6" s="12"/>
      <c r="J6" s="12"/>
      <c r="K6" s="3"/>
      <c r="L6" s="3"/>
      <c r="M6" s="3"/>
      <c r="N6" s="3"/>
      <c r="P6" s="1"/>
    </row>
    <row r="7" spans="1:16" ht="135" customHeight="1" x14ac:dyDescent="0.25">
      <c r="A7" s="3">
        <v>4</v>
      </c>
      <c r="B7" s="10" t="s">
        <v>85</v>
      </c>
      <c r="C7" s="13"/>
      <c r="D7" s="11"/>
      <c r="E7" s="11"/>
      <c r="F7" s="10" t="s">
        <v>78</v>
      </c>
      <c r="G7" s="23">
        <v>44713</v>
      </c>
      <c r="H7" s="10" t="s">
        <v>86</v>
      </c>
      <c r="I7" s="13"/>
      <c r="J7" s="13"/>
      <c r="K7" s="3"/>
      <c r="L7" s="3"/>
      <c r="M7" s="3"/>
      <c r="N7" s="3"/>
      <c r="P7" s="1"/>
    </row>
    <row r="8" spans="1:16" ht="60" customHeight="1" x14ac:dyDescent="0.25">
      <c r="A8" s="3">
        <v>5</v>
      </c>
      <c r="B8" s="10" t="s">
        <v>87</v>
      </c>
      <c r="C8" s="12"/>
      <c r="D8" s="11"/>
      <c r="E8" s="12"/>
      <c r="F8" s="10" t="s">
        <v>81</v>
      </c>
      <c r="G8" s="14">
        <v>44711</v>
      </c>
      <c r="H8" s="10" t="s">
        <v>88</v>
      </c>
      <c r="I8" s="12"/>
      <c r="J8" s="12"/>
      <c r="K8" s="3"/>
      <c r="L8" s="3"/>
      <c r="M8" s="3"/>
      <c r="N8" s="3"/>
      <c r="P8" s="1"/>
    </row>
    <row r="9" spans="1:16" ht="60" customHeight="1" x14ac:dyDescent="0.25">
      <c r="A9" s="3">
        <v>6</v>
      </c>
      <c r="B9" s="10" t="s">
        <v>89</v>
      </c>
      <c r="C9" s="50"/>
      <c r="D9" s="11"/>
      <c r="E9" s="12"/>
      <c r="F9" s="10" t="s">
        <v>78</v>
      </c>
      <c r="G9" s="14">
        <v>44711</v>
      </c>
      <c r="H9" s="10" t="s">
        <v>90</v>
      </c>
      <c r="I9" s="13"/>
      <c r="J9" s="13"/>
      <c r="K9" s="3"/>
      <c r="L9" s="3"/>
      <c r="M9" s="3"/>
      <c r="N9" s="3"/>
      <c r="P9" s="1"/>
    </row>
    <row r="10" spans="1:16" ht="75" customHeight="1" x14ac:dyDescent="0.25">
      <c r="A10" s="3">
        <v>7</v>
      </c>
      <c r="B10" s="10" t="s">
        <v>91</v>
      </c>
      <c r="C10" s="12"/>
      <c r="D10" s="12"/>
      <c r="E10" s="12"/>
      <c r="F10" s="10" t="s">
        <v>78</v>
      </c>
      <c r="G10" s="14">
        <v>44713</v>
      </c>
      <c r="H10" s="10" t="s">
        <v>92</v>
      </c>
      <c r="I10" s="12"/>
      <c r="J10" s="13"/>
      <c r="K10" s="3"/>
      <c r="L10" s="3"/>
      <c r="M10" s="3"/>
      <c r="N10" s="3"/>
      <c r="P10" s="1"/>
    </row>
    <row r="11" spans="1:16" ht="60" customHeight="1" x14ac:dyDescent="0.25">
      <c r="A11" s="3">
        <v>8</v>
      </c>
      <c r="B11" s="10" t="s">
        <v>93</v>
      </c>
      <c r="C11" s="12"/>
      <c r="D11" s="12"/>
      <c r="E11" s="12"/>
      <c r="F11" s="10" t="s">
        <v>78</v>
      </c>
      <c r="G11" s="14">
        <v>44713</v>
      </c>
      <c r="H11" s="10" t="s">
        <v>94</v>
      </c>
      <c r="I11" s="13"/>
      <c r="J11" s="13"/>
      <c r="K11" s="3"/>
      <c r="L11" s="3"/>
      <c r="M11" s="3"/>
      <c r="N11" s="3"/>
      <c r="P11" s="1"/>
    </row>
    <row r="12" spans="1:16" ht="60" customHeight="1" x14ac:dyDescent="0.25">
      <c r="A12" s="3">
        <v>9</v>
      </c>
      <c r="B12" s="10" t="s">
        <v>95</v>
      </c>
      <c r="C12" s="12"/>
      <c r="D12" s="12"/>
      <c r="E12" s="12"/>
      <c r="F12" s="10" t="s">
        <v>78</v>
      </c>
      <c r="G12" s="14">
        <v>44713</v>
      </c>
      <c r="H12" s="10" t="s">
        <v>96</v>
      </c>
      <c r="I12" s="13"/>
      <c r="J12" s="13"/>
      <c r="K12" s="3"/>
      <c r="L12" s="3"/>
      <c r="M12" s="3"/>
      <c r="N12" s="3"/>
    </row>
    <row r="13" spans="1:16" ht="45" customHeight="1" x14ac:dyDescent="0.25">
      <c r="A13" s="3">
        <v>10</v>
      </c>
      <c r="B13" s="10" t="s">
        <v>97</v>
      </c>
      <c r="C13" s="12"/>
      <c r="D13" s="12"/>
      <c r="E13" s="12"/>
      <c r="F13" s="10" t="s">
        <v>78</v>
      </c>
      <c r="G13" s="14">
        <v>44713</v>
      </c>
      <c r="H13" s="10" t="s">
        <v>98</v>
      </c>
      <c r="I13" s="13"/>
      <c r="J13" s="13"/>
      <c r="K13" s="3"/>
      <c r="L13" s="3"/>
      <c r="M13" s="3"/>
      <c r="N13" s="3"/>
    </row>
    <row r="14" spans="1:16" ht="60" customHeight="1" x14ac:dyDescent="0.25">
      <c r="A14" s="3">
        <v>11</v>
      </c>
      <c r="B14" s="10" t="s">
        <v>99</v>
      </c>
      <c r="C14" s="13"/>
      <c r="D14" s="12"/>
      <c r="E14" s="12"/>
      <c r="F14" s="10" t="s">
        <v>78</v>
      </c>
      <c r="G14" s="14">
        <v>44713</v>
      </c>
      <c r="H14" s="10" t="s">
        <v>90</v>
      </c>
      <c r="I14" s="12"/>
      <c r="J14" s="12"/>
      <c r="K14" s="3"/>
      <c r="L14" s="3"/>
      <c r="M14" s="3"/>
      <c r="N14" s="3"/>
    </row>
    <row r="15" spans="1:16" ht="60" customHeight="1" x14ac:dyDescent="0.25">
      <c r="A15" s="3">
        <v>12</v>
      </c>
      <c r="B15" s="10" t="s">
        <v>100</v>
      </c>
      <c r="C15" s="50"/>
      <c r="D15" s="12"/>
      <c r="E15" s="12"/>
      <c r="F15" s="10" t="s">
        <v>81</v>
      </c>
      <c r="G15" s="14">
        <v>44711</v>
      </c>
      <c r="H15" s="10" t="s">
        <v>101</v>
      </c>
      <c r="I15" s="13"/>
      <c r="J15" s="13"/>
      <c r="K15" s="3"/>
      <c r="L15" s="3"/>
      <c r="M15" s="3"/>
      <c r="N15" s="3"/>
    </row>
    <row r="16" spans="1:16" ht="60" customHeight="1" x14ac:dyDescent="0.25">
      <c r="A16" s="3">
        <v>13</v>
      </c>
      <c r="B16" s="10" t="s">
        <v>102</v>
      </c>
      <c r="C16" s="12"/>
      <c r="D16" s="13"/>
      <c r="E16" s="12"/>
      <c r="F16" s="10" t="s">
        <v>78</v>
      </c>
      <c r="G16" s="14">
        <v>44713</v>
      </c>
      <c r="H16" s="10" t="s">
        <v>103</v>
      </c>
      <c r="I16" s="13"/>
      <c r="J16" s="13"/>
      <c r="K16" s="3"/>
      <c r="L16" s="3"/>
      <c r="M16" s="3"/>
      <c r="N16" s="3"/>
    </row>
    <row r="17" spans="1:14" ht="60" customHeight="1" x14ac:dyDescent="0.25">
      <c r="A17" s="3">
        <v>14</v>
      </c>
      <c r="B17" s="10" t="s">
        <v>104</v>
      </c>
      <c r="C17" s="50"/>
      <c r="D17" s="12"/>
      <c r="E17" s="13"/>
      <c r="F17" s="10" t="s">
        <v>105</v>
      </c>
      <c r="G17" s="14">
        <v>44713</v>
      </c>
      <c r="H17" s="10" t="s">
        <v>106</v>
      </c>
      <c r="I17" s="13"/>
      <c r="J17" s="13"/>
      <c r="K17" s="3"/>
      <c r="L17" s="3"/>
      <c r="M17" s="3"/>
      <c r="N17" s="3"/>
    </row>
    <row r="18" spans="1:14" ht="60" customHeight="1" x14ac:dyDescent="0.25">
      <c r="A18" s="3">
        <v>15</v>
      </c>
      <c r="B18" s="10" t="s">
        <v>107</v>
      </c>
      <c r="C18" s="13"/>
      <c r="D18" s="13"/>
      <c r="E18" s="13"/>
      <c r="F18" s="10" t="s">
        <v>81</v>
      </c>
      <c r="G18" s="14">
        <v>44713</v>
      </c>
      <c r="H18" s="10" t="s">
        <v>108</v>
      </c>
      <c r="I18" s="13"/>
      <c r="J18" s="13"/>
      <c r="K18" s="3"/>
      <c r="L18" s="3"/>
      <c r="M18" s="3"/>
      <c r="N18" s="3"/>
    </row>
    <row r="19" spans="1:14" ht="60" customHeight="1" x14ac:dyDescent="0.25"/>
    <row r="20" spans="1:14" ht="60" customHeight="1" x14ac:dyDescent="0.25"/>
  </sheetData>
  <mergeCells count="2">
    <mergeCell ref="A1:L1"/>
    <mergeCell ref="A2:L2"/>
  </mergeCells>
  <pageMargins left="0.7" right="0.7" top="0.75" bottom="0.75" header="0.3" footer="0.3"/>
  <pageSetup paperSize="9" scale="4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6427E-1B75-C047-9465-EA06AE15EC86}">
  <sheetPr>
    <pageSetUpPr fitToPage="1"/>
  </sheetPr>
  <dimension ref="A1:DB37"/>
  <sheetViews>
    <sheetView showGridLines="0" showRuler="0" zoomScale="115" zoomScaleNormal="115" zoomScalePageLayoutView="70" workbookViewId="0">
      <pane ySplit="6" topLeftCell="A26" activePane="bottomLeft" state="frozen"/>
      <selection pane="bottomLeft" activeCell="C3" sqref="C3:D3"/>
    </sheetView>
    <sheetView workbookViewId="1"/>
  </sheetViews>
  <sheetFormatPr defaultColWidth="8.85546875" defaultRowHeight="30" customHeight="1" x14ac:dyDescent="0.25"/>
  <cols>
    <col min="1" max="1" width="2.7109375" style="149" customWidth="1"/>
    <col min="2" max="2" width="34.85546875" customWidth="1"/>
    <col min="3" max="3" width="30.7109375" customWidth="1"/>
    <col min="4" max="4" width="10.7109375" customWidth="1"/>
    <col min="5" max="5" width="10.42578125" style="148" customWidth="1"/>
    <col min="6" max="6" width="10.42578125" customWidth="1"/>
    <col min="7" max="7" width="2.7109375" customWidth="1"/>
    <col min="8" max="8" width="6.140625" hidden="1" customWidth="1"/>
    <col min="9" max="53" width="2.42578125" customWidth="1"/>
    <col min="54" max="54" width="2.7109375" customWidth="1"/>
    <col min="55" max="113" width="2.42578125" customWidth="1"/>
  </cols>
  <sheetData>
    <row r="1" spans="1:106" ht="30" customHeight="1" x14ac:dyDescent="0.45">
      <c r="A1" s="161" t="s">
        <v>272</v>
      </c>
      <c r="B1" s="214" t="s">
        <v>296</v>
      </c>
      <c r="C1" s="213"/>
      <c r="D1" s="210"/>
      <c r="E1" s="212"/>
      <c r="F1" s="211"/>
      <c r="H1" s="210"/>
      <c r="I1" s="209"/>
    </row>
    <row r="2" spans="1:106" ht="30" customHeight="1" x14ac:dyDescent="0.3">
      <c r="A2" s="149" t="s">
        <v>111</v>
      </c>
      <c r="B2" s="208" t="s">
        <v>0</v>
      </c>
      <c r="I2" s="207"/>
    </row>
    <row r="3" spans="1:106" ht="30" customHeight="1" x14ac:dyDescent="0.25">
      <c r="A3" s="149" t="s">
        <v>112</v>
      </c>
      <c r="B3" s="206" t="s">
        <v>295</v>
      </c>
      <c r="C3" s="239" t="s">
        <v>113</v>
      </c>
      <c r="D3" s="240"/>
      <c r="E3" s="244">
        <v>44711</v>
      </c>
      <c r="F3" s="244"/>
    </row>
    <row r="4" spans="1:106" ht="30" customHeight="1" x14ac:dyDescent="0.25">
      <c r="A4" s="161" t="s">
        <v>271</v>
      </c>
      <c r="C4" s="239" t="s">
        <v>270</v>
      </c>
      <c r="D4" s="240"/>
      <c r="E4" s="205">
        <v>1</v>
      </c>
      <c r="I4" s="241">
        <f>I5</f>
        <v>44711</v>
      </c>
      <c r="J4" s="242"/>
      <c r="K4" s="242"/>
      <c r="L4" s="242"/>
      <c r="M4" s="242"/>
      <c r="N4" s="242"/>
      <c r="O4" s="243"/>
      <c r="P4" s="241">
        <f>P5</f>
        <v>44718</v>
      </c>
      <c r="Q4" s="242"/>
      <c r="R4" s="242"/>
      <c r="S4" s="242"/>
      <c r="T4" s="242"/>
      <c r="U4" s="242"/>
      <c r="V4" s="243"/>
      <c r="W4" s="241">
        <f>W5</f>
        <v>44725</v>
      </c>
      <c r="X4" s="242"/>
      <c r="Y4" s="242"/>
      <c r="Z4" s="242"/>
      <c r="AA4" s="242"/>
      <c r="AB4" s="242"/>
      <c r="AC4" s="243"/>
      <c r="AD4" s="241">
        <f>AD5</f>
        <v>44732</v>
      </c>
      <c r="AE4" s="242"/>
      <c r="AF4" s="242"/>
      <c r="AG4" s="242"/>
      <c r="AH4" s="242"/>
      <c r="AI4" s="242"/>
      <c r="AJ4" s="243"/>
      <c r="AK4" s="241">
        <f>AK5</f>
        <v>44739</v>
      </c>
      <c r="AL4" s="242"/>
      <c r="AM4" s="242"/>
      <c r="AN4" s="242"/>
      <c r="AO4" s="242"/>
      <c r="AP4" s="242"/>
      <c r="AQ4" s="243"/>
      <c r="AR4" s="241">
        <f>AR5</f>
        <v>44746</v>
      </c>
      <c r="AS4" s="242"/>
      <c r="AT4" s="242"/>
      <c r="AU4" s="242"/>
      <c r="AV4" s="242"/>
      <c r="AW4" s="242"/>
      <c r="AX4" s="243"/>
      <c r="AY4" s="241">
        <f>AY5</f>
        <v>44753</v>
      </c>
      <c r="AZ4" s="242"/>
      <c r="BA4" s="242"/>
      <c r="BB4" s="242"/>
      <c r="BC4" s="242"/>
      <c r="BD4" s="242"/>
      <c r="BE4" s="243"/>
      <c r="BF4" s="241">
        <f>BF5</f>
        <v>44760</v>
      </c>
      <c r="BG4" s="242"/>
      <c r="BH4" s="242"/>
      <c r="BI4" s="242"/>
      <c r="BJ4" s="242"/>
      <c r="BK4" s="242"/>
      <c r="BL4" s="243"/>
      <c r="BM4" s="241">
        <f>BM5</f>
        <v>44767</v>
      </c>
      <c r="BN4" s="242"/>
      <c r="BO4" s="242"/>
      <c r="BP4" s="242"/>
      <c r="BQ4" s="242"/>
      <c r="BR4" s="242"/>
      <c r="BS4" s="243"/>
      <c r="BT4" s="241">
        <f>BT5</f>
        <v>44774</v>
      </c>
      <c r="BU4" s="242"/>
      <c r="BV4" s="242"/>
      <c r="BW4" s="242"/>
      <c r="BX4" s="242"/>
      <c r="BY4" s="242"/>
      <c r="BZ4" s="243"/>
      <c r="CA4" s="241">
        <f>CA5</f>
        <v>44781</v>
      </c>
      <c r="CB4" s="242"/>
      <c r="CC4" s="242"/>
      <c r="CD4" s="242"/>
      <c r="CE4" s="242"/>
      <c r="CF4" s="242"/>
      <c r="CG4" s="243"/>
      <c r="CH4" s="241">
        <f>CH5</f>
        <v>44788</v>
      </c>
      <c r="CI4" s="242"/>
      <c r="CJ4" s="242"/>
      <c r="CK4" s="242"/>
      <c r="CL4" s="242"/>
      <c r="CM4" s="242"/>
      <c r="CN4" s="243"/>
      <c r="CO4" s="241">
        <f>CO5</f>
        <v>44795</v>
      </c>
      <c r="CP4" s="242"/>
      <c r="CQ4" s="242"/>
      <c r="CR4" s="242"/>
      <c r="CS4" s="242"/>
      <c r="CT4" s="242"/>
      <c r="CU4" s="243"/>
      <c r="CV4" s="241">
        <f>CV5</f>
        <v>44802</v>
      </c>
      <c r="CW4" s="242"/>
      <c r="CX4" s="242"/>
      <c r="CY4" s="242"/>
      <c r="CZ4" s="242"/>
      <c r="DA4" s="242"/>
      <c r="DB4" s="243"/>
    </row>
    <row r="5" spans="1:106" ht="15" customHeight="1" x14ac:dyDescent="0.25">
      <c r="A5" s="161" t="s">
        <v>116</v>
      </c>
      <c r="B5" s="204"/>
      <c r="C5" s="204"/>
      <c r="D5" s="204"/>
      <c r="E5" s="204"/>
      <c r="F5" s="204"/>
      <c r="G5" s="204"/>
      <c r="I5" s="203">
        <f>Project_Start-WEEKDAY(Project_Start,1)+2+7*(Display_Week-1)</f>
        <v>44711</v>
      </c>
      <c r="J5" s="202">
        <f t="shared" ref="J5:AO5" si="0">I5+1</f>
        <v>44712</v>
      </c>
      <c r="K5" s="202">
        <f t="shared" si="0"/>
        <v>44713</v>
      </c>
      <c r="L5" s="202">
        <f t="shared" si="0"/>
        <v>44714</v>
      </c>
      <c r="M5" s="202">
        <f t="shared" si="0"/>
        <v>44715</v>
      </c>
      <c r="N5" s="202">
        <f t="shared" si="0"/>
        <v>44716</v>
      </c>
      <c r="O5" s="201">
        <f t="shared" si="0"/>
        <v>44717</v>
      </c>
      <c r="P5" s="203">
        <f t="shared" si="0"/>
        <v>44718</v>
      </c>
      <c r="Q5" s="202">
        <f t="shared" si="0"/>
        <v>44719</v>
      </c>
      <c r="R5" s="202">
        <f t="shared" si="0"/>
        <v>44720</v>
      </c>
      <c r="S5" s="202">
        <f t="shared" si="0"/>
        <v>44721</v>
      </c>
      <c r="T5" s="202">
        <f t="shared" si="0"/>
        <v>44722</v>
      </c>
      <c r="U5" s="202">
        <f t="shared" si="0"/>
        <v>44723</v>
      </c>
      <c r="V5" s="201">
        <f t="shared" si="0"/>
        <v>44724</v>
      </c>
      <c r="W5" s="203">
        <f t="shared" si="0"/>
        <v>44725</v>
      </c>
      <c r="X5" s="202">
        <f t="shared" si="0"/>
        <v>44726</v>
      </c>
      <c r="Y5" s="202">
        <f t="shared" si="0"/>
        <v>44727</v>
      </c>
      <c r="Z5" s="202">
        <f t="shared" si="0"/>
        <v>44728</v>
      </c>
      <c r="AA5" s="202">
        <f t="shared" si="0"/>
        <v>44729</v>
      </c>
      <c r="AB5" s="202">
        <f t="shared" si="0"/>
        <v>44730</v>
      </c>
      <c r="AC5" s="201">
        <f t="shared" si="0"/>
        <v>44731</v>
      </c>
      <c r="AD5" s="203">
        <f t="shared" si="0"/>
        <v>44732</v>
      </c>
      <c r="AE5" s="202">
        <f t="shared" si="0"/>
        <v>44733</v>
      </c>
      <c r="AF5" s="202">
        <f t="shared" si="0"/>
        <v>44734</v>
      </c>
      <c r="AG5" s="202">
        <f t="shared" si="0"/>
        <v>44735</v>
      </c>
      <c r="AH5" s="202">
        <f t="shared" si="0"/>
        <v>44736</v>
      </c>
      <c r="AI5" s="202">
        <f t="shared" si="0"/>
        <v>44737</v>
      </c>
      <c r="AJ5" s="201">
        <f t="shared" si="0"/>
        <v>44738</v>
      </c>
      <c r="AK5" s="203">
        <f t="shared" si="0"/>
        <v>44739</v>
      </c>
      <c r="AL5" s="202">
        <f t="shared" si="0"/>
        <v>44740</v>
      </c>
      <c r="AM5" s="202">
        <f t="shared" si="0"/>
        <v>44741</v>
      </c>
      <c r="AN5" s="202">
        <f t="shared" si="0"/>
        <v>44742</v>
      </c>
      <c r="AO5" s="202">
        <f t="shared" si="0"/>
        <v>44743</v>
      </c>
      <c r="AP5" s="202">
        <f t="shared" ref="AP5:BU5" si="1">AO5+1</f>
        <v>44744</v>
      </c>
      <c r="AQ5" s="201">
        <f t="shared" si="1"/>
        <v>44745</v>
      </c>
      <c r="AR5" s="203">
        <f t="shared" si="1"/>
        <v>44746</v>
      </c>
      <c r="AS5" s="202">
        <f t="shared" si="1"/>
        <v>44747</v>
      </c>
      <c r="AT5" s="202">
        <f t="shared" si="1"/>
        <v>44748</v>
      </c>
      <c r="AU5" s="202">
        <f t="shared" si="1"/>
        <v>44749</v>
      </c>
      <c r="AV5" s="202">
        <f t="shared" si="1"/>
        <v>44750</v>
      </c>
      <c r="AW5" s="202">
        <f t="shared" si="1"/>
        <v>44751</v>
      </c>
      <c r="AX5" s="201">
        <f t="shared" si="1"/>
        <v>44752</v>
      </c>
      <c r="AY5" s="203">
        <f t="shared" si="1"/>
        <v>44753</v>
      </c>
      <c r="AZ5" s="202">
        <f t="shared" si="1"/>
        <v>44754</v>
      </c>
      <c r="BA5" s="202">
        <f t="shared" si="1"/>
        <v>44755</v>
      </c>
      <c r="BB5" s="202">
        <f t="shared" si="1"/>
        <v>44756</v>
      </c>
      <c r="BC5" s="202">
        <f t="shared" si="1"/>
        <v>44757</v>
      </c>
      <c r="BD5" s="202">
        <f t="shared" si="1"/>
        <v>44758</v>
      </c>
      <c r="BE5" s="201">
        <f t="shared" si="1"/>
        <v>44759</v>
      </c>
      <c r="BF5" s="203">
        <f t="shared" si="1"/>
        <v>44760</v>
      </c>
      <c r="BG5" s="202">
        <f t="shared" si="1"/>
        <v>44761</v>
      </c>
      <c r="BH5" s="202">
        <f t="shared" si="1"/>
        <v>44762</v>
      </c>
      <c r="BI5" s="202">
        <f t="shared" si="1"/>
        <v>44763</v>
      </c>
      <c r="BJ5" s="202">
        <f t="shared" si="1"/>
        <v>44764</v>
      </c>
      <c r="BK5" s="202">
        <f t="shared" si="1"/>
        <v>44765</v>
      </c>
      <c r="BL5" s="201">
        <f t="shared" si="1"/>
        <v>44766</v>
      </c>
      <c r="BM5" s="203">
        <f t="shared" si="1"/>
        <v>44767</v>
      </c>
      <c r="BN5" s="202">
        <f t="shared" si="1"/>
        <v>44768</v>
      </c>
      <c r="BO5" s="202">
        <f t="shared" si="1"/>
        <v>44769</v>
      </c>
      <c r="BP5" s="202">
        <f t="shared" si="1"/>
        <v>44770</v>
      </c>
      <c r="BQ5" s="202">
        <f t="shared" si="1"/>
        <v>44771</v>
      </c>
      <c r="BR5" s="202">
        <f t="shared" si="1"/>
        <v>44772</v>
      </c>
      <c r="BS5" s="201">
        <f t="shared" si="1"/>
        <v>44773</v>
      </c>
      <c r="BT5" s="203">
        <f t="shared" si="1"/>
        <v>44774</v>
      </c>
      <c r="BU5" s="202">
        <f t="shared" si="1"/>
        <v>44775</v>
      </c>
      <c r="BV5" s="202">
        <f t="shared" ref="BV5:DB5" si="2">BU5+1</f>
        <v>44776</v>
      </c>
      <c r="BW5" s="202">
        <f t="shared" si="2"/>
        <v>44777</v>
      </c>
      <c r="BX5" s="202">
        <f t="shared" si="2"/>
        <v>44778</v>
      </c>
      <c r="BY5" s="202">
        <f t="shared" si="2"/>
        <v>44779</v>
      </c>
      <c r="BZ5" s="201">
        <f t="shared" si="2"/>
        <v>44780</v>
      </c>
      <c r="CA5" s="203">
        <f t="shared" si="2"/>
        <v>44781</v>
      </c>
      <c r="CB5" s="202">
        <f t="shared" si="2"/>
        <v>44782</v>
      </c>
      <c r="CC5" s="202">
        <f t="shared" si="2"/>
        <v>44783</v>
      </c>
      <c r="CD5" s="202">
        <f t="shared" si="2"/>
        <v>44784</v>
      </c>
      <c r="CE5" s="202">
        <f t="shared" si="2"/>
        <v>44785</v>
      </c>
      <c r="CF5" s="202">
        <f t="shared" si="2"/>
        <v>44786</v>
      </c>
      <c r="CG5" s="201">
        <f t="shared" si="2"/>
        <v>44787</v>
      </c>
      <c r="CH5" s="203">
        <f t="shared" si="2"/>
        <v>44788</v>
      </c>
      <c r="CI5" s="202">
        <f t="shared" si="2"/>
        <v>44789</v>
      </c>
      <c r="CJ5" s="202">
        <f t="shared" si="2"/>
        <v>44790</v>
      </c>
      <c r="CK5" s="202">
        <f t="shared" si="2"/>
        <v>44791</v>
      </c>
      <c r="CL5" s="202">
        <f t="shared" si="2"/>
        <v>44792</v>
      </c>
      <c r="CM5" s="202">
        <f t="shared" si="2"/>
        <v>44793</v>
      </c>
      <c r="CN5" s="201">
        <f t="shared" si="2"/>
        <v>44794</v>
      </c>
      <c r="CO5" s="203">
        <f t="shared" si="2"/>
        <v>44795</v>
      </c>
      <c r="CP5" s="202">
        <f t="shared" si="2"/>
        <v>44796</v>
      </c>
      <c r="CQ5" s="202">
        <f t="shared" si="2"/>
        <v>44797</v>
      </c>
      <c r="CR5" s="202">
        <f t="shared" si="2"/>
        <v>44798</v>
      </c>
      <c r="CS5" s="202">
        <f t="shared" si="2"/>
        <v>44799</v>
      </c>
      <c r="CT5" s="202">
        <f t="shared" si="2"/>
        <v>44800</v>
      </c>
      <c r="CU5" s="201">
        <f t="shared" si="2"/>
        <v>44801</v>
      </c>
      <c r="CV5" s="203">
        <f t="shared" si="2"/>
        <v>44802</v>
      </c>
      <c r="CW5" s="202">
        <f t="shared" si="2"/>
        <v>44803</v>
      </c>
      <c r="CX5" s="202">
        <f t="shared" si="2"/>
        <v>44804</v>
      </c>
      <c r="CY5" s="202">
        <f t="shared" si="2"/>
        <v>44805</v>
      </c>
      <c r="CZ5" s="202">
        <f t="shared" si="2"/>
        <v>44806</v>
      </c>
      <c r="DA5" s="202">
        <f t="shared" si="2"/>
        <v>44807</v>
      </c>
      <c r="DB5" s="201">
        <f t="shared" si="2"/>
        <v>44808</v>
      </c>
    </row>
    <row r="6" spans="1:106" ht="30" customHeight="1" thickBot="1" x14ac:dyDescent="0.3">
      <c r="A6" s="161" t="s">
        <v>269</v>
      </c>
      <c r="B6" s="200" t="s">
        <v>118</v>
      </c>
      <c r="C6" s="199" t="s">
        <v>119</v>
      </c>
      <c r="D6" s="199" t="s">
        <v>120</v>
      </c>
      <c r="E6" s="199" t="s">
        <v>121</v>
      </c>
      <c r="F6" s="199" t="s">
        <v>122</v>
      </c>
      <c r="G6" s="199"/>
      <c r="H6" s="199" t="s">
        <v>268</v>
      </c>
      <c r="I6" s="198" t="str">
        <f t="shared" ref="I6:AN6" si="3">LEFT(TEXT(I5,"ddd"),1)</f>
        <v>M</v>
      </c>
      <c r="J6" s="198" t="str">
        <f t="shared" si="3"/>
        <v>T</v>
      </c>
      <c r="K6" s="198" t="str">
        <f t="shared" si="3"/>
        <v>W</v>
      </c>
      <c r="L6" s="198" t="str">
        <f t="shared" si="3"/>
        <v>T</v>
      </c>
      <c r="M6" s="198" t="str">
        <f t="shared" si="3"/>
        <v>F</v>
      </c>
      <c r="N6" s="198" t="str">
        <f t="shared" si="3"/>
        <v>S</v>
      </c>
      <c r="O6" s="198" t="str">
        <f t="shared" si="3"/>
        <v>S</v>
      </c>
      <c r="P6" s="198" t="str">
        <f t="shared" si="3"/>
        <v>M</v>
      </c>
      <c r="Q6" s="198" t="str">
        <f t="shared" si="3"/>
        <v>T</v>
      </c>
      <c r="R6" s="198" t="str">
        <f t="shared" si="3"/>
        <v>W</v>
      </c>
      <c r="S6" s="198" t="str">
        <f t="shared" si="3"/>
        <v>T</v>
      </c>
      <c r="T6" s="198" t="str">
        <f t="shared" si="3"/>
        <v>F</v>
      </c>
      <c r="U6" s="198" t="str">
        <f t="shared" si="3"/>
        <v>S</v>
      </c>
      <c r="V6" s="198" t="str">
        <f t="shared" si="3"/>
        <v>S</v>
      </c>
      <c r="W6" s="198" t="str">
        <f t="shared" si="3"/>
        <v>M</v>
      </c>
      <c r="X6" s="198" t="str">
        <f t="shared" si="3"/>
        <v>T</v>
      </c>
      <c r="Y6" s="198" t="str">
        <f t="shared" si="3"/>
        <v>W</v>
      </c>
      <c r="Z6" s="198" t="str">
        <f t="shared" si="3"/>
        <v>T</v>
      </c>
      <c r="AA6" s="198" t="str">
        <f t="shared" si="3"/>
        <v>F</v>
      </c>
      <c r="AB6" s="198" t="str">
        <f t="shared" si="3"/>
        <v>S</v>
      </c>
      <c r="AC6" s="198" t="str">
        <f t="shared" si="3"/>
        <v>S</v>
      </c>
      <c r="AD6" s="198" t="str">
        <f t="shared" si="3"/>
        <v>M</v>
      </c>
      <c r="AE6" s="198" t="str">
        <f t="shared" si="3"/>
        <v>T</v>
      </c>
      <c r="AF6" s="198" t="str">
        <f t="shared" si="3"/>
        <v>W</v>
      </c>
      <c r="AG6" s="198" t="str">
        <f t="shared" si="3"/>
        <v>T</v>
      </c>
      <c r="AH6" s="198" t="str">
        <f t="shared" si="3"/>
        <v>F</v>
      </c>
      <c r="AI6" s="198" t="str">
        <f t="shared" si="3"/>
        <v>S</v>
      </c>
      <c r="AJ6" s="198" t="str">
        <f t="shared" si="3"/>
        <v>S</v>
      </c>
      <c r="AK6" s="198" t="str">
        <f t="shared" si="3"/>
        <v>M</v>
      </c>
      <c r="AL6" s="198" t="str">
        <f t="shared" si="3"/>
        <v>T</v>
      </c>
      <c r="AM6" s="198" t="str">
        <f t="shared" si="3"/>
        <v>W</v>
      </c>
      <c r="AN6" s="198" t="str">
        <f t="shared" si="3"/>
        <v>T</v>
      </c>
      <c r="AO6" s="198" t="str">
        <f t="shared" ref="AO6:BT6" si="4">LEFT(TEXT(AO5,"ddd"),1)</f>
        <v>F</v>
      </c>
      <c r="AP6" s="198" t="str">
        <f t="shared" si="4"/>
        <v>S</v>
      </c>
      <c r="AQ6" s="198" t="str">
        <f t="shared" si="4"/>
        <v>S</v>
      </c>
      <c r="AR6" s="198" t="str">
        <f t="shared" si="4"/>
        <v>M</v>
      </c>
      <c r="AS6" s="198" t="str">
        <f t="shared" si="4"/>
        <v>T</v>
      </c>
      <c r="AT6" s="198" t="str">
        <f t="shared" si="4"/>
        <v>W</v>
      </c>
      <c r="AU6" s="198" t="str">
        <f t="shared" si="4"/>
        <v>T</v>
      </c>
      <c r="AV6" s="198" t="str">
        <f t="shared" si="4"/>
        <v>F</v>
      </c>
      <c r="AW6" s="198" t="str">
        <f t="shared" si="4"/>
        <v>S</v>
      </c>
      <c r="AX6" s="198" t="str">
        <f t="shared" si="4"/>
        <v>S</v>
      </c>
      <c r="AY6" s="198" t="str">
        <f t="shared" si="4"/>
        <v>M</v>
      </c>
      <c r="AZ6" s="198" t="str">
        <f t="shared" si="4"/>
        <v>T</v>
      </c>
      <c r="BA6" s="198" t="str">
        <f t="shared" si="4"/>
        <v>W</v>
      </c>
      <c r="BB6" s="198" t="str">
        <f t="shared" si="4"/>
        <v>T</v>
      </c>
      <c r="BC6" s="198" t="str">
        <f t="shared" si="4"/>
        <v>F</v>
      </c>
      <c r="BD6" s="198" t="str">
        <f t="shared" si="4"/>
        <v>S</v>
      </c>
      <c r="BE6" s="198" t="str">
        <f t="shared" si="4"/>
        <v>S</v>
      </c>
      <c r="BF6" s="198" t="str">
        <f t="shared" si="4"/>
        <v>M</v>
      </c>
      <c r="BG6" s="198" t="str">
        <f t="shared" si="4"/>
        <v>T</v>
      </c>
      <c r="BH6" s="198" t="str">
        <f t="shared" si="4"/>
        <v>W</v>
      </c>
      <c r="BI6" s="198" t="str">
        <f t="shared" si="4"/>
        <v>T</v>
      </c>
      <c r="BJ6" s="198" t="str">
        <f t="shared" si="4"/>
        <v>F</v>
      </c>
      <c r="BK6" s="198" t="str">
        <f t="shared" si="4"/>
        <v>S</v>
      </c>
      <c r="BL6" s="198" t="str">
        <f t="shared" si="4"/>
        <v>S</v>
      </c>
      <c r="BM6" s="198" t="str">
        <f t="shared" si="4"/>
        <v>M</v>
      </c>
      <c r="BN6" s="198" t="str">
        <f t="shared" si="4"/>
        <v>T</v>
      </c>
      <c r="BO6" s="198" t="str">
        <f t="shared" si="4"/>
        <v>W</v>
      </c>
      <c r="BP6" s="198" t="str">
        <f t="shared" si="4"/>
        <v>T</v>
      </c>
      <c r="BQ6" s="198" t="str">
        <f t="shared" si="4"/>
        <v>F</v>
      </c>
      <c r="BR6" s="198" t="str">
        <f t="shared" si="4"/>
        <v>S</v>
      </c>
      <c r="BS6" s="198" t="str">
        <f t="shared" si="4"/>
        <v>S</v>
      </c>
      <c r="BT6" s="198" t="str">
        <f t="shared" si="4"/>
        <v>M</v>
      </c>
      <c r="BU6" s="198" t="str">
        <f t="shared" ref="BU6:CZ6" si="5">LEFT(TEXT(BU5,"ddd"),1)</f>
        <v>T</v>
      </c>
      <c r="BV6" s="198" t="str">
        <f t="shared" si="5"/>
        <v>W</v>
      </c>
      <c r="BW6" s="198" t="str">
        <f t="shared" si="5"/>
        <v>T</v>
      </c>
      <c r="BX6" s="198" t="str">
        <f t="shared" si="5"/>
        <v>F</v>
      </c>
      <c r="BY6" s="198" t="str">
        <f t="shared" si="5"/>
        <v>S</v>
      </c>
      <c r="BZ6" s="198" t="str">
        <f t="shared" si="5"/>
        <v>S</v>
      </c>
      <c r="CA6" s="198" t="str">
        <f t="shared" si="5"/>
        <v>M</v>
      </c>
      <c r="CB6" s="198" t="str">
        <f t="shared" si="5"/>
        <v>T</v>
      </c>
      <c r="CC6" s="198" t="str">
        <f t="shared" si="5"/>
        <v>W</v>
      </c>
      <c r="CD6" s="198" t="str">
        <f t="shared" si="5"/>
        <v>T</v>
      </c>
      <c r="CE6" s="198" t="str">
        <f t="shared" si="5"/>
        <v>F</v>
      </c>
      <c r="CF6" s="198" t="str">
        <f t="shared" si="5"/>
        <v>S</v>
      </c>
      <c r="CG6" s="198" t="str">
        <f t="shared" si="5"/>
        <v>S</v>
      </c>
      <c r="CH6" s="198" t="str">
        <f t="shared" si="5"/>
        <v>M</v>
      </c>
      <c r="CI6" s="198" t="str">
        <f t="shared" si="5"/>
        <v>T</v>
      </c>
      <c r="CJ6" s="198" t="str">
        <f t="shared" si="5"/>
        <v>W</v>
      </c>
      <c r="CK6" s="198" t="str">
        <f t="shared" si="5"/>
        <v>T</v>
      </c>
      <c r="CL6" s="198" t="str">
        <f t="shared" si="5"/>
        <v>F</v>
      </c>
      <c r="CM6" s="198" t="str">
        <f t="shared" si="5"/>
        <v>S</v>
      </c>
      <c r="CN6" s="198" t="str">
        <f t="shared" si="5"/>
        <v>S</v>
      </c>
      <c r="CO6" s="198" t="str">
        <f t="shared" si="5"/>
        <v>M</v>
      </c>
      <c r="CP6" s="198" t="str">
        <f t="shared" si="5"/>
        <v>T</v>
      </c>
      <c r="CQ6" s="198" t="str">
        <f t="shared" si="5"/>
        <v>W</v>
      </c>
      <c r="CR6" s="198" t="str">
        <f t="shared" si="5"/>
        <v>T</v>
      </c>
      <c r="CS6" s="198" t="str">
        <f t="shared" si="5"/>
        <v>F</v>
      </c>
      <c r="CT6" s="198" t="str">
        <f t="shared" si="5"/>
        <v>S</v>
      </c>
      <c r="CU6" s="198" t="str">
        <f t="shared" si="5"/>
        <v>S</v>
      </c>
      <c r="CV6" s="198" t="str">
        <f t="shared" si="5"/>
        <v>M</v>
      </c>
      <c r="CW6" s="198" t="str">
        <f t="shared" si="5"/>
        <v>T</v>
      </c>
      <c r="CX6" s="198" t="str">
        <f t="shared" si="5"/>
        <v>W</v>
      </c>
      <c r="CY6" s="198" t="str">
        <f t="shared" si="5"/>
        <v>T</v>
      </c>
      <c r="CZ6" s="198" t="str">
        <f t="shared" si="5"/>
        <v>F</v>
      </c>
      <c r="DA6" s="198" t="str">
        <f t="shared" ref="DA6:EF6" si="6">LEFT(TEXT(DA5,"ddd"),1)</f>
        <v>S</v>
      </c>
      <c r="DB6" s="198" t="str">
        <f t="shared" si="6"/>
        <v>S</v>
      </c>
    </row>
    <row r="7" spans="1:106" ht="30" hidden="1" customHeight="1" thickBot="1" x14ac:dyDescent="0.3">
      <c r="A7" s="149" t="s">
        <v>267</v>
      </c>
      <c r="C7" s="15"/>
      <c r="E7"/>
      <c r="H7" t="str">
        <f t="shared" ref="H7:H12" si="7">IF(OR(ISBLANK(task_start),ISBLANK(task_end)),"",task_end-task_start+1)</f>
        <v/>
      </c>
      <c r="I7" s="162"/>
      <c r="J7" s="162"/>
      <c r="K7" s="162"/>
      <c r="L7" s="162"/>
      <c r="M7" s="162"/>
      <c r="N7" s="162"/>
      <c r="O7" s="162"/>
      <c r="P7" s="162"/>
      <c r="Q7" s="162"/>
      <c r="R7" s="162"/>
      <c r="S7" s="162"/>
      <c r="T7" s="162"/>
      <c r="U7" s="162"/>
      <c r="V7" s="162"/>
      <c r="W7" s="162"/>
      <c r="X7" s="162"/>
      <c r="Y7" s="162"/>
      <c r="Z7" s="162"/>
      <c r="AA7" s="162"/>
      <c r="AB7" s="162"/>
      <c r="AC7" s="162"/>
      <c r="AD7" s="162"/>
      <c r="AE7" s="162"/>
      <c r="AF7" s="162"/>
      <c r="AG7" s="162"/>
      <c r="AH7" s="162"/>
      <c r="AI7" s="162"/>
      <c r="AJ7" s="162"/>
      <c r="AK7" s="162"/>
      <c r="AL7" s="162"/>
      <c r="AM7" s="162"/>
      <c r="AN7" s="162"/>
      <c r="AO7" s="162"/>
      <c r="AP7" s="162"/>
      <c r="AQ7" s="162"/>
      <c r="AR7" s="162"/>
      <c r="AS7" s="162"/>
      <c r="AT7" s="162"/>
      <c r="AU7" s="162"/>
      <c r="AV7" s="162"/>
      <c r="AW7" s="162"/>
      <c r="AX7" s="162"/>
      <c r="AY7" s="162"/>
      <c r="AZ7" s="162"/>
      <c r="BA7" s="162"/>
      <c r="BB7" s="162"/>
      <c r="BC7" s="162"/>
      <c r="BD7" s="162"/>
      <c r="BE7" s="162"/>
      <c r="BF7" s="162"/>
      <c r="BG7" s="162"/>
      <c r="BH7" s="162"/>
      <c r="BI7" s="162"/>
      <c r="BJ7" s="162"/>
      <c r="BK7" s="162"/>
      <c r="BL7" s="162"/>
      <c r="BM7" s="162"/>
      <c r="BN7" s="162"/>
      <c r="BO7" s="162"/>
      <c r="BP7" s="162"/>
      <c r="BQ7" s="162"/>
      <c r="BR7" s="162"/>
      <c r="BS7" s="162"/>
      <c r="BT7" s="162"/>
      <c r="BU7" s="162"/>
      <c r="BV7" s="162"/>
      <c r="BW7" s="162"/>
      <c r="BX7" s="162"/>
      <c r="BY7" s="162"/>
      <c r="BZ7" s="162"/>
      <c r="CA7" s="162"/>
      <c r="CB7" s="162"/>
      <c r="CC7" s="162"/>
      <c r="CD7" s="162"/>
      <c r="CE7" s="162"/>
      <c r="CF7" s="162"/>
      <c r="CG7" s="162"/>
      <c r="CH7" s="162"/>
      <c r="CI7" s="162"/>
      <c r="CJ7" s="162"/>
      <c r="CK7" s="162"/>
      <c r="CL7" s="162"/>
      <c r="CM7" s="162"/>
      <c r="CN7" s="162"/>
      <c r="CO7" s="162"/>
      <c r="CP7" s="162"/>
      <c r="CQ7" s="162"/>
      <c r="CR7" s="162"/>
      <c r="CS7" s="162"/>
      <c r="CT7" s="162"/>
      <c r="CU7" s="162"/>
      <c r="CV7" s="162"/>
      <c r="CW7" s="162"/>
      <c r="CX7" s="162"/>
      <c r="CY7" s="162"/>
      <c r="CZ7" s="162"/>
      <c r="DA7" s="162"/>
      <c r="DB7" s="162"/>
    </row>
    <row r="8" spans="1:106" s="21" customFormat="1" ht="30" customHeight="1" thickBot="1" x14ac:dyDescent="0.3">
      <c r="A8" s="161" t="s">
        <v>266</v>
      </c>
      <c r="B8" s="197" t="s">
        <v>294</v>
      </c>
      <c r="C8" s="196"/>
      <c r="D8" s="195"/>
      <c r="E8" s="194"/>
      <c r="F8" s="193"/>
      <c r="G8" s="163"/>
      <c r="H8" s="163" t="str">
        <f t="shared" si="7"/>
        <v/>
      </c>
      <c r="I8" s="162"/>
      <c r="J8" s="162"/>
      <c r="K8" s="162"/>
      <c r="L8" s="162"/>
      <c r="M8" s="162"/>
      <c r="N8" s="162"/>
      <c r="O8" s="162"/>
      <c r="P8" s="162"/>
      <c r="Q8" s="162"/>
      <c r="R8" s="162"/>
      <c r="S8" s="162"/>
      <c r="T8" s="162"/>
      <c r="U8" s="162"/>
      <c r="V8" s="162"/>
      <c r="W8" s="162"/>
      <c r="X8" s="162"/>
      <c r="Y8" s="162"/>
      <c r="Z8" s="162"/>
      <c r="AA8" s="162"/>
      <c r="AB8" s="162"/>
      <c r="AC8" s="162"/>
      <c r="AD8" s="162"/>
      <c r="AE8" s="162"/>
      <c r="AF8" s="162"/>
      <c r="AG8" s="162"/>
      <c r="AH8" s="162"/>
      <c r="AI8" s="162"/>
      <c r="AJ8" s="162"/>
      <c r="AK8" s="162"/>
      <c r="AL8" s="162"/>
      <c r="AM8" s="162"/>
      <c r="AN8" s="162"/>
      <c r="AO8" s="162"/>
      <c r="AP8" s="162"/>
      <c r="AQ8" s="162"/>
      <c r="AR8" s="162"/>
      <c r="AS8" s="162"/>
      <c r="AT8" s="162"/>
      <c r="AU8" s="162"/>
      <c r="AV8" s="162"/>
      <c r="AW8" s="162"/>
      <c r="AX8" s="162"/>
      <c r="AY8" s="162"/>
      <c r="AZ8" s="162"/>
      <c r="BA8" s="162"/>
      <c r="BB8" s="162"/>
      <c r="BC8" s="162"/>
      <c r="BD8" s="162"/>
      <c r="BE8" s="162"/>
      <c r="BF8" s="162"/>
      <c r="BG8" s="162"/>
      <c r="BH8" s="162"/>
      <c r="BI8" s="162"/>
      <c r="BJ8" s="162"/>
      <c r="BK8" s="162"/>
      <c r="BL8" s="162"/>
      <c r="BM8" s="162"/>
      <c r="BN8" s="162"/>
      <c r="BO8" s="162"/>
      <c r="BP8" s="162"/>
      <c r="BQ8" s="162"/>
      <c r="BR8" s="162"/>
      <c r="BS8" s="162"/>
      <c r="BT8" s="162"/>
      <c r="BU8" s="162"/>
      <c r="BV8" s="162"/>
      <c r="BW8" s="162"/>
      <c r="BX8" s="162"/>
      <c r="BY8" s="162"/>
      <c r="BZ8" s="162"/>
      <c r="CA8" s="162"/>
      <c r="CB8" s="162"/>
      <c r="CC8" s="162"/>
      <c r="CD8" s="162"/>
      <c r="CE8" s="162"/>
      <c r="CF8" s="162"/>
      <c r="CG8" s="162"/>
      <c r="CH8" s="162"/>
      <c r="CI8" s="162"/>
      <c r="CJ8" s="162"/>
      <c r="CK8" s="162"/>
      <c r="CL8" s="162"/>
      <c r="CM8" s="162"/>
      <c r="CN8" s="162"/>
      <c r="CO8" s="162"/>
      <c r="CP8" s="162"/>
      <c r="CQ8" s="162"/>
      <c r="CR8" s="162"/>
      <c r="CS8" s="162"/>
      <c r="CT8" s="162"/>
      <c r="CU8" s="162"/>
      <c r="CV8" s="162"/>
      <c r="CW8" s="162"/>
      <c r="CX8" s="162"/>
      <c r="CY8" s="162"/>
      <c r="CZ8" s="162"/>
      <c r="DA8" s="162"/>
      <c r="DB8" s="162"/>
    </row>
    <row r="9" spans="1:106" s="21" customFormat="1" ht="30" customHeight="1" thickTop="1" thickBot="1" x14ac:dyDescent="0.3">
      <c r="A9" s="161" t="s">
        <v>265</v>
      </c>
      <c r="B9" s="192" t="s">
        <v>293</v>
      </c>
      <c r="C9" s="221" t="s">
        <v>127</v>
      </c>
      <c r="D9" s="191">
        <v>1</v>
      </c>
      <c r="E9" s="220">
        <v>44719</v>
      </c>
      <c r="F9" s="220">
        <f>E9+3</f>
        <v>44722</v>
      </c>
      <c r="G9" s="163"/>
      <c r="H9" s="163">
        <f t="shared" si="7"/>
        <v>4</v>
      </c>
      <c r="I9" s="162"/>
      <c r="J9" s="162"/>
      <c r="K9" s="162"/>
      <c r="L9" s="162"/>
      <c r="M9" s="162"/>
      <c r="N9" s="162"/>
      <c r="O9" s="162"/>
      <c r="P9" s="162"/>
      <c r="Q9" s="162"/>
      <c r="R9" s="162"/>
      <c r="S9" s="162"/>
      <c r="T9" s="162"/>
      <c r="U9" s="162"/>
      <c r="V9" s="162"/>
      <c r="W9" s="162"/>
      <c r="X9" s="162"/>
      <c r="Y9" s="162"/>
      <c r="Z9" s="162"/>
      <c r="AA9" s="162"/>
      <c r="AB9" s="162"/>
      <c r="AC9" s="162"/>
      <c r="AD9" s="162"/>
      <c r="AE9" s="162"/>
      <c r="AF9" s="162"/>
      <c r="AG9" s="162"/>
      <c r="AH9" s="162"/>
      <c r="AI9" s="162"/>
      <c r="AJ9" s="162"/>
      <c r="AK9" s="162"/>
      <c r="AL9" s="162"/>
      <c r="AM9" s="162"/>
      <c r="AN9" s="162"/>
      <c r="AO9" s="162"/>
      <c r="AP9" s="162"/>
      <c r="AQ9" s="162"/>
      <c r="AR9" s="162"/>
      <c r="AS9" s="162"/>
      <c r="AT9" s="162"/>
      <c r="AU9" s="162"/>
      <c r="AV9" s="162"/>
      <c r="AW9" s="162"/>
      <c r="AX9" s="162"/>
      <c r="AY9" s="162"/>
      <c r="AZ9" s="162"/>
      <c r="BA9" s="162"/>
      <c r="BB9" s="162"/>
      <c r="BC9" s="162"/>
      <c r="BD9" s="162"/>
      <c r="BE9" s="162"/>
      <c r="BF9" s="162"/>
      <c r="BG9" s="162"/>
      <c r="BH9" s="162"/>
      <c r="BI9" s="162"/>
      <c r="BJ9" s="162"/>
      <c r="BK9" s="162"/>
      <c r="BL9" s="162"/>
      <c r="BM9" s="162"/>
      <c r="BN9" s="162"/>
      <c r="BO9" s="162"/>
      <c r="BP9" s="162"/>
      <c r="BQ9" s="162"/>
      <c r="BR9" s="162"/>
      <c r="BS9" s="162"/>
      <c r="BT9" s="162"/>
      <c r="BU9" s="162"/>
      <c r="BV9" s="162"/>
      <c r="BW9" s="162"/>
      <c r="BX9" s="162"/>
      <c r="BY9" s="162"/>
      <c r="BZ9" s="162"/>
      <c r="CA9" s="162"/>
      <c r="CB9" s="162"/>
      <c r="CC9" s="162"/>
      <c r="CD9" s="162"/>
      <c r="CE9" s="162"/>
      <c r="CF9" s="162"/>
      <c r="CG9" s="162"/>
      <c r="CH9" s="162"/>
      <c r="CI9" s="162"/>
      <c r="CJ9" s="162"/>
      <c r="CK9" s="162"/>
      <c r="CL9" s="162"/>
      <c r="CM9" s="162"/>
      <c r="CN9" s="162"/>
      <c r="CO9" s="162"/>
      <c r="CP9" s="162"/>
      <c r="CQ9" s="162"/>
      <c r="CR9" s="162"/>
      <c r="CS9" s="162"/>
      <c r="CT9" s="162"/>
      <c r="CU9" s="162"/>
      <c r="CV9" s="162"/>
      <c r="CW9" s="162"/>
      <c r="CX9" s="162"/>
      <c r="CY9" s="162"/>
      <c r="CZ9" s="162"/>
      <c r="DA9" s="162"/>
      <c r="DB9" s="162"/>
    </row>
    <row r="10" spans="1:106" s="21" customFormat="1" ht="30" customHeight="1" thickTop="1" thickBot="1" x14ac:dyDescent="0.3">
      <c r="A10" s="161" t="s">
        <v>264</v>
      </c>
      <c r="B10" s="192" t="s">
        <v>292</v>
      </c>
      <c r="C10" s="221" t="s">
        <v>127</v>
      </c>
      <c r="D10" s="223">
        <v>1</v>
      </c>
      <c r="E10" s="220">
        <v>44729</v>
      </c>
      <c r="F10" s="220">
        <v>44736</v>
      </c>
      <c r="G10" s="163"/>
      <c r="H10" s="163">
        <f t="shared" si="7"/>
        <v>8</v>
      </c>
      <c r="I10" s="162"/>
      <c r="J10" s="162"/>
      <c r="K10" s="162"/>
      <c r="L10" s="162"/>
      <c r="M10" s="162"/>
      <c r="N10" s="162"/>
      <c r="O10" s="162"/>
      <c r="P10" s="162"/>
      <c r="Q10" s="162"/>
      <c r="R10" s="162"/>
      <c r="S10" s="162"/>
      <c r="T10" s="162"/>
      <c r="U10" s="185"/>
      <c r="V10" s="185"/>
      <c r="W10" s="162"/>
      <c r="X10" s="162"/>
      <c r="Y10" s="162"/>
      <c r="Z10" s="162"/>
      <c r="AA10" s="162"/>
      <c r="AB10" s="162"/>
      <c r="AC10" s="162"/>
      <c r="AD10" s="162"/>
      <c r="AE10" s="162"/>
      <c r="AF10" s="162"/>
      <c r="AG10" s="162"/>
      <c r="AH10" s="162"/>
      <c r="AI10" s="162"/>
      <c r="AJ10" s="162"/>
      <c r="AK10" s="162"/>
      <c r="AL10" s="162"/>
      <c r="AM10" s="162"/>
      <c r="AN10" s="162"/>
      <c r="AO10" s="162"/>
      <c r="AP10" s="162"/>
      <c r="AQ10" s="162"/>
      <c r="AR10" s="162"/>
      <c r="AS10" s="162"/>
      <c r="AT10" s="162"/>
      <c r="AU10" s="162"/>
      <c r="AV10" s="162"/>
      <c r="AW10" s="162"/>
      <c r="AX10" s="162"/>
      <c r="AY10" s="162"/>
      <c r="AZ10" s="162"/>
      <c r="BA10" s="162"/>
      <c r="BB10" s="162"/>
      <c r="BC10" s="162"/>
      <c r="BD10" s="162"/>
      <c r="BE10" s="162"/>
      <c r="BF10" s="162"/>
      <c r="BG10" s="162"/>
      <c r="BH10" s="162"/>
      <c r="BI10" s="162"/>
      <c r="BJ10" s="162"/>
      <c r="BK10" s="162"/>
      <c r="BL10" s="162"/>
      <c r="BM10" s="162"/>
      <c r="BN10" s="162"/>
      <c r="BO10" s="162"/>
      <c r="BP10" s="162"/>
      <c r="BQ10" s="162"/>
      <c r="BR10" s="162"/>
      <c r="BS10" s="162"/>
      <c r="BT10" s="162"/>
      <c r="BU10" s="162"/>
      <c r="BV10" s="162"/>
      <c r="BW10" s="162"/>
      <c r="BX10" s="162"/>
      <c r="BY10" s="162"/>
      <c r="BZ10" s="162"/>
      <c r="CA10" s="162"/>
      <c r="CB10" s="162"/>
      <c r="CC10" s="162"/>
      <c r="CD10" s="162"/>
      <c r="CE10" s="162"/>
      <c r="CF10" s="162"/>
      <c r="CG10" s="162"/>
      <c r="CH10" s="162"/>
      <c r="CI10" s="162"/>
      <c r="CJ10" s="162"/>
      <c r="CK10" s="162"/>
      <c r="CL10" s="162"/>
      <c r="CM10" s="162"/>
      <c r="CN10" s="162"/>
      <c r="CO10" s="162"/>
      <c r="CP10" s="162"/>
      <c r="CQ10" s="162"/>
      <c r="CR10" s="162"/>
      <c r="CS10" s="162"/>
      <c r="CT10" s="162"/>
      <c r="CU10" s="162"/>
      <c r="CV10" s="162"/>
      <c r="CW10" s="162"/>
      <c r="CX10" s="162"/>
      <c r="CY10" s="162"/>
      <c r="CZ10" s="162"/>
      <c r="DA10" s="162"/>
      <c r="DB10" s="162"/>
    </row>
    <row r="11" spans="1:106" s="21" customFormat="1" ht="30" customHeight="1" thickTop="1" thickBot="1" x14ac:dyDescent="0.3">
      <c r="A11" s="149"/>
      <c r="B11" s="192" t="s">
        <v>291</v>
      </c>
      <c r="C11" s="222" t="s">
        <v>273</v>
      </c>
      <c r="D11" s="191">
        <v>0.5</v>
      </c>
      <c r="E11" s="220">
        <v>44711</v>
      </c>
      <c r="F11" s="220">
        <v>44731</v>
      </c>
      <c r="G11" s="163"/>
      <c r="H11" s="163">
        <f t="shared" si="7"/>
        <v>21</v>
      </c>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c r="AP11" s="162"/>
      <c r="AQ11" s="162"/>
      <c r="AR11" s="162"/>
      <c r="AS11" s="162"/>
      <c r="AT11" s="162"/>
      <c r="AU11" s="162"/>
      <c r="AV11" s="162"/>
      <c r="AW11" s="162"/>
      <c r="AX11" s="162"/>
      <c r="AY11" s="162"/>
      <c r="AZ11" s="162"/>
      <c r="BA11" s="162"/>
      <c r="BB11" s="162"/>
      <c r="BC11" s="162"/>
      <c r="BD11" s="162"/>
      <c r="BE11" s="162"/>
      <c r="BF11" s="162"/>
      <c r="BG11" s="162"/>
      <c r="BH11" s="162"/>
      <c r="BI11" s="162"/>
      <c r="BJ11" s="162"/>
      <c r="BK11" s="162"/>
      <c r="BL11" s="162"/>
      <c r="BM11" s="162"/>
      <c r="BN11" s="162"/>
      <c r="BO11" s="162"/>
      <c r="BP11" s="162"/>
      <c r="BQ11" s="162"/>
      <c r="BR11" s="162"/>
      <c r="BS11" s="162"/>
      <c r="BT11" s="162"/>
      <c r="BU11" s="162"/>
      <c r="BV11" s="162"/>
      <c r="BW11" s="162"/>
      <c r="BX11" s="162"/>
      <c r="BY11" s="162"/>
      <c r="BZ11" s="162"/>
      <c r="CA11" s="162"/>
      <c r="CB11" s="162"/>
      <c r="CC11" s="162"/>
      <c r="CD11" s="162"/>
      <c r="CE11" s="162"/>
      <c r="CF11" s="162"/>
      <c r="CG11" s="162"/>
      <c r="CH11" s="162"/>
      <c r="CI11" s="162"/>
      <c r="CJ11" s="162"/>
      <c r="CK11" s="162"/>
      <c r="CL11" s="162"/>
      <c r="CM11" s="162"/>
      <c r="CN11" s="162"/>
      <c r="CO11" s="162"/>
      <c r="CP11" s="162"/>
      <c r="CQ11" s="162"/>
      <c r="CR11" s="162"/>
      <c r="CS11" s="162"/>
      <c r="CT11" s="162"/>
      <c r="CU11" s="162"/>
      <c r="CV11" s="162"/>
      <c r="CW11" s="162"/>
      <c r="CX11" s="162"/>
      <c r="CY11" s="162"/>
      <c r="CZ11" s="162"/>
      <c r="DA11" s="162"/>
      <c r="DB11" s="162"/>
    </row>
    <row r="12" spans="1:106" s="21" customFormat="1" ht="30" customHeight="1" thickTop="1" thickBot="1" x14ac:dyDescent="0.3">
      <c r="A12" s="149"/>
      <c r="B12" s="192" t="s">
        <v>290</v>
      </c>
      <c r="C12" s="221" t="s">
        <v>127</v>
      </c>
      <c r="D12" s="191">
        <v>1</v>
      </c>
      <c r="E12" s="220">
        <v>44725</v>
      </c>
      <c r="F12" s="220">
        <v>44729</v>
      </c>
      <c r="G12" s="163"/>
      <c r="H12" s="163">
        <f t="shared" si="7"/>
        <v>5</v>
      </c>
      <c r="I12" s="162"/>
      <c r="J12" s="162"/>
      <c r="K12" s="162"/>
      <c r="L12" s="162"/>
      <c r="M12" s="162"/>
      <c r="N12" s="162"/>
      <c r="O12" s="162"/>
      <c r="P12" s="162"/>
      <c r="Q12" s="162"/>
      <c r="R12" s="162"/>
      <c r="S12" s="162"/>
      <c r="T12" s="162"/>
      <c r="U12" s="162"/>
      <c r="V12" s="162"/>
      <c r="W12" s="162"/>
      <c r="X12" s="162"/>
      <c r="Y12" s="185"/>
      <c r="Z12" s="162"/>
      <c r="AA12" s="162"/>
      <c r="AB12" s="162"/>
      <c r="AC12" s="162"/>
      <c r="AD12" s="162"/>
      <c r="AE12" s="162"/>
      <c r="AF12" s="162"/>
      <c r="AG12" s="162"/>
      <c r="AH12" s="162"/>
      <c r="AI12" s="162"/>
      <c r="AJ12" s="162"/>
      <c r="AK12" s="162"/>
      <c r="AL12" s="162"/>
      <c r="AM12" s="162"/>
      <c r="AN12" s="162"/>
      <c r="AO12" s="162"/>
      <c r="AP12" s="162"/>
      <c r="AQ12" s="162"/>
      <c r="AR12" s="162"/>
      <c r="AS12" s="162"/>
      <c r="AT12" s="162"/>
      <c r="AU12" s="162"/>
      <c r="AV12" s="162"/>
      <c r="AW12" s="162"/>
      <c r="AX12" s="162"/>
      <c r="AY12" s="162"/>
      <c r="AZ12" s="162"/>
      <c r="BA12" s="162"/>
      <c r="BB12" s="162"/>
      <c r="BC12" s="162"/>
      <c r="BD12" s="162"/>
      <c r="BE12" s="162"/>
      <c r="BF12" s="162"/>
      <c r="BG12" s="162"/>
      <c r="BH12" s="162"/>
      <c r="BI12" s="162"/>
      <c r="BJ12" s="162"/>
      <c r="BK12" s="162"/>
      <c r="BL12" s="162"/>
      <c r="BM12" s="162"/>
      <c r="BN12" s="162"/>
      <c r="BO12" s="162"/>
      <c r="BP12" s="162"/>
      <c r="BQ12" s="162"/>
      <c r="BR12" s="162"/>
      <c r="BS12" s="162"/>
      <c r="BT12" s="162"/>
      <c r="BU12" s="162"/>
      <c r="BV12" s="162"/>
      <c r="BW12" s="162"/>
      <c r="BX12" s="162"/>
      <c r="BY12" s="162"/>
      <c r="BZ12" s="162"/>
      <c r="CA12" s="162"/>
      <c r="CB12" s="162"/>
      <c r="CC12" s="162"/>
      <c r="CD12" s="162"/>
      <c r="CE12" s="162"/>
      <c r="CF12" s="162"/>
      <c r="CG12" s="162"/>
      <c r="CH12" s="162"/>
      <c r="CI12" s="162"/>
      <c r="CJ12" s="162"/>
      <c r="CK12" s="162"/>
      <c r="CL12" s="162"/>
      <c r="CM12" s="162"/>
      <c r="CN12" s="162"/>
      <c r="CO12" s="162"/>
      <c r="CP12" s="162"/>
      <c r="CQ12" s="162"/>
      <c r="CR12" s="162"/>
      <c r="CS12" s="162"/>
      <c r="CT12" s="162"/>
      <c r="CU12" s="162"/>
      <c r="CV12" s="162"/>
      <c r="CW12" s="162"/>
      <c r="CX12" s="162"/>
      <c r="CY12" s="162"/>
      <c r="CZ12" s="162"/>
      <c r="DA12" s="162"/>
      <c r="DB12" s="162"/>
    </row>
    <row r="13" spans="1:106" s="21" customFormat="1" ht="30" customHeight="1" thickTop="1" thickBot="1" x14ac:dyDescent="0.3">
      <c r="A13" s="149"/>
      <c r="B13" s="192" t="s">
        <v>289</v>
      </c>
      <c r="C13" s="221" t="s">
        <v>132</v>
      </c>
      <c r="D13" s="191">
        <v>1</v>
      </c>
      <c r="E13" s="220">
        <v>44719</v>
      </c>
      <c r="F13" s="220">
        <v>44729</v>
      </c>
      <c r="G13" s="163"/>
      <c r="H13" s="163"/>
      <c r="I13" s="162"/>
      <c r="J13" s="162"/>
      <c r="K13" s="162"/>
      <c r="L13" s="162"/>
      <c r="M13" s="162"/>
      <c r="N13" s="162"/>
      <c r="O13" s="162"/>
      <c r="P13" s="162"/>
      <c r="Q13" s="162"/>
      <c r="R13" s="162"/>
      <c r="S13" s="162"/>
      <c r="T13" s="162"/>
      <c r="U13" s="162"/>
      <c r="V13" s="162"/>
      <c r="W13" s="162"/>
      <c r="X13" s="162"/>
      <c r="Y13" s="185"/>
      <c r="Z13" s="162"/>
      <c r="AA13" s="162"/>
      <c r="AB13" s="162"/>
      <c r="AC13" s="162"/>
      <c r="AD13" s="162"/>
      <c r="AE13" s="162"/>
      <c r="AF13" s="162"/>
      <c r="AG13" s="162"/>
      <c r="AH13" s="162"/>
      <c r="AI13" s="162"/>
      <c r="AJ13" s="162"/>
      <c r="AK13" s="162"/>
      <c r="AL13" s="162"/>
      <c r="AM13" s="162"/>
      <c r="AN13" s="162"/>
      <c r="AO13" s="162"/>
      <c r="AP13" s="162"/>
      <c r="AQ13" s="162"/>
      <c r="AR13" s="162"/>
      <c r="AS13" s="162"/>
      <c r="AT13" s="162"/>
      <c r="AU13" s="162"/>
      <c r="AV13" s="162"/>
      <c r="AW13" s="162"/>
      <c r="AX13" s="162"/>
      <c r="AY13" s="162"/>
      <c r="AZ13" s="162"/>
      <c r="BA13" s="162"/>
      <c r="BB13" s="162"/>
      <c r="BC13" s="162"/>
      <c r="BD13" s="162"/>
      <c r="BE13" s="162"/>
      <c r="BF13" s="162"/>
      <c r="BG13" s="162"/>
      <c r="BH13" s="162"/>
      <c r="BI13" s="162"/>
      <c r="BJ13" s="162"/>
      <c r="BK13" s="162"/>
      <c r="BL13" s="162"/>
      <c r="BM13" s="162"/>
      <c r="BN13" s="162"/>
      <c r="BO13" s="162"/>
      <c r="BP13" s="162"/>
      <c r="BQ13" s="162"/>
      <c r="BR13" s="162"/>
      <c r="BS13" s="162"/>
      <c r="BT13" s="162"/>
      <c r="BU13" s="162"/>
      <c r="BV13" s="162"/>
      <c r="BW13" s="162"/>
      <c r="BX13" s="162"/>
      <c r="BY13" s="162"/>
      <c r="BZ13" s="162"/>
      <c r="CA13" s="162"/>
      <c r="CB13" s="162"/>
      <c r="CC13" s="162"/>
      <c r="CD13" s="162"/>
      <c r="CE13" s="162"/>
      <c r="CF13" s="162"/>
      <c r="CG13" s="162"/>
      <c r="CH13" s="162"/>
      <c r="CI13" s="162"/>
      <c r="CJ13" s="162"/>
      <c r="CK13" s="162"/>
      <c r="CL13" s="162"/>
      <c r="CM13" s="162"/>
      <c r="CN13" s="162"/>
      <c r="CO13" s="162"/>
      <c r="CP13" s="162"/>
      <c r="CQ13" s="162"/>
      <c r="CR13" s="162"/>
      <c r="CS13" s="162"/>
      <c r="CT13" s="162"/>
      <c r="CU13" s="162"/>
      <c r="CV13" s="162"/>
      <c r="CW13" s="162"/>
      <c r="CX13" s="162"/>
      <c r="CY13" s="162"/>
      <c r="CZ13" s="162"/>
      <c r="DA13" s="162"/>
      <c r="DB13" s="162"/>
    </row>
    <row r="14" spans="1:106" s="21" customFormat="1" ht="30" customHeight="1" thickTop="1" thickBot="1" x14ac:dyDescent="0.3">
      <c r="A14" s="149"/>
      <c r="B14" s="192" t="s">
        <v>288</v>
      </c>
      <c r="C14" s="221" t="s">
        <v>132</v>
      </c>
      <c r="D14" s="191">
        <v>1</v>
      </c>
      <c r="E14" s="220">
        <v>44725</v>
      </c>
      <c r="F14" s="220">
        <v>44729</v>
      </c>
      <c r="G14" s="163"/>
      <c r="H14" s="163"/>
      <c r="I14" s="162"/>
      <c r="J14" s="162"/>
      <c r="K14" s="162"/>
      <c r="L14" s="162"/>
      <c r="M14" s="162"/>
      <c r="N14" s="162"/>
      <c r="O14" s="162"/>
      <c r="P14" s="162"/>
      <c r="Q14" s="162"/>
      <c r="R14" s="162"/>
      <c r="S14" s="162"/>
      <c r="T14" s="162"/>
      <c r="U14" s="162"/>
      <c r="V14" s="162"/>
      <c r="W14" s="162"/>
      <c r="X14" s="162"/>
      <c r="Y14" s="185"/>
      <c r="Z14" s="162"/>
      <c r="AA14" s="162"/>
      <c r="AB14" s="162"/>
      <c r="AC14" s="162"/>
      <c r="AD14" s="162"/>
      <c r="AE14" s="162"/>
      <c r="AF14" s="162"/>
      <c r="AG14" s="162"/>
      <c r="AH14" s="162"/>
      <c r="AI14" s="162"/>
      <c r="AJ14" s="162"/>
      <c r="AK14" s="162"/>
      <c r="AL14" s="162"/>
      <c r="AM14" s="162"/>
      <c r="AN14" s="162"/>
      <c r="AO14" s="162"/>
      <c r="AP14" s="162"/>
      <c r="AQ14" s="162"/>
      <c r="AR14" s="162"/>
      <c r="AS14" s="162"/>
      <c r="AT14" s="162"/>
      <c r="AU14" s="162"/>
      <c r="AV14" s="162"/>
      <c r="AW14" s="162"/>
      <c r="AX14" s="162"/>
      <c r="AY14" s="162"/>
      <c r="AZ14" s="162"/>
      <c r="BA14" s="162"/>
      <c r="BB14" s="162"/>
      <c r="BC14" s="162"/>
      <c r="BD14" s="162"/>
      <c r="BE14" s="162"/>
      <c r="BF14" s="162"/>
      <c r="BG14" s="162"/>
      <c r="BH14" s="162"/>
      <c r="BI14" s="162"/>
      <c r="BJ14" s="162"/>
      <c r="BK14" s="162"/>
      <c r="BL14" s="162"/>
      <c r="BM14" s="162"/>
      <c r="BN14" s="162"/>
      <c r="BO14" s="162"/>
      <c r="BP14" s="162"/>
      <c r="BQ14" s="162"/>
      <c r="BR14" s="162"/>
      <c r="BS14" s="162"/>
      <c r="BT14" s="162"/>
      <c r="BU14" s="162"/>
      <c r="BV14" s="162"/>
      <c r="BW14" s="162"/>
      <c r="BX14" s="162"/>
      <c r="BY14" s="162"/>
      <c r="BZ14" s="162"/>
      <c r="CA14" s="162"/>
      <c r="CB14" s="162"/>
      <c r="CC14" s="162"/>
      <c r="CD14" s="162"/>
      <c r="CE14" s="162"/>
      <c r="CF14" s="162"/>
      <c r="CG14" s="162"/>
      <c r="CH14" s="162"/>
      <c r="CI14" s="162"/>
      <c r="CJ14" s="162"/>
      <c r="CK14" s="162"/>
      <c r="CL14" s="162"/>
      <c r="CM14" s="162"/>
      <c r="CN14" s="162"/>
      <c r="CO14" s="162"/>
      <c r="CP14" s="162"/>
      <c r="CQ14" s="162"/>
      <c r="CR14" s="162"/>
      <c r="CS14" s="162"/>
      <c r="CT14" s="162"/>
      <c r="CU14" s="162"/>
      <c r="CV14" s="162"/>
      <c r="CW14" s="162"/>
      <c r="CX14" s="162"/>
      <c r="CY14" s="162"/>
      <c r="CZ14" s="162"/>
      <c r="DA14" s="162"/>
      <c r="DB14" s="162"/>
    </row>
    <row r="15" spans="1:106" s="21" customFormat="1" ht="30" customHeight="1" thickTop="1" thickBot="1" x14ac:dyDescent="0.3">
      <c r="A15" s="161" t="s">
        <v>263</v>
      </c>
      <c r="B15" s="192" t="s">
        <v>287</v>
      </c>
      <c r="C15" s="221" t="s">
        <v>135</v>
      </c>
      <c r="D15" s="191">
        <v>1</v>
      </c>
      <c r="E15" s="220">
        <v>44719</v>
      </c>
      <c r="F15" s="220">
        <v>44730</v>
      </c>
      <c r="G15" s="163"/>
      <c r="H15" s="163"/>
      <c r="I15" s="162"/>
      <c r="J15" s="162"/>
      <c r="K15" s="162"/>
      <c r="L15" s="162"/>
      <c r="M15" s="162"/>
      <c r="N15" s="162"/>
      <c r="O15" s="162"/>
      <c r="P15" s="162"/>
      <c r="Q15" s="162"/>
      <c r="R15" s="162"/>
      <c r="S15" s="162"/>
      <c r="T15" s="162"/>
      <c r="U15" s="162"/>
      <c r="V15" s="162"/>
      <c r="W15" s="162"/>
      <c r="X15" s="162"/>
      <c r="Y15" s="185"/>
      <c r="Z15" s="162"/>
      <c r="AA15" s="162"/>
      <c r="AB15" s="162"/>
      <c r="AC15" s="162"/>
      <c r="AD15" s="162"/>
      <c r="AE15" s="162"/>
      <c r="AF15" s="162"/>
      <c r="AG15" s="162"/>
      <c r="AH15" s="162"/>
      <c r="AI15" s="162"/>
      <c r="AJ15" s="162"/>
      <c r="AK15" s="162"/>
      <c r="AL15" s="162"/>
      <c r="AM15" s="162"/>
      <c r="AN15" s="162"/>
      <c r="AO15" s="162"/>
      <c r="AP15" s="162"/>
      <c r="AQ15" s="162"/>
      <c r="AR15" s="162"/>
      <c r="AS15" s="162"/>
      <c r="AT15" s="162"/>
      <c r="AU15" s="162"/>
      <c r="AV15" s="162"/>
      <c r="AW15" s="162"/>
      <c r="AX15" s="162"/>
      <c r="AY15" s="162"/>
      <c r="AZ15" s="162"/>
      <c r="BA15" s="162"/>
      <c r="BB15" s="162"/>
      <c r="BC15" s="162"/>
      <c r="BD15" s="162"/>
      <c r="BE15" s="162"/>
      <c r="BF15" s="162"/>
      <c r="BG15" s="162"/>
      <c r="BH15" s="162"/>
      <c r="BI15" s="162"/>
      <c r="BJ15" s="162"/>
      <c r="BK15" s="162"/>
      <c r="BL15" s="162"/>
      <c r="BM15" s="162"/>
      <c r="BN15" s="162"/>
      <c r="BO15" s="162"/>
      <c r="BP15" s="162"/>
      <c r="BQ15" s="162"/>
      <c r="BR15" s="162"/>
      <c r="BS15" s="162"/>
      <c r="BT15" s="162"/>
      <c r="BU15" s="162"/>
      <c r="BV15" s="162"/>
      <c r="BW15" s="162"/>
      <c r="BX15" s="162"/>
      <c r="BY15" s="162"/>
      <c r="BZ15" s="162"/>
      <c r="CA15" s="162"/>
      <c r="CB15" s="162"/>
      <c r="CC15" s="162"/>
      <c r="CD15" s="162"/>
      <c r="CE15" s="162"/>
      <c r="CF15" s="162"/>
      <c r="CG15" s="162"/>
      <c r="CH15" s="162"/>
      <c r="CI15" s="162"/>
      <c r="CJ15" s="162"/>
      <c r="CK15" s="162"/>
      <c r="CL15" s="162"/>
      <c r="CM15" s="162"/>
      <c r="CN15" s="162"/>
      <c r="CO15" s="162"/>
      <c r="CP15" s="162"/>
      <c r="CQ15" s="162"/>
      <c r="CR15" s="162"/>
      <c r="CS15" s="162"/>
      <c r="CT15" s="162"/>
      <c r="CU15" s="162"/>
      <c r="CV15" s="162"/>
      <c r="CW15" s="162"/>
      <c r="CX15" s="162"/>
      <c r="CY15" s="162"/>
      <c r="CZ15" s="162"/>
      <c r="DA15" s="162"/>
      <c r="DB15" s="162"/>
    </row>
    <row r="16" spans="1:106" s="21" customFormat="1" ht="30" customHeight="1" thickTop="1" thickBot="1" x14ac:dyDescent="0.3">
      <c r="A16" s="161"/>
      <c r="B16" s="192" t="s">
        <v>286</v>
      </c>
      <c r="C16" s="221" t="s">
        <v>127</v>
      </c>
      <c r="D16" s="191">
        <v>1</v>
      </c>
      <c r="E16" s="220">
        <v>44718</v>
      </c>
      <c r="F16" s="220">
        <v>44725</v>
      </c>
      <c r="G16" s="163"/>
      <c r="H16" s="163"/>
      <c r="I16" s="162"/>
      <c r="J16" s="162"/>
      <c r="K16" s="162"/>
      <c r="L16" s="162"/>
      <c r="M16" s="162"/>
      <c r="N16" s="162"/>
      <c r="O16" s="162"/>
      <c r="P16" s="162"/>
      <c r="Q16" s="162"/>
      <c r="R16" s="162"/>
      <c r="S16" s="162"/>
      <c r="T16" s="162"/>
      <c r="U16" s="162"/>
      <c r="V16" s="162"/>
      <c r="W16" s="162"/>
      <c r="X16" s="162"/>
      <c r="Y16" s="185"/>
      <c r="Z16" s="162"/>
      <c r="AA16" s="162"/>
      <c r="AB16" s="162"/>
      <c r="AC16" s="162"/>
      <c r="AD16" s="162"/>
      <c r="AE16" s="162"/>
      <c r="AF16" s="162"/>
      <c r="AG16" s="162"/>
      <c r="AH16" s="162"/>
      <c r="AI16" s="162"/>
      <c r="AJ16" s="162"/>
      <c r="AK16" s="162"/>
      <c r="AL16" s="162"/>
      <c r="AM16" s="162"/>
      <c r="AN16" s="162"/>
      <c r="AO16" s="162"/>
      <c r="AP16" s="162"/>
      <c r="AQ16" s="162"/>
      <c r="AR16" s="162"/>
      <c r="AS16" s="162"/>
      <c r="AT16" s="162"/>
      <c r="AU16" s="162"/>
      <c r="AV16" s="162"/>
      <c r="AW16" s="162"/>
      <c r="AX16" s="162"/>
      <c r="AY16" s="162"/>
      <c r="AZ16" s="162"/>
      <c r="BA16" s="162"/>
      <c r="BB16" s="162"/>
      <c r="BC16" s="162"/>
      <c r="BD16" s="162"/>
      <c r="BE16" s="162"/>
      <c r="BF16" s="162"/>
      <c r="BG16" s="162"/>
      <c r="BH16" s="162"/>
      <c r="BI16" s="162"/>
      <c r="BJ16" s="162"/>
      <c r="BK16" s="162"/>
      <c r="BL16" s="162"/>
      <c r="BM16" s="162"/>
      <c r="BN16" s="162"/>
      <c r="BO16" s="162"/>
      <c r="BP16" s="162"/>
      <c r="BQ16" s="162"/>
      <c r="BR16" s="162"/>
      <c r="BS16" s="162"/>
      <c r="BT16" s="162"/>
      <c r="BU16" s="162"/>
      <c r="BV16" s="162"/>
      <c r="BW16" s="162"/>
      <c r="BX16" s="162"/>
      <c r="BY16" s="162"/>
      <c r="BZ16" s="162"/>
      <c r="CA16" s="162"/>
      <c r="CB16" s="162"/>
      <c r="CC16" s="162"/>
      <c r="CD16" s="162"/>
      <c r="CE16" s="162"/>
      <c r="CF16" s="162"/>
      <c r="CG16" s="162"/>
      <c r="CH16" s="162"/>
      <c r="CI16" s="162"/>
      <c r="CJ16" s="162"/>
      <c r="CK16" s="162"/>
      <c r="CL16" s="162"/>
      <c r="CM16" s="162"/>
      <c r="CN16" s="162"/>
      <c r="CO16" s="162"/>
      <c r="CP16" s="162"/>
      <c r="CQ16" s="162"/>
      <c r="CR16" s="162"/>
      <c r="CS16" s="162"/>
      <c r="CT16" s="162"/>
      <c r="CU16" s="162"/>
      <c r="CV16" s="162"/>
      <c r="CW16" s="162"/>
      <c r="CX16" s="162"/>
      <c r="CY16" s="162"/>
      <c r="CZ16" s="162"/>
      <c r="DA16" s="162"/>
      <c r="DB16" s="162"/>
    </row>
    <row r="17" spans="1:106" s="21" customFormat="1" ht="30" customHeight="1" thickTop="1" thickBot="1" x14ac:dyDescent="0.3">
      <c r="A17" s="149"/>
      <c r="B17" s="192" t="s">
        <v>285</v>
      </c>
      <c r="C17" s="221" t="s">
        <v>127</v>
      </c>
      <c r="D17" s="191">
        <v>1</v>
      </c>
      <c r="E17" s="220">
        <v>44718</v>
      </c>
      <c r="F17" s="220">
        <v>44731</v>
      </c>
      <c r="G17" s="163"/>
      <c r="H17" s="163"/>
      <c r="I17" s="162"/>
      <c r="J17" s="162"/>
      <c r="K17" s="162"/>
      <c r="L17" s="162"/>
      <c r="M17" s="162"/>
      <c r="N17" s="162"/>
      <c r="O17" s="162"/>
      <c r="P17" s="162"/>
      <c r="Q17" s="162"/>
      <c r="R17" s="162"/>
      <c r="S17" s="162"/>
      <c r="T17" s="162"/>
      <c r="U17" s="162"/>
      <c r="V17" s="162"/>
      <c r="W17" s="162"/>
      <c r="X17" s="162"/>
      <c r="Y17" s="185"/>
      <c r="Z17" s="162"/>
      <c r="AA17" s="162"/>
      <c r="AB17" s="162"/>
      <c r="AC17" s="162"/>
      <c r="AD17" s="162"/>
      <c r="AE17" s="162"/>
      <c r="AF17" s="162"/>
      <c r="AG17" s="162"/>
      <c r="AH17" s="162"/>
      <c r="AI17" s="162"/>
      <c r="AJ17" s="162"/>
      <c r="AK17" s="162"/>
      <c r="AL17" s="162"/>
      <c r="AM17" s="162"/>
      <c r="AN17" s="162"/>
      <c r="AO17" s="162"/>
      <c r="AP17" s="162"/>
      <c r="AQ17" s="162"/>
      <c r="AR17" s="162"/>
      <c r="AS17" s="162"/>
      <c r="AT17" s="162"/>
      <c r="AU17" s="162"/>
      <c r="AV17" s="162"/>
      <c r="AW17" s="162"/>
      <c r="AX17" s="162"/>
      <c r="AY17" s="162"/>
      <c r="AZ17" s="162"/>
      <c r="BA17" s="162"/>
      <c r="BB17" s="162"/>
      <c r="BC17" s="162"/>
      <c r="BD17" s="162"/>
      <c r="BE17" s="162"/>
      <c r="BF17" s="162"/>
      <c r="BG17" s="162"/>
      <c r="BH17" s="162"/>
      <c r="BI17" s="162"/>
      <c r="BJ17" s="162"/>
      <c r="BK17" s="162"/>
      <c r="BL17" s="162"/>
      <c r="BM17" s="162"/>
      <c r="BN17" s="162"/>
      <c r="BO17" s="162"/>
      <c r="BP17" s="162"/>
      <c r="BQ17" s="162"/>
      <c r="BR17" s="162"/>
      <c r="BS17" s="162"/>
      <c r="BT17" s="162"/>
      <c r="BU17" s="162"/>
      <c r="BV17" s="162"/>
      <c r="BW17" s="162"/>
      <c r="BX17" s="162"/>
      <c r="BY17" s="162"/>
      <c r="BZ17" s="162"/>
      <c r="CA17" s="162"/>
      <c r="CB17" s="162"/>
      <c r="CC17" s="162"/>
      <c r="CD17" s="162"/>
      <c r="CE17" s="162"/>
      <c r="CF17" s="162"/>
      <c r="CG17" s="162"/>
      <c r="CH17" s="162"/>
      <c r="CI17" s="162"/>
      <c r="CJ17" s="162"/>
      <c r="CK17" s="162"/>
      <c r="CL17" s="162"/>
      <c r="CM17" s="162"/>
      <c r="CN17" s="162"/>
      <c r="CO17" s="162"/>
      <c r="CP17" s="162"/>
      <c r="CQ17" s="162"/>
      <c r="CR17" s="162"/>
      <c r="CS17" s="162"/>
      <c r="CT17" s="162"/>
      <c r="CU17" s="162"/>
      <c r="CV17" s="162"/>
      <c r="CW17" s="162"/>
      <c r="CX17" s="162"/>
      <c r="CY17" s="162"/>
      <c r="CZ17" s="162"/>
      <c r="DA17" s="162"/>
      <c r="DB17" s="162"/>
    </row>
    <row r="18" spans="1:106" s="21" customFormat="1" ht="30" customHeight="1" thickTop="1" thickBot="1" x14ac:dyDescent="0.3">
      <c r="A18" s="149"/>
      <c r="B18" s="192" t="s">
        <v>284</v>
      </c>
      <c r="C18" s="221" t="s">
        <v>139</v>
      </c>
      <c r="D18" s="191">
        <v>1</v>
      </c>
      <c r="E18" s="220">
        <v>44711</v>
      </c>
      <c r="F18" s="220">
        <v>44725</v>
      </c>
      <c r="G18" s="163"/>
      <c r="H18" s="163"/>
      <c r="I18" s="162"/>
      <c r="J18" s="162"/>
      <c r="K18" s="162"/>
      <c r="L18" s="162"/>
      <c r="M18" s="162"/>
      <c r="N18" s="162"/>
      <c r="O18" s="162"/>
      <c r="P18" s="162"/>
      <c r="Q18" s="162"/>
      <c r="R18" s="162"/>
      <c r="S18" s="162"/>
      <c r="T18" s="162"/>
      <c r="U18" s="162"/>
      <c r="V18" s="162"/>
      <c r="W18" s="162"/>
      <c r="X18" s="162"/>
      <c r="Y18" s="185"/>
      <c r="Z18" s="162"/>
      <c r="AA18" s="162"/>
      <c r="AB18" s="162"/>
      <c r="AC18" s="162"/>
      <c r="AD18" s="162"/>
      <c r="AE18" s="162"/>
      <c r="AF18" s="162"/>
      <c r="AG18" s="162"/>
      <c r="AH18" s="162"/>
      <c r="AI18" s="162"/>
      <c r="AJ18" s="162"/>
      <c r="AK18" s="162"/>
      <c r="AL18" s="162"/>
      <c r="AM18" s="162"/>
      <c r="AN18" s="162"/>
      <c r="AO18" s="162"/>
      <c r="AP18" s="162"/>
      <c r="AQ18" s="162"/>
      <c r="AR18" s="162"/>
      <c r="AS18" s="162"/>
      <c r="AT18" s="162"/>
      <c r="AU18" s="162"/>
      <c r="AV18" s="162"/>
      <c r="AW18" s="162"/>
      <c r="AX18" s="162"/>
      <c r="AY18" s="162"/>
      <c r="AZ18" s="162"/>
      <c r="BA18" s="162"/>
      <c r="BB18" s="162"/>
      <c r="BC18" s="162"/>
      <c r="BD18" s="162"/>
      <c r="BE18" s="162"/>
      <c r="BF18" s="162"/>
      <c r="BG18" s="162"/>
      <c r="BH18" s="162"/>
      <c r="BI18" s="162"/>
      <c r="BJ18" s="162"/>
      <c r="BK18" s="162"/>
      <c r="BL18" s="162"/>
      <c r="BM18" s="162"/>
      <c r="BN18" s="162"/>
      <c r="BO18" s="162"/>
      <c r="BP18" s="162"/>
      <c r="BQ18" s="162"/>
      <c r="BR18" s="162"/>
      <c r="BS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2"/>
      <c r="CV18" s="162"/>
      <c r="CW18" s="162"/>
      <c r="CX18" s="162"/>
      <c r="CY18" s="162"/>
      <c r="CZ18" s="162"/>
      <c r="DA18" s="162"/>
      <c r="DB18" s="162"/>
    </row>
    <row r="19" spans="1:106" s="21" customFormat="1" ht="30" customHeight="1" thickTop="1" thickBot="1" x14ac:dyDescent="0.3">
      <c r="A19" s="149"/>
      <c r="B19" s="192" t="s">
        <v>283</v>
      </c>
      <c r="C19" s="221" t="s">
        <v>141</v>
      </c>
      <c r="D19" s="191">
        <v>0.9</v>
      </c>
      <c r="E19" s="220">
        <v>44711</v>
      </c>
      <c r="F19" s="220">
        <v>44731</v>
      </c>
      <c r="G19" s="163"/>
      <c r="H19" s="163"/>
      <c r="I19" s="162"/>
      <c r="J19" s="162"/>
      <c r="K19" s="162"/>
      <c r="L19" s="162"/>
      <c r="M19" s="162"/>
      <c r="N19" s="162"/>
      <c r="O19" s="162"/>
      <c r="P19" s="162"/>
      <c r="Q19" s="162"/>
      <c r="R19" s="162"/>
      <c r="S19" s="162"/>
      <c r="T19" s="162"/>
      <c r="U19" s="162"/>
      <c r="V19" s="162"/>
      <c r="W19" s="162"/>
      <c r="X19" s="162"/>
      <c r="Y19" s="185"/>
      <c r="Z19" s="162"/>
      <c r="AA19" s="162"/>
      <c r="AB19" s="162"/>
      <c r="AC19" s="162"/>
      <c r="AD19" s="162"/>
      <c r="AE19" s="162"/>
      <c r="AF19" s="162"/>
      <c r="AG19" s="162"/>
      <c r="AH19" s="162"/>
      <c r="AI19" s="162"/>
      <c r="AJ19" s="162"/>
      <c r="AK19" s="162"/>
      <c r="AL19" s="162"/>
      <c r="AM19" s="162"/>
      <c r="AN19" s="162"/>
      <c r="AO19" s="162"/>
      <c r="AP19" s="162"/>
      <c r="AQ19" s="162"/>
      <c r="AR19" s="162"/>
      <c r="AS19" s="162"/>
      <c r="AT19" s="162"/>
      <c r="AU19" s="162"/>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row>
    <row r="20" spans="1:106" s="21" customFormat="1" ht="30" customHeight="1" thickBot="1" x14ac:dyDescent="0.3">
      <c r="A20" s="149" t="s">
        <v>147</v>
      </c>
      <c r="B20" s="190" t="s">
        <v>282</v>
      </c>
      <c r="C20" s="189"/>
      <c r="D20" s="188"/>
      <c r="E20" s="187"/>
      <c r="F20" s="186"/>
      <c r="G20" s="163"/>
      <c r="H20" s="163" t="str">
        <f t="shared" ref="H20:H34" si="8">IF(OR(ISBLANK(task_start),ISBLANK(task_end)),"",task_end-task_start+1)</f>
        <v/>
      </c>
      <c r="I20" s="162"/>
      <c r="J20" s="162"/>
      <c r="K20" s="162"/>
      <c r="L20" s="162"/>
      <c r="M20" s="162"/>
      <c r="N20" s="162"/>
      <c r="O20" s="162"/>
      <c r="P20" s="162"/>
      <c r="Q20" s="162"/>
      <c r="R20" s="162"/>
      <c r="S20" s="162"/>
      <c r="T20" s="162"/>
      <c r="U20" s="162"/>
      <c r="V20" s="162"/>
      <c r="W20" s="162"/>
      <c r="X20" s="162"/>
      <c r="Y20" s="162"/>
      <c r="Z20" s="162"/>
      <c r="AA20" s="162"/>
      <c r="AB20" s="162"/>
      <c r="AC20" s="162"/>
      <c r="AD20" s="162"/>
      <c r="AE20" s="162"/>
      <c r="AF20" s="162"/>
      <c r="AG20" s="162"/>
      <c r="AH20" s="162"/>
      <c r="AI20" s="162"/>
      <c r="AJ20" s="162"/>
      <c r="AK20" s="162"/>
      <c r="AL20" s="162"/>
      <c r="AM20" s="162"/>
      <c r="AN20" s="162"/>
      <c r="AO20" s="162"/>
      <c r="AP20" s="162"/>
      <c r="AQ20" s="162"/>
      <c r="AR20" s="162"/>
      <c r="AS20" s="162"/>
      <c r="AT20" s="162"/>
      <c r="AU20" s="162"/>
      <c r="AV20" s="162"/>
      <c r="AW20" s="162"/>
      <c r="AX20" s="162"/>
      <c r="AY20" s="162"/>
      <c r="AZ20" s="162"/>
      <c r="BA20" s="162"/>
      <c r="BB20" s="162"/>
      <c r="BC20" s="162"/>
      <c r="BD20" s="162"/>
      <c r="BE20" s="162"/>
      <c r="BF20" s="162"/>
      <c r="BG20" s="162"/>
      <c r="BH20" s="162"/>
      <c r="BI20" s="162"/>
      <c r="BJ20" s="162"/>
      <c r="BK20" s="162"/>
      <c r="BL20" s="162"/>
      <c r="BM20" s="162"/>
      <c r="BN20" s="162"/>
      <c r="BO20" s="162"/>
      <c r="BP20" s="162"/>
      <c r="BQ20" s="162"/>
      <c r="BR20" s="162"/>
      <c r="BS20" s="162"/>
      <c r="BT20" s="162"/>
      <c r="BU20" s="162"/>
      <c r="BV20" s="162"/>
      <c r="BW20" s="162"/>
      <c r="BX20" s="162"/>
      <c r="BY20" s="162"/>
      <c r="BZ20" s="162"/>
      <c r="CA20" s="162"/>
      <c r="CB20" s="162"/>
      <c r="CC20" s="162"/>
      <c r="CD20" s="162"/>
      <c r="CE20" s="162"/>
      <c r="CF20" s="162"/>
      <c r="CG20" s="162"/>
      <c r="CH20" s="162"/>
      <c r="CI20" s="162"/>
      <c r="CJ20" s="162"/>
      <c r="CK20" s="162"/>
      <c r="CL20" s="162"/>
      <c r="CM20" s="162"/>
      <c r="CN20" s="162"/>
      <c r="CO20" s="162"/>
      <c r="CP20" s="162"/>
      <c r="CQ20" s="162"/>
      <c r="CR20" s="162"/>
      <c r="CS20" s="162"/>
      <c r="CT20" s="162"/>
      <c r="CU20" s="162"/>
      <c r="CV20" s="162"/>
      <c r="CW20" s="162"/>
      <c r="CX20" s="162"/>
      <c r="CY20" s="162"/>
      <c r="CZ20" s="162"/>
      <c r="DA20" s="162"/>
      <c r="DB20" s="162"/>
    </row>
    <row r="21" spans="1:106" s="21" customFormat="1" ht="30" customHeight="1" thickBot="1" x14ac:dyDescent="0.3">
      <c r="A21" s="149"/>
      <c r="B21" s="184" t="s">
        <v>281</v>
      </c>
      <c r="C21" s="183"/>
      <c r="D21" s="182">
        <v>0.2</v>
      </c>
      <c r="E21" s="219">
        <v>44732</v>
      </c>
      <c r="F21" s="219">
        <v>44752</v>
      </c>
      <c r="G21" s="163"/>
      <c r="H21" s="163">
        <f t="shared" si="8"/>
        <v>21</v>
      </c>
      <c r="I21" s="162"/>
      <c r="J21" s="162"/>
      <c r="K21" s="162"/>
      <c r="L21" s="162"/>
      <c r="M21" s="162"/>
      <c r="N21" s="162"/>
      <c r="O21" s="162"/>
      <c r="P21" s="162"/>
      <c r="Q21" s="162"/>
      <c r="R21" s="162"/>
      <c r="S21" s="162"/>
      <c r="T21" s="162"/>
      <c r="U21" s="162"/>
      <c r="V21" s="162"/>
      <c r="W21" s="162"/>
      <c r="X21" s="162"/>
      <c r="Y21" s="162"/>
      <c r="Z21" s="162"/>
      <c r="AA21" s="162"/>
      <c r="AB21" s="162"/>
      <c r="AC21" s="162"/>
      <c r="AD21" s="162"/>
      <c r="AE21" s="162"/>
      <c r="AF21" s="162"/>
      <c r="AG21" s="162"/>
      <c r="AH21" s="162"/>
      <c r="AI21" s="162"/>
      <c r="AJ21" s="162"/>
      <c r="AK21" s="162"/>
      <c r="AL21" s="162"/>
      <c r="AM21" s="162"/>
      <c r="AN21" s="162"/>
      <c r="AO21" s="162"/>
      <c r="AP21" s="162"/>
      <c r="AQ21" s="162"/>
      <c r="AR21" s="162"/>
      <c r="AS21" s="162"/>
      <c r="AT21" s="162"/>
      <c r="AU21" s="162"/>
      <c r="AV21" s="162"/>
      <c r="AW21" s="162"/>
      <c r="AX21" s="162"/>
      <c r="AY21" s="162"/>
      <c r="AZ21" s="162"/>
      <c r="BA21" s="162"/>
      <c r="BB21" s="162"/>
      <c r="BC21" s="162"/>
      <c r="BD21" s="162"/>
      <c r="BE21" s="162"/>
      <c r="BF21" s="162"/>
      <c r="BG21" s="162"/>
      <c r="BH21" s="162"/>
      <c r="BI21" s="162"/>
      <c r="BJ21" s="162"/>
      <c r="BK21" s="162"/>
      <c r="BL21" s="162"/>
      <c r="BM21" s="162"/>
      <c r="BN21" s="162"/>
      <c r="BO21" s="162"/>
      <c r="BP21" s="162"/>
      <c r="BQ21" s="162"/>
      <c r="BR21" s="162"/>
      <c r="BS21" s="162"/>
      <c r="BT21" s="162"/>
      <c r="BU21" s="162"/>
      <c r="BV21" s="162"/>
      <c r="BW21" s="162"/>
      <c r="BX21" s="162"/>
      <c r="BY21" s="162"/>
      <c r="BZ21" s="162"/>
      <c r="CA21" s="162"/>
      <c r="CB21" s="162"/>
      <c r="CC21" s="162"/>
      <c r="CD21" s="162"/>
      <c r="CE21" s="162"/>
      <c r="CF21" s="162"/>
      <c r="CG21" s="162"/>
      <c r="CH21" s="162"/>
      <c r="CI21" s="162"/>
      <c r="CJ21" s="162"/>
      <c r="CK21" s="162"/>
      <c r="CL21" s="162"/>
      <c r="CM21" s="162"/>
      <c r="CN21" s="162"/>
      <c r="CO21" s="162"/>
      <c r="CP21" s="162"/>
      <c r="CQ21" s="162"/>
      <c r="CR21" s="162"/>
      <c r="CS21" s="162"/>
      <c r="CT21" s="162"/>
      <c r="CU21" s="162"/>
      <c r="CV21" s="162"/>
      <c r="CW21" s="162"/>
      <c r="CX21" s="162"/>
      <c r="CY21" s="162"/>
      <c r="CZ21" s="162"/>
      <c r="DA21" s="162"/>
      <c r="DB21" s="162"/>
    </row>
    <row r="22" spans="1:106" s="21" customFormat="1" ht="30" customHeight="1" thickBot="1" x14ac:dyDescent="0.3">
      <c r="A22" s="149"/>
      <c r="B22" s="184" t="s">
        <v>280</v>
      </c>
      <c r="C22" s="183"/>
      <c r="D22" s="182">
        <v>0.5</v>
      </c>
      <c r="E22" s="219">
        <v>44732</v>
      </c>
      <c r="F22" s="219">
        <v>44752</v>
      </c>
      <c r="G22" s="163"/>
      <c r="H22" s="163">
        <f t="shared" si="8"/>
        <v>21</v>
      </c>
      <c r="I22" s="162"/>
      <c r="J22" s="162"/>
      <c r="K22" s="162"/>
      <c r="L22" s="162"/>
      <c r="M22" s="162"/>
      <c r="N22" s="162"/>
      <c r="O22" s="162"/>
      <c r="P22" s="162"/>
      <c r="Q22" s="162"/>
      <c r="R22" s="162"/>
      <c r="S22" s="162"/>
      <c r="T22" s="162"/>
      <c r="U22" s="185"/>
      <c r="V22" s="185"/>
      <c r="W22" s="162"/>
      <c r="X22" s="162"/>
      <c r="Y22" s="162"/>
      <c r="Z22" s="162"/>
      <c r="AA22" s="162"/>
      <c r="AB22" s="162"/>
      <c r="AC22" s="162"/>
      <c r="AD22" s="162"/>
      <c r="AE22" s="162"/>
      <c r="AF22" s="162"/>
      <c r="AG22" s="162"/>
      <c r="AH22" s="162"/>
      <c r="AI22" s="162"/>
      <c r="AJ22" s="162"/>
      <c r="AK22" s="162"/>
      <c r="AL22" s="162"/>
      <c r="AM22" s="162"/>
      <c r="AN22" s="162"/>
      <c r="AO22" s="162"/>
      <c r="AP22" s="162"/>
      <c r="AQ22" s="162"/>
      <c r="AR22" s="162"/>
      <c r="AS22" s="162"/>
      <c r="AT22" s="162"/>
      <c r="AU22" s="162"/>
      <c r="AV22" s="162"/>
      <c r="AW22" s="162"/>
      <c r="AX22" s="162"/>
      <c r="AY22" s="162"/>
      <c r="AZ22" s="162"/>
      <c r="BA22" s="162"/>
      <c r="BB22" s="162"/>
      <c r="BC22" s="162"/>
      <c r="BD22" s="162"/>
      <c r="BE22" s="162"/>
      <c r="BF22" s="162"/>
      <c r="BG22" s="162"/>
      <c r="BH22" s="162"/>
      <c r="BI22" s="162"/>
      <c r="BJ22" s="162"/>
      <c r="BK22" s="162"/>
      <c r="BL22" s="162"/>
      <c r="BM22" s="162"/>
      <c r="BN22" s="162"/>
      <c r="BO22" s="162"/>
      <c r="BP22" s="162"/>
      <c r="BQ22" s="162"/>
      <c r="BR22" s="162"/>
      <c r="BS22" s="162"/>
      <c r="BT22" s="162"/>
      <c r="BU22" s="162"/>
      <c r="BV22" s="162"/>
      <c r="BW22" s="162"/>
      <c r="BX22" s="162"/>
      <c r="BY22" s="162"/>
      <c r="BZ22" s="162"/>
      <c r="CA22" s="162"/>
      <c r="CB22" s="162"/>
      <c r="CC22" s="162"/>
      <c r="CD22" s="162"/>
      <c r="CE22" s="162"/>
      <c r="CF22" s="162"/>
      <c r="CG22" s="162"/>
      <c r="CH22" s="162"/>
      <c r="CI22" s="162"/>
      <c r="CJ22" s="162"/>
      <c r="CK22" s="162"/>
      <c r="CL22" s="162"/>
      <c r="CM22" s="162"/>
      <c r="CN22" s="162"/>
      <c r="CO22" s="162"/>
      <c r="CP22" s="162"/>
      <c r="CQ22" s="162"/>
      <c r="CR22" s="162"/>
      <c r="CS22" s="162"/>
      <c r="CT22" s="162"/>
      <c r="CU22" s="162"/>
      <c r="CV22" s="162"/>
      <c r="CW22" s="162"/>
      <c r="CX22" s="162"/>
      <c r="CY22" s="162"/>
      <c r="CZ22" s="162"/>
      <c r="DA22" s="162"/>
      <c r="DB22" s="162"/>
    </row>
    <row r="23" spans="1:106" s="21" customFormat="1" ht="30" customHeight="1" thickBot="1" x14ac:dyDescent="0.3">
      <c r="A23" s="149"/>
      <c r="B23" s="184" t="s">
        <v>279</v>
      </c>
      <c r="C23" s="183"/>
      <c r="D23" s="182">
        <v>0.3</v>
      </c>
      <c r="E23" s="219">
        <v>44732</v>
      </c>
      <c r="F23" s="219">
        <v>44752</v>
      </c>
      <c r="G23" s="163"/>
      <c r="H23" s="163">
        <f t="shared" si="8"/>
        <v>21</v>
      </c>
      <c r="I23" s="162"/>
      <c r="J23" s="162"/>
      <c r="K23" s="162"/>
      <c r="L23" s="162"/>
      <c r="M23" s="162"/>
      <c r="N23" s="162"/>
      <c r="O23" s="162"/>
      <c r="P23" s="162"/>
      <c r="Q23" s="162"/>
      <c r="R23" s="162"/>
      <c r="S23" s="162"/>
      <c r="T23" s="162"/>
      <c r="U23" s="162"/>
      <c r="V23" s="162"/>
      <c r="W23" s="162"/>
      <c r="X23" s="162"/>
      <c r="Y23" s="162"/>
      <c r="Z23" s="162"/>
      <c r="AA23" s="162"/>
      <c r="AB23" s="162"/>
      <c r="AC23" s="162"/>
      <c r="AD23" s="162"/>
      <c r="AE23" s="162"/>
      <c r="AF23" s="162"/>
      <c r="AG23" s="162"/>
      <c r="AH23" s="162"/>
      <c r="AI23" s="162"/>
      <c r="AJ23" s="162"/>
      <c r="AK23" s="162"/>
      <c r="AL23" s="162"/>
      <c r="AM23" s="162"/>
      <c r="AN23" s="162"/>
      <c r="AO23" s="162"/>
      <c r="AP23" s="162"/>
      <c r="AQ23" s="162"/>
      <c r="AR23" s="162"/>
      <c r="AS23" s="162"/>
      <c r="AT23" s="162"/>
      <c r="AU23" s="162"/>
      <c r="AV23" s="162"/>
      <c r="AW23" s="162"/>
      <c r="AX23" s="162"/>
      <c r="AY23" s="162"/>
      <c r="AZ23" s="162"/>
      <c r="BA23" s="162"/>
      <c r="BB23" s="162"/>
      <c r="BC23" s="162"/>
      <c r="BD23" s="162"/>
      <c r="BE23" s="162"/>
      <c r="BF23" s="162"/>
      <c r="BG23" s="162"/>
      <c r="BH23" s="162"/>
      <c r="BI23" s="162"/>
      <c r="BJ23" s="162"/>
      <c r="BK23" s="162"/>
      <c r="BL23" s="162"/>
      <c r="BM23" s="162"/>
      <c r="BN23" s="162"/>
      <c r="BO23" s="162"/>
      <c r="BP23" s="162"/>
      <c r="BQ23" s="162"/>
      <c r="BR23" s="162"/>
      <c r="BS23" s="162"/>
      <c r="BT23" s="162"/>
      <c r="BU23" s="162"/>
      <c r="BV23" s="162"/>
      <c r="BW23" s="162"/>
      <c r="BX23" s="162"/>
      <c r="BY23" s="162"/>
      <c r="BZ23" s="162"/>
      <c r="CA23" s="162"/>
      <c r="CB23" s="162"/>
      <c r="CC23" s="162"/>
      <c r="CD23" s="162"/>
      <c r="CE23" s="162"/>
      <c r="CF23" s="162"/>
      <c r="CG23" s="162"/>
      <c r="CH23" s="162"/>
      <c r="CI23" s="162"/>
      <c r="CJ23" s="162"/>
      <c r="CK23" s="162"/>
      <c r="CL23" s="162"/>
      <c r="CM23" s="162"/>
      <c r="CN23" s="162"/>
      <c r="CO23" s="162"/>
      <c r="CP23" s="162"/>
      <c r="CQ23" s="162"/>
      <c r="CR23" s="162"/>
      <c r="CS23" s="162"/>
      <c r="CT23" s="162"/>
      <c r="CU23" s="162"/>
      <c r="CV23" s="162"/>
      <c r="CW23" s="162"/>
      <c r="CX23" s="162"/>
      <c r="CY23" s="162"/>
      <c r="CZ23" s="162"/>
      <c r="DA23" s="162"/>
      <c r="DB23" s="162"/>
    </row>
    <row r="24" spans="1:106" s="21" customFormat="1" ht="30" customHeight="1" thickBot="1" x14ac:dyDescent="0.3">
      <c r="A24" s="149"/>
      <c r="B24" s="184" t="s">
        <v>278</v>
      </c>
      <c r="C24" s="183"/>
      <c r="D24" s="182">
        <v>0.5</v>
      </c>
      <c r="E24" s="219">
        <v>44732</v>
      </c>
      <c r="F24" s="219">
        <v>44752</v>
      </c>
      <c r="G24" s="163"/>
      <c r="H24" s="163">
        <f t="shared" si="8"/>
        <v>21</v>
      </c>
      <c r="I24" s="162"/>
      <c r="J24" s="162"/>
      <c r="K24" s="162"/>
      <c r="L24" s="162"/>
      <c r="M24" s="162"/>
      <c r="N24" s="162"/>
      <c r="O24" s="162"/>
      <c r="P24" s="162"/>
      <c r="Q24" s="162"/>
      <c r="R24" s="162"/>
      <c r="S24" s="162"/>
      <c r="T24" s="162"/>
      <c r="U24" s="162"/>
      <c r="V24" s="162"/>
      <c r="W24" s="162"/>
      <c r="X24" s="162"/>
      <c r="Y24" s="185"/>
      <c r="Z24" s="162"/>
      <c r="AA24" s="162"/>
      <c r="AB24" s="162"/>
      <c r="AC24" s="162"/>
      <c r="AD24" s="162"/>
      <c r="AE24" s="162"/>
      <c r="AF24" s="162"/>
      <c r="AG24" s="162"/>
      <c r="AH24" s="162"/>
      <c r="AI24" s="162"/>
      <c r="AJ24" s="162"/>
      <c r="AK24" s="162"/>
      <c r="AL24" s="162"/>
      <c r="AM24" s="162"/>
      <c r="AN24" s="162"/>
      <c r="AO24" s="162"/>
      <c r="AP24" s="162"/>
      <c r="AQ24" s="162"/>
      <c r="AR24" s="162"/>
      <c r="AS24" s="162"/>
      <c r="AT24" s="162"/>
      <c r="AU24" s="162"/>
      <c r="AV24" s="162"/>
      <c r="AW24" s="162"/>
      <c r="AX24" s="162"/>
      <c r="AY24" s="162"/>
      <c r="AZ24" s="162"/>
      <c r="BA24" s="162"/>
      <c r="BB24" s="162"/>
      <c r="BC24" s="162"/>
      <c r="BD24" s="162"/>
      <c r="BE24" s="162"/>
      <c r="BF24" s="162"/>
      <c r="BG24" s="162"/>
      <c r="BH24" s="162"/>
      <c r="BI24" s="162"/>
      <c r="BJ24" s="162"/>
      <c r="BK24" s="162"/>
      <c r="BL24" s="162"/>
      <c r="BM24" s="162"/>
      <c r="BN24" s="162"/>
      <c r="BO24" s="162"/>
      <c r="BP24" s="162"/>
      <c r="BQ24" s="162"/>
      <c r="BR24" s="162"/>
      <c r="BS24" s="162"/>
      <c r="BT24" s="162"/>
      <c r="BU24" s="162"/>
      <c r="BV24" s="162"/>
      <c r="BW24" s="162"/>
      <c r="BX24" s="162"/>
      <c r="BY24" s="162"/>
      <c r="BZ24" s="162"/>
      <c r="CA24" s="162"/>
      <c r="CB24" s="162"/>
      <c r="CC24" s="162"/>
      <c r="CD24" s="162"/>
      <c r="CE24" s="162"/>
      <c r="CF24" s="162"/>
      <c r="CG24" s="162"/>
      <c r="CH24" s="162"/>
      <c r="CI24" s="162"/>
      <c r="CJ24" s="162"/>
      <c r="CK24" s="162"/>
      <c r="CL24" s="162"/>
      <c r="CM24" s="162"/>
      <c r="CN24" s="162"/>
      <c r="CO24" s="162"/>
      <c r="CP24" s="162"/>
      <c r="CQ24" s="162"/>
      <c r="CR24" s="162"/>
      <c r="CS24" s="162"/>
      <c r="CT24" s="162"/>
      <c r="CU24" s="162"/>
      <c r="CV24" s="162"/>
      <c r="CW24" s="162"/>
      <c r="CX24" s="162"/>
      <c r="CY24" s="162"/>
      <c r="CZ24" s="162"/>
      <c r="DA24" s="162"/>
      <c r="DB24" s="162"/>
    </row>
    <row r="25" spans="1:106" s="21" customFormat="1" ht="30" customHeight="1" thickBot="1" x14ac:dyDescent="0.3">
      <c r="A25" s="149"/>
      <c r="B25" s="184" t="s">
        <v>277</v>
      </c>
      <c r="C25" s="183"/>
      <c r="D25" s="182">
        <v>0.5</v>
      </c>
      <c r="E25" s="219">
        <v>44732</v>
      </c>
      <c r="F25" s="219">
        <v>44752</v>
      </c>
      <c r="G25" s="163"/>
      <c r="H25" s="163">
        <f t="shared" si="8"/>
        <v>21</v>
      </c>
      <c r="I25" s="162"/>
      <c r="J25" s="162"/>
      <c r="K25" s="162"/>
      <c r="L25" s="162"/>
      <c r="M25" s="162"/>
      <c r="N25" s="162"/>
      <c r="O25" s="162"/>
      <c r="P25" s="162"/>
      <c r="Q25" s="162"/>
      <c r="R25" s="162"/>
      <c r="S25" s="162"/>
      <c r="T25" s="162"/>
      <c r="U25" s="162"/>
      <c r="V25" s="162"/>
      <c r="W25" s="162"/>
      <c r="X25" s="162"/>
      <c r="Y25" s="162"/>
      <c r="Z25" s="162"/>
      <c r="AA25" s="162"/>
      <c r="AB25" s="162"/>
      <c r="AC25" s="162"/>
      <c r="AD25" s="162"/>
      <c r="AE25" s="162"/>
      <c r="AF25" s="162"/>
      <c r="AG25" s="162"/>
      <c r="AH25" s="162"/>
      <c r="AI25" s="162"/>
      <c r="AJ25" s="162"/>
      <c r="AK25" s="162"/>
      <c r="AL25" s="162"/>
      <c r="AM25" s="162"/>
      <c r="AN25" s="162"/>
      <c r="AO25" s="162"/>
      <c r="AP25" s="162"/>
      <c r="AQ25" s="162"/>
      <c r="AR25" s="162"/>
      <c r="AS25" s="162"/>
      <c r="AT25" s="162"/>
      <c r="AU25" s="162"/>
      <c r="AV25" s="162"/>
      <c r="AW25" s="162"/>
      <c r="AX25" s="162"/>
      <c r="AY25" s="162"/>
      <c r="AZ25" s="162"/>
      <c r="BA25" s="162"/>
      <c r="BB25" s="162"/>
      <c r="BC25" s="162"/>
      <c r="BD25" s="162"/>
      <c r="BE25" s="162"/>
      <c r="BF25" s="162"/>
      <c r="BG25" s="162"/>
      <c r="BH25" s="162"/>
      <c r="BI25" s="162"/>
      <c r="BJ25" s="162"/>
      <c r="BK25" s="162"/>
      <c r="BL25" s="162"/>
      <c r="BM25" s="162"/>
      <c r="BN25" s="162"/>
      <c r="BO25" s="162"/>
      <c r="BP25" s="162"/>
      <c r="BQ25" s="162"/>
      <c r="BR25" s="162"/>
      <c r="BS25" s="162"/>
      <c r="BT25" s="162"/>
      <c r="BU25" s="162"/>
      <c r="BV25" s="162"/>
      <c r="BW25" s="162"/>
      <c r="BX25" s="162"/>
      <c r="BY25" s="162"/>
      <c r="BZ25" s="162"/>
      <c r="CA25" s="162"/>
      <c r="CB25" s="162"/>
      <c r="CC25" s="162"/>
      <c r="CD25" s="162"/>
      <c r="CE25" s="162"/>
      <c r="CF25" s="162"/>
      <c r="CG25" s="162"/>
      <c r="CH25" s="162"/>
      <c r="CI25" s="162"/>
      <c r="CJ25" s="162"/>
      <c r="CK25" s="162"/>
      <c r="CL25" s="162"/>
      <c r="CM25" s="162"/>
      <c r="CN25" s="162"/>
      <c r="CO25" s="162"/>
      <c r="CP25" s="162"/>
      <c r="CQ25" s="162"/>
      <c r="CR25" s="162"/>
      <c r="CS25" s="162"/>
      <c r="CT25" s="162"/>
      <c r="CU25" s="162"/>
      <c r="CV25" s="162"/>
      <c r="CW25" s="162"/>
      <c r="CX25" s="162"/>
      <c r="CY25" s="162"/>
      <c r="CZ25" s="162"/>
      <c r="DA25" s="162"/>
      <c r="DB25" s="162"/>
    </row>
    <row r="26" spans="1:106" s="21" customFormat="1" ht="30" customHeight="1" thickBot="1" x14ac:dyDescent="0.3">
      <c r="A26" s="149" t="s">
        <v>153</v>
      </c>
      <c r="B26" s="181" t="s">
        <v>276</v>
      </c>
      <c r="C26" s="180"/>
      <c r="D26" s="179"/>
      <c r="E26" s="178"/>
      <c r="F26" s="177"/>
      <c r="G26" s="163"/>
      <c r="H26" s="163" t="str">
        <f t="shared" si="8"/>
        <v/>
      </c>
      <c r="I26" s="162"/>
      <c r="J26" s="162"/>
      <c r="K26" s="162"/>
      <c r="L26" s="162"/>
      <c r="M26" s="162"/>
      <c r="N26" s="162"/>
      <c r="O26" s="162"/>
      <c r="P26" s="162"/>
      <c r="Q26" s="162"/>
      <c r="R26" s="162"/>
      <c r="S26" s="162"/>
      <c r="T26" s="162"/>
      <c r="U26" s="162"/>
      <c r="V26" s="162"/>
      <c r="W26" s="162"/>
      <c r="X26" s="162"/>
      <c r="Y26" s="162"/>
      <c r="Z26" s="162"/>
      <c r="AA26" s="162"/>
      <c r="AB26" s="162"/>
      <c r="AC26" s="162"/>
      <c r="AD26" s="162"/>
      <c r="AE26" s="162"/>
      <c r="AF26" s="162"/>
      <c r="AG26" s="162"/>
      <c r="AH26" s="162"/>
      <c r="AI26" s="162"/>
      <c r="AJ26" s="162"/>
      <c r="AK26" s="162"/>
      <c r="AL26" s="162"/>
      <c r="AM26" s="162"/>
      <c r="AN26" s="162"/>
      <c r="AO26" s="162"/>
      <c r="AP26" s="162"/>
      <c r="AQ26" s="162"/>
      <c r="AR26" s="162"/>
      <c r="AS26" s="162"/>
      <c r="AT26" s="162"/>
      <c r="AU26" s="162"/>
      <c r="AV26" s="162"/>
      <c r="AW26" s="162"/>
      <c r="AX26" s="162"/>
      <c r="AY26" s="162"/>
      <c r="AZ26" s="162"/>
      <c r="BA26" s="162"/>
      <c r="BB26" s="162"/>
      <c r="BC26" s="162"/>
      <c r="BD26" s="162"/>
      <c r="BE26" s="162"/>
      <c r="BF26" s="162"/>
      <c r="BG26" s="162"/>
      <c r="BH26" s="162"/>
      <c r="BI26" s="162"/>
      <c r="BJ26" s="162"/>
      <c r="BK26" s="162"/>
      <c r="BL26" s="162"/>
      <c r="BM26" s="162"/>
      <c r="BN26" s="162"/>
      <c r="BO26" s="162"/>
      <c r="BP26" s="162"/>
      <c r="BQ26" s="162"/>
      <c r="BR26" s="162"/>
      <c r="BS26" s="162"/>
      <c r="BT26" s="162"/>
      <c r="BU26" s="162"/>
      <c r="BV26" s="162"/>
      <c r="BW26" s="162"/>
      <c r="BX26" s="162"/>
      <c r="BY26" s="162"/>
      <c r="BZ26" s="162"/>
      <c r="CA26" s="162"/>
      <c r="CB26" s="162"/>
      <c r="CC26" s="162"/>
      <c r="CD26" s="162"/>
      <c r="CE26" s="162"/>
      <c r="CF26" s="162"/>
      <c r="CG26" s="162"/>
      <c r="CH26" s="162"/>
      <c r="CI26" s="162"/>
      <c r="CJ26" s="162"/>
      <c r="CK26" s="162"/>
      <c r="CL26" s="162"/>
      <c r="CM26" s="162"/>
      <c r="CN26" s="162"/>
      <c r="CO26" s="162"/>
      <c r="CP26" s="162"/>
      <c r="CQ26" s="162"/>
      <c r="CR26" s="162"/>
      <c r="CS26" s="162"/>
      <c r="CT26" s="162"/>
      <c r="CU26" s="162"/>
      <c r="CV26" s="162"/>
      <c r="CW26" s="162"/>
      <c r="CX26" s="162"/>
      <c r="CY26" s="162"/>
      <c r="CZ26" s="162"/>
      <c r="DA26" s="162"/>
      <c r="DB26" s="162"/>
    </row>
    <row r="27" spans="1:106" s="21" customFormat="1" ht="30" customHeight="1" thickBot="1" x14ac:dyDescent="0.3">
      <c r="A27" s="161" t="s">
        <v>262</v>
      </c>
      <c r="B27" s="176" t="s">
        <v>149</v>
      </c>
      <c r="C27" s="175"/>
      <c r="D27" s="174">
        <v>1</v>
      </c>
      <c r="E27" s="218">
        <v>44733</v>
      </c>
      <c r="F27" s="218">
        <v>44746</v>
      </c>
      <c r="G27" s="163"/>
      <c r="H27" s="163">
        <f t="shared" si="8"/>
        <v>14</v>
      </c>
      <c r="I27" s="162"/>
      <c r="J27" s="162"/>
      <c r="K27" s="162"/>
      <c r="L27" s="162"/>
      <c r="M27" s="162"/>
      <c r="N27" s="162"/>
      <c r="O27" s="162"/>
      <c r="P27" s="162"/>
      <c r="Q27" s="162"/>
      <c r="R27" s="162"/>
      <c r="S27" s="162"/>
      <c r="T27" s="162"/>
      <c r="U27" s="162"/>
      <c r="V27" s="162"/>
      <c r="W27" s="162"/>
      <c r="X27" s="162"/>
      <c r="Y27" s="162"/>
      <c r="Z27" s="162"/>
      <c r="AA27" s="162"/>
      <c r="AB27" s="162"/>
      <c r="AC27" s="162"/>
      <c r="AD27" s="162"/>
      <c r="AE27" s="162"/>
      <c r="AF27" s="162"/>
      <c r="AG27" s="162"/>
      <c r="AH27" s="162"/>
      <c r="AI27" s="162"/>
      <c r="AJ27" s="162"/>
      <c r="AK27" s="162"/>
      <c r="AL27" s="162"/>
      <c r="AM27" s="162"/>
      <c r="AN27" s="162"/>
      <c r="AO27" s="162"/>
      <c r="AP27" s="162"/>
      <c r="AQ27" s="162"/>
      <c r="AR27" s="162"/>
      <c r="AS27" s="162"/>
      <c r="AT27" s="162"/>
      <c r="AU27" s="162"/>
      <c r="AV27" s="162"/>
      <c r="AW27" s="162"/>
      <c r="AX27" s="162"/>
      <c r="AY27" s="162"/>
      <c r="AZ27" s="162"/>
      <c r="BA27" s="162"/>
      <c r="BB27" s="162"/>
      <c r="BC27" s="162"/>
      <c r="BD27" s="162"/>
      <c r="BE27" s="162"/>
      <c r="BF27" s="162"/>
      <c r="BG27" s="162"/>
      <c r="BH27" s="162"/>
      <c r="BI27" s="162"/>
      <c r="BJ27" s="162"/>
      <c r="BK27" s="162"/>
      <c r="BL27" s="162"/>
      <c r="BM27" s="162"/>
      <c r="BN27" s="162"/>
      <c r="BO27" s="162"/>
      <c r="BP27" s="162"/>
      <c r="BQ27" s="162"/>
      <c r="BR27" s="162"/>
      <c r="BS27" s="162"/>
      <c r="BT27" s="162"/>
      <c r="BU27" s="162"/>
      <c r="BV27" s="162"/>
      <c r="BW27" s="162"/>
      <c r="BX27" s="162"/>
      <c r="BY27" s="162"/>
      <c r="BZ27" s="162"/>
      <c r="CA27" s="162"/>
      <c r="CB27" s="162"/>
      <c r="CC27" s="162"/>
      <c r="CD27" s="162"/>
      <c r="CE27" s="162"/>
      <c r="CF27" s="162"/>
      <c r="CG27" s="162"/>
      <c r="CH27" s="162"/>
      <c r="CI27" s="162"/>
      <c r="CJ27" s="162"/>
      <c r="CK27" s="162"/>
      <c r="CL27" s="162"/>
      <c r="CM27" s="162"/>
      <c r="CN27" s="162"/>
      <c r="CO27" s="162"/>
      <c r="CP27" s="162"/>
      <c r="CQ27" s="162"/>
      <c r="CR27" s="162"/>
      <c r="CS27" s="162"/>
      <c r="CT27" s="162"/>
      <c r="CU27" s="162"/>
      <c r="CV27" s="162"/>
      <c r="CW27" s="162"/>
      <c r="CX27" s="162"/>
      <c r="CY27" s="162"/>
      <c r="CZ27" s="162"/>
      <c r="DA27" s="162"/>
      <c r="DB27" s="162"/>
    </row>
    <row r="28" spans="1:106" ht="30" customHeight="1" thickBot="1" x14ac:dyDescent="0.3">
      <c r="B28" s="176" t="s">
        <v>150</v>
      </c>
      <c r="C28" s="175"/>
      <c r="D28" s="174">
        <v>0.8</v>
      </c>
      <c r="E28" s="218">
        <v>44747</v>
      </c>
      <c r="F28" s="218">
        <v>44754</v>
      </c>
      <c r="G28" s="163"/>
      <c r="H28" s="163">
        <f t="shared" si="8"/>
        <v>8</v>
      </c>
      <c r="I28" s="162"/>
      <c r="J28" s="162"/>
      <c r="K28" s="162"/>
      <c r="L28" s="162"/>
      <c r="M28" s="162"/>
      <c r="N28" s="162"/>
      <c r="O28" s="162"/>
      <c r="P28" s="162"/>
      <c r="Q28" s="162"/>
      <c r="R28" s="162"/>
      <c r="S28" s="162"/>
      <c r="T28" s="162"/>
      <c r="U28" s="162"/>
      <c r="V28" s="162"/>
      <c r="W28" s="162"/>
      <c r="X28" s="162"/>
      <c r="Y28" s="162"/>
      <c r="Z28" s="162"/>
      <c r="AA28" s="162"/>
      <c r="AB28" s="162"/>
      <c r="AC28" s="162"/>
      <c r="AD28" s="162"/>
      <c r="AE28" s="162"/>
      <c r="AF28" s="162"/>
      <c r="AG28" s="162"/>
      <c r="AH28" s="162"/>
      <c r="AI28" s="162"/>
      <c r="AJ28" s="162"/>
      <c r="AK28" s="162"/>
      <c r="AL28" s="162"/>
      <c r="AM28" s="162"/>
      <c r="AN28" s="162"/>
      <c r="AO28" s="162"/>
      <c r="AP28" s="162"/>
      <c r="AQ28" s="162"/>
      <c r="AR28" s="162"/>
      <c r="AS28" s="162"/>
      <c r="AT28" s="162"/>
      <c r="AU28" s="162"/>
      <c r="AV28" s="162"/>
      <c r="AW28" s="162"/>
      <c r="AX28" s="162"/>
      <c r="AY28" s="162"/>
      <c r="AZ28" s="162"/>
      <c r="BA28" s="162"/>
      <c r="BB28" s="162"/>
      <c r="BC28" s="162"/>
      <c r="BD28" s="162"/>
      <c r="BE28" s="162"/>
      <c r="BF28" s="162"/>
      <c r="BG28" s="162"/>
      <c r="BH28" s="162"/>
      <c r="BI28" s="162"/>
      <c r="BJ28" s="162"/>
      <c r="BK28" s="162"/>
      <c r="BL28" s="162"/>
      <c r="BM28" s="162"/>
      <c r="BN28" s="162"/>
      <c r="BO28" s="162"/>
      <c r="BP28" s="162"/>
      <c r="BQ28" s="162"/>
      <c r="BR28" s="162"/>
      <c r="BS28" s="162"/>
      <c r="BT28" s="162"/>
      <c r="BU28" s="162"/>
      <c r="BV28" s="162"/>
      <c r="BW28" s="162"/>
      <c r="BX28" s="162"/>
      <c r="BY28" s="162"/>
      <c r="BZ28" s="162"/>
      <c r="CA28" s="162"/>
      <c r="CB28" s="162"/>
      <c r="CC28" s="162"/>
      <c r="CD28" s="162"/>
      <c r="CE28" s="162"/>
      <c r="CF28" s="162"/>
      <c r="CG28" s="162"/>
      <c r="CH28" s="162"/>
      <c r="CI28" s="162"/>
      <c r="CJ28" s="162"/>
      <c r="CK28" s="162"/>
      <c r="CL28" s="162"/>
      <c r="CM28" s="162"/>
      <c r="CN28" s="162"/>
      <c r="CO28" s="162"/>
      <c r="CP28" s="162"/>
      <c r="CQ28" s="162"/>
      <c r="CR28" s="162"/>
      <c r="CS28" s="162"/>
      <c r="CT28" s="162"/>
      <c r="CU28" s="162"/>
      <c r="CV28" s="162"/>
      <c r="CW28" s="162"/>
      <c r="CX28" s="162"/>
      <c r="CY28" s="162"/>
      <c r="CZ28" s="162"/>
      <c r="DA28" s="162"/>
      <c r="DB28" s="162"/>
    </row>
    <row r="29" spans="1:106" ht="30" customHeight="1" thickBot="1" x14ac:dyDescent="0.3">
      <c r="B29" s="176" t="s">
        <v>151</v>
      </c>
      <c r="C29" s="175"/>
      <c r="D29" s="174">
        <v>0.2</v>
      </c>
      <c r="E29" s="218">
        <v>44757</v>
      </c>
      <c r="F29" s="218">
        <v>44776</v>
      </c>
      <c r="G29" s="163"/>
      <c r="H29" s="163">
        <f t="shared" si="8"/>
        <v>20</v>
      </c>
      <c r="I29" s="162"/>
      <c r="J29" s="162"/>
      <c r="K29" s="162"/>
      <c r="L29" s="162"/>
      <c r="M29" s="162"/>
      <c r="N29" s="162"/>
      <c r="O29" s="162"/>
      <c r="P29" s="162"/>
      <c r="Q29" s="162"/>
      <c r="R29" s="162"/>
      <c r="S29" s="162"/>
      <c r="T29" s="162"/>
      <c r="U29" s="162"/>
      <c r="V29" s="162"/>
      <c r="W29" s="162"/>
      <c r="X29" s="162"/>
      <c r="Y29" s="162"/>
      <c r="Z29" s="162"/>
      <c r="AA29" s="162"/>
      <c r="AB29" s="162"/>
      <c r="AC29" s="162"/>
      <c r="AD29" s="162"/>
      <c r="AE29" s="162"/>
      <c r="AF29" s="162"/>
      <c r="AG29" s="162"/>
      <c r="AH29" s="162"/>
      <c r="AI29" s="162"/>
      <c r="AJ29" s="162"/>
      <c r="AK29" s="162"/>
      <c r="AL29" s="162"/>
      <c r="AM29" s="162"/>
      <c r="AN29" s="162"/>
      <c r="AO29" s="162"/>
      <c r="AP29" s="162"/>
      <c r="AQ29" s="162"/>
      <c r="AR29" s="162"/>
      <c r="AS29" s="162"/>
      <c r="AT29" s="162"/>
      <c r="AU29" s="162"/>
      <c r="AV29" s="162"/>
      <c r="AW29" s="162"/>
      <c r="AX29" s="162"/>
      <c r="AY29" s="162"/>
      <c r="AZ29" s="162"/>
      <c r="BA29" s="162"/>
      <c r="BB29" s="162"/>
      <c r="BC29" s="162"/>
      <c r="BD29" s="162"/>
      <c r="BE29" s="162"/>
      <c r="BF29" s="162"/>
      <c r="BG29" s="162"/>
      <c r="BH29" s="162"/>
      <c r="BI29" s="162"/>
      <c r="BJ29" s="162"/>
      <c r="BK29" s="162"/>
      <c r="BL29" s="162"/>
      <c r="BM29" s="162"/>
      <c r="BN29" s="162"/>
      <c r="BO29" s="162"/>
      <c r="BP29" s="162"/>
      <c r="BQ29" s="162"/>
      <c r="BR29" s="162"/>
      <c r="BS29" s="162"/>
      <c r="BT29" s="162"/>
      <c r="BU29" s="162"/>
      <c r="BV29" s="162"/>
      <c r="BW29" s="162"/>
      <c r="BX29" s="162"/>
      <c r="BY29" s="162"/>
      <c r="BZ29" s="162"/>
      <c r="CA29" s="162"/>
      <c r="CB29" s="162"/>
      <c r="CC29" s="162"/>
      <c r="CD29" s="162"/>
      <c r="CE29" s="162"/>
      <c r="CF29" s="162"/>
      <c r="CG29" s="162"/>
      <c r="CH29" s="162"/>
      <c r="CI29" s="162"/>
      <c r="CJ29" s="162"/>
      <c r="CK29" s="162"/>
      <c r="CL29" s="162"/>
      <c r="CM29" s="162"/>
      <c r="CN29" s="162"/>
      <c r="CO29" s="162"/>
      <c r="CP29" s="162"/>
      <c r="CQ29" s="162"/>
      <c r="CR29" s="162"/>
      <c r="CS29" s="162"/>
      <c r="CT29" s="162"/>
      <c r="CU29" s="162"/>
      <c r="CV29" s="162"/>
      <c r="CW29" s="162"/>
      <c r="CX29" s="162"/>
      <c r="CY29" s="162"/>
      <c r="CZ29" s="162"/>
      <c r="DA29" s="162"/>
      <c r="DB29" s="162"/>
    </row>
    <row r="30" spans="1:106" ht="30" customHeight="1" thickBot="1" x14ac:dyDescent="0.3">
      <c r="B30" s="176" t="s">
        <v>152</v>
      </c>
      <c r="C30" s="175"/>
      <c r="D30" s="174"/>
      <c r="E30" s="218">
        <f>F29+1</f>
        <v>44777</v>
      </c>
      <c r="F30" s="218">
        <v>44785</v>
      </c>
      <c r="G30" s="163"/>
      <c r="H30" s="163">
        <f t="shared" si="8"/>
        <v>9</v>
      </c>
      <c r="I30" s="162"/>
      <c r="J30" s="162"/>
      <c r="K30" s="162"/>
      <c r="L30" s="162"/>
      <c r="M30" s="162"/>
      <c r="N30" s="162"/>
      <c r="O30" s="162"/>
      <c r="P30" s="162"/>
      <c r="Q30" s="162"/>
      <c r="R30" s="162"/>
      <c r="S30" s="162"/>
      <c r="T30" s="162"/>
      <c r="U30" s="162"/>
      <c r="V30" s="162"/>
      <c r="W30" s="162"/>
      <c r="X30" s="162"/>
      <c r="Y30" s="162"/>
      <c r="Z30" s="162"/>
      <c r="AA30" s="162"/>
      <c r="AB30" s="162"/>
      <c r="AC30" s="162"/>
      <c r="AD30" s="162"/>
      <c r="AE30" s="162"/>
      <c r="AF30" s="162"/>
      <c r="AG30" s="162"/>
      <c r="AH30" s="162"/>
      <c r="AI30" s="162"/>
      <c r="AJ30" s="162"/>
      <c r="AK30" s="162"/>
      <c r="AL30" s="162"/>
      <c r="AM30" s="162"/>
      <c r="AN30" s="162"/>
      <c r="AO30" s="162"/>
      <c r="AP30" s="162"/>
      <c r="AQ30" s="162"/>
      <c r="AR30" s="162"/>
      <c r="AS30" s="162"/>
      <c r="AT30" s="162"/>
      <c r="AU30" s="162"/>
      <c r="AV30" s="162"/>
      <c r="AW30" s="162"/>
      <c r="AX30" s="162"/>
      <c r="AY30" s="162"/>
      <c r="AZ30" s="162"/>
      <c r="BA30" s="162"/>
      <c r="BB30" s="162"/>
      <c r="BC30" s="162"/>
      <c r="BD30" s="162"/>
      <c r="BE30" s="162"/>
      <c r="BF30" s="162"/>
      <c r="BG30" s="162"/>
      <c r="BH30" s="162"/>
      <c r="BI30" s="162"/>
      <c r="BJ30" s="162"/>
      <c r="BK30" s="162"/>
      <c r="BL30" s="162"/>
      <c r="BM30" s="162"/>
      <c r="BN30" s="162"/>
      <c r="BO30" s="162"/>
      <c r="BP30" s="162"/>
      <c r="BQ30" s="162"/>
      <c r="BR30" s="162"/>
      <c r="BS30" s="162"/>
      <c r="BT30" s="162"/>
      <c r="BU30" s="162"/>
      <c r="BV30" s="162"/>
      <c r="BW30" s="162"/>
      <c r="BX30" s="162"/>
      <c r="BY30" s="162"/>
      <c r="BZ30" s="162"/>
      <c r="CA30" s="162"/>
      <c r="CB30" s="162"/>
      <c r="CC30" s="162"/>
      <c r="CD30" s="162"/>
      <c r="CE30" s="162"/>
      <c r="CF30" s="162"/>
      <c r="CG30" s="162"/>
      <c r="CH30" s="162"/>
      <c r="CI30" s="162"/>
      <c r="CJ30" s="162"/>
      <c r="CK30" s="162"/>
      <c r="CL30" s="162"/>
      <c r="CM30" s="162"/>
      <c r="CN30" s="162"/>
      <c r="CO30" s="162"/>
      <c r="CP30" s="162"/>
      <c r="CQ30" s="162"/>
      <c r="CR30" s="162"/>
      <c r="CS30" s="162"/>
      <c r="CT30" s="162"/>
      <c r="CU30" s="162"/>
      <c r="CV30" s="162"/>
      <c r="CW30" s="162"/>
      <c r="CX30" s="162"/>
      <c r="CY30" s="162"/>
      <c r="CZ30" s="162"/>
      <c r="DA30" s="162"/>
      <c r="DB30" s="162"/>
    </row>
    <row r="31" spans="1:106" ht="30" customHeight="1" thickBot="1" x14ac:dyDescent="0.3">
      <c r="B31" s="173" t="s">
        <v>275</v>
      </c>
      <c r="C31" s="172"/>
      <c r="D31" s="171"/>
      <c r="E31" s="217"/>
      <c r="F31" s="216"/>
      <c r="G31" s="163"/>
      <c r="H31" s="163" t="str">
        <f t="shared" si="8"/>
        <v/>
      </c>
      <c r="I31" s="162"/>
      <c r="J31" s="162"/>
      <c r="K31" s="162"/>
      <c r="L31" s="162"/>
      <c r="M31" s="162"/>
      <c r="N31" s="162"/>
      <c r="O31" s="162"/>
      <c r="P31" s="162"/>
      <c r="Q31" s="162"/>
      <c r="R31" s="162"/>
      <c r="S31" s="162"/>
      <c r="T31" s="162"/>
      <c r="U31" s="162"/>
      <c r="V31" s="162"/>
      <c r="W31" s="162"/>
      <c r="X31" s="162"/>
      <c r="Y31" s="162"/>
      <c r="Z31" s="162"/>
      <c r="AA31" s="162"/>
      <c r="AB31" s="162"/>
      <c r="AC31" s="162"/>
      <c r="AD31" s="162"/>
      <c r="AE31" s="162"/>
      <c r="AF31" s="162"/>
      <c r="AG31" s="162"/>
      <c r="AH31" s="162"/>
      <c r="AI31" s="162"/>
      <c r="AJ31" s="162"/>
      <c r="AK31" s="162"/>
      <c r="AL31" s="162"/>
      <c r="AM31" s="162"/>
      <c r="AN31" s="162"/>
      <c r="AO31" s="162"/>
      <c r="AP31" s="162"/>
      <c r="AQ31" s="162"/>
      <c r="AR31" s="162"/>
      <c r="AS31" s="162"/>
      <c r="AT31" s="162"/>
      <c r="AU31" s="162"/>
      <c r="AV31" s="162"/>
      <c r="AW31" s="162"/>
      <c r="AX31" s="162"/>
      <c r="AY31" s="162"/>
      <c r="AZ31" s="162"/>
      <c r="BA31" s="162"/>
      <c r="BB31" s="162"/>
      <c r="BC31" s="162"/>
      <c r="BD31" s="162"/>
      <c r="BE31" s="162"/>
      <c r="BF31" s="162"/>
      <c r="BG31" s="162"/>
      <c r="BH31" s="162"/>
      <c r="BI31" s="162"/>
      <c r="BJ31" s="162"/>
      <c r="BK31" s="162"/>
      <c r="BL31" s="162"/>
      <c r="BM31" s="162"/>
      <c r="BN31" s="162"/>
      <c r="BO31" s="162"/>
      <c r="BP31" s="162"/>
      <c r="BQ31" s="162"/>
      <c r="BR31" s="162"/>
      <c r="BS31" s="162"/>
      <c r="BT31" s="162"/>
      <c r="BU31" s="162"/>
      <c r="BV31" s="162"/>
      <c r="BW31" s="162"/>
      <c r="BX31" s="162"/>
      <c r="BY31" s="162"/>
      <c r="BZ31" s="162"/>
      <c r="CA31" s="162"/>
      <c r="CB31" s="162"/>
      <c r="CC31" s="162"/>
      <c r="CD31" s="162"/>
      <c r="CE31" s="162"/>
      <c r="CF31" s="162"/>
      <c r="CG31" s="162"/>
      <c r="CH31" s="162"/>
      <c r="CI31" s="162"/>
      <c r="CJ31" s="162"/>
      <c r="CK31" s="162"/>
      <c r="CL31" s="162"/>
      <c r="CM31" s="162"/>
      <c r="CN31" s="162"/>
      <c r="CO31" s="162"/>
      <c r="CP31" s="162"/>
      <c r="CQ31" s="162"/>
      <c r="CR31" s="162"/>
      <c r="CS31" s="162"/>
      <c r="CT31" s="162"/>
      <c r="CU31" s="162"/>
      <c r="CV31" s="162"/>
      <c r="CW31" s="162"/>
      <c r="CX31" s="162"/>
      <c r="CY31" s="162"/>
      <c r="CZ31" s="162"/>
      <c r="DA31" s="162"/>
      <c r="DB31" s="162"/>
    </row>
    <row r="32" spans="1:106" ht="30" customHeight="1" thickBot="1" x14ac:dyDescent="0.3">
      <c r="B32" s="170" t="s">
        <v>274</v>
      </c>
      <c r="C32" s="169"/>
      <c r="D32" s="168"/>
      <c r="E32" s="215">
        <v>44788</v>
      </c>
      <c r="F32" s="215">
        <v>44803</v>
      </c>
      <c r="G32" s="163"/>
      <c r="H32" s="163">
        <f t="shared" si="8"/>
        <v>16</v>
      </c>
      <c r="I32" s="162"/>
      <c r="J32" s="162"/>
      <c r="K32" s="162"/>
      <c r="L32" s="162"/>
      <c r="M32" s="162"/>
      <c r="N32" s="162"/>
      <c r="O32" s="162"/>
      <c r="P32" s="162"/>
      <c r="Q32" s="162"/>
      <c r="R32" s="162"/>
      <c r="S32" s="162"/>
      <c r="T32" s="162"/>
      <c r="U32" s="162"/>
      <c r="V32" s="162"/>
      <c r="W32" s="162"/>
      <c r="X32" s="162"/>
      <c r="Y32" s="162"/>
      <c r="Z32" s="162"/>
      <c r="AA32" s="162"/>
      <c r="AB32" s="162"/>
      <c r="AC32" s="162"/>
      <c r="AD32" s="162"/>
      <c r="AE32" s="162"/>
      <c r="AF32" s="162"/>
      <c r="AG32" s="162"/>
      <c r="AH32" s="162"/>
      <c r="AI32" s="162"/>
      <c r="AJ32" s="162"/>
      <c r="AK32" s="162"/>
      <c r="AL32" s="162"/>
      <c r="AM32" s="162"/>
      <c r="AN32" s="162"/>
      <c r="AO32" s="162"/>
      <c r="AP32" s="162"/>
      <c r="AQ32" s="162"/>
      <c r="AR32" s="162"/>
      <c r="AS32" s="162"/>
      <c r="AT32" s="162"/>
      <c r="AU32" s="162"/>
      <c r="AV32" s="162"/>
      <c r="AW32" s="162"/>
      <c r="AX32" s="162"/>
      <c r="AY32" s="162"/>
      <c r="AZ32" s="162"/>
      <c r="BA32" s="162"/>
      <c r="BB32" s="162"/>
      <c r="BC32" s="162"/>
      <c r="BD32" s="162"/>
      <c r="BE32" s="162"/>
      <c r="BF32" s="162"/>
      <c r="BG32" s="162"/>
      <c r="BH32" s="162"/>
      <c r="BI32" s="162"/>
      <c r="BJ32" s="162"/>
      <c r="BK32" s="162"/>
      <c r="BL32" s="162"/>
      <c r="BM32" s="162"/>
      <c r="BN32" s="162"/>
      <c r="BO32" s="162"/>
      <c r="BP32" s="162"/>
      <c r="BQ32" s="162"/>
      <c r="BR32" s="162"/>
      <c r="BS32" s="162"/>
      <c r="BT32" s="162"/>
      <c r="BU32" s="162"/>
      <c r="BV32" s="162"/>
      <c r="BW32" s="162"/>
      <c r="BX32" s="162"/>
      <c r="BY32" s="162"/>
      <c r="BZ32" s="162"/>
      <c r="CA32" s="162"/>
      <c r="CB32" s="162"/>
      <c r="CC32" s="162"/>
      <c r="CD32" s="162"/>
      <c r="CE32" s="162"/>
      <c r="CF32" s="162"/>
      <c r="CG32" s="162"/>
      <c r="CH32" s="162"/>
      <c r="CI32" s="162"/>
      <c r="CJ32" s="162"/>
      <c r="CK32" s="162"/>
      <c r="CL32" s="162"/>
      <c r="CM32" s="162"/>
      <c r="CN32" s="162"/>
      <c r="CO32" s="162"/>
      <c r="CP32" s="162"/>
      <c r="CQ32" s="162"/>
      <c r="CR32" s="162"/>
      <c r="CS32" s="162"/>
      <c r="CT32" s="162"/>
      <c r="CU32" s="162"/>
      <c r="CV32" s="162"/>
      <c r="CW32" s="162"/>
      <c r="CX32" s="162"/>
      <c r="CY32" s="162"/>
      <c r="CZ32" s="162"/>
      <c r="DA32" s="162"/>
      <c r="DB32" s="162"/>
    </row>
    <row r="33" spans="2:106" ht="30" customHeight="1" thickBot="1" x14ac:dyDescent="0.3">
      <c r="B33" s="167"/>
      <c r="C33" s="166"/>
      <c r="D33" s="165"/>
      <c r="E33" s="164"/>
      <c r="F33" s="164"/>
      <c r="G33" s="163"/>
      <c r="H33" s="163" t="str">
        <f t="shared" si="8"/>
        <v/>
      </c>
      <c r="I33" s="162"/>
      <c r="J33" s="162"/>
      <c r="K33" s="162"/>
      <c r="L33" s="162"/>
      <c r="M33" s="162"/>
      <c r="N33" s="162"/>
      <c r="O33" s="162"/>
      <c r="P33" s="162"/>
      <c r="Q33" s="162"/>
      <c r="R33" s="162"/>
      <c r="S33" s="162"/>
      <c r="T33" s="162"/>
      <c r="U33" s="162"/>
      <c r="V33" s="162"/>
      <c r="W33" s="162"/>
      <c r="X33" s="162"/>
      <c r="Y33" s="162"/>
      <c r="Z33" s="162"/>
      <c r="AA33" s="162"/>
      <c r="AB33" s="162"/>
      <c r="AC33" s="162"/>
      <c r="AD33" s="162"/>
      <c r="AE33" s="162"/>
      <c r="AF33" s="162"/>
      <c r="AG33" s="162"/>
      <c r="AH33" s="162"/>
      <c r="AI33" s="162"/>
      <c r="AJ33" s="162"/>
      <c r="AK33" s="162"/>
      <c r="AL33" s="162"/>
      <c r="AM33" s="162"/>
      <c r="AN33" s="162"/>
      <c r="AO33" s="162"/>
      <c r="AP33" s="162"/>
      <c r="AQ33" s="162"/>
      <c r="AR33" s="162"/>
      <c r="AS33" s="162"/>
      <c r="AT33" s="162"/>
      <c r="AU33" s="162"/>
      <c r="AV33" s="162"/>
      <c r="AW33" s="162"/>
      <c r="AX33" s="162"/>
      <c r="AY33" s="162"/>
      <c r="AZ33" s="162"/>
      <c r="BA33" s="162"/>
      <c r="BB33" s="162"/>
      <c r="BC33" s="162"/>
      <c r="BD33" s="162"/>
      <c r="BE33" s="162"/>
      <c r="BF33" s="162"/>
      <c r="BG33" s="162"/>
      <c r="BH33" s="162"/>
      <c r="BI33" s="162"/>
      <c r="BJ33" s="162"/>
      <c r="BK33" s="162"/>
      <c r="BL33" s="162"/>
      <c r="BM33" s="162"/>
      <c r="BN33" s="162"/>
      <c r="BO33" s="162"/>
      <c r="BP33" s="162"/>
      <c r="BQ33" s="162"/>
      <c r="BR33" s="162"/>
      <c r="BS33" s="162"/>
      <c r="BT33" s="162"/>
      <c r="BU33" s="162"/>
      <c r="BV33" s="162"/>
      <c r="BW33" s="162"/>
      <c r="BX33" s="162"/>
      <c r="BY33" s="162"/>
      <c r="BZ33" s="162"/>
      <c r="CA33" s="162"/>
      <c r="CB33" s="162"/>
      <c r="CC33" s="162"/>
      <c r="CD33" s="162"/>
      <c r="CE33" s="162"/>
      <c r="CF33" s="162"/>
      <c r="CG33" s="162"/>
      <c r="CH33" s="162"/>
      <c r="CI33" s="162"/>
      <c r="CJ33" s="162"/>
      <c r="CK33" s="162"/>
      <c r="CL33" s="162"/>
      <c r="CM33" s="162"/>
      <c r="CN33" s="162"/>
      <c r="CO33" s="162"/>
      <c r="CP33" s="162"/>
      <c r="CQ33" s="162"/>
      <c r="CR33" s="162"/>
      <c r="CS33" s="162"/>
      <c r="CT33" s="162"/>
      <c r="CU33" s="162"/>
      <c r="CV33" s="162"/>
      <c r="CW33" s="162"/>
      <c r="CX33" s="162"/>
      <c r="CY33" s="162"/>
      <c r="CZ33" s="162"/>
      <c r="DA33" s="162"/>
      <c r="DB33" s="162"/>
    </row>
    <row r="34" spans="2:106" ht="30" customHeight="1" thickBot="1" x14ac:dyDescent="0.3">
      <c r="B34" s="160" t="s">
        <v>261</v>
      </c>
      <c r="C34" s="159"/>
      <c r="D34" s="158"/>
      <c r="E34" s="157"/>
      <c r="F34" s="156"/>
      <c r="G34" s="155"/>
      <c r="H34" s="155" t="str">
        <f t="shared" si="8"/>
        <v/>
      </c>
      <c r="I34" s="154"/>
      <c r="J34" s="154"/>
      <c r="K34" s="154"/>
      <c r="L34" s="154"/>
      <c r="M34" s="154"/>
      <c r="N34" s="154"/>
      <c r="O34" s="154"/>
      <c r="P34" s="154"/>
      <c r="Q34" s="154"/>
      <c r="R34" s="154"/>
      <c r="S34" s="154"/>
      <c r="T34" s="154"/>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row>
    <row r="35" spans="2:106" ht="30" customHeight="1" x14ac:dyDescent="0.25">
      <c r="G35" s="153"/>
    </row>
    <row r="36" spans="2:106" ht="30" customHeight="1" x14ac:dyDescent="0.25">
      <c r="C36" s="152"/>
      <c r="F36" s="151"/>
    </row>
    <row r="37" spans="2:106" ht="30" customHeight="1" x14ac:dyDescent="0.25">
      <c r="C37" s="150"/>
    </row>
  </sheetData>
  <mergeCells count="17">
    <mergeCell ref="CV4:DB4"/>
    <mergeCell ref="BM4:BS4"/>
    <mergeCell ref="BT4:BZ4"/>
    <mergeCell ref="CA4:CG4"/>
    <mergeCell ref="CH4:CN4"/>
    <mergeCell ref="CO4:CU4"/>
    <mergeCell ref="BF4:BL4"/>
    <mergeCell ref="E3:F3"/>
    <mergeCell ref="I4:O4"/>
    <mergeCell ref="P4:V4"/>
    <mergeCell ref="W4:AC4"/>
    <mergeCell ref="AD4:AJ4"/>
    <mergeCell ref="C3:D3"/>
    <mergeCell ref="C4:D4"/>
    <mergeCell ref="AK4:AQ4"/>
    <mergeCell ref="AR4:AX4"/>
    <mergeCell ref="AY4:BE4"/>
  </mergeCells>
  <conditionalFormatting sqref="D7:D34">
    <cfRule type="dataBar" priority="1">
      <dataBar>
        <cfvo type="num" val="0"/>
        <cfvo type="num" val="1"/>
        <color theme="0" tint="-0.249977111117893"/>
      </dataBar>
      <extLst>
        <ext xmlns:x14="http://schemas.microsoft.com/office/spreadsheetml/2009/9/main" uri="{B025F937-C7B1-47D3-B67F-A62EFF666E3E}">
          <x14:id>{F1E9546A-E919-B740-AD5F-922387F7876A}</x14:id>
        </ext>
      </extLst>
    </cfRule>
  </conditionalFormatting>
  <conditionalFormatting sqref="I5:DA34">
    <cfRule type="expression" dxfId="11" priority="4">
      <formula>AND(TODAY()&gt;=I$5,TODAY()&lt;J$5)</formula>
    </cfRule>
  </conditionalFormatting>
  <conditionalFormatting sqref="I7:DA34">
    <cfRule type="expression" dxfId="10" priority="2">
      <formula>AND(task_start&lt;=I$5,ROUNDDOWN((task_end-task_start+1)*task_progress,0)+task_start-1&gt;=I$5)</formula>
    </cfRule>
    <cfRule type="expression" dxfId="9" priority="3" stopIfTrue="1">
      <formula>AND(task_end&gt;=I$5,task_start&lt;J$5)</formula>
    </cfRule>
  </conditionalFormatting>
  <conditionalFormatting sqref="DB5:DB34">
    <cfRule type="expression" dxfId="8" priority="5">
      <formula>AND(TODAY()&gt;=DB$5,TODAY()&lt;#REF!)</formula>
    </cfRule>
  </conditionalFormatting>
  <conditionalFormatting sqref="DB7:DB34">
    <cfRule type="expression" dxfId="7" priority="6">
      <formula>AND(task_start&lt;=DB$5,ROUNDDOWN((task_end-task_start+1)*task_progress,0)+task_start-1&gt;=DB$5)</formula>
    </cfRule>
    <cfRule type="expression" dxfId="6" priority="7" stopIfTrue="1">
      <formula>AND(task_end&gt;=DB$5,task_start&lt;#REF!)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4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F1E9546A-E919-B740-AD5F-922387F7876A}">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26609-7DA8-4290-A46D-442860A0CCC4}">
  <sheetPr>
    <pageSetUpPr fitToPage="1"/>
  </sheetPr>
  <dimension ref="A1:K23"/>
  <sheetViews>
    <sheetView zoomScale="145" workbookViewId="0">
      <selection activeCell="K4" sqref="K4"/>
    </sheetView>
    <sheetView workbookViewId="1">
      <selection sqref="A1:I1"/>
    </sheetView>
  </sheetViews>
  <sheetFormatPr defaultColWidth="8.85546875" defaultRowHeight="15" x14ac:dyDescent="0.25"/>
  <cols>
    <col min="1" max="1" width="6.7109375" customWidth="1"/>
    <col min="2" max="3" width="20.7109375" customWidth="1"/>
    <col min="4" max="4" width="10.7109375" style="15" customWidth="1"/>
    <col min="5" max="9" width="10.7109375" customWidth="1"/>
    <col min="10" max="10" width="20.7109375" customWidth="1"/>
    <col min="11" max="11" width="11" customWidth="1"/>
  </cols>
  <sheetData>
    <row r="1" spans="1:11" s="21" customFormat="1" ht="20.100000000000001" customHeight="1" x14ac:dyDescent="0.25">
      <c r="A1" s="225" t="s">
        <v>0</v>
      </c>
      <c r="B1" s="225"/>
      <c r="C1" s="225"/>
      <c r="D1" s="225"/>
      <c r="E1" s="225"/>
      <c r="F1" s="225"/>
      <c r="G1" s="225"/>
      <c r="H1" s="225"/>
      <c r="I1" s="225"/>
      <c r="J1" s="44"/>
      <c r="K1" s="44"/>
    </row>
    <row r="2" spans="1:11" s="21" customFormat="1" ht="20.100000000000001" customHeight="1" x14ac:dyDescent="0.25">
      <c r="A2" s="226" t="str" cm="1">
        <f t="array" aca="1" ref="A2" ca="1">RIGHT(CELL("filename",D2),LEN(CELL("filename",D2))-FIND("]",CELL("filename",D2)))&amp;" for GeT-HTML Project"</f>
        <v>Issues Register for GeT-HTML Project</v>
      </c>
      <c r="B2" s="226"/>
      <c r="C2" s="226"/>
      <c r="D2" s="226"/>
      <c r="E2" s="226"/>
      <c r="F2" s="226"/>
      <c r="G2" s="226"/>
      <c r="H2" s="226"/>
      <c r="I2" s="226"/>
      <c r="J2" s="45" t="s">
        <v>2</v>
      </c>
      <c r="K2" s="47" t="s">
        <v>154</v>
      </c>
    </row>
    <row r="3" spans="1:11" ht="30" customHeight="1" x14ac:dyDescent="0.25">
      <c r="A3" s="17" t="s">
        <v>64</v>
      </c>
      <c r="B3" s="17" t="s">
        <v>155</v>
      </c>
      <c r="C3" s="17" t="s">
        <v>156</v>
      </c>
      <c r="D3" s="17" t="s">
        <v>157</v>
      </c>
      <c r="E3" s="17" t="s">
        <v>158</v>
      </c>
      <c r="F3" s="17" t="s">
        <v>159</v>
      </c>
      <c r="G3" s="17" t="s">
        <v>160</v>
      </c>
      <c r="H3" s="17" t="s">
        <v>161</v>
      </c>
      <c r="I3" s="17" t="s">
        <v>162</v>
      </c>
      <c r="J3" s="17" t="s">
        <v>163</v>
      </c>
      <c r="K3" s="17" t="s">
        <v>164</v>
      </c>
    </row>
    <row r="4" spans="1:11" x14ac:dyDescent="0.25">
      <c r="A4" s="3">
        <v>1</v>
      </c>
      <c r="B4" s="3"/>
      <c r="C4" s="48"/>
      <c r="D4" s="10"/>
      <c r="E4" s="3"/>
      <c r="F4" s="3"/>
      <c r="G4" s="3"/>
      <c r="H4" s="3"/>
      <c r="I4" s="3"/>
      <c r="J4" s="3"/>
      <c r="K4" s="3"/>
    </row>
    <row r="5" spans="1:11" x14ac:dyDescent="0.25">
      <c r="A5" s="3">
        <v>2</v>
      </c>
      <c r="B5" s="3"/>
      <c r="C5" s="3"/>
      <c r="D5" s="10"/>
      <c r="E5" s="3"/>
      <c r="F5" s="3"/>
      <c r="G5" s="3"/>
      <c r="H5" s="3"/>
      <c r="I5" s="3"/>
      <c r="J5" s="3"/>
      <c r="K5" s="3"/>
    </row>
    <row r="6" spans="1:11" x14ac:dyDescent="0.25">
      <c r="A6" s="3">
        <v>3</v>
      </c>
      <c r="B6" s="3"/>
      <c r="C6" s="48"/>
      <c r="D6" s="10"/>
      <c r="E6" s="3"/>
      <c r="F6" s="3"/>
      <c r="G6" s="3"/>
      <c r="H6" s="3"/>
      <c r="I6" s="3"/>
      <c r="J6" s="3"/>
      <c r="K6" s="3"/>
    </row>
    <row r="7" spans="1:11" x14ac:dyDescent="0.25">
      <c r="A7" s="3">
        <v>4</v>
      </c>
      <c r="B7" s="3"/>
      <c r="C7" s="3"/>
      <c r="D7" s="10"/>
      <c r="E7" s="3"/>
      <c r="F7" s="3"/>
      <c r="G7" s="3"/>
      <c r="H7" s="3"/>
      <c r="I7" s="3"/>
      <c r="J7" s="3"/>
      <c r="K7" s="3"/>
    </row>
    <row r="8" spans="1:11" x14ac:dyDescent="0.25">
      <c r="A8" s="3">
        <v>5</v>
      </c>
      <c r="B8" s="3"/>
      <c r="C8" s="48"/>
      <c r="D8" s="10"/>
      <c r="E8" s="3"/>
      <c r="F8" s="3"/>
      <c r="G8" s="3"/>
      <c r="H8" s="3"/>
      <c r="I8" s="3"/>
      <c r="J8" s="3"/>
      <c r="K8" s="3"/>
    </row>
    <row r="9" spans="1:11" x14ac:dyDescent="0.25">
      <c r="A9" s="3">
        <v>6</v>
      </c>
      <c r="B9" s="3"/>
      <c r="C9" s="3"/>
      <c r="D9" s="10"/>
      <c r="E9" s="3"/>
      <c r="F9" s="3"/>
      <c r="G9" s="3"/>
      <c r="H9" s="3"/>
      <c r="I9" s="3"/>
      <c r="J9" s="3"/>
      <c r="K9" s="3"/>
    </row>
    <row r="10" spans="1:11" x14ac:dyDescent="0.25">
      <c r="A10" s="3">
        <v>7</v>
      </c>
      <c r="B10" s="3"/>
      <c r="C10" s="48"/>
      <c r="D10" s="10"/>
      <c r="E10" s="3"/>
      <c r="F10" s="3"/>
      <c r="G10" s="3"/>
      <c r="H10" s="3"/>
      <c r="I10" s="3"/>
      <c r="J10" s="3"/>
      <c r="K10" s="3"/>
    </row>
    <row r="11" spans="1:11" x14ac:dyDescent="0.25">
      <c r="A11" s="3">
        <v>8</v>
      </c>
      <c r="B11" s="3"/>
      <c r="C11" s="3"/>
      <c r="D11" s="10"/>
      <c r="E11" s="3"/>
      <c r="F11" s="3"/>
      <c r="G11" s="3"/>
      <c r="H11" s="3"/>
      <c r="I11" s="3"/>
      <c r="J11" s="3"/>
      <c r="K11" s="3"/>
    </row>
    <row r="12" spans="1:11" x14ac:dyDescent="0.25">
      <c r="A12" s="3">
        <v>9</v>
      </c>
      <c r="B12" s="3"/>
      <c r="C12" s="48"/>
      <c r="D12" s="10"/>
      <c r="E12" s="3"/>
      <c r="F12" s="3"/>
      <c r="G12" s="3"/>
      <c r="H12" s="3"/>
      <c r="I12" s="3"/>
      <c r="J12" s="3"/>
      <c r="K12" s="3"/>
    </row>
    <row r="13" spans="1:11" x14ac:dyDescent="0.25">
      <c r="A13" s="3">
        <v>10</v>
      </c>
      <c r="B13" s="3"/>
      <c r="C13" s="3"/>
      <c r="D13" s="10"/>
      <c r="E13" s="3"/>
      <c r="F13" s="3"/>
      <c r="G13" s="3"/>
      <c r="H13" s="3"/>
      <c r="I13" s="3"/>
      <c r="J13" s="3"/>
      <c r="K13" s="3"/>
    </row>
    <row r="14" spans="1:11" x14ac:dyDescent="0.25">
      <c r="A14" s="3">
        <v>11</v>
      </c>
      <c r="B14" s="3"/>
      <c r="C14" s="3"/>
      <c r="D14" s="10"/>
      <c r="E14" s="3"/>
      <c r="F14" s="3"/>
      <c r="G14" s="3"/>
      <c r="H14" s="3"/>
      <c r="I14" s="3"/>
      <c r="J14" s="3"/>
      <c r="K14" s="3"/>
    </row>
    <row r="15" spans="1:11" x14ac:dyDescent="0.25">
      <c r="A15" s="3">
        <v>12</v>
      </c>
      <c r="B15" s="3"/>
      <c r="C15" s="3"/>
      <c r="D15" s="10"/>
      <c r="E15" s="3"/>
      <c r="F15" s="3"/>
      <c r="G15" s="3"/>
      <c r="H15" s="3"/>
      <c r="I15" s="3"/>
      <c r="J15" s="3"/>
      <c r="K15" s="3"/>
    </row>
    <row r="16" spans="1:11" x14ac:dyDescent="0.25">
      <c r="A16" s="3">
        <v>13</v>
      </c>
      <c r="B16" s="3"/>
      <c r="C16" s="3"/>
      <c r="D16" s="10"/>
      <c r="E16" s="3"/>
      <c r="F16" s="3"/>
      <c r="G16" s="3"/>
      <c r="H16" s="3"/>
      <c r="I16" s="3"/>
      <c r="J16" s="3"/>
      <c r="K16" s="3"/>
    </row>
    <row r="17" spans="1:11" x14ac:dyDescent="0.25">
      <c r="A17" s="3">
        <v>14</v>
      </c>
      <c r="B17" s="3"/>
      <c r="C17" s="3"/>
      <c r="D17" s="10"/>
      <c r="E17" s="3"/>
      <c r="F17" s="3"/>
      <c r="G17" s="3"/>
      <c r="H17" s="3"/>
      <c r="I17" s="3"/>
      <c r="J17" s="3"/>
      <c r="K17" s="3"/>
    </row>
    <row r="18" spans="1:11" x14ac:dyDescent="0.25">
      <c r="A18" s="3">
        <v>15</v>
      </c>
      <c r="B18" s="3"/>
      <c r="C18" s="3"/>
      <c r="D18" s="10"/>
      <c r="E18" s="3"/>
      <c r="F18" s="3"/>
      <c r="G18" s="3"/>
      <c r="H18" s="3"/>
      <c r="I18" s="3"/>
      <c r="J18" s="3"/>
      <c r="K18" s="3"/>
    </row>
    <row r="19" spans="1:11" x14ac:dyDescent="0.25">
      <c r="A19" s="3">
        <v>16</v>
      </c>
      <c r="B19" s="3"/>
      <c r="C19" s="3"/>
      <c r="D19" s="10"/>
      <c r="E19" s="3"/>
      <c r="F19" s="3"/>
      <c r="G19" s="3"/>
      <c r="H19" s="3"/>
      <c r="I19" s="3"/>
      <c r="J19" s="3"/>
      <c r="K19" s="3"/>
    </row>
    <row r="20" spans="1:11" x14ac:dyDescent="0.25">
      <c r="A20" s="3">
        <v>17</v>
      </c>
      <c r="B20" s="3"/>
      <c r="C20" s="3"/>
      <c r="D20" s="10"/>
      <c r="E20" s="3"/>
      <c r="F20" s="3"/>
      <c r="G20" s="3"/>
      <c r="H20" s="3"/>
      <c r="I20" s="3"/>
      <c r="J20" s="3"/>
      <c r="K20" s="3"/>
    </row>
    <row r="21" spans="1:11" x14ac:dyDescent="0.25">
      <c r="A21" s="3">
        <v>18</v>
      </c>
      <c r="B21" s="3"/>
      <c r="C21" s="3"/>
      <c r="D21" s="10"/>
      <c r="E21" s="3"/>
      <c r="F21" s="3"/>
      <c r="G21" s="3"/>
      <c r="H21" s="3"/>
      <c r="I21" s="3"/>
      <c r="J21" s="3"/>
      <c r="K21" s="3"/>
    </row>
    <row r="22" spans="1:11" x14ac:dyDescent="0.25">
      <c r="A22" s="3">
        <v>19</v>
      </c>
      <c r="B22" s="3"/>
      <c r="C22" s="3"/>
      <c r="D22" s="10"/>
      <c r="E22" s="3"/>
      <c r="F22" s="3"/>
      <c r="G22" s="3"/>
      <c r="H22" s="3"/>
      <c r="I22" s="3"/>
      <c r="J22" s="3"/>
      <c r="K22" s="3"/>
    </row>
    <row r="23" spans="1:11" x14ac:dyDescent="0.25">
      <c r="A23" s="3">
        <v>20</v>
      </c>
      <c r="B23" s="3"/>
      <c r="C23" s="3"/>
      <c r="D23" s="10"/>
      <c r="E23" s="3"/>
      <c r="F23" s="3"/>
      <c r="G23" s="3"/>
      <c r="H23" s="3"/>
      <c r="I23" s="3"/>
      <c r="J23" s="3"/>
      <c r="K23" s="3"/>
    </row>
  </sheetData>
  <mergeCells count="2">
    <mergeCell ref="A1:I1"/>
    <mergeCell ref="A2:I2"/>
  </mergeCells>
  <pageMargins left="0.7" right="0.7" top="0.75" bottom="0.75" header="0.3" footer="0.3"/>
  <pageSetup paperSize="9" scale="91"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20939-FF34-4801-8104-4CBD9E710D5F}">
  <sheetPr>
    <pageSetUpPr fitToPage="1"/>
  </sheetPr>
  <dimension ref="A1:K23"/>
  <sheetViews>
    <sheetView workbookViewId="0">
      <selection activeCell="C18" sqref="C18"/>
    </sheetView>
    <sheetView workbookViewId="1">
      <selection sqref="A1:E1"/>
    </sheetView>
  </sheetViews>
  <sheetFormatPr defaultColWidth="8.85546875" defaultRowHeight="15" x14ac:dyDescent="0.25"/>
  <cols>
    <col min="1" max="1" width="6.7109375" customWidth="1"/>
    <col min="2" max="2" width="33.140625" customWidth="1"/>
    <col min="3" max="3" width="26.85546875" customWidth="1"/>
    <col min="4" max="4" width="10.7109375" customWidth="1"/>
    <col min="5" max="5" width="20.7109375" customWidth="1"/>
    <col min="6" max="6" width="10.7109375" customWidth="1"/>
    <col min="7" max="7" width="20.7109375" customWidth="1"/>
  </cols>
  <sheetData>
    <row r="1" spans="1:11" s="21" customFormat="1" ht="20.100000000000001" customHeight="1" x14ac:dyDescent="0.25">
      <c r="A1" s="225" t="s">
        <v>0</v>
      </c>
      <c r="B1" s="225"/>
      <c r="C1" s="225"/>
      <c r="D1" s="225"/>
      <c r="E1" s="225"/>
      <c r="F1" s="44"/>
      <c r="G1" s="44"/>
      <c r="H1" s="22"/>
      <c r="I1" s="22"/>
      <c r="J1" s="22"/>
      <c r="K1" s="22"/>
    </row>
    <row r="2" spans="1:11" s="21" customFormat="1" ht="20.100000000000001" customHeight="1" x14ac:dyDescent="0.25">
      <c r="A2" s="226" t="str" cm="1">
        <f t="array" aca="1" ref="A2" ca="1">RIGHT(CELL("filename",D2),LEN(CELL("filename",D2))-FIND("]",CELL("filename",D2)))&amp;" for GeT-HTML Project"</f>
        <v>Lessons Learned Register for GeT-HTML Project</v>
      </c>
      <c r="B2" s="226"/>
      <c r="C2" s="226"/>
      <c r="D2" s="226"/>
      <c r="E2" s="226"/>
      <c r="F2" s="45" t="s">
        <v>2</v>
      </c>
      <c r="G2" s="47" t="s">
        <v>154</v>
      </c>
      <c r="H2" s="22"/>
      <c r="I2" s="22"/>
      <c r="J2" s="22"/>
      <c r="K2" s="22"/>
    </row>
    <row r="3" spans="1:11" x14ac:dyDescent="0.25">
      <c r="A3" s="16" t="s">
        <v>64</v>
      </c>
      <c r="B3" s="16" t="s">
        <v>165</v>
      </c>
      <c r="C3" s="16" t="s">
        <v>156</v>
      </c>
      <c r="D3" s="16" t="s">
        <v>70</v>
      </c>
      <c r="E3" s="16" t="s">
        <v>69</v>
      </c>
      <c r="F3" s="16" t="s">
        <v>166</v>
      </c>
      <c r="G3" s="16" t="s">
        <v>36</v>
      </c>
    </row>
    <row r="4" spans="1:11" ht="60" x14ac:dyDescent="0.25">
      <c r="A4" s="3">
        <v>1</v>
      </c>
      <c r="B4" s="10" t="s">
        <v>167</v>
      </c>
      <c r="C4" s="142" t="s">
        <v>168</v>
      </c>
      <c r="D4" s="48">
        <f ca="1">TODAY()</f>
        <v>44750</v>
      </c>
      <c r="E4" s="3" t="s">
        <v>169</v>
      </c>
      <c r="F4" s="3"/>
      <c r="G4" s="3"/>
    </row>
    <row r="5" spans="1:11" ht="45" x14ac:dyDescent="0.25">
      <c r="A5" s="3">
        <v>2</v>
      </c>
      <c r="B5" s="10" t="s">
        <v>170</v>
      </c>
      <c r="C5" s="10" t="s">
        <v>171</v>
      </c>
      <c r="D5" s="48">
        <f ca="1">TODAY()</f>
        <v>44750</v>
      </c>
      <c r="E5" s="3" t="s">
        <v>172</v>
      </c>
      <c r="F5" s="3"/>
      <c r="G5" s="3"/>
    </row>
    <row r="6" spans="1:11" ht="45" x14ac:dyDescent="0.25">
      <c r="A6" s="3">
        <v>3</v>
      </c>
      <c r="B6" s="10" t="s">
        <v>173</v>
      </c>
      <c r="C6" s="142" t="s">
        <v>174</v>
      </c>
      <c r="D6" s="48">
        <f ca="1">TODAY()</f>
        <v>44750</v>
      </c>
      <c r="E6" s="3" t="s">
        <v>175</v>
      </c>
      <c r="F6" s="3"/>
      <c r="G6" s="3"/>
    </row>
    <row r="7" spans="1:11" ht="45" x14ac:dyDescent="0.25">
      <c r="A7" s="3">
        <v>4</v>
      </c>
      <c r="B7" s="10" t="s">
        <v>176</v>
      </c>
      <c r="C7" s="10" t="s">
        <v>177</v>
      </c>
      <c r="D7" s="48">
        <f ca="1">TODAY()</f>
        <v>44750</v>
      </c>
      <c r="E7" s="3" t="s">
        <v>175</v>
      </c>
      <c r="F7" s="3"/>
      <c r="G7" s="3"/>
    </row>
    <row r="8" spans="1:11" x14ac:dyDescent="0.25">
      <c r="A8" s="3">
        <v>5</v>
      </c>
      <c r="B8" s="3"/>
      <c r="C8" s="48"/>
      <c r="D8" s="3"/>
      <c r="E8" s="3"/>
      <c r="F8" s="3"/>
      <c r="G8" s="3"/>
    </row>
    <row r="9" spans="1:11" x14ac:dyDescent="0.25">
      <c r="A9" s="3">
        <v>6</v>
      </c>
      <c r="B9" s="3"/>
      <c r="C9" s="3"/>
      <c r="D9" s="3"/>
      <c r="E9" s="3"/>
      <c r="F9" s="3"/>
      <c r="G9" s="3"/>
    </row>
    <row r="10" spans="1:11" x14ac:dyDescent="0.25">
      <c r="A10" s="3">
        <v>7</v>
      </c>
      <c r="B10" s="3"/>
      <c r="C10" s="48"/>
      <c r="D10" s="3"/>
      <c r="E10" s="3"/>
      <c r="F10" s="3"/>
      <c r="G10" s="3"/>
    </row>
    <row r="11" spans="1:11" x14ac:dyDescent="0.25">
      <c r="A11" s="3">
        <v>8</v>
      </c>
      <c r="B11" s="3"/>
      <c r="C11" s="3"/>
      <c r="D11" s="3"/>
      <c r="E11" s="3"/>
      <c r="F11" s="3"/>
      <c r="G11" s="3"/>
    </row>
    <row r="12" spans="1:11" x14ac:dyDescent="0.25">
      <c r="A12" s="3">
        <v>9</v>
      </c>
      <c r="B12" s="3"/>
      <c r="C12" s="48"/>
      <c r="D12" s="3"/>
      <c r="E12" s="3"/>
      <c r="F12" s="3"/>
      <c r="G12" s="3"/>
    </row>
    <row r="13" spans="1:11" x14ac:dyDescent="0.25">
      <c r="A13" s="3">
        <v>10</v>
      </c>
      <c r="B13" s="3"/>
      <c r="C13" s="3"/>
      <c r="D13" s="3"/>
      <c r="E13" s="3"/>
      <c r="F13" s="3"/>
      <c r="G13" s="3"/>
    </row>
    <row r="14" spans="1:11" x14ac:dyDescent="0.25">
      <c r="A14" s="3">
        <v>11</v>
      </c>
      <c r="B14" s="3"/>
      <c r="C14" s="3"/>
      <c r="D14" s="3"/>
      <c r="E14" s="3"/>
      <c r="F14" s="3"/>
      <c r="G14" s="3"/>
    </row>
    <row r="15" spans="1:11" x14ac:dyDescent="0.25">
      <c r="A15" s="3">
        <v>12</v>
      </c>
      <c r="B15" s="3"/>
      <c r="C15" s="3"/>
      <c r="D15" s="3"/>
      <c r="E15" s="3"/>
      <c r="F15" s="3"/>
      <c r="G15" s="3"/>
    </row>
    <row r="16" spans="1:11" x14ac:dyDescent="0.25">
      <c r="A16" s="3">
        <v>13</v>
      </c>
      <c r="B16" s="3"/>
      <c r="C16" s="3"/>
      <c r="D16" s="3"/>
      <c r="E16" s="3"/>
      <c r="F16" s="3"/>
      <c r="G16" s="3"/>
    </row>
    <row r="17" spans="1:7" x14ac:dyDescent="0.25">
      <c r="A17" s="3">
        <v>14</v>
      </c>
      <c r="B17" s="3"/>
      <c r="C17" s="3"/>
      <c r="D17" s="3"/>
      <c r="E17" s="3"/>
      <c r="F17" s="3"/>
      <c r="G17" s="3"/>
    </row>
    <row r="18" spans="1:7" x14ac:dyDescent="0.25">
      <c r="A18" s="3">
        <v>15</v>
      </c>
      <c r="B18" s="3"/>
      <c r="C18" s="3"/>
      <c r="D18" s="3"/>
      <c r="E18" s="3"/>
      <c r="F18" s="3"/>
      <c r="G18" s="3"/>
    </row>
    <row r="19" spans="1:7" x14ac:dyDescent="0.25">
      <c r="A19" s="3">
        <v>16</v>
      </c>
      <c r="B19" s="3"/>
      <c r="C19" s="3"/>
      <c r="D19" s="3"/>
      <c r="E19" s="3"/>
      <c r="F19" s="3"/>
      <c r="G19" s="3"/>
    </row>
    <row r="20" spans="1:7" x14ac:dyDescent="0.25">
      <c r="A20" s="3">
        <v>17</v>
      </c>
      <c r="B20" s="3"/>
      <c r="C20" s="3"/>
      <c r="D20" s="3"/>
      <c r="E20" s="3"/>
      <c r="F20" s="3"/>
      <c r="G20" s="3"/>
    </row>
    <row r="21" spans="1:7" x14ac:dyDescent="0.25">
      <c r="A21" s="3">
        <v>18</v>
      </c>
      <c r="B21" s="3"/>
      <c r="C21" s="3"/>
      <c r="D21" s="3"/>
      <c r="E21" s="3"/>
      <c r="F21" s="3"/>
      <c r="G21" s="3"/>
    </row>
    <row r="22" spans="1:7" x14ac:dyDescent="0.25">
      <c r="A22" s="3">
        <v>19</v>
      </c>
      <c r="B22" s="3"/>
      <c r="C22" s="3"/>
      <c r="D22" s="3"/>
      <c r="E22" s="3"/>
      <c r="F22" s="3"/>
      <c r="G22" s="3"/>
    </row>
    <row r="23" spans="1:7" x14ac:dyDescent="0.25">
      <c r="A23" s="3">
        <v>20</v>
      </c>
      <c r="B23" s="3"/>
      <c r="C23" s="3"/>
      <c r="D23" s="3"/>
      <c r="E23" s="3"/>
      <c r="F23" s="3"/>
      <c r="G23" s="3"/>
    </row>
  </sheetData>
  <mergeCells count="2">
    <mergeCell ref="A1:E1"/>
    <mergeCell ref="A2:E2"/>
  </mergeCells>
  <pageMargins left="0.7" right="0.7" top="0.75" bottom="0.75" header="0.3" footer="0.3"/>
  <pageSetup paperSize="9"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81D31-F673-464E-9EDC-0B9C50D6A8EE}">
  <sheetPr>
    <pageSetUpPr fitToPage="1"/>
  </sheetPr>
  <dimension ref="A1:J22"/>
  <sheetViews>
    <sheetView workbookViewId="0">
      <selection activeCell="D24" sqref="D24"/>
    </sheetView>
    <sheetView workbookViewId="1">
      <selection sqref="A1:H1"/>
    </sheetView>
  </sheetViews>
  <sheetFormatPr defaultColWidth="8.85546875" defaultRowHeight="15" x14ac:dyDescent="0.25"/>
  <cols>
    <col min="1" max="1" width="6.7109375" customWidth="1"/>
    <col min="2" max="2" width="30.7109375" customWidth="1"/>
    <col min="3" max="3" width="20.7109375" customWidth="1"/>
    <col min="4" max="4" width="12.7109375" customWidth="1"/>
    <col min="5" max="5" width="33.7109375" customWidth="1"/>
    <col min="6" max="6" width="30.7109375" customWidth="1"/>
    <col min="7" max="7" width="12.28515625" customWidth="1"/>
    <col min="8" max="10" width="20.7109375" customWidth="1"/>
  </cols>
  <sheetData>
    <row r="1" spans="1:10" s="21" customFormat="1" ht="20.100000000000001" customHeight="1" x14ac:dyDescent="0.25">
      <c r="A1" s="225" t="s">
        <v>0</v>
      </c>
      <c r="B1" s="225"/>
      <c r="C1" s="225"/>
      <c r="D1" s="225"/>
      <c r="E1" s="225"/>
      <c r="F1" s="225"/>
      <c r="G1" s="225"/>
      <c r="H1" s="225"/>
      <c r="I1" s="44"/>
      <c r="J1" s="44"/>
    </row>
    <row r="2" spans="1:10" s="21" customFormat="1" ht="20.100000000000001" customHeight="1" x14ac:dyDescent="0.25">
      <c r="A2" s="226" t="str" cm="1">
        <f t="array" aca="1" ref="A2" ca="1">RIGHT(CELL("filename",D2),LEN(CELL("filename",D2))-FIND("]",CELL("filename",D2)))&amp;" for GeT-HTML Project"</f>
        <v>Change Register for GeT-HTML Project</v>
      </c>
      <c r="B2" s="226"/>
      <c r="C2" s="226"/>
      <c r="D2" s="226"/>
      <c r="E2" s="226"/>
      <c r="F2" s="226"/>
      <c r="G2" s="226"/>
      <c r="H2" s="226"/>
      <c r="I2" s="45" t="s">
        <v>2</v>
      </c>
      <c r="J2" s="47" t="s">
        <v>3</v>
      </c>
    </row>
    <row r="3" spans="1:10" ht="15" customHeight="1" x14ac:dyDescent="0.25">
      <c r="A3" s="17" t="s">
        <v>64</v>
      </c>
      <c r="B3" s="17" t="s">
        <v>178</v>
      </c>
      <c r="C3" s="17" t="s">
        <v>69</v>
      </c>
      <c r="D3" s="17" t="s">
        <v>70</v>
      </c>
      <c r="E3" s="17" t="s">
        <v>179</v>
      </c>
      <c r="F3" s="17" t="s">
        <v>73</v>
      </c>
      <c r="G3" s="17" t="s">
        <v>70</v>
      </c>
      <c r="H3" s="17" t="s">
        <v>164</v>
      </c>
      <c r="I3" s="17" t="s">
        <v>73</v>
      </c>
      <c r="J3" s="17" t="s">
        <v>36</v>
      </c>
    </row>
    <row r="4" spans="1:10" ht="45" x14ac:dyDescent="0.25">
      <c r="A4" s="3">
        <v>1</v>
      </c>
      <c r="B4" s="10" t="s">
        <v>180</v>
      </c>
      <c r="C4" s="48" t="s">
        <v>11</v>
      </c>
      <c r="D4" s="142">
        <v>44722</v>
      </c>
      <c r="E4" s="10" t="s">
        <v>181</v>
      </c>
      <c r="F4" s="10" t="s">
        <v>182</v>
      </c>
      <c r="G4" s="48">
        <v>44725</v>
      </c>
      <c r="H4" s="10" t="s">
        <v>183</v>
      </c>
      <c r="I4" s="10" t="s">
        <v>183</v>
      </c>
      <c r="J4" s="3"/>
    </row>
    <row r="5" spans="1:10" ht="30" x14ac:dyDescent="0.25">
      <c r="A5" s="3">
        <v>2</v>
      </c>
      <c r="B5" s="10" t="s">
        <v>184</v>
      </c>
      <c r="C5" s="48" t="s">
        <v>11</v>
      </c>
      <c r="D5" s="142">
        <v>44728</v>
      </c>
      <c r="E5" s="10" t="s">
        <v>185</v>
      </c>
      <c r="F5" s="10" t="s">
        <v>186</v>
      </c>
      <c r="G5" s="48">
        <v>44752</v>
      </c>
      <c r="H5" s="10" t="s">
        <v>187</v>
      </c>
      <c r="I5" s="10" t="s">
        <v>187</v>
      </c>
      <c r="J5" s="3"/>
    </row>
    <row r="6" spans="1:10" ht="45" x14ac:dyDescent="0.25">
      <c r="A6" s="3">
        <v>3</v>
      </c>
      <c r="B6" s="3" t="s">
        <v>188</v>
      </c>
      <c r="C6" s="48" t="s">
        <v>11</v>
      </c>
      <c r="D6" s="142">
        <v>44726</v>
      </c>
      <c r="E6" s="10" t="s">
        <v>189</v>
      </c>
      <c r="F6" s="10" t="s">
        <v>190</v>
      </c>
      <c r="G6" s="48">
        <v>44760</v>
      </c>
      <c r="H6" s="10" t="s">
        <v>191</v>
      </c>
      <c r="I6" s="10" t="s">
        <v>191</v>
      </c>
      <c r="J6" s="3"/>
    </row>
    <row r="7" spans="1:10" x14ac:dyDescent="0.25">
      <c r="A7" s="3">
        <v>4</v>
      </c>
      <c r="B7" s="3"/>
      <c r="C7" s="48"/>
      <c r="D7" s="10"/>
      <c r="E7" s="3"/>
      <c r="F7" s="3"/>
      <c r="G7" s="3"/>
      <c r="H7" s="3"/>
      <c r="I7" s="3"/>
      <c r="J7" s="3"/>
    </row>
    <row r="8" spans="1:10" x14ac:dyDescent="0.25">
      <c r="A8" s="3">
        <v>5</v>
      </c>
      <c r="B8" s="3"/>
      <c r="C8" s="3"/>
      <c r="D8" s="10"/>
      <c r="E8" s="3"/>
      <c r="F8" s="3"/>
      <c r="G8" s="3"/>
      <c r="H8" s="3"/>
      <c r="I8" s="3"/>
      <c r="J8" s="3"/>
    </row>
    <row r="9" spans="1:10" x14ac:dyDescent="0.25">
      <c r="A9" s="3">
        <v>6</v>
      </c>
      <c r="B9" s="3"/>
      <c r="C9" s="48"/>
      <c r="D9" s="10"/>
      <c r="E9" s="3"/>
      <c r="F9" s="3"/>
      <c r="G9" s="3"/>
      <c r="H9" s="3"/>
      <c r="I9" s="3"/>
      <c r="J9" s="3"/>
    </row>
    <row r="10" spans="1:10" x14ac:dyDescent="0.25">
      <c r="A10" s="3">
        <v>7</v>
      </c>
      <c r="B10" s="3"/>
      <c r="C10" s="3"/>
      <c r="D10" s="10"/>
      <c r="E10" s="3"/>
      <c r="F10" s="3"/>
      <c r="G10" s="3"/>
      <c r="H10" s="3"/>
      <c r="I10" s="3"/>
      <c r="J10" s="3"/>
    </row>
    <row r="11" spans="1:10" x14ac:dyDescent="0.25">
      <c r="A11" s="3">
        <v>8</v>
      </c>
      <c r="B11" s="3"/>
      <c r="C11" s="48"/>
      <c r="D11" s="10"/>
      <c r="E11" s="3"/>
      <c r="F11" s="3"/>
      <c r="G11" s="3"/>
      <c r="H11" s="3"/>
      <c r="I11" s="3"/>
      <c r="J11" s="3"/>
    </row>
    <row r="12" spans="1:10" x14ac:dyDescent="0.25">
      <c r="A12" s="3">
        <v>9</v>
      </c>
      <c r="B12" s="3"/>
      <c r="C12" s="3"/>
      <c r="D12" s="10"/>
      <c r="E12" s="3"/>
      <c r="F12" s="3"/>
      <c r="G12" s="3"/>
      <c r="H12" s="3"/>
      <c r="I12" s="3"/>
      <c r="J12" s="3"/>
    </row>
    <row r="13" spans="1:10" x14ac:dyDescent="0.25">
      <c r="A13" s="3">
        <v>10</v>
      </c>
      <c r="B13" s="3"/>
      <c r="C13" s="3"/>
      <c r="D13" s="10"/>
      <c r="E13" s="3"/>
      <c r="F13" s="3"/>
      <c r="G13" s="3"/>
      <c r="H13" s="3"/>
      <c r="I13" s="3"/>
      <c r="J13" s="3"/>
    </row>
    <row r="14" spans="1:10" x14ac:dyDescent="0.25">
      <c r="A14" s="3">
        <v>11</v>
      </c>
      <c r="B14" s="3"/>
      <c r="C14" s="3"/>
      <c r="D14" s="10"/>
      <c r="E14" s="3"/>
      <c r="F14" s="3"/>
      <c r="G14" s="3"/>
      <c r="H14" s="3"/>
      <c r="I14" s="3"/>
      <c r="J14" s="3"/>
    </row>
    <row r="15" spans="1:10" x14ac:dyDescent="0.25">
      <c r="A15" s="3">
        <v>12</v>
      </c>
      <c r="B15" s="3"/>
      <c r="C15" s="3"/>
      <c r="D15" s="10"/>
      <c r="E15" s="3"/>
      <c r="F15" s="3"/>
      <c r="G15" s="3"/>
      <c r="H15" s="3"/>
      <c r="I15" s="3"/>
      <c r="J15" s="3"/>
    </row>
    <row r="16" spans="1:10" x14ac:dyDescent="0.25">
      <c r="A16" s="3">
        <v>13</v>
      </c>
      <c r="B16" s="3"/>
      <c r="C16" s="3"/>
      <c r="D16" s="10"/>
      <c r="E16" s="3"/>
      <c r="F16" s="3"/>
      <c r="G16" s="3"/>
      <c r="H16" s="3"/>
      <c r="I16" s="3"/>
      <c r="J16" s="3"/>
    </row>
    <row r="17" spans="1:10" x14ac:dyDescent="0.25">
      <c r="A17" s="3">
        <v>14</v>
      </c>
      <c r="B17" s="3"/>
      <c r="C17" s="3"/>
      <c r="D17" s="10"/>
      <c r="E17" s="3"/>
      <c r="F17" s="3"/>
      <c r="G17" s="3"/>
      <c r="H17" s="3"/>
      <c r="I17" s="3"/>
      <c r="J17" s="3"/>
    </row>
    <row r="18" spans="1:10" x14ac:dyDescent="0.25">
      <c r="A18" s="3">
        <v>15</v>
      </c>
      <c r="B18" s="3"/>
      <c r="C18" s="3"/>
      <c r="D18" s="10"/>
      <c r="E18" s="3"/>
      <c r="F18" s="3"/>
      <c r="G18" s="3"/>
      <c r="H18" s="3"/>
      <c r="I18" s="3"/>
      <c r="J18" s="3"/>
    </row>
    <row r="19" spans="1:10" x14ac:dyDescent="0.25">
      <c r="A19" s="3">
        <v>16</v>
      </c>
      <c r="B19" s="3"/>
      <c r="C19" s="3"/>
      <c r="D19" s="10"/>
      <c r="E19" s="3"/>
      <c r="F19" s="3"/>
      <c r="G19" s="3"/>
      <c r="H19" s="3"/>
      <c r="I19" s="3"/>
      <c r="J19" s="3"/>
    </row>
    <row r="20" spans="1:10" x14ac:dyDescent="0.25">
      <c r="A20" s="3">
        <v>17</v>
      </c>
      <c r="B20" s="3"/>
      <c r="C20" s="3"/>
      <c r="D20" s="10"/>
      <c r="E20" s="3"/>
      <c r="F20" s="3"/>
      <c r="G20" s="3"/>
      <c r="H20" s="3"/>
      <c r="I20" s="3"/>
      <c r="J20" s="3"/>
    </row>
    <row r="21" spans="1:10" x14ac:dyDescent="0.25">
      <c r="A21" s="3">
        <v>18</v>
      </c>
      <c r="B21" s="3"/>
      <c r="C21" s="3"/>
      <c r="D21" s="10"/>
      <c r="E21" s="3"/>
      <c r="F21" s="3"/>
      <c r="G21" s="3"/>
      <c r="H21" s="3"/>
      <c r="I21" s="3"/>
      <c r="J21" s="3"/>
    </row>
    <row r="22" spans="1:10" x14ac:dyDescent="0.25">
      <c r="A22" s="3">
        <v>19</v>
      </c>
      <c r="B22" s="3"/>
      <c r="C22" s="3"/>
      <c r="D22" s="10"/>
      <c r="E22" s="3"/>
      <c r="F22" s="3"/>
      <c r="G22" s="3"/>
      <c r="H22" s="3"/>
      <c r="I22" s="3"/>
      <c r="J22" s="3"/>
    </row>
  </sheetData>
  <mergeCells count="2">
    <mergeCell ref="A1:H1"/>
    <mergeCell ref="A2:H2"/>
  </mergeCells>
  <pageMargins left="0.7" right="0.7" top="0.75" bottom="0.75" header="0.3" footer="0.3"/>
  <pageSetup paperSize="9" scale="62"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E34C5-42ED-4A60-9D57-8A25E3D4339A}">
  <sheetPr>
    <pageSetUpPr fitToPage="1"/>
  </sheetPr>
  <dimension ref="A1:K12"/>
  <sheetViews>
    <sheetView workbookViewId="0">
      <selection activeCell="B3" sqref="B3"/>
    </sheetView>
    <sheetView workbookViewId="1">
      <selection sqref="A1:I1"/>
    </sheetView>
  </sheetViews>
  <sheetFormatPr defaultColWidth="8.85546875" defaultRowHeight="15" x14ac:dyDescent="0.25"/>
  <sheetData>
    <row r="1" spans="1:11" s="21" customFormat="1" ht="20.100000000000001" customHeight="1" x14ac:dyDescent="0.25">
      <c r="A1" s="225" t="s">
        <v>0</v>
      </c>
      <c r="B1" s="225"/>
      <c r="C1" s="225"/>
      <c r="D1" s="225"/>
      <c r="E1" s="225"/>
      <c r="F1" s="225"/>
      <c r="G1" s="225"/>
      <c r="H1" s="225"/>
      <c r="I1" s="225"/>
      <c r="J1" s="44"/>
      <c r="K1" s="44"/>
    </row>
    <row r="2" spans="1:11" s="21" customFormat="1" ht="20.100000000000001" customHeight="1" x14ac:dyDescent="0.25">
      <c r="A2" s="225" t="str" cm="1">
        <f t="array" aca="1" ref="A2" ca="1">RIGHT(CELL("filename",D2),LEN(CELL("filename",D2))-FIND("]",CELL("filename",D2)))&amp;" for GeT-HTML Project"</f>
        <v>Benefits Register for GeT-HTML Project</v>
      </c>
      <c r="B2" s="225"/>
      <c r="C2" s="225"/>
      <c r="D2" s="225"/>
      <c r="E2" s="225"/>
      <c r="F2" s="225"/>
      <c r="G2" s="225"/>
      <c r="H2" s="225"/>
      <c r="I2" s="225"/>
      <c r="J2" s="45" t="s">
        <v>2</v>
      </c>
      <c r="K2" s="47" t="s">
        <v>154</v>
      </c>
    </row>
    <row r="4" spans="1:11" x14ac:dyDescent="0.25">
      <c r="C4" s="49"/>
    </row>
    <row r="6" spans="1:11" x14ac:dyDescent="0.25">
      <c r="C6" s="49"/>
    </row>
    <row r="8" spans="1:11" x14ac:dyDescent="0.25">
      <c r="C8" s="49"/>
    </row>
    <row r="10" spans="1:11" x14ac:dyDescent="0.25">
      <c r="C10" s="49"/>
    </row>
    <row r="12" spans="1:11" x14ac:dyDescent="0.25">
      <c r="C12" s="49"/>
    </row>
  </sheetData>
  <mergeCells count="2">
    <mergeCell ref="A1:I1"/>
    <mergeCell ref="A2:I2"/>
  </mergeCells>
  <pageMargins left="0.7" right="0.7" top="0.75" bottom="0.75" header="0.3" footer="0.3"/>
  <pageSetup paperSize="9"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38BFC-D1FF-4AB5-933F-4B0B5AA61DCC}">
  <sheetPr>
    <pageSetUpPr fitToPage="1"/>
  </sheetPr>
  <dimension ref="A1:K24"/>
  <sheetViews>
    <sheetView tabSelected="1" workbookViewId="0">
      <selection activeCell="G3" sqref="G3"/>
    </sheetView>
    <sheetView tabSelected="1" workbookViewId="1">
      <selection activeCell="C25" sqref="C25"/>
    </sheetView>
  </sheetViews>
  <sheetFormatPr defaultColWidth="8.85546875" defaultRowHeight="15" x14ac:dyDescent="0.25"/>
  <cols>
    <col min="1" max="1" width="6.7109375" customWidth="1"/>
    <col min="2" max="2" width="30.7109375" customWidth="1"/>
    <col min="3" max="3" width="10.7109375" customWidth="1"/>
    <col min="4" max="4" width="20.7109375" customWidth="1"/>
    <col min="5" max="5" width="15.42578125" customWidth="1"/>
    <col min="6" max="6" width="10.7109375" customWidth="1"/>
    <col min="7" max="7" width="20.7109375" customWidth="1"/>
  </cols>
  <sheetData>
    <row r="1" spans="1:11" s="21" customFormat="1" ht="20.100000000000001" customHeight="1" x14ac:dyDescent="0.25">
      <c r="A1" s="225" t="s">
        <v>0</v>
      </c>
      <c r="B1" s="225"/>
      <c r="C1" s="225"/>
      <c r="D1" s="225"/>
      <c r="E1" s="225"/>
      <c r="F1" s="44"/>
      <c r="G1" s="44"/>
      <c r="H1" s="22"/>
      <c r="I1" s="22"/>
      <c r="J1" s="22"/>
      <c r="K1" s="22"/>
    </row>
    <row r="2" spans="1:11" s="21" customFormat="1" ht="20.100000000000001" customHeight="1" x14ac:dyDescent="0.25">
      <c r="A2" s="226" t="str" cm="1">
        <f t="array" aca="1" ref="A2" ca="1">RIGHT(CELL("filename",D2),LEN(CELL("filename",D2))-FIND("]",CELL("filename",D2)))&amp;" for GeT-HTML Project"</f>
        <v>Document Register for GeT-HTML Project</v>
      </c>
      <c r="B2" s="226"/>
      <c r="C2" s="226"/>
      <c r="D2" s="226"/>
      <c r="E2" s="226"/>
      <c r="F2" s="45" t="s">
        <v>2</v>
      </c>
      <c r="G2" s="47" t="s">
        <v>192</v>
      </c>
      <c r="H2" s="22"/>
      <c r="I2" s="22"/>
      <c r="J2" s="22"/>
      <c r="K2" s="22"/>
    </row>
    <row r="3" spans="1:11" x14ac:dyDescent="0.25">
      <c r="A3" s="16" t="s">
        <v>64</v>
      </c>
      <c r="B3" s="16" t="s">
        <v>193</v>
      </c>
      <c r="C3" s="16" t="s">
        <v>70</v>
      </c>
      <c r="D3" s="16" t="s">
        <v>194</v>
      </c>
      <c r="E3" s="16" t="s">
        <v>195</v>
      </c>
      <c r="F3" s="16" t="s">
        <v>70</v>
      </c>
      <c r="G3" s="16" t="s">
        <v>76</v>
      </c>
    </row>
    <row r="4" spans="1:11" x14ac:dyDescent="0.25">
      <c r="A4" s="3">
        <v>1</v>
      </c>
      <c r="B4" s="3" t="s">
        <v>196</v>
      </c>
      <c r="C4" s="48">
        <v>44704</v>
      </c>
      <c r="D4" s="3" t="s">
        <v>197</v>
      </c>
      <c r="E4" s="3" t="s">
        <v>172</v>
      </c>
      <c r="F4" s="3"/>
      <c r="G4" s="3"/>
    </row>
    <row r="5" spans="1:11" x14ac:dyDescent="0.25">
      <c r="A5" s="3">
        <v>2</v>
      </c>
      <c r="B5" s="3" t="s">
        <v>198</v>
      </c>
      <c r="C5" s="48">
        <v>44709</v>
      </c>
      <c r="D5" s="3" t="s">
        <v>197</v>
      </c>
      <c r="E5" s="3" t="s">
        <v>172</v>
      </c>
      <c r="F5" s="3"/>
      <c r="G5" s="3"/>
    </row>
    <row r="6" spans="1:11" x14ac:dyDescent="0.25">
      <c r="A6" s="3">
        <v>3</v>
      </c>
      <c r="B6" s="3" t="s">
        <v>199</v>
      </c>
      <c r="C6" s="48">
        <v>44715</v>
      </c>
      <c r="D6" s="3" t="s">
        <v>197</v>
      </c>
      <c r="E6" s="3" t="s">
        <v>172</v>
      </c>
      <c r="F6" s="3"/>
      <c r="G6" s="3"/>
    </row>
    <row r="7" spans="1:11" x14ac:dyDescent="0.25">
      <c r="A7" s="3">
        <v>4</v>
      </c>
      <c r="B7" s="3" t="s">
        <v>200</v>
      </c>
      <c r="C7" s="48">
        <v>44722</v>
      </c>
      <c r="D7" s="3" t="s">
        <v>197</v>
      </c>
      <c r="E7" s="3" t="s">
        <v>172</v>
      </c>
      <c r="F7" s="3"/>
      <c r="G7" s="3"/>
    </row>
    <row r="8" spans="1:11" x14ac:dyDescent="0.25">
      <c r="A8" s="3">
        <v>5</v>
      </c>
      <c r="B8" s="3" t="s">
        <v>201</v>
      </c>
      <c r="C8" s="48">
        <v>44722</v>
      </c>
      <c r="D8" s="3" t="s">
        <v>197</v>
      </c>
      <c r="E8" s="3" t="s">
        <v>172</v>
      </c>
      <c r="F8" s="3"/>
      <c r="G8" s="3"/>
    </row>
    <row r="9" spans="1:11" x14ac:dyDescent="0.25">
      <c r="A9" s="3">
        <v>6</v>
      </c>
      <c r="B9" s="3" t="s">
        <v>202</v>
      </c>
      <c r="C9" s="48">
        <v>44722</v>
      </c>
      <c r="D9" s="3" t="s">
        <v>197</v>
      </c>
      <c r="E9" s="3" t="s">
        <v>172</v>
      </c>
      <c r="F9" s="3"/>
      <c r="G9" s="3"/>
    </row>
    <row r="10" spans="1:11" x14ac:dyDescent="0.25">
      <c r="A10" s="3">
        <v>7</v>
      </c>
      <c r="B10" s="3" t="s">
        <v>203</v>
      </c>
      <c r="C10" s="48">
        <v>44722</v>
      </c>
      <c r="D10" s="3" t="s">
        <v>197</v>
      </c>
      <c r="E10" s="3" t="s">
        <v>172</v>
      </c>
      <c r="F10" s="3"/>
      <c r="G10" s="3"/>
    </row>
    <row r="11" spans="1:11" x14ac:dyDescent="0.25">
      <c r="A11" s="3">
        <v>8</v>
      </c>
      <c r="B11" s="3" t="s">
        <v>204</v>
      </c>
      <c r="C11" s="48">
        <v>44722</v>
      </c>
      <c r="D11" s="3" t="s">
        <v>197</v>
      </c>
      <c r="E11" s="3" t="s">
        <v>172</v>
      </c>
      <c r="F11" s="3"/>
      <c r="G11" s="3"/>
    </row>
    <row r="12" spans="1:11" x14ac:dyDescent="0.25">
      <c r="A12" s="3">
        <v>9</v>
      </c>
      <c r="B12" s="3" t="s">
        <v>205</v>
      </c>
      <c r="C12" s="48">
        <v>44722</v>
      </c>
      <c r="D12" s="3" t="s">
        <v>197</v>
      </c>
      <c r="E12" s="3" t="s">
        <v>172</v>
      </c>
      <c r="F12" s="3"/>
      <c r="G12" s="3"/>
    </row>
    <row r="13" spans="1:11" x14ac:dyDescent="0.25">
      <c r="A13" s="3">
        <v>10</v>
      </c>
      <c r="B13" s="3" t="s">
        <v>206</v>
      </c>
      <c r="C13" s="48">
        <v>44728</v>
      </c>
      <c r="D13" s="3" t="s">
        <v>197</v>
      </c>
      <c r="E13" s="3" t="s">
        <v>172</v>
      </c>
      <c r="F13" s="3"/>
      <c r="G13" s="3"/>
    </row>
    <row r="14" spans="1:11" x14ac:dyDescent="0.25">
      <c r="A14" s="3">
        <v>11</v>
      </c>
      <c r="B14" s="3" t="s">
        <v>207</v>
      </c>
      <c r="C14" s="48">
        <v>44735</v>
      </c>
      <c r="D14" s="3" t="s">
        <v>197</v>
      </c>
      <c r="E14" s="3" t="s">
        <v>172</v>
      </c>
      <c r="F14" s="3"/>
      <c r="G14" s="3"/>
    </row>
    <row r="15" spans="1:11" x14ac:dyDescent="0.25">
      <c r="A15" s="3">
        <v>12</v>
      </c>
      <c r="B15" s="3" t="s">
        <v>208</v>
      </c>
      <c r="C15" s="48">
        <v>44739</v>
      </c>
      <c r="D15" s="3" t="s">
        <v>197</v>
      </c>
      <c r="E15" s="3" t="s">
        <v>172</v>
      </c>
      <c r="F15" s="3"/>
      <c r="G15" s="3"/>
    </row>
    <row r="16" spans="1:11" x14ac:dyDescent="0.25">
      <c r="A16" s="3">
        <v>13</v>
      </c>
      <c r="B16" s="3" t="s">
        <v>203</v>
      </c>
      <c r="C16" s="48">
        <v>44746</v>
      </c>
      <c r="D16" s="3" t="s">
        <v>209</v>
      </c>
      <c r="E16" s="3" t="s">
        <v>172</v>
      </c>
      <c r="F16" s="3"/>
      <c r="G16" s="3"/>
    </row>
    <row r="17" spans="1:7" x14ac:dyDescent="0.25">
      <c r="A17" s="3">
        <v>14</v>
      </c>
      <c r="B17" s="3" t="s">
        <v>202</v>
      </c>
      <c r="C17" s="48">
        <v>44746</v>
      </c>
      <c r="D17" s="3" t="s">
        <v>209</v>
      </c>
      <c r="E17" s="3" t="s">
        <v>172</v>
      </c>
      <c r="F17" s="3"/>
      <c r="G17" s="3"/>
    </row>
    <row r="18" spans="1:7" x14ac:dyDescent="0.25">
      <c r="A18" s="3">
        <v>15</v>
      </c>
      <c r="B18" s="3" t="s">
        <v>144</v>
      </c>
      <c r="C18" s="48">
        <v>44746</v>
      </c>
      <c r="D18" s="3" t="s">
        <v>197</v>
      </c>
      <c r="E18" s="3" t="s">
        <v>172</v>
      </c>
      <c r="F18" s="3"/>
      <c r="G18" s="3"/>
    </row>
    <row r="19" spans="1:7" x14ac:dyDescent="0.25">
      <c r="A19" s="3">
        <v>16</v>
      </c>
      <c r="B19" s="3" t="s">
        <v>201</v>
      </c>
      <c r="C19" s="48">
        <v>44746</v>
      </c>
      <c r="D19" s="3" t="s">
        <v>209</v>
      </c>
      <c r="E19" s="3" t="s">
        <v>172</v>
      </c>
      <c r="F19" s="3"/>
      <c r="G19" s="3"/>
    </row>
    <row r="20" spans="1:7" x14ac:dyDescent="0.25">
      <c r="A20" s="3">
        <v>17</v>
      </c>
      <c r="B20" s="3" t="s">
        <v>200</v>
      </c>
      <c r="C20" s="48">
        <v>44750</v>
      </c>
      <c r="D20" s="3" t="s">
        <v>209</v>
      </c>
      <c r="E20" s="3" t="s">
        <v>172</v>
      </c>
      <c r="F20" s="3"/>
      <c r="G20" s="3"/>
    </row>
    <row r="21" spans="1:7" x14ac:dyDescent="0.25">
      <c r="A21" s="3">
        <v>18</v>
      </c>
      <c r="B21" s="3" t="s">
        <v>201</v>
      </c>
      <c r="C21" s="48">
        <v>44750</v>
      </c>
      <c r="D21" s="3" t="s">
        <v>299</v>
      </c>
      <c r="E21" s="3" t="s">
        <v>172</v>
      </c>
      <c r="F21" s="3"/>
      <c r="G21" s="3"/>
    </row>
    <row r="22" spans="1:7" x14ac:dyDescent="0.25">
      <c r="A22" s="3">
        <v>19</v>
      </c>
      <c r="B22" s="3" t="s">
        <v>202</v>
      </c>
      <c r="C22" s="48">
        <v>44750</v>
      </c>
      <c r="D22" s="3" t="s">
        <v>299</v>
      </c>
      <c r="E22" s="3" t="s">
        <v>172</v>
      </c>
      <c r="F22" s="3"/>
      <c r="G22" s="3"/>
    </row>
    <row r="23" spans="1:7" x14ac:dyDescent="0.25">
      <c r="A23" s="3">
        <v>20</v>
      </c>
      <c r="B23" s="3" t="s">
        <v>300</v>
      </c>
      <c r="C23" s="48">
        <v>44750</v>
      </c>
      <c r="D23" s="3" t="s">
        <v>197</v>
      </c>
      <c r="E23" s="3" t="s">
        <v>172</v>
      </c>
      <c r="F23" s="3"/>
      <c r="G23" s="3"/>
    </row>
    <row r="24" spans="1:7" x14ac:dyDescent="0.25">
      <c r="A24" s="3">
        <v>21</v>
      </c>
      <c r="B24" s="3" t="s">
        <v>144</v>
      </c>
      <c r="C24" s="48">
        <v>44750</v>
      </c>
      <c r="D24" s="3" t="s">
        <v>209</v>
      </c>
      <c r="E24" s="3" t="s">
        <v>172</v>
      </c>
      <c r="F24" s="3"/>
      <c r="G24" s="3"/>
    </row>
  </sheetData>
  <mergeCells count="2">
    <mergeCell ref="A1:E1"/>
    <mergeCell ref="A2:E2"/>
  </mergeCells>
  <phoneticPr fontId="9" type="noConversion"/>
  <pageMargins left="0.7" right="0.7" top="0.75" bottom="0.75" header="0.3" footer="0.3"/>
  <pageSetup paperSize="9"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30916-68FF-45B0-9C51-E63F7EF87602}">
  <sheetPr>
    <tabColor rgb="FFFF0000"/>
    <pageSetUpPr fitToPage="1"/>
  </sheetPr>
  <dimension ref="A1:G15"/>
  <sheetViews>
    <sheetView workbookViewId="0">
      <selection activeCell="L33" sqref="L33"/>
    </sheetView>
    <sheetView workbookViewId="1"/>
  </sheetViews>
  <sheetFormatPr defaultColWidth="8.85546875" defaultRowHeight="15" x14ac:dyDescent="0.25"/>
  <sheetData>
    <row r="1" spans="1:7" x14ac:dyDescent="0.25">
      <c r="C1" s="246" t="s">
        <v>210</v>
      </c>
      <c r="D1" s="246"/>
      <c r="E1" s="246"/>
      <c r="F1" s="246"/>
      <c r="G1" s="246"/>
    </row>
    <row r="2" spans="1:7" x14ac:dyDescent="0.25">
      <c r="C2" t="s">
        <v>211</v>
      </c>
      <c r="D2" t="s">
        <v>212</v>
      </c>
      <c r="E2" t="s">
        <v>213</v>
      </c>
      <c r="F2" t="s">
        <v>214</v>
      </c>
      <c r="G2" t="s">
        <v>215</v>
      </c>
    </row>
    <row r="3" spans="1:7" x14ac:dyDescent="0.25">
      <c r="A3" s="245" t="s">
        <v>216</v>
      </c>
      <c r="B3" t="s">
        <v>215</v>
      </c>
      <c r="C3" s="4"/>
      <c r="D3" s="4"/>
      <c r="E3" s="5"/>
      <c r="F3" s="5"/>
      <c r="G3" s="5"/>
    </row>
    <row r="4" spans="1:7" x14ac:dyDescent="0.25">
      <c r="A4" s="245"/>
      <c r="B4" t="s">
        <v>214</v>
      </c>
      <c r="C4" s="6"/>
      <c r="D4" s="4"/>
      <c r="E4" s="4"/>
      <c r="F4" s="5"/>
      <c r="G4" s="5"/>
    </row>
    <row r="5" spans="1:7" x14ac:dyDescent="0.25">
      <c r="A5" s="245"/>
      <c r="B5" t="s">
        <v>213</v>
      </c>
      <c r="C5" s="6"/>
      <c r="D5" s="4"/>
      <c r="E5" s="4"/>
      <c r="F5" s="5"/>
      <c r="G5" s="5"/>
    </row>
    <row r="6" spans="1:7" x14ac:dyDescent="0.25">
      <c r="A6" s="245"/>
      <c r="B6" t="s">
        <v>217</v>
      </c>
      <c r="C6" s="6"/>
      <c r="D6" s="6"/>
      <c r="E6" s="4"/>
      <c r="F6" s="4"/>
      <c r="G6" s="5"/>
    </row>
    <row r="7" spans="1:7" x14ac:dyDescent="0.25">
      <c r="A7" s="245"/>
      <c r="B7" t="s">
        <v>211</v>
      </c>
      <c r="C7" s="6"/>
      <c r="D7" s="6"/>
      <c r="E7" s="6"/>
      <c r="F7" s="6"/>
      <c r="G7" s="4"/>
    </row>
    <row r="10" spans="1:7" x14ac:dyDescent="0.25">
      <c r="B10" t="s">
        <v>218</v>
      </c>
    </row>
    <row r="11" spans="1:7" x14ac:dyDescent="0.25">
      <c r="B11" t="s">
        <v>219</v>
      </c>
    </row>
    <row r="13" spans="1:7" x14ac:dyDescent="0.25">
      <c r="B13" s="7" t="s">
        <v>220</v>
      </c>
      <c r="C13" s="7"/>
      <c r="D13" s="7" t="s">
        <v>221</v>
      </c>
    </row>
    <row r="14" spans="1:7" x14ac:dyDescent="0.25">
      <c r="B14" s="8" t="s">
        <v>222</v>
      </c>
      <c r="C14" s="8"/>
      <c r="D14" s="8" t="s">
        <v>223</v>
      </c>
    </row>
    <row r="15" spans="1:7" x14ac:dyDescent="0.25">
      <c r="B15" s="9" t="s">
        <v>224</v>
      </c>
      <c r="C15" s="9"/>
      <c r="D15" s="9" t="s">
        <v>225</v>
      </c>
    </row>
  </sheetData>
  <mergeCells count="2">
    <mergeCell ref="A3:A7"/>
    <mergeCell ref="C1:G1"/>
  </mergeCells>
  <pageMargins left="0.7" right="0.7" top="0.75" bottom="0.75" header="0.3" footer="0.3"/>
  <pageSetup paperSize="9"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720D-EB64-4EEB-9E42-35604DC9AF89}">
  <dimension ref="A1"/>
  <sheetViews>
    <sheetView workbookViewId="0"/>
    <sheetView workbookViewId="1"/>
  </sheetViews>
  <sheetFormatPr defaultColWidth="8.85546875"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AD7F0-63FC-418B-B3F5-8BFCBAE174D4}">
  <dimension ref="A1"/>
  <sheetViews>
    <sheetView workbookViewId="0"/>
    <sheetView workbookViewId="1"/>
  </sheetViews>
  <sheetFormatPr defaultColWidth="8.85546875"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AF5F-E615-46D1-9B95-25DF1D883191}">
  <sheetPr>
    <pageSetUpPr fitToPage="1"/>
  </sheetPr>
  <dimension ref="A1:K15"/>
  <sheetViews>
    <sheetView zoomScaleNormal="100" workbookViewId="0">
      <selection activeCell="E29" sqref="E29"/>
    </sheetView>
    <sheetView workbookViewId="1">
      <selection sqref="A1:E1"/>
    </sheetView>
  </sheetViews>
  <sheetFormatPr defaultColWidth="8.85546875" defaultRowHeight="15" x14ac:dyDescent="0.25"/>
  <cols>
    <col min="1" max="1" width="30.7109375" customWidth="1"/>
    <col min="2" max="3" width="10.7109375" customWidth="1"/>
    <col min="4" max="4" width="13.85546875" bestFit="1" customWidth="1"/>
    <col min="5" max="5" width="30.7109375" customWidth="1"/>
    <col min="6" max="6" width="15.7109375" customWidth="1"/>
    <col min="7" max="9" width="10.7109375" customWidth="1"/>
    <col min="10" max="10" width="15.28515625" customWidth="1"/>
    <col min="11" max="11" width="10.7109375" customWidth="1"/>
  </cols>
  <sheetData>
    <row r="1" spans="1:11" ht="20.100000000000001" customHeight="1" x14ac:dyDescent="0.25">
      <c r="A1" s="247" t="s">
        <v>0</v>
      </c>
      <c r="B1" s="247"/>
      <c r="C1" s="247"/>
      <c r="D1" s="247"/>
      <c r="E1" s="247"/>
      <c r="F1" s="98"/>
      <c r="G1" s="99"/>
      <c r="H1" s="100"/>
      <c r="I1" s="100"/>
      <c r="J1" s="100"/>
      <c r="K1" s="100"/>
    </row>
    <row r="2" spans="1:11" ht="20.100000000000001" customHeight="1" x14ac:dyDescent="0.25">
      <c r="A2" s="247" t="str" cm="1">
        <f t="array" aca="1" ref="A2" ca="1">RIGHT(CELL("filename",D2),LEN(CELL("filename",D2))-FIND("]",CELL("filename",D2)))&amp;" for GeT-HTML Project"</f>
        <v>Budget (Option 2)  for GeT-HTML Project</v>
      </c>
      <c r="B2" s="247"/>
      <c r="C2" s="247"/>
      <c r="D2" s="247"/>
      <c r="E2" s="247"/>
      <c r="F2" s="98" t="s">
        <v>2</v>
      </c>
      <c r="G2" s="102" t="s">
        <v>3</v>
      </c>
      <c r="H2" s="100"/>
      <c r="I2" s="100"/>
      <c r="J2" s="100"/>
      <c r="K2" s="100"/>
    </row>
    <row r="3" spans="1:11" ht="15" customHeight="1" x14ac:dyDescent="0.25">
      <c r="A3" s="38"/>
      <c r="B3" s="38" t="s">
        <v>33</v>
      </c>
      <c r="C3" s="39" t="s">
        <v>34</v>
      </c>
      <c r="D3" s="16" t="s">
        <v>35</v>
      </c>
      <c r="E3" s="16" t="s">
        <v>36</v>
      </c>
      <c r="F3" s="31" t="s">
        <v>37</v>
      </c>
      <c r="G3" s="32">
        <v>5500</v>
      </c>
    </row>
    <row r="4" spans="1:11" ht="30" x14ac:dyDescent="0.25">
      <c r="A4" s="101" t="s">
        <v>15</v>
      </c>
      <c r="B4" s="30">
        <v>8</v>
      </c>
      <c r="C4" s="35">
        <v>43</v>
      </c>
      <c r="D4" s="36">
        <f>B4*C4</f>
        <v>344</v>
      </c>
      <c r="E4" s="10" t="s">
        <v>226</v>
      </c>
      <c r="I4" t="s">
        <v>26</v>
      </c>
      <c r="J4" t="s">
        <v>227</v>
      </c>
      <c r="K4" t="s">
        <v>228</v>
      </c>
    </row>
    <row r="5" spans="1:11" x14ac:dyDescent="0.25">
      <c r="A5" s="101" t="s">
        <v>18</v>
      </c>
      <c r="B5" s="30">
        <v>10</v>
      </c>
      <c r="C5" s="35">
        <v>63</v>
      </c>
      <c r="D5" s="36">
        <f>B5*C5</f>
        <v>630</v>
      </c>
      <c r="E5" s="3" t="s">
        <v>229</v>
      </c>
    </row>
    <row r="6" spans="1:11" x14ac:dyDescent="0.25">
      <c r="A6" s="101" t="s">
        <v>21</v>
      </c>
      <c r="B6" s="30">
        <v>15</v>
      </c>
      <c r="C6" s="35">
        <v>45</v>
      </c>
      <c r="D6" s="36">
        <f>B6*C6</f>
        <v>675</v>
      </c>
      <c r="E6" s="3" t="s">
        <v>230</v>
      </c>
    </row>
    <row r="7" spans="1:11" x14ac:dyDescent="0.25">
      <c r="A7" s="101" t="s">
        <v>25</v>
      </c>
      <c r="B7" s="30">
        <v>80</v>
      </c>
      <c r="C7" s="35">
        <v>37</v>
      </c>
      <c r="D7" s="36">
        <f>B7*C7</f>
        <v>2960</v>
      </c>
      <c r="E7" s="3" t="s">
        <v>231</v>
      </c>
    </row>
    <row r="8" spans="1:11" x14ac:dyDescent="0.25">
      <c r="A8" s="30" t="s">
        <v>49</v>
      </c>
      <c r="B8" s="30"/>
      <c r="C8" s="34"/>
      <c r="D8" s="36">
        <v>500</v>
      </c>
      <c r="E8" s="3"/>
    </row>
    <row r="9" spans="1:11" x14ac:dyDescent="0.25">
      <c r="A9" s="38" t="s">
        <v>51</v>
      </c>
      <c r="B9" s="30"/>
      <c r="C9" s="34"/>
      <c r="D9" s="40">
        <f>SUM(D4:D8)</f>
        <v>5109</v>
      </c>
      <c r="E9" s="3"/>
    </row>
    <row r="11" spans="1:11" x14ac:dyDescent="0.25">
      <c r="A11" s="227" t="s">
        <v>49</v>
      </c>
      <c r="B11" s="228"/>
      <c r="C11" s="228"/>
      <c r="D11" s="228"/>
      <c r="E11" s="229"/>
    </row>
    <row r="12" spans="1:11" x14ac:dyDescent="0.25">
      <c r="A12" s="16" t="s">
        <v>52</v>
      </c>
      <c r="B12" s="16" t="s">
        <v>53</v>
      </c>
      <c r="C12" s="16" t="s">
        <v>54</v>
      </c>
      <c r="D12" s="16" t="s">
        <v>55</v>
      </c>
      <c r="E12" s="16" t="s">
        <v>36</v>
      </c>
    </row>
    <row r="13" spans="1:11" x14ac:dyDescent="0.25">
      <c r="A13" s="3" t="s">
        <v>232</v>
      </c>
      <c r="B13" s="3">
        <v>160</v>
      </c>
      <c r="C13" s="3">
        <v>1</v>
      </c>
      <c r="D13" s="3">
        <f>B13*C13</f>
        <v>160</v>
      </c>
      <c r="E13" s="3"/>
    </row>
    <row r="14" spans="1:11" x14ac:dyDescent="0.25">
      <c r="A14" s="3" t="s">
        <v>57</v>
      </c>
      <c r="B14" s="3">
        <v>340</v>
      </c>
      <c r="C14" s="3">
        <v>1</v>
      </c>
      <c r="D14" s="3">
        <f>B14*C14</f>
        <v>340</v>
      </c>
      <c r="E14" s="3"/>
    </row>
    <row r="15" spans="1:11" x14ac:dyDescent="0.25">
      <c r="A15" s="16" t="s">
        <v>35</v>
      </c>
      <c r="B15" s="3"/>
      <c r="C15" s="3"/>
      <c r="D15" s="16">
        <f>SUM(D13:D14)</f>
        <v>500</v>
      </c>
      <c r="E15" s="3"/>
    </row>
  </sheetData>
  <mergeCells count="3">
    <mergeCell ref="A1:E1"/>
    <mergeCell ref="A2:E2"/>
    <mergeCell ref="A11:E11"/>
  </mergeCells>
  <pageMargins left="0.7" right="0.7" top="0.75" bottom="0.75" header="0.3" footer="0.3"/>
  <pageSetup paperSize="9"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84E6F-E78A-4574-8030-B6A2AD71B3F0}">
  <sheetPr>
    <pageSetUpPr fitToPage="1"/>
  </sheetPr>
  <dimension ref="A1:K30"/>
  <sheetViews>
    <sheetView zoomScaleNormal="100" workbookViewId="0">
      <selection activeCell="I5" sqref="I5"/>
    </sheetView>
    <sheetView workbookViewId="1">
      <selection sqref="A1:E1"/>
    </sheetView>
  </sheetViews>
  <sheetFormatPr defaultColWidth="8.85546875" defaultRowHeight="15" x14ac:dyDescent="0.25"/>
  <cols>
    <col min="1" max="1" width="30.7109375" customWidth="1"/>
    <col min="2" max="3" width="10.7109375" customWidth="1"/>
    <col min="4" max="4" width="15.7109375" customWidth="1"/>
    <col min="5" max="5" width="30.7109375" customWidth="1"/>
    <col min="6" max="6" width="15.7109375" customWidth="1"/>
    <col min="7" max="11" width="10.7109375" customWidth="1"/>
  </cols>
  <sheetData>
    <row r="1" spans="1:11" ht="20.100000000000001" customHeight="1" x14ac:dyDescent="0.25">
      <c r="A1" s="225" t="s">
        <v>0</v>
      </c>
      <c r="B1" s="225"/>
      <c r="C1" s="225"/>
      <c r="D1" s="225"/>
      <c r="E1" s="225"/>
      <c r="F1" s="45"/>
      <c r="G1" s="46"/>
      <c r="H1" s="37"/>
      <c r="I1" s="37"/>
      <c r="J1" s="37"/>
      <c r="K1" s="37"/>
    </row>
    <row r="2" spans="1:11" ht="20.100000000000001" customHeight="1" x14ac:dyDescent="0.25">
      <c r="A2" s="225" t="str" cm="1">
        <f t="array" aca="1" ref="A2" ca="1">RIGHT(CELL("filename",D2),LEN(CELL("filename",D2))-FIND("]",CELL("filename",D2)))&amp;" for GeT-HTML Project"</f>
        <v>Budget (Option 3) for GeT-HTML Project</v>
      </c>
      <c r="B2" s="225"/>
      <c r="C2" s="225"/>
      <c r="D2" s="225"/>
      <c r="E2" s="225"/>
      <c r="F2" s="45" t="s">
        <v>2</v>
      </c>
      <c r="G2" s="47" t="s">
        <v>233</v>
      </c>
      <c r="H2" s="37"/>
      <c r="I2" s="37"/>
      <c r="J2" s="37"/>
      <c r="K2" s="37"/>
    </row>
    <row r="3" spans="1:11" ht="15" customHeight="1" x14ac:dyDescent="0.25">
      <c r="A3" s="38"/>
      <c r="B3" s="38" t="s">
        <v>33</v>
      </c>
      <c r="C3" s="39" t="s">
        <v>34</v>
      </c>
      <c r="D3" s="16" t="s">
        <v>35</v>
      </c>
      <c r="E3" s="16" t="s">
        <v>36</v>
      </c>
      <c r="F3" s="31" t="s">
        <v>37</v>
      </c>
      <c r="G3" s="137">
        <v>100000</v>
      </c>
    </row>
    <row r="4" spans="1:11" x14ac:dyDescent="0.25">
      <c r="A4" s="33" t="s">
        <v>15</v>
      </c>
      <c r="B4" s="30">
        <v>10</v>
      </c>
      <c r="C4" s="35">
        <v>43</v>
      </c>
      <c r="D4" s="36">
        <f>B4*C4</f>
        <v>430</v>
      </c>
      <c r="E4" s="3" t="s">
        <v>38</v>
      </c>
    </row>
    <row r="5" spans="1:11" x14ac:dyDescent="0.25">
      <c r="A5" s="33" t="s">
        <v>18</v>
      </c>
      <c r="B5" s="30">
        <v>10</v>
      </c>
      <c r="C5" s="35">
        <v>63</v>
      </c>
      <c r="D5" s="36">
        <f>B5*C5</f>
        <v>630</v>
      </c>
      <c r="E5" s="3" t="s">
        <v>39</v>
      </c>
    </row>
    <row r="6" spans="1:11" x14ac:dyDescent="0.25">
      <c r="A6" s="33" t="s">
        <v>21</v>
      </c>
      <c r="B6" s="30">
        <v>15</v>
      </c>
      <c r="C6" s="35">
        <v>45</v>
      </c>
      <c r="D6" s="36">
        <f>B6*C6</f>
        <v>675</v>
      </c>
      <c r="E6" s="3" t="s">
        <v>40</v>
      </c>
    </row>
    <row r="7" spans="1:11" x14ac:dyDescent="0.25">
      <c r="A7" s="33" t="s">
        <v>25</v>
      </c>
      <c r="B7" s="30">
        <v>60</v>
      </c>
      <c r="C7" s="35">
        <v>37</v>
      </c>
      <c r="D7" s="36">
        <f t="shared" ref="D7:D11" si="0">B7*C7</f>
        <v>2220</v>
      </c>
      <c r="E7" s="3" t="s">
        <v>41</v>
      </c>
    </row>
    <row r="8" spans="1:11" x14ac:dyDescent="0.25">
      <c r="A8" s="33" t="s">
        <v>28</v>
      </c>
      <c r="B8" s="30">
        <v>12</v>
      </c>
      <c r="C8" s="35">
        <v>55</v>
      </c>
      <c r="D8" s="36">
        <f t="shared" si="0"/>
        <v>660</v>
      </c>
      <c r="E8" s="3"/>
    </row>
    <row r="9" spans="1:11" x14ac:dyDescent="0.25">
      <c r="A9" s="33" t="s">
        <v>29</v>
      </c>
      <c r="B9" s="30">
        <f>26*10</f>
        <v>260</v>
      </c>
      <c r="C9" s="35">
        <v>73</v>
      </c>
      <c r="D9" s="36">
        <f t="shared" si="0"/>
        <v>18980</v>
      </c>
      <c r="E9" s="3" t="s">
        <v>38</v>
      </c>
    </row>
    <row r="10" spans="1:11" x14ac:dyDescent="0.25">
      <c r="A10" s="33" t="s">
        <v>30</v>
      </c>
      <c r="B10" s="30">
        <v>800</v>
      </c>
      <c r="C10" s="35">
        <v>30</v>
      </c>
      <c r="D10" s="36">
        <f t="shared" si="0"/>
        <v>24000</v>
      </c>
      <c r="E10" s="3" t="s">
        <v>234</v>
      </c>
    </row>
    <row r="11" spans="1:11" x14ac:dyDescent="0.25">
      <c r="A11" s="30" t="s">
        <v>235</v>
      </c>
      <c r="B11" s="30">
        <v>900</v>
      </c>
      <c r="C11" s="35">
        <v>45</v>
      </c>
      <c r="D11" s="36">
        <f t="shared" si="0"/>
        <v>40500</v>
      </c>
      <c r="E11" s="3" t="s">
        <v>236</v>
      </c>
    </row>
    <row r="12" spans="1:11" x14ac:dyDescent="0.25">
      <c r="A12" s="30" t="s">
        <v>47</v>
      </c>
      <c r="B12" s="30">
        <f>14*10</f>
        <v>140</v>
      </c>
      <c r="C12" s="35">
        <v>37</v>
      </c>
      <c r="D12" s="36">
        <f>B12*C12</f>
        <v>5180</v>
      </c>
      <c r="E12" s="3" t="s">
        <v>237</v>
      </c>
    </row>
    <row r="13" spans="1:11" x14ac:dyDescent="0.25">
      <c r="A13" s="30" t="s">
        <v>49</v>
      </c>
      <c r="B13" s="30"/>
      <c r="C13" s="34"/>
      <c r="D13" s="36">
        <f>D21</f>
        <v>2068</v>
      </c>
      <c r="E13" s="3"/>
    </row>
    <row r="14" spans="1:11" x14ac:dyDescent="0.25">
      <c r="A14" s="30" t="s">
        <v>50</v>
      </c>
      <c r="B14" s="30"/>
      <c r="C14" s="34"/>
      <c r="D14" s="36">
        <f>D30</f>
        <v>10710</v>
      </c>
      <c r="E14" s="3"/>
      <c r="I14" s="136"/>
    </row>
    <row r="15" spans="1:11" x14ac:dyDescent="0.25">
      <c r="A15" s="38" t="s">
        <v>51</v>
      </c>
      <c r="B15" s="30"/>
      <c r="C15" s="34"/>
      <c r="D15" s="40">
        <f>SUM(D4:D14)</f>
        <v>106053</v>
      </c>
      <c r="E15" s="3"/>
    </row>
    <row r="16" spans="1:11" x14ac:dyDescent="0.25">
      <c r="D16" s="126"/>
    </row>
    <row r="17" spans="1:5" x14ac:dyDescent="0.25">
      <c r="A17" s="227" t="s">
        <v>49</v>
      </c>
      <c r="B17" s="228"/>
      <c r="C17" s="228"/>
      <c r="D17" s="228"/>
      <c r="E17" s="229"/>
    </row>
    <row r="18" spans="1:5" x14ac:dyDescent="0.25">
      <c r="A18" s="16" t="s">
        <v>52</v>
      </c>
      <c r="B18" s="16" t="s">
        <v>53</v>
      </c>
      <c r="C18" s="16" t="s">
        <v>54</v>
      </c>
      <c r="D18" s="16" t="s">
        <v>55</v>
      </c>
      <c r="E18" s="16" t="s">
        <v>36</v>
      </c>
    </row>
    <row r="19" spans="1:5" x14ac:dyDescent="0.25">
      <c r="A19" s="3" t="s">
        <v>56</v>
      </c>
      <c r="B19" s="3">
        <v>708</v>
      </c>
      <c r="C19" s="3">
        <v>1</v>
      </c>
      <c r="D19" s="3">
        <f>B19*C19</f>
        <v>708</v>
      </c>
      <c r="E19" s="3"/>
    </row>
    <row r="20" spans="1:5" x14ac:dyDescent="0.25">
      <c r="A20" s="3" t="s">
        <v>57</v>
      </c>
      <c r="B20" s="3">
        <v>340</v>
      </c>
      <c r="C20" s="3">
        <v>4</v>
      </c>
      <c r="D20" s="3">
        <f>B20*C20</f>
        <v>1360</v>
      </c>
      <c r="E20" s="3"/>
    </row>
    <row r="21" spans="1:5" x14ac:dyDescent="0.25">
      <c r="A21" s="16" t="s">
        <v>35</v>
      </c>
      <c r="B21" s="3"/>
      <c r="C21" s="3"/>
      <c r="D21" s="16">
        <f>SUM(D19:D20)</f>
        <v>2068</v>
      </c>
      <c r="E21" s="3"/>
    </row>
    <row r="23" spans="1:5" x14ac:dyDescent="0.25">
      <c r="A23" s="227" t="s">
        <v>50</v>
      </c>
      <c r="B23" s="228"/>
      <c r="C23" s="228"/>
      <c r="D23" s="228"/>
      <c r="E23" s="229"/>
    </row>
    <row r="24" spans="1:5" x14ac:dyDescent="0.25">
      <c r="A24" s="16" t="s">
        <v>52</v>
      </c>
      <c r="B24" s="16" t="s">
        <v>53</v>
      </c>
      <c r="C24" s="16" t="s">
        <v>54</v>
      </c>
      <c r="D24" s="16" t="s">
        <v>55</v>
      </c>
      <c r="E24" s="16" t="s">
        <v>36</v>
      </c>
    </row>
    <row r="25" spans="1:5" x14ac:dyDescent="0.25">
      <c r="A25" s="3" t="s">
        <v>58</v>
      </c>
      <c r="B25" s="3">
        <v>800</v>
      </c>
      <c r="C25" s="3">
        <v>6</v>
      </c>
      <c r="D25" s="3">
        <f t="shared" ref="D25" si="1">B25*C25</f>
        <v>4800</v>
      </c>
      <c r="E25" s="3" t="s">
        <v>59</v>
      </c>
    </row>
    <row r="26" spans="1:5" x14ac:dyDescent="0.25">
      <c r="A26" s="3" t="s">
        <v>60</v>
      </c>
      <c r="B26" s="3">
        <v>230</v>
      </c>
      <c r="C26" s="3">
        <v>1</v>
      </c>
      <c r="D26" s="3">
        <f>B26*C26</f>
        <v>230</v>
      </c>
      <c r="E26" s="3"/>
    </row>
    <row r="27" spans="1:5" x14ac:dyDescent="0.25">
      <c r="A27" s="3" t="s">
        <v>61</v>
      </c>
      <c r="B27" s="3">
        <v>280</v>
      </c>
      <c r="C27" s="3">
        <v>1</v>
      </c>
      <c r="D27" s="3">
        <f>B27*C27</f>
        <v>280</v>
      </c>
      <c r="E27" s="3"/>
    </row>
    <row r="28" spans="1:5" x14ac:dyDescent="0.25">
      <c r="A28" s="3" t="s">
        <v>62</v>
      </c>
      <c r="B28" s="3">
        <v>500</v>
      </c>
      <c r="C28" s="3">
        <v>3</v>
      </c>
      <c r="D28" s="3">
        <f t="shared" ref="D28:D29" si="2">B28*C28</f>
        <v>1500</v>
      </c>
      <c r="E28" s="3"/>
    </row>
    <row r="29" spans="1:5" ht="15" customHeight="1" x14ac:dyDescent="0.25">
      <c r="A29" s="3" t="s">
        <v>63</v>
      </c>
      <c r="B29" s="3">
        <v>1300</v>
      </c>
      <c r="C29" s="3">
        <v>3</v>
      </c>
      <c r="D29" s="3">
        <f t="shared" si="2"/>
        <v>3900</v>
      </c>
      <c r="E29" s="3"/>
    </row>
    <row r="30" spans="1:5" x14ac:dyDescent="0.25">
      <c r="A30" s="16" t="s">
        <v>35</v>
      </c>
      <c r="B30" s="3"/>
      <c r="C30" s="3"/>
      <c r="D30" s="16">
        <f>SUM(D25:D29)</f>
        <v>10710</v>
      </c>
      <c r="E30" s="3"/>
    </row>
  </sheetData>
  <mergeCells count="4">
    <mergeCell ref="A1:E1"/>
    <mergeCell ref="A2:E2"/>
    <mergeCell ref="A17:E17"/>
    <mergeCell ref="A23:E23"/>
  </mergeCells>
  <pageMargins left="0.7" right="0.7" top="0.75" bottom="0.75" header="0.3" footer="0.3"/>
  <pageSetup paperSize="9" fitToHeight="0" orientation="landscape"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4D643-672C-4C5C-B1FA-CCAB4905C634}">
  <dimension ref="A4:BD33"/>
  <sheetViews>
    <sheetView showGridLines="0" zoomScale="55" zoomScaleNormal="55" workbookViewId="0">
      <selection activeCell="D25" sqref="D25"/>
    </sheetView>
    <sheetView workbookViewId="1"/>
  </sheetViews>
  <sheetFormatPr defaultColWidth="9.140625" defaultRowHeight="15" x14ac:dyDescent="0.25"/>
  <cols>
    <col min="1" max="1" width="4.7109375" style="54" customWidth="1"/>
    <col min="2" max="2" width="26.85546875" style="54" customWidth="1"/>
    <col min="3" max="3" width="33.42578125" style="54" customWidth="1"/>
    <col min="4" max="4" width="10.85546875" style="54" customWidth="1"/>
    <col min="5" max="5" width="15" style="54" customWidth="1"/>
    <col min="6" max="7" width="9.140625" style="54" bestFit="1"/>
    <col min="8" max="56" width="6.7109375" style="54" customWidth="1"/>
    <col min="57" max="16384" width="9.140625" style="54"/>
  </cols>
  <sheetData>
    <row r="4" spans="1:56" ht="33" customHeight="1" x14ac:dyDescent="0.25">
      <c r="A4" s="51" t="s">
        <v>109</v>
      </c>
      <c r="B4" s="52" t="s">
        <v>110</v>
      </c>
      <c r="C4" s="53"/>
      <c r="D4" s="53"/>
      <c r="E4" s="53"/>
      <c r="F4" s="53"/>
      <c r="G4" s="53"/>
    </row>
    <row r="5" spans="1:56" ht="21.75" customHeight="1" x14ac:dyDescent="0.25">
      <c r="A5" s="51"/>
      <c r="B5" s="52"/>
      <c r="C5" s="53"/>
      <c r="D5" s="53"/>
      <c r="E5" s="53"/>
      <c r="F5" s="53"/>
      <c r="G5" s="53"/>
    </row>
    <row r="6" spans="1:56" ht="18.75" thickBot="1" x14ac:dyDescent="0.3">
      <c r="A6" s="55" t="s">
        <v>111</v>
      </c>
      <c r="B6" s="56" t="s">
        <v>0</v>
      </c>
      <c r="C6" s="53"/>
      <c r="D6" s="53"/>
      <c r="E6" s="53"/>
      <c r="F6" s="53"/>
      <c r="G6" s="53"/>
    </row>
    <row r="7" spans="1:56" ht="18.75" customHeight="1" thickBot="1" x14ac:dyDescent="0.3">
      <c r="A7" s="55" t="s">
        <v>112</v>
      </c>
      <c r="B7" s="56"/>
      <c r="C7" s="233" t="s">
        <v>113</v>
      </c>
      <c r="D7" s="234"/>
      <c r="E7" s="235">
        <v>44711</v>
      </c>
      <c r="F7" s="236"/>
      <c r="G7" s="53"/>
    </row>
    <row r="8" spans="1:56" ht="20.25" customHeight="1" thickBot="1" x14ac:dyDescent="0.3">
      <c r="A8" s="51" t="s">
        <v>114</v>
      </c>
      <c r="B8" s="53"/>
      <c r="C8" s="233" t="s">
        <v>115</v>
      </c>
      <c r="D8" s="234"/>
      <c r="E8" s="88">
        <v>1</v>
      </c>
      <c r="F8" s="53"/>
      <c r="G8" s="53"/>
      <c r="H8" s="237">
        <f>H9</f>
        <v>44711</v>
      </c>
      <c r="I8" s="238"/>
      <c r="J8" s="238"/>
      <c r="K8" s="238"/>
      <c r="L8" s="238"/>
      <c r="M8" s="238"/>
      <c r="N8" s="238"/>
      <c r="O8" s="237">
        <f>O9</f>
        <v>44718</v>
      </c>
      <c r="P8" s="238"/>
      <c r="Q8" s="238"/>
      <c r="R8" s="238"/>
      <c r="S8" s="238"/>
      <c r="T8" s="238"/>
      <c r="U8" s="238"/>
      <c r="V8" s="237">
        <f>V9</f>
        <v>44725</v>
      </c>
      <c r="W8" s="238"/>
      <c r="X8" s="238"/>
      <c r="Y8" s="238"/>
      <c r="Z8" s="238"/>
      <c r="AA8" s="238"/>
      <c r="AB8" s="238"/>
      <c r="AC8" s="230">
        <f>AC9</f>
        <v>44732</v>
      </c>
      <c r="AD8" s="231"/>
      <c r="AE8" s="231"/>
      <c r="AF8" s="231"/>
      <c r="AG8" s="231"/>
      <c r="AH8" s="231"/>
      <c r="AI8" s="231"/>
      <c r="AJ8" s="230">
        <f>AJ9</f>
        <v>44739</v>
      </c>
      <c r="AK8" s="231"/>
      <c r="AL8" s="231"/>
      <c r="AM8" s="231"/>
      <c r="AN8" s="231"/>
      <c r="AO8" s="231"/>
      <c r="AP8" s="231"/>
      <c r="AQ8" s="230">
        <f>AQ9</f>
        <v>44746</v>
      </c>
      <c r="AR8" s="231"/>
      <c r="AS8" s="231"/>
      <c r="AT8" s="231"/>
      <c r="AU8" s="231"/>
      <c r="AV8" s="231"/>
      <c r="AW8" s="231"/>
      <c r="AX8" s="230">
        <f>AX9</f>
        <v>44753</v>
      </c>
      <c r="AY8" s="231"/>
      <c r="AZ8" s="231"/>
      <c r="BA8" s="231"/>
      <c r="BB8" s="231"/>
      <c r="BC8" s="231"/>
      <c r="BD8" s="232"/>
    </row>
    <row r="9" spans="1:56" ht="16.5" customHeight="1" thickBot="1" x14ac:dyDescent="0.3">
      <c r="A9" s="51" t="s">
        <v>116</v>
      </c>
      <c r="B9" s="53"/>
      <c r="C9" s="53"/>
      <c r="D9" s="53"/>
      <c r="E9" s="53"/>
      <c r="F9" s="53"/>
      <c r="G9" s="53"/>
      <c r="H9" s="91" cm="1">
        <f t="array" ref="H9">$E$7+(display_week-1)*7</f>
        <v>44711</v>
      </c>
      <c r="I9" s="92">
        <f t="shared" ref="I9:BD9" si="0">H9+1</f>
        <v>44712</v>
      </c>
      <c r="J9" s="92">
        <f t="shared" si="0"/>
        <v>44713</v>
      </c>
      <c r="K9" s="92">
        <f t="shared" si="0"/>
        <v>44714</v>
      </c>
      <c r="L9" s="92">
        <f t="shared" si="0"/>
        <v>44715</v>
      </c>
      <c r="M9" s="92">
        <f t="shared" si="0"/>
        <v>44716</v>
      </c>
      <c r="N9" s="92">
        <f t="shared" si="0"/>
        <v>44717</v>
      </c>
      <c r="O9" s="91">
        <f t="shared" si="0"/>
        <v>44718</v>
      </c>
      <c r="P9" s="92">
        <f t="shared" si="0"/>
        <v>44719</v>
      </c>
      <c r="Q9" s="92">
        <f t="shared" si="0"/>
        <v>44720</v>
      </c>
      <c r="R9" s="92">
        <f t="shared" si="0"/>
        <v>44721</v>
      </c>
      <c r="S9" s="92">
        <f t="shared" si="0"/>
        <v>44722</v>
      </c>
      <c r="T9" s="92">
        <f t="shared" si="0"/>
        <v>44723</v>
      </c>
      <c r="U9" s="92">
        <f t="shared" si="0"/>
        <v>44724</v>
      </c>
      <c r="V9" s="91">
        <f t="shared" si="0"/>
        <v>44725</v>
      </c>
      <c r="W9" s="92">
        <f t="shared" si="0"/>
        <v>44726</v>
      </c>
      <c r="X9" s="92">
        <f t="shared" si="0"/>
        <v>44727</v>
      </c>
      <c r="Y9" s="92">
        <f t="shared" si="0"/>
        <v>44728</v>
      </c>
      <c r="Z9" s="92">
        <f t="shared" si="0"/>
        <v>44729</v>
      </c>
      <c r="AA9" s="92">
        <f t="shared" si="0"/>
        <v>44730</v>
      </c>
      <c r="AB9" s="92">
        <f t="shared" si="0"/>
        <v>44731</v>
      </c>
      <c r="AC9" s="91">
        <f t="shared" si="0"/>
        <v>44732</v>
      </c>
      <c r="AD9" s="92">
        <f t="shared" si="0"/>
        <v>44733</v>
      </c>
      <c r="AE9" s="92">
        <f t="shared" si="0"/>
        <v>44734</v>
      </c>
      <c r="AF9" s="92">
        <f t="shared" si="0"/>
        <v>44735</v>
      </c>
      <c r="AG9" s="92">
        <f t="shared" si="0"/>
        <v>44736</v>
      </c>
      <c r="AH9" s="92">
        <f t="shared" si="0"/>
        <v>44737</v>
      </c>
      <c r="AI9" s="92">
        <f t="shared" si="0"/>
        <v>44738</v>
      </c>
      <c r="AJ9" s="91">
        <f t="shared" si="0"/>
        <v>44739</v>
      </c>
      <c r="AK9" s="92">
        <f t="shared" si="0"/>
        <v>44740</v>
      </c>
      <c r="AL9" s="92">
        <f t="shared" si="0"/>
        <v>44741</v>
      </c>
      <c r="AM9" s="92">
        <f t="shared" si="0"/>
        <v>44742</v>
      </c>
      <c r="AN9" s="92">
        <f t="shared" si="0"/>
        <v>44743</v>
      </c>
      <c r="AO9" s="92">
        <f t="shared" si="0"/>
        <v>44744</v>
      </c>
      <c r="AP9" s="92">
        <f t="shared" si="0"/>
        <v>44745</v>
      </c>
      <c r="AQ9" s="91">
        <f t="shared" si="0"/>
        <v>44746</v>
      </c>
      <c r="AR9" s="92">
        <f t="shared" si="0"/>
        <v>44747</v>
      </c>
      <c r="AS9" s="92">
        <f t="shared" si="0"/>
        <v>44748</v>
      </c>
      <c r="AT9" s="92">
        <f t="shared" si="0"/>
        <v>44749</v>
      </c>
      <c r="AU9" s="92">
        <f t="shared" si="0"/>
        <v>44750</v>
      </c>
      <c r="AV9" s="92">
        <f t="shared" si="0"/>
        <v>44751</v>
      </c>
      <c r="AW9" s="92">
        <f t="shared" si="0"/>
        <v>44752</v>
      </c>
      <c r="AX9" s="91">
        <f t="shared" si="0"/>
        <v>44753</v>
      </c>
      <c r="AY9" s="92">
        <f t="shared" si="0"/>
        <v>44754</v>
      </c>
      <c r="AZ9" s="92">
        <f t="shared" si="0"/>
        <v>44755</v>
      </c>
      <c r="BA9" s="92">
        <f t="shared" si="0"/>
        <v>44756</v>
      </c>
      <c r="BB9" s="92">
        <f t="shared" si="0"/>
        <v>44757</v>
      </c>
      <c r="BC9" s="92">
        <f t="shared" si="0"/>
        <v>44758</v>
      </c>
      <c r="BD9" s="93">
        <f t="shared" si="0"/>
        <v>44759</v>
      </c>
    </row>
    <row r="10" spans="1:56" ht="32.25" customHeight="1" thickBot="1" x14ac:dyDescent="0.3">
      <c r="A10" s="51" t="s">
        <v>117</v>
      </c>
      <c r="B10" s="70" t="s">
        <v>118</v>
      </c>
      <c r="C10" s="71" t="s">
        <v>119</v>
      </c>
      <c r="D10" s="72" t="s">
        <v>120</v>
      </c>
      <c r="E10" s="73" t="s">
        <v>121</v>
      </c>
      <c r="F10" s="73" t="s">
        <v>122</v>
      </c>
      <c r="G10" s="72"/>
      <c r="H10" s="89" t="str">
        <f t="shared" ref="H10:AM10" si="1">LEFT(TEXT(H9,"ddd"),1)</f>
        <v>M</v>
      </c>
      <c r="I10" s="90" t="str">
        <f t="shared" si="1"/>
        <v>T</v>
      </c>
      <c r="J10" s="90" t="str">
        <f t="shared" si="1"/>
        <v>W</v>
      </c>
      <c r="K10" s="90" t="str">
        <f t="shared" si="1"/>
        <v>T</v>
      </c>
      <c r="L10" s="90" t="str">
        <f t="shared" si="1"/>
        <v>F</v>
      </c>
      <c r="M10" s="90" t="str">
        <f t="shared" si="1"/>
        <v>S</v>
      </c>
      <c r="N10" s="90" t="str">
        <f t="shared" si="1"/>
        <v>S</v>
      </c>
      <c r="O10" s="90" t="str">
        <f t="shared" si="1"/>
        <v>M</v>
      </c>
      <c r="P10" s="90" t="str">
        <f t="shared" si="1"/>
        <v>T</v>
      </c>
      <c r="Q10" s="90" t="str">
        <f t="shared" si="1"/>
        <v>W</v>
      </c>
      <c r="R10" s="90" t="str">
        <f t="shared" si="1"/>
        <v>T</v>
      </c>
      <c r="S10" s="90" t="str">
        <f t="shared" si="1"/>
        <v>F</v>
      </c>
      <c r="T10" s="90" t="str">
        <f t="shared" si="1"/>
        <v>S</v>
      </c>
      <c r="U10" s="90" t="str">
        <f t="shared" si="1"/>
        <v>S</v>
      </c>
      <c r="V10" s="90" t="str">
        <f t="shared" si="1"/>
        <v>M</v>
      </c>
      <c r="W10" s="90" t="str">
        <f t="shared" si="1"/>
        <v>T</v>
      </c>
      <c r="X10" s="90" t="str">
        <f t="shared" si="1"/>
        <v>W</v>
      </c>
      <c r="Y10" s="90" t="str">
        <f t="shared" si="1"/>
        <v>T</v>
      </c>
      <c r="Z10" s="90" t="str">
        <f t="shared" si="1"/>
        <v>F</v>
      </c>
      <c r="AA10" s="90" t="str">
        <f t="shared" si="1"/>
        <v>S</v>
      </c>
      <c r="AB10" s="90" t="str">
        <f t="shared" si="1"/>
        <v>S</v>
      </c>
      <c r="AC10" s="90" t="str">
        <f t="shared" si="1"/>
        <v>M</v>
      </c>
      <c r="AD10" s="90" t="str">
        <f t="shared" si="1"/>
        <v>T</v>
      </c>
      <c r="AE10" s="90" t="str">
        <f t="shared" si="1"/>
        <v>W</v>
      </c>
      <c r="AF10" s="90" t="str">
        <f t="shared" si="1"/>
        <v>T</v>
      </c>
      <c r="AG10" s="90" t="str">
        <f t="shared" si="1"/>
        <v>F</v>
      </c>
      <c r="AH10" s="90" t="str">
        <f t="shared" si="1"/>
        <v>S</v>
      </c>
      <c r="AI10" s="90" t="str">
        <f t="shared" si="1"/>
        <v>S</v>
      </c>
      <c r="AJ10" s="90" t="str">
        <f t="shared" si="1"/>
        <v>M</v>
      </c>
      <c r="AK10" s="90" t="str">
        <f t="shared" si="1"/>
        <v>T</v>
      </c>
      <c r="AL10" s="90" t="str">
        <f t="shared" si="1"/>
        <v>W</v>
      </c>
      <c r="AM10" s="90" t="str">
        <f t="shared" si="1"/>
        <v>T</v>
      </c>
      <c r="AN10" s="90" t="str">
        <f t="shared" ref="AN10:BD10" si="2">LEFT(TEXT(AN9,"ddd"),1)</f>
        <v>F</v>
      </c>
      <c r="AO10" s="90" t="str">
        <f t="shared" si="2"/>
        <v>S</v>
      </c>
      <c r="AP10" s="90" t="str">
        <f t="shared" si="2"/>
        <v>S</v>
      </c>
      <c r="AQ10" s="90" t="str">
        <f t="shared" si="2"/>
        <v>M</v>
      </c>
      <c r="AR10" s="90" t="str">
        <f t="shared" si="2"/>
        <v>T</v>
      </c>
      <c r="AS10" s="90" t="str">
        <f t="shared" si="2"/>
        <v>W</v>
      </c>
      <c r="AT10" s="90" t="str">
        <f t="shared" si="2"/>
        <v>T</v>
      </c>
      <c r="AU10" s="90" t="str">
        <f t="shared" si="2"/>
        <v>F</v>
      </c>
      <c r="AV10" s="90" t="str">
        <f t="shared" si="2"/>
        <v>S</v>
      </c>
      <c r="AW10" s="90" t="str">
        <f t="shared" si="2"/>
        <v>S</v>
      </c>
      <c r="AX10" s="90" t="str">
        <f t="shared" si="2"/>
        <v>M</v>
      </c>
      <c r="AY10" s="90" t="str">
        <f t="shared" si="2"/>
        <v>T</v>
      </c>
      <c r="AZ10" s="90" t="str">
        <f t="shared" si="2"/>
        <v>W</v>
      </c>
      <c r="BA10" s="90" t="str">
        <f t="shared" si="2"/>
        <v>T</v>
      </c>
      <c r="BB10" s="90" t="str">
        <f t="shared" si="2"/>
        <v>F</v>
      </c>
      <c r="BC10" s="90" t="str">
        <f t="shared" si="2"/>
        <v>S</v>
      </c>
      <c r="BD10" s="94" t="str">
        <f t="shared" si="2"/>
        <v>S</v>
      </c>
    </row>
    <row r="11" spans="1:56" ht="27.75" customHeight="1" thickTop="1" thickBot="1" x14ac:dyDescent="0.3">
      <c r="A11" s="51" t="s">
        <v>123</v>
      </c>
      <c r="B11" s="95" t="s">
        <v>124</v>
      </c>
      <c r="C11" s="57"/>
      <c r="D11" s="57"/>
      <c r="E11" s="57"/>
      <c r="F11" s="57"/>
      <c r="G11" s="58"/>
      <c r="BD11" s="74"/>
    </row>
    <row r="12" spans="1:56" ht="19.5" customHeight="1" thickTop="1" thickBot="1" x14ac:dyDescent="0.3">
      <c r="A12" s="51" t="s">
        <v>125</v>
      </c>
      <c r="B12" s="75" t="s">
        <v>126</v>
      </c>
      <c r="C12" s="82" t="s">
        <v>127</v>
      </c>
      <c r="D12" s="59">
        <v>1</v>
      </c>
      <c r="E12" s="60">
        <f>P9</f>
        <v>44719</v>
      </c>
      <c r="F12" s="60">
        <f>S9</f>
        <v>44722</v>
      </c>
      <c r="G12" s="58"/>
      <c r="BD12" s="74"/>
    </row>
    <row r="13" spans="1:56" ht="32.25" customHeight="1" thickTop="1" thickBot="1" x14ac:dyDescent="0.3">
      <c r="A13" s="53"/>
      <c r="B13" s="75" t="s">
        <v>128</v>
      </c>
      <c r="C13" s="83" t="s">
        <v>129</v>
      </c>
      <c r="D13" s="59">
        <v>0.6</v>
      </c>
      <c r="E13" s="60">
        <v>44711</v>
      </c>
      <c r="F13" s="60">
        <v>44731</v>
      </c>
      <c r="G13" s="58"/>
      <c r="BD13" s="74"/>
    </row>
    <row r="14" spans="1:56" ht="16.5" thickTop="1" thickBot="1" x14ac:dyDescent="0.3">
      <c r="A14" s="53"/>
      <c r="B14" s="75" t="s">
        <v>130</v>
      </c>
      <c r="C14" s="82" t="s">
        <v>127</v>
      </c>
      <c r="D14" s="59">
        <v>1</v>
      </c>
      <c r="E14" s="60">
        <f>V9</f>
        <v>44725</v>
      </c>
      <c r="F14" s="60">
        <f>Z9</f>
        <v>44729</v>
      </c>
      <c r="G14" s="58"/>
      <c r="BD14" s="74"/>
    </row>
    <row r="15" spans="1:56" ht="16.5" thickTop="1" thickBot="1" x14ac:dyDescent="0.3">
      <c r="A15" s="53"/>
      <c r="B15" s="75" t="s">
        <v>131</v>
      </c>
      <c r="C15" s="82" t="s">
        <v>132</v>
      </c>
      <c r="D15" s="59">
        <v>0.5</v>
      </c>
      <c r="E15" s="60">
        <f>P9</f>
        <v>44719</v>
      </c>
      <c r="F15" s="60">
        <f>Z9</f>
        <v>44729</v>
      </c>
      <c r="G15" s="58"/>
      <c r="BD15" s="74"/>
    </row>
    <row r="16" spans="1:56" ht="15" customHeight="1" thickTop="1" thickBot="1" x14ac:dyDescent="0.3">
      <c r="A16" s="53"/>
      <c r="B16" s="75" t="s">
        <v>133</v>
      </c>
      <c r="C16" s="82" t="s">
        <v>132</v>
      </c>
      <c r="D16" s="59">
        <v>0.5</v>
      </c>
      <c r="E16" s="60">
        <f>V9</f>
        <v>44725</v>
      </c>
      <c r="F16" s="60">
        <f>Z9</f>
        <v>44729</v>
      </c>
      <c r="G16" s="58"/>
      <c r="BD16" s="74"/>
    </row>
    <row r="17" spans="1:56" ht="15" customHeight="1" thickTop="1" thickBot="1" x14ac:dyDescent="0.3">
      <c r="A17" s="53"/>
      <c r="B17" s="75" t="s">
        <v>134</v>
      </c>
      <c r="C17" s="82" t="s">
        <v>135</v>
      </c>
      <c r="D17" s="59">
        <v>0</v>
      </c>
      <c r="E17" s="60">
        <f>P9</f>
        <v>44719</v>
      </c>
      <c r="F17" s="60">
        <f>AA9</f>
        <v>44730</v>
      </c>
      <c r="G17" s="58"/>
      <c r="BD17" s="74"/>
    </row>
    <row r="18" spans="1:56" ht="15" customHeight="1" thickTop="1" thickBot="1" x14ac:dyDescent="0.3">
      <c r="A18" s="53"/>
      <c r="B18" s="75" t="s">
        <v>136</v>
      </c>
      <c r="C18" s="82" t="s">
        <v>127</v>
      </c>
      <c r="D18" s="59">
        <v>0</v>
      </c>
      <c r="E18" s="60">
        <f>O9</f>
        <v>44718</v>
      </c>
      <c r="F18" s="60">
        <f>V9</f>
        <v>44725</v>
      </c>
      <c r="G18" s="58"/>
      <c r="BD18" s="74"/>
    </row>
    <row r="19" spans="1:56" ht="15" customHeight="1" thickTop="1" thickBot="1" x14ac:dyDescent="0.3">
      <c r="A19" s="53"/>
      <c r="B19" s="75" t="s">
        <v>137</v>
      </c>
      <c r="C19" s="82" t="s">
        <v>127</v>
      </c>
      <c r="D19" s="59">
        <v>0</v>
      </c>
      <c r="E19" s="60">
        <f>O9</f>
        <v>44718</v>
      </c>
      <c r="F19" s="60">
        <v>44731</v>
      </c>
      <c r="G19" s="58"/>
      <c r="BD19" s="74"/>
    </row>
    <row r="20" spans="1:56" ht="15" customHeight="1" thickTop="1" thickBot="1" x14ac:dyDescent="0.3">
      <c r="A20" s="53"/>
      <c r="B20" s="75" t="s">
        <v>138</v>
      </c>
      <c r="C20" s="82" t="s">
        <v>139</v>
      </c>
      <c r="D20" s="59">
        <v>0.05</v>
      </c>
      <c r="E20" s="60">
        <v>44711</v>
      </c>
      <c r="F20" s="60">
        <f>V9</f>
        <v>44725</v>
      </c>
      <c r="G20" s="58"/>
      <c r="BD20" s="74"/>
    </row>
    <row r="21" spans="1:56" ht="18.75" customHeight="1" thickTop="1" thickBot="1" x14ac:dyDescent="0.3">
      <c r="A21" s="53"/>
      <c r="B21" s="75" t="s">
        <v>140</v>
      </c>
      <c r="C21" s="82" t="s">
        <v>141</v>
      </c>
      <c r="D21" s="59">
        <v>0.05</v>
      </c>
      <c r="E21" s="60">
        <v>44711</v>
      </c>
      <c r="F21" s="60">
        <v>44731</v>
      </c>
      <c r="G21" s="58"/>
      <c r="BD21" s="74"/>
    </row>
    <row r="22" spans="1:56" ht="27.75" customHeight="1" thickTop="1" thickBot="1" x14ac:dyDescent="0.3">
      <c r="A22" s="51" t="s">
        <v>142</v>
      </c>
      <c r="B22" s="96" t="s">
        <v>143</v>
      </c>
      <c r="C22" s="84"/>
      <c r="D22" s="61"/>
      <c r="E22" s="62"/>
      <c r="F22" s="62"/>
      <c r="G22" s="58"/>
      <c r="BD22" s="74"/>
    </row>
    <row r="23" spans="1:56" ht="16.5" thickTop="1" thickBot="1" x14ac:dyDescent="0.3">
      <c r="A23" s="53"/>
      <c r="B23" s="76" t="s">
        <v>128</v>
      </c>
      <c r="C23" s="85"/>
      <c r="D23" s="64">
        <v>0.8</v>
      </c>
      <c r="E23" s="65">
        <v>44732</v>
      </c>
      <c r="F23" s="65">
        <v>44752</v>
      </c>
      <c r="G23" s="58"/>
      <c r="AC23" s="103"/>
      <c r="AD23" s="103"/>
      <c r="AE23" s="103"/>
      <c r="AF23" s="103"/>
      <c r="AG23" s="103"/>
      <c r="AH23" s="103"/>
      <c r="AI23" s="103"/>
      <c r="AJ23" s="103"/>
      <c r="AK23" s="103"/>
      <c r="AL23" s="103"/>
      <c r="AM23" s="103"/>
      <c r="AN23" s="103"/>
      <c r="AO23" s="103"/>
      <c r="AP23" s="103"/>
      <c r="AQ23" s="103"/>
      <c r="AR23" s="103"/>
      <c r="AS23" s="103"/>
      <c r="AT23" s="103"/>
      <c r="AU23" s="103"/>
      <c r="AV23" s="103"/>
      <c r="AW23" s="103"/>
      <c r="BD23" s="74"/>
    </row>
    <row r="24" spans="1:56" ht="16.5" thickTop="1" thickBot="1" x14ac:dyDescent="0.3">
      <c r="A24" s="53"/>
      <c r="B24" s="76" t="s">
        <v>138</v>
      </c>
      <c r="C24" s="85"/>
      <c r="D24" s="64">
        <v>0.5</v>
      </c>
      <c r="E24" s="65">
        <v>44732</v>
      </c>
      <c r="F24" s="65">
        <v>44752</v>
      </c>
      <c r="G24" s="58"/>
      <c r="BD24" s="74"/>
    </row>
    <row r="25" spans="1:56" ht="16.5" thickTop="1" thickBot="1" x14ac:dyDescent="0.3">
      <c r="A25" s="53"/>
      <c r="B25" s="76" t="s">
        <v>144</v>
      </c>
      <c r="C25" s="85"/>
      <c r="D25" s="63"/>
      <c r="E25" s="65">
        <v>44732</v>
      </c>
      <c r="F25" s="65">
        <v>44752</v>
      </c>
      <c r="G25" s="58"/>
      <c r="BD25" s="74"/>
    </row>
    <row r="26" spans="1:56" ht="16.5" thickTop="1" thickBot="1" x14ac:dyDescent="0.3">
      <c r="A26" s="53"/>
      <c r="B26" s="76" t="s">
        <v>145</v>
      </c>
      <c r="C26" s="85"/>
      <c r="D26" s="63"/>
      <c r="E26" s="65">
        <v>44732</v>
      </c>
      <c r="F26" s="65">
        <v>44752</v>
      </c>
      <c r="G26" s="58"/>
      <c r="BD26" s="74"/>
    </row>
    <row r="27" spans="1:56" ht="16.5" thickTop="1" thickBot="1" x14ac:dyDescent="0.3">
      <c r="A27" s="53"/>
      <c r="B27" s="76" t="s">
        <v>146</v>
      </c>
      <c r="C27" s="85"/>
      <c r="D27" s="64">
        <v>1</v>
      </c>
      <c r="E27" s="65">
        <v>44732</v>
      </c>
      <c r="F27" s="65">
        <v>44752</v>
      </c>
      <c r="G27" s="58"/>
      <c r="BD27" s="74"/>
    </row>
    <row r="28" spans="1:56" ht="25.5" customHeight="1" thickTop="1" thickBot="1" x14ac:dyDescent="0.3">
      <c r="A28" s="55" t="s">
        <v>147</v>
      </c>
      <c r="B28" s="97" t="s">
        <v>238</v>
      </c>
      <c r="C28" s="86"/>
      <c r="D28" s="66"/>
      <c r="E28" s="67"/>
      <c r="F28" s="67"/>
      <c r="G28" s="58"/>
      <c r="BD28" s="74"/>
    </row>
    <row r="29" spans="1:56" ht="16.5" thickTop="1" thickBot="1" x14ac:dyDescent="0.3">
      <c r="A29" s="53"/>
      <c r="B29" s="87" t="s">
        <v>239</v>
      </c>
      <c r="C29" s="87" t="s">
        <v>139</v>
      </c>
      <c r="D29" s="105">
        <v>1</v>
      </c>
      <c r="E29" s="69">
        <v>44722</v>
      </c>
      <c r="F29" s="69">
        <v>44732</v>
      </c>
      <c r="G29" s="58"/>
      <c r="BD29" s="74"/>
    </row>
    <row r="30" spans="1:56" ht="27" thickTop="1" thickBot="1" x14ac:dyDescent="0.3">
      <c r="A30" s="53"/>
      <c r="B30" s="104" t="s">
        <v>240</v>
      </c>
      <c r="C30" s="104" t="s">
        <v>132</v>
      </c>
      <c r="D30" s="105">
        <v>0.5</v>
      </c>
      <c r="E30" s="69">
        <v>44735</v>
      </c>
      <c r="F30" s="69">
        <v>44750</v>
      </c>
      <c r="G30" s="58"/>
      <c r="BD30" s="74"/>
    </row>
    <row r="31" spans="1:56" ht="16.5" thickTop="1" thickBot="1" x14ac:dyDescent="0.3">
      <c r="A31" s="53"/>
      <c r="B31" s="87" t="s">
        <v>241</v>
      </c>
      <c r="C31" s="87" t="s">
        <v>135</v>
      </c>
      <c r="D31" s="68"/>
      <c r="E31" s="69">
        <v>44753</v>
      </c>
      <c r="F31" s="69">
        <v>44767</v>
      </c>
      <c r="G31" s="58"/>
      <c r="BD31" s="74"/>
    </row>
    <row r="32" spans="1:56" ht="16.5" thickTop="1" thickBot="1" x14ac:dyDescent="0.3">
      <c r="A32" s="53"/>
      <c r="B32" s="87" t="s">
        <v>242</v>
      </c>
      <c r="C32" s="87" t="s">
        <v>127</v>
      </c>
      <c r="D32" s="68"/>
      <c r="E32" s="69">
        <v>44769</v>
      </c>
      <c r="F32" s="69">
        <v>44775</v>
      </c>
      <c r="G32" s="58"/>
      <c r="BD32" s="74"/>
    </row>
    <row r="33" spans="1:56" ht="16.5" thickTop="1" thickBot="1" x14ac:dyDescent="0.3">
      <c r="A33" s="55" t="s">
        <v>153</v>
      </c>
      <c r="B33" s="78"/>
      <c r="C33" s="79"/>
      <c r="D33" s="79"/>
      <c r="E33" s="79"/>
      <c r="F33" s="79"/>
      <c r="G33" s="79"/>
      <c r="H33" s="80"/>
      <c r="I33" s="80"/>
      <c r="J33" s="80"/>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1"/>
    </row>
  </sheetData>
  <mergeCells count="10">
    <mergeCell ref="AC8:AI8"/>
    <mergeCell ref="AJ8:AP8"/>
    <mergeCell ref="AQ8:AW8"/>
    <mergeCell ref="AX8:BD8"/>
    <mergeCell ref="C7:D7"/>
    <mergeCell ref="E7:F7"/>
    <mergeCell ref="C8:D8"/>
    <mergeCell ref="H8:N8"/>
    <mergeCell ref="O8:U8"/>
    <mergeCell ref="V8:AB8"/>
  </mergeCells>
  <conditionalFormatting sqref="H11:AB21">
    <cfRule type="expression" dxfId="5" priority="2">
      <formula>AND(H$9&gt;=$E11,H$9&lt;=$F11)</formula>
    </cfRule>
  </conditionalFormatting>
  <conditionalFormatting sqref="AC22:AW27">
    <cfRule type="expression" dxfId="4" priority="1">
      <formula>AND(AC$9&gt;=$E22,AC$9&lt;=$F22)</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C55BC-5FA3-4597-AA6C-9EF2B0CF481C}">
  <dimension ref="A4:CM35"/>
  <sheetViews>
    <sheetView showGridLines="0" topLeftCell="AQ1" zoomScale="70" zoomScaleNormal="70" workbookViewId="0">
      <selection activeCell="AX46" sqref="AX46"/>
    </sheetView>
    <sheetView workbookViewId="1"/>
  </sheetViews>
  <sheetFormatPr defaultColWidth="9.140625" defaultRowHeight="15" x14ac:dyDescent="0.25"/>
  <cols>
    <col min="1" max="1" width="4.7109375" style="54" customWidth="1"/>
    <col min="2" max="2" width="26.85546875" style="54" customWidth="1"/>
    <col min="3" max="3" width="33.42578125" style="54" customWidth="1"/>
    <col min="4" max="4" width="10.85546875" style="54" customWidth="1"/>
    <col min="5" max="5" width="15" style="54" customWidth="1"/>
    <col min="6" max="6" width="9.85546875" style="54" bestFit="1" customWidth="1"/>
    <col min="7" max="7" width="9.140625" style="54"/>
    <col min="8" max="56" width="6.7109375" style="54" customWidth="1"/>
    <col min="57" max="16384" width="9.140625" style="54"/>
  </cols>
  <sheetData>
    <row r="4" spans="1:91" ht="33" customHeight="1" x14ac:dyDescent="0.25">
      <c r="A4" s="51" t="s">
        <v>109</v>
      </c>
      <c r="B4" s="52" t="s">
        <v>110</v>
      </c>
      <c r="C4" s="53"/>
      <c r="D4" s="53"/>
      <c r="E4" s="53"/>
      <c r="F4" s="53"/>
      <c r="G4" s="53"/>
    </row>
    <row r="5" spans="1:91" ht="21.75" customHeight="1" x14ac:dyDescent="0.25">
      <c r="A5" s="51"/>
      <c r="B5" s="52"/>
      <c r="C5" s="53"/>
      <c r="D5" s="53"/>
      <c r="E5" s="53"/>
      <c r="F5" s="53"/>
      <c r="G5" s="53"/>
    </row>
    <row r="6" spans="1:91" ht="18.75" thickBot="1" x14ac:dyDescent="0.3">
      <c r="A6" s="55" t="s">
        <v>111</v>
      </c>
      <c r="B6" s="56" t="s">
        <v>0</v>
      </c>
      <c r="C6" s="53"/>
      <c r="D6" s="53"/>
      <c r="E6" s="53"/>
      <c r="F6" s="53"/>
      <c r="G6" s="53"/>
    </row>
    <row r="7" spans="1:91" ht="18.75" customHeight="1" thickBot="1" x14ac:dyDescent="0.3">
      <c r="A7" s="55" t="s">
        <v>112</v>
      </c>
      <c r="B7" s="56"/>
      <c r="C7" s="233" t="s">
        <v>113</v>
      </c>
      <c r="D7" s="234"/>
      <c r="E7" s="235">
        <v>44711</v>
      </c>
      <c r="F7" s="236"/>
      <c r="G7" s="53"/>
    </row>
    <row r="8" spans="1:91" ht="20.25" customHeight="1" thickBot="1" x14ac:dyDescent="0.3">
      <c r="A8" s="51" t="s">
        <v>114</v>
      </c>
      <c r="B8" s="53"/>
      <c r="C8" s="233" t="s">
        <v>115</v>
      </c>
      <c r="D8" s="234"/>
      <c r="E8" s="88">
        <v>1</v>
      </c>
      <c r="F8" s="53"/>
      <c r="G8" s="53"/>
      <c r="H8" s="237">
        <f>H9</f>
        <v>44711</v>
      </c>
      <c r="I8" s="238"/>
      <c r="J8" s="238"/>
      <c r="K8" s="238"/>
      <c r="L8" s="238"/>
      <c r="M8" s="238"/>
      <c r="N8" s="238"/>
      <c r="O8" s="237">
        <f t="shared" ref="O8" si="0">O9</f>
        <v>44718</v>
      </c>
      <c r="P8" s="238"/>
      <c r="Q8" s="238"/>
      <c r="R8" s="238"/>
      <c r="S8" s="238"/>
      <c r="T8" s="238"/>
      <c r="U8" s="238"/>
      <c r="V8" s="237">
        <f t="shared" ref="V8" si="1">V9</f>
        <v>44725</v>
      </c>
      <c r="W8" s="238"/>
      <c r="X8" s="238"/>
      <c r="Y8" s="238"/>
      <c r="Z8" s="238"/>
      <c r="AA8" s="238"/>
      <c r="AB8" s="238"/>
      <c r="AC8" s="230">
        <f t="shared" ref="AC8" si="2">AC9</f>
        <v>44732</v>
      </c>
      <c r="AD8" s="231"/>
      <c r="AE8" s="231"/>
      <c r="AF8" s="231"/>
      <c r="AG8" s="231"/>
      <c r="AH8" s="231"/>
      <c r="AI8" s="231"/>
      <c r="AJ8" s="230">
        <f t="shared" ref="AJ8" si="3">AJ9</f>
        <v>44739</v>
      </c>
      <c r="AK8" s="231"/>
      <c r="AL8" s="231"/>
      <c r="AM8" s="231"/>
      <c r="AN8" s="231"/>
      <c r="AO8" s="231"/>
      <c r="AP8" s="231"/>
      <c r="AQ8" s="230">
        <f t="shared" ref="AQ8" si="4">AQ9</f>
        <v>44746</v>
      </c>
      <c r="AR8" s="231"/>
      <c r="AS8" s="231"/>
      <c r="AT8" s="231"/>
      <c r="AU8" s="231"/>
      <c r="AV8" s="231"/>
      <c r="AW8" s="231"/>
      <c r="AX8" s="230">
        <f t="shared" ref="AX8" si="5">AX9</f>
        <v>44753</v>
      </c>
      <c r="AY8" s="231"/>
      <c r="AZ8" s="231"/>
      <c r="BA8" s="231"/>
      <c r="BB8" s="231"/>
      <c r="BC8" s="231"/>
      <c r="BD8" s="232"/>
      <c r="BE8" s="230">
        <f t="shared" ref="BE8" si="6">BE9</f>
        <v>44760</v>
      </c>
      <c r="BF8" s="231"/>
      <c r="BG8" s="231"/>
      <c r="BH8" s="231"/>
      <c r="BI8" s="231"/>
      <c r="BJ8" s="231"/>
      <c r="BK8" s="232"/>
      <c r="BL8" s="230">
        <f t="shared" ref="BL8" si="7">BL9</f>
        <v>44767</v>
      </c>
      <c r="BM8" s="231"/>
      <c r="BN8" s="231"/>
      <c r="BO8" s="231"/>
      <c r="BP8" s="231"/>
      <c r="BQ8" s="231"/>
      <c r="BR8" s="232"/>
      <c r="BS8" s="230">
        <f t="shared" ref="BS8" si="8">BS9</f>
        <v>44774</v>
      </c>
      <c r="BT8" s="231"/>
      <c r="BU8" s="231"/>
      <c r="BV8" s="231"/>
      <c r="BW8" s="231"/>
      <c r="BX8" s="231"/>
      <c r="BY8" s="232"/>
      <c r="BZ8" s="230">
        <f t="shared" ref="BZ8" si="9">BZ9</f>
        <v>44781</v>
      </c>
      <c r="CA8" s="231"/>
      <c r="CB8" s="231"/>
      <c r="CC8" s="231"/>
      <c r="CD8" s="231"/>
      <c r="CE8" s="231"/>
      <c r="CF8" s="232"/>
      <c r="CG8" s="230">
        <f t="shared" ref="CG8" si="10">CG9</f>
        <v>44788</v>
      </c>
      <c r="CH8" s="231"/>
      <c r="CI8" s="231"/>
      <c r="CJ8" s="231"/>
      <c r="CK8" s="231"/>
      <c r="CL8" s="231"/>
      <c r="CM8" s="232"/>
    </row>
    <row r="9" spans="1:91" ht="16.5" customHeight="1" thickBot="1" x14ac:dyDescent="0.3">
      <c r="A9" s="51" t="s">
        <v>116</v>
      </c>
      <c r="B9" s="53"/>
      <c r="C9" s="53"/>
      <c r="D9" s="53"/>
      <c r="E9" s="53"/>
      <c r="F9" s="53"/>
      <c r="G9" s="53"/>
      <c r="H9" s="91" cm="1">
        <f t="array" ref="H9">$E$7+(display_week-1)*7</f>
        <v>44711</v>
      </c>
      <c r="I9" s="92">
        <f>H9+1</f>
        <v>44712</v>
      </c>
      <c r="J9" s="92">
        <f t="shared" ref="J9:BD9" si="11">I9+1</f>
        <v>44713</v>
      </c>
      <c r="K9" s="92">
        <f t="shared" si="11"/>
        <v>44714</v>
      </c>
      <c r="L9" s="92">
        <f t="shared" si="11"/>
        <v>44715</v>
      </c>
      <c r="M9" s="92">
        <f t="shared" si="11"/>
        <v>44716</v>
      </c>
      <c r="N9" s="92">
        <f t="shared" si="11"/>
        <v>44717</v>
      </c>
      <c r="O9" s="91">
        <f t="shared" si="11"/>
        <v>44718</v>
      </c>
      <c r="P9" s="92">
        <f t="shared" si="11"/>
        <v>44719</v>
      </c>
      <c r="Q9" s="92">
        <f t="shared" si="11"/>
        <v>44720</v>
      </c>
      <c r="R9" s="92">
        <f t="shared" si="11"/>
        <v>44721</v>
      </c>
      <c r="S9" s="92">
        <f t="shared" si="11"/>
        <v>44722</v>
      </c>
      <c r="T9" s="92">
        <f t="shared" si="11"/>
        <v>44723</v>
      </c>
      <c r="U9" s="92">
        <f t="shared" si="11"/>
        <v>44724</v>
      </c>
      <c r="V9" s="91">
        <f t="shared" si="11"/>
        <v>44725</v>
      </c>
      <c r="W9" s="92">
        <f t="shared" si="11"/>
        <v>44726</v>
      </c>
      <c r="X9" s="92">
        <f t="shared" si="11"/>
        <v>44727</v>
      </c>
      <c r="Y9" s="92">
        <f t="shared" si="11"/>
        <v>44728</v>
      </c>
      <c r="Z9" s="92">
        <f t="shared" si="11"/>
        <v>44729</v>
      </c>
      <c r="AA9" s="92">
        <f t="shared" si="11"/>
        <v>44730</v>
      </c>
      <c r="AB9" s="92">
        <f t="shared" si="11"/>
        <v>44731</v>
      </c>
      <c r="AC9" s="91">
        <f t="shared" si="11"/>
        <v>44732</v>
      </c>
      <c r="AD9" s="92">
        <f t="shared" si="11"/>
        <v>44733</v>
      </c>
      <c r="AE9" s="92">
        <f t="shared" si="11"/>
        <v>44734</v>
      </c>
      <c r="AF9" s="92">
        <f t="shared" si="11"/>
        <v>44735</v>
      </c>
      <c r="AG9" s="92">
        <f t="shared" si="11"/>
        <v>44736</v>
      </c>
      <c r="AH9" s="92">
        <f t="shared" si="11"/>
        <v>44737</v>
      </c>
      <c r="AI9" s="92">
        <f t="shared" si="11"/>
        <v>44738</v>
      </c>
      <c r="AJ9" s="91">
        <f t="shared" si="11"/>
        <v>44739</v>
      </c>
      <c r="AK9" s="92">
        <f t="shared" si="11"/>
        <v>44740</v>
      </c>
      <c r="AL9" s="92">
        <f t="shared" si="11"/>
        <v>44741</v>
      </c>
      <c r="AM9" s="92">
        <f t="shared" si="11"/>
        <v>44742</v>
      </c>
      <c r="AN9" s="92">
        <f t="shared" si="11"/>
        <v>44743</v>
      </c>
      <c r="AO9" s="92">
        <f t="shared" si="11"/>
        <v>44744</v>
      </c>
      <c r="AP9" s="92">
        <f t="shared" si="11"/>
        <v>44745</v>
      </c>
      <c r="AQ9" s="91">
        <f t="shared" si="11"/>
        <v>44746</v>
      </c>
      <c r="AR9" s="92">
        <f t="shared" si="11"/>
        <v>44747</v>
      </c>
      <c r="AS9" s="92">
        <f t="shared" si="11"/>
        <v>44748</v>
      </c>
      <c r="AT9" s="92">
        <f t="shared" si="11"/>
        <v>44749</v>
      </c>
      <c r="AU9" s="92">
        <f t="shared" si="11"/>
        <v>44750</v>
      </c>
      <c r="AV9" s="92">
        <f t="shared" si="11"/>
        <v>44751</v>
      </c>
      <c r="AW9" s="92">
        <f t="shared" si="11"/>
        <v>44752</v>
      </c>
      <c r="AX9" s="91">
        <f t="shared" si="11"/>
        <v>44753</v>
      </c>
      <c r="AY9" s="92">
        <f t="shared" si="11"/>
        <v>44754</v>
      </c>
      <c r="AZ9" s="92">
        <f t="shared" si="11"/>
        <v>44755</v>
      </c>
      <c r="BA9" s="92">
        <f t="shared" si="11"/>
        <v>44756</v>
      </c>
      <c r="BB9" s="92">
        <f t="shared" si="11"/>
        <v>44757</v>
      </c>
      <c r="BC9" s="92">
        <f t="shared" si="11"/>
        <v>44758</v>
      </c>
      <c r="BD9" s="106">
        <f t="shared" si="11"/>
        <v>44759</v>
      </c>
      <c r="BE9" s="107">
        <f t="shared" ref="BE9" si="12">BD9+1</f>
        <v>44760</v>
      </c>
      <c r="BF9" s="108">
        <f t="shared" ref="BF9" si="13">BE9+1</f>
        <v>44761</v>
      </c>
      <c r="BG9" s="108">
        <f t="shared" ref="BG9" si="14">BF9+1</f>
        <v>44762</v>
      </c>
      <c r="BH9" s="108">
        <f t="shared" ref="BH9" si="15">BG9+1</f>
        <v>44763</v>
      </c>
      <c r="BI9" s="108">
        <f t="shared" ref="BI9" si="16">BH9+1</f>
        <v>44764</v>
      </c>
      <c r="BJ9" s="108">
        <f t="shared" ref="BJ9" si="17">BI9+1</f>
        <v>44765</v>
      </c>
      <c r="BK9" s="106">
        <f t="shared" ref="BK9" si="18">BJ9+1</f>
        <v>44766</v>
      </c>
      <c r="BL9" s="107">
        <f t="shared" ref="BL9" si="19">BK9+1</f>
        <v>44767</v>
      </c>
      <c r="BM9" s="108">
        <f t="shared" ref="BM9" si="20">BL9+1</f>
        <v>44768</v>
      </c>
      <c r="BN9" s="108">
        <f t="shared" ref="BN9" si="21">BM9+1</f>
        <v>44769</v>
      </c>
      <c r="BO9" s="108">
        <f t="shared" ref="BO9" si="22">BN9+1</f>
        <v>44770</v>
      </c>
      <c r="BP9" s="108">
        <f t="shared" ref="BP9" si="23">BO9+1</f>
        <v>44771</v>
      </c>
      <c r="BQ9" s="108">
        <f t="shared" ref="BQ9" si="24">BP9+1</f>
        <v>44772</v>
      </c>
      <c r="BR9" s="106">
        <f t="shared" ref="BR9" si="25">BQ9+1</f>
        <v>44773</v>
      </c>
      <c r="BS9" s="107">
        <f t="shared" ref="BS9" si="26">BR9+1</f>
        <v>44774</v>
      </c>
      <c r="BT9" s="108">
        <f t="shared" ref="BT9" si="27">BS9+1</f>
        <v>44775</v>
      </c>
      <c r="BU9" s="108">
        <f t="shared" ref="BU9" si="28">BT9+1</f>
        <v>44776</v>
      </c>
      <c r="BV9" s="108">
        <f t="shared" ref="BV9" si="29">BU9+1</f>
        <v>44777</v>
      </c>
      <c r="BW9" s="108">
        <f t="shared" ref="BW9" si="30">BV9+1</f>
        <v>44778</v>
      </c>
      <c r="BX9" s="108">
        <f t="shared" ref="BX9" si="31">BW9+1</f>
        <v>44779</v>
      </c>
      <c r="BY9" s="106">
        <f t="shared" ref="BY9" si="32">BX9+1</f>
        <v>44780</v>
      </c>
      <c r="BZ9" s="107">
        <f t="shared" ref="BZ9" si="33">BY9+1</f>
        <v>44781</v>
      </c>
      <c r="CA9" s="108">
        <f t="shared" ref="CA9" si="34">BZ9+1</f>
        <v>44782</v>
      </c>
      <c r="CB9" s="108">
        <f t="shared" ref="CB9" si="35">CA9+1</f>
        <v>44783</v>
      </c>
      <c r="CC9" s="108">
        <f t="shared" ref="CC9" si="36">CB9+1</f>
        <v>44784</v>
      </c>
      <c r="CD9" s="108">
        <f t="shared" ref="CD9" si="37">CC9+1</f>
        <v>44785</v>
      </c>
      <c r="CE9" s="108">
        <f t="shared" ref="CE9" si="38">CD9+1</f>
        <v>44786</v>
      </c>
      <c r="CF9" s="106">
        <f t="shared" ref="CF9" si="39">CE9+1</f>
        <v>44787</v>
      </c>
      <c r="CG9" s="107">
        <f t="shared" ref="CG9" si="40">CF9+1</f>
        <v>44788</v>
      </c>
      <c r="CH9" s="108">
        <f t="shared" ref="CH9" si="41">CG9+1</f>
        <v>44789</v>
      </c>
      <c r="CI9" s="108">
        <f t="shared" ref="CI9" si="42">CH9+1</f>
        <v>44790</v>
      </c>
      <c r="CJ9" s="108">
        <f t="shared" ref="CJ9" si="43">CI9+1</f>
        <v>44791</v>
      </c>
      <c r="CK9" s="108">
        <f t="shared" ref="CK9" si="44">CJ9+1</f>
        <v>44792</v>
      </c>
      <c r="CL9" s="108">
        <f t="shared" ref="CL9" si="45">CK9+1</f>
        <v>44793</v>
      </c>
      <c r="CM9" s="106">
        <f t="shared" ref="CM9" si="46">CL9+1</f>
        <v>44794</v>
      </c>
    </row>
    <row r="10" spans="1:91" ht="32.25" customHeight="1" thickBot="1" x14ac:dyDescent="0.3">
      <c r="A10" s="51" t="s">
        <v>117</v>
      </c>
      <c r="B10" s="70" t="s">
        <v>118</v>
      </c>
      <c r="C10" s="71" t="s">
        <v>119</v>
      </c>
      <c r="D10" s="72" t="s">
        <v>120</v>
      </c>
      <c r="E10" s="73" t="s">
        <v>121</v>
      </c>
      <c r="F10" s="73" t="s">
        <v>122</v>
      </c>
      <c r="G10" s="72"/>
      <c r="H10" s="89" t="str">
        <f>LEFT(TEXT(H9,"ddd"),1)</f>
        <v>M</v>
      </c>
      <c r="I10" s="90" t="str">
        <f>LEFT(TEXT(I9,"ddd"),1)</f>
        <v>T</v>
      </c>
      <c r="J10" s="90" t="str">
        <f t="shared" ref="J10:BD10" si="47">LEFT(TEXT(J9,"ddd"),1)</f>
        <v>W</v>
      </c>
      <c r="K10" s="90" t="str">
        <f t="shared" si="47"/>
        <v>T</v>
      </c>
      <c r="L10" s="90" t="str">
        <f t="shared" si="47"/>
        <v>F</v>
      </c>
      <c r="M10" s="90" t="str">
        <f t="shared" si="47"/>
        <v>S</v>
      </c>
      <c r="N10" s="90" t="str">
        <f t="shared" si="47"/>
        <v>S</v>
      </c>
      <c r="O10" s="90" t="str">
        <f t="shared" si="47"/>
        <v>M</v>
      </c>
      <c r="P10" s="90" t="str">
        <f t="shared" si="47"/>
        <v>T</v>
      </c>
      <c r="Q10" s="90" t="str">
        <f t="shared" si="47"/>
        <v>W</v>
      </c>
      <c r="R10" s="90" t="str">
        <f t="shared" si="47"/>
        <v>T</v>
      </c>
      <c r="S10" s="90" t="str">
        <f t="shared" si="47"/>
        <v>F</v>
      </c>
      <c r="T10" s="90" t="str">
        <f t="shared" si="47"/>
        <v>S</v>
      </c>
      <c r="U10" s="90" t="str">
        <f t="shared" si="47"/>
        <v>S</v>
      </c>
      <c r="V10" s="90" t="str">
        <f t="shared" si="47"/>
        <v>M</v>
      </c>
      <c r="W10" s="90" t="str">
        <f t="shared" si="47"/>
        <v>T</v>
      </c>
      <c r="X10" s="90" t="str">
        <f t="shared" si="47"/>
        <v>W</v>
      </c>
      <c r="Y10" s="90" t="str">
        <f t="shared" si="47"/>
        <v>T</v>
      </c>
      <c r="Z10" s="90" t="str">
        <f t="shared" si="47"/>
        <v>F</v>
      </c>
      <c r="AA10" s="90" t="str">
        <f t="shared" si="47"/>
        <v>S</v>
      </c>
      <c r="AB10" s="90" t="str">
        <f t="shared" si="47"/>
        <v>S</v>
      </c>
      <c r="AC10" s="90" t="str">
        <f t="shared" si="47"/>
        <v>M</v>
      </c>
      <c r="AD10" s="90" t="str">
        <f t="shared" si="47"/>
        <v>T</v>
      </c>
      <c r="AE10" s="90" t="str">
        <f t="shared" si="47"/>
        <v>W</v>
      </c>
      <c r="AF10" s="90" t="str">
        <f t="shared" si="47"/>
        <v>T</v>
      </c>
      <c r="AG10" s="90" t="str">
        <f t="shared" si="47"/>
        <v>F</v>
      </c>
      <c r="AH10" s="90" t="str">
        <f t="shared" si="47"/>
        <v>S</v>
      </c>
      <c r="AI10" s="90" t="str">
        <f t="shared" si="47"/>
        <v>S</v>
      </c>
      <c r="AJ10" s="90" t="str">
        <f t="shared" si="47"/>
        <v>M</v>
      </c>
      <c r="AK10" s="90" t="str">
        <f t="shared" si="47"/>
        <v>T</v>
      </c>
      <c r="AL10" s="90" t="str">
        <f t="shared" si="47"/>
        <v>W</v>
      </c>
      <c r="AM10" s="90" t="str">
        <f t="shared" si="47"/>
        <v>T</v>
      </c>
      <c r="AN10" s="90" t="str">
        <f t="shared" si="47"/>
        <v>F</v>
      </c>
      <c r="AO10" s="90" t="str">
        <f t="shared" si="47"/>
        <v>S</v>
      </c>
      <c r="AP10" s="90" t="str">
        <f t="shared" si="47"/>
        <v>S</v>
      </c>
      <c r="AQ10" s="90" t="str">
        <f t="shared" si="47"/>
        <v>M</v>
      </c>
      <c r="AR10" s="90" t="str">
        <f t="shared" si="47"/>
        <v>T</v>
      </c>
      <c r="AS10" s="90" t="str">
        <f t="shared" si="47"/>
        <v>W</v>
      </c>
      <c r="AT10" s="90" t="str">
        <f t="shared" si="47"/>
        <v>T</v>
      </c>
      <c r="AU10" s="90" t="str">
        <f t="shared" si="47"/>
        <v>F</v>
      </c>
      <c r="AV10" s="90" t="str">
        <f t="shared" si="47"/>
        <v>S</v>
      </c>
      <c r="AW10" s="90" t="str">
        <f t="shared" si="47"/>
        <v>S</v>
      </c>
      <c r="AX10" s="90" t="str">
        <f t="shared" si="47"/>
        <v>M</v>
      </c>
      <c r="AY10" s="90" t="str">
        <f t="shared" si="47"/>
        <v>T</v>
      </c>
      <c r="AZ10" s="90" t="str">
        <f t="shared" si="47"/>
        <v>W</v>
      </c>
      <c r="BA10" s="90" t="str">
        <f t="shared" si="47"/>
        <v>T</v>
      </c>
      <c r="BB10" s="90" t="str">
        <f t="shared" si="47"/>
        <v>F</v>
      </c>
      <c r="BC10" s="90" t="str">
        <f t="shared" si="47"/>
        <v>S</v>
      </c>
      <c r="BD10" s="124" t="str">
        <f t="shared" si="47"/>
        <v>S</v>
      </c>
      <c r="BE10" s="124" t="str">
        <f t="shared" ref="BE10:BR10" si="48">LEFT(TEXT(BE9,"ddd"),1)</f>
        <v>M</v>
      </c>
      <c r="BF10" s="124" t="str">
        <f t="shared" si="48"/>
        <v>T</v>
      </c>
      <c r="BG10" s="124" t="str">
        <f t="shared" si="48"/>
        <v>W</v>
      </c>
      <c r="BH10" s="124" t="str">
        <f t="shared" si="48"/>
        <v>T</v>
      </c>
      <c r="BI10" s="124" t="str">
        <f t="shared" si="48"/>
        <v>F</v>
      </c>
      <c r="BJ10" s="124" t="str">
        <f t="shared" si="48"/>
        <v>S</v>
      </c>
      <c r="BK10" s="124" t="str">
        <f t="shared" si="48"/>
        <v>S</v>
      </c>
      <c r="BL10" s="124" t="str">
        <f t="shared" si="48"/>
        <v>M</v>
      </c>
      <c r="BM10" s="124" t="str">
        <f t="shared" si="48"/>
        <v>T</v>
      </c>
      <c r="BN10" s="124" t="str">
        <f t="shared" si="48"/>
        <v>W</v>
      </c>
      <c r="BO10" s="124" t="str">
        <f t="shared" si="48"/>
        <v>T</v>
      </c>
      <c r="BP10" s="124" t="str">
        <f t="shared" si="48"/>
        <v>F</v>
      </c>
      <c r="BQ10" s="124" t="str">
        <f t="shared" si="48"/>
        <v>S</v>
      </c>
      <c r="BR10" s="124" t="str">
        <f t="shared" si="48"/>
        <v>S</v>
      </c>
      <c r="BS10" s="124" t="str">
        <f t="shared" ref="BS10:BY10" si="49">LEFT(TEXT(BS9,"ddd"),1)</f>
        <v>M</v>
      </c>
      <c r="BT10" s="124" t="str">
        <f t="shared" si="49"/>
        <v>T</v>
      </c>
      <c r="BU10" s="124" t="str">
        <f t="shared" si="49"/>
        <v>W</v>
      </c>
      <c r="BV10" s="124" t="str">
        <f t="shared" si="49"/>
        <v>T</v>
      </c>
      <c r="BW10" s="124" t="str">
        <f t="shared" si="49"/>
        <v>F</v>
      </c>
      <c r="BX10" s="124" t="str">
        <f t="shared" si="49"/>
        <v>S</v>
      </c>
      <c r="BY10" s="124" t="str">
        <f t="shared" si="49"/>
        <v>S</v>
      </c>
      <c r="BZ10" s="124" t="str">
        <f t="shared" ref="BZ10:CF10" si="50">LEFT(TEXT(BZ9,"ddd"),1)</f>
        <v>M</v>
      </c>
      <c r="CA10" s="124" t="str">
        <f t="shared" si="50"/>
        <v>T</v>
      </c>
      <c r="CB10" s="124" t="str">
        <f t="shared" si="50"/>
        <v>W</v>
      </c>
      <c r="CC10" s="124" t="str">
        <f t="shared" si="50"/>
        <v>T</v>
      </c>
      <c r="CD10" s="124" t="str">
        <f t="shared" si="50"/>
        <v>F</v>
      </c>
      <c r="CE10" s="124" t="str">
        <f t="shared" si="50"/>
        <v>S</v>
      </c>
      <c r="CF10" s="124" t="str">
        <f t="shared" si="50"/>
        <v>S</v>
      </c>
      <c r="CG10" s="124" t="str">
        <f t="shared" ref="CG10:CM10" si="51">LEFT(TEXT(CG9,"ddd"),1)</f>
        <v>M</v>
      </c>
      <c r="CH10" s="124" t="str">
        <f t="shared" si="51"/>
        <v>T</v>
      </c>
      <c r="CI10" s="124" t="str">
        <f t="shared" si="51"/>
        <v>W</v>
      </c>
      <c r="CJ10" s="124" t="str">
        <f t="shared" si="51"/>
        <v>T</v>
      </c>
      <c r="CK10" s="124" t="str">
        <f t="shared" si="51"/>
        <v>F</v>
      </c>
      <c r="CL10" s="124" t="str">
        <f t="shared" si="51"/>
        <v>S</v>
      </c>
      <c r="CM10" s="125" t="str">
        <f t="shared" si="51"/>
        <v>S</v>
      </c>
    </row>
    <row r="11" spans="1:91" ht="20.100000000000001" customHeight="1" thickTop="1" thickBot="1" x14ac:dyDescent="0.3">
      <c r="A11" s="51" t="s">
        <v>123</v>
      </c>
      <c r="B11" s="95" t="s">
        <v>124</v>
      </c>
      <c r="C11" s="57"/>
      <c r="D11" s="57"/>
      <c r="E11" s="57"/>
      <c r="F11" s="57"/>
      <c r="G11" s="58"/>
      <c r="CM11" s="74"/>
    </row>
    <row r="12" spans="1:91" ht="15" customHeight="1" thickTop="1" thickBot="1" x14ac:dyDescent="0.3">
      <c r="A12" s="51" t="s">
        <v>125</v>
      </c>
      <c r="B12" s="75" t="s">
        <v>126</v>
      </c>
      <c r="C12" s="82" t="s">
        <v>127</v>
      </c>
      <c r="D12" s="59">
        <v>1</v>
      </c>
      <c r="E12" s="60">
        <f>P9</f>
        <v>44719</v>
      </c>
      <c r="F12" s="60">
        <f>S9</f>
        <v>44722</v>
      </c>
      <c r="G12" s="58"/>
      <c r="P12" s="130"/>
      <c r="Q12" s="131"/>
      <c r="R12" s="131"/>
      <c r="S12" s="132"/>
      <c r="CM12" s="74"/>
    </row>
    <row r="13" spans="1:91" ht="30" customHeight="1" thickTop="1" thickBot="1" x14ac:dyDescent="0.3">
      <c r="A13" s="53"/>
      <c r="B13" s="75" t="s">
        <v>128</v>
      </c>
      <c r="C13" s="83" t="s">
        <v>129</v>
      </c>
      <c r="D13" s="59">
        <v>1</v>
      </c>
      <c r="E13" s="60">
        <v>44711</v>
      </c>
      <c r="F13" s="60">
        <v>44731</v>
      </c>
      <c r="G13" s="58"/>
      <c r="H13" s="130"/>
      <c r="I13" s="131"/>
      <c r="J13" s="131"/>
      <c r="K13" s="131"/>
      <c r="L13" s="131"/>
      <c r="M13" s="131"/>
      <c r="N13" s="131"/>
      <c r="O13" s="131"/>
      <c r="P13" s="131"/>
      <c r="Q13" s="131"/>
      <c r="R13" s="131"/>
      <c r="S13" s="131"/>
      <c r="T13" s="131"/>
      <c r="U13" s="131"/>
      <c r="V13" s="131"/>
      <c r="W13" s="131"/>
      <c r="X13" s="131"/>
      <c r="Y13" s="131"/>
      <c r="Z13" s="131"/>
      <c r="AA13" s="131"/>
      <c r="AB13" s="132"/>
      <c r="CM13" s="74"/>
    </row>
    <row r="14" spans="1:91" ht="15" customHeight="1" thickTop="1" thickBot="1" x14ac:dyDescent="0.3">
      <c r="A14" s="53"/>
      <c r="B14" s="75" t="s">
        <v>130</v>
      </c>
      <c r="C14" s="82" t="s">
        <v>127</v>
      </c>
      <c r="D14" s="59">
        <v>1</v>
      </c>
      <c r="E14" s="60">
        <f>V9</f>
        <v>44725</v>
      </c>
      <c r="F14" s="60">
        <f>Z9</f>
        <v>44729</v>
      </c>
      <c r="G14" s="58"/>
      <c r="V14" s="130"/>
      <c r="W14" s="131"/>
      <c r="X14" s="131"/>
      <c r="Y14" s="131"/>
      <c r="Z14" s="132"/>
      <c r="CM14" s="74"/>
    </row>
    <row r="15" spans="1:91" ht="15" customHeight="1" thickTop="1" thickBot="1" x14ac:dyDescent="0.3">
      <c r="A15" s="53"/>
      <c r="B15" s="75" t="s">
        <v>131</v>
      </c>
      <c r="C15" s="82" t="s">
        <v>132</v>
      </c>
      <c r="D15" s="59">
        <v>1</v>
      </c>
      <c r="E15" s="60">
        <f>P9</f>
        <v>44719</v>
      </c>
      <c r="F15" s="60">
        <f>Z9</f>
        <v>44729</v>
      </c>
      <c r="G15" s="58"/>
      <c r="P15" s="130"/>
      <c r="Q15" s="131"/>
      <c r="R15" s="131"/>
      <c r="S15" s="131"/>
      <c r="T15" s="131"/>
      <c r="U15" s="131"/>
      <c r="V15" s="131"/>
      <c r="W15" s="131"/>
      <c r="X15" s="131"/>
      <c r="Y15" s="131"/>
      <c r="Z15" s="132"/>
      <c r="CM15" s="74"/>
    </row>
    <row r="16" spans="1:91" ht="15" customHeight="1" thickTop="1" thickBot="1" x14ac:dyDescent="0.3">
      <c r="A16" s="53"/>
      <c r="B16" s="75" t="s">
        <v>133</v>
      </c>
      <c r="C16" s="82" t="s">
        <v>132</v>
      </c>
      <c r="D16" s="59">
        <v>1</v>
      </c>
      <c r="E16" s="60">
        <f>V9</f>
        <v>44725</v>
      </c>
      <c r="F16" s="60">
        <f>Z9</f>
        <v>44729</v>
      </c>
      <c r="G16" s="58"/>
      <c r="V16" s="133"/>
      <c r="W16" s="134"/>
      <c r="X16" s="134"/>
      <c r="Y16" s="134"/>
      <c r="Z16" s="135"/>
      <c r="CM16" s="74"/>
    </row>
    <row r="17" spans="1:91" ht="15" customHeight="1" thickTop="1" thickBot="1" x14ac:dyDescent="0.3">
      <c r="A17" s="53"/>
      <c r="B17" s="75" t="s">
        <v>134</v>
      </c>
      <c r="C17" s="82" t="s">
        <v>135</v>
      </c>
      <c r="D17" s="59">
        <v>1</v>
      </c>
      <c r="E17" s="60">
        <f>P9</f>
        <v>44719</v>
      </c>
      <c r="F17" s="60">
        <f>AA9</f>
        <v>44730</v>
      </c>
      <c r="G17" s="58"/>
      <c r="P17" s="133"/>
      <c r="Q17" s="134"/>
      <c r="R17" s="134"/>
      <c r="S17" s="134"/>
      <c r="T17" s="134"/>
      <c r="U17" s="134"/>
      <c r="V17" s="134"/>
      <c r="W17" s="131"/>
      <c r="X17" s="131"/>
      <c r="Y17" s="131"/>
      <c r="Z17" s="131"/>
      <c r="AA17" s="132"/>
      <c r="CM17" s="74"/>
    </row>
    <row r="18" spans="1:91" ht="15" customHeight="1" thickTop="1" thickBot="1" x14ac:dyDescent="0.3">
      <c r="A18" s="53"/>
      <c r="B18" s="75" t="s">
        <v>136</v>
      </c>
      <c r="C18" s="82" t="s">
        <v>127</v>
      </c>
      <c r="D18" s="59">
        <v>1</v>
      </c>
      <c r="E18" s="60">
        <f>O9</f>
        <v>44718</v>
      </c>
      <c r="F18" s="60">
        <f>V9</f>
        <v>44725</v>
      </c>
      <c r="G18" s="58"/>
      <c r="O18" s="133"/>
      <c r="P18" s="134"/>
      <c r="Q18" s="134"/>
      <c r="R18" s="134"/>
      <c r="S18" s="134"/>
      <c r="T18" s="134"/>
      <c r="U18" s="134"/>
      <c r="V18" s="135"/>
      <c r="CM18" s="74"/>
    </row>
    <row r="19" spans="1:91" ht="15" customHeight="1" thickTop="1" thickBot="1" x14ac:dyDescent="0.3">
      <c r="A19" s="53"/>
      <c r="B19" s="75" t="s">
        <v>137</v>
      </c>
      <c r="C19" s="82" t="s">
        <v>127</v>
      </c>
      <c r="D19" s="59">
        <v>1</v>
      </c>
      <c r="E19" s="60">
        <f>O9</f>
        <v>44718</v>
      </c>
      <c r="F19" s="60">
        <v>44731</v>
      </c>
      <c r="G19" s="58"/>
      <c r="O19" s="133"/>
      <c r="P19" s="134"/>
      <c r="Q19" s="134"/>
      <c r="R19" s="134"/>
      <c r="S19" s="134"/>
      <c r="T19" s="134"/>
      <c r="U19" s="134"/>
      <c r="V19" s="134"/>
      <c r="W19" s="131"/>
      <c r="X19" s="131"/>
      <c r="Y19" s="131"/>
      <c r="Z19" s="131"/>
      <c r="AA19" s="131"/>
      <c r="AB19" s="132"/>
      <c r="CM19" s="74"/>
    </row>
    <row r="20" spans="1:91" ht="15" customHeight="1" thickTop="1" thickBot="1" x14ac:dyDescent="0.3">
      <c r="A20" s="53"/>
      <c r="B20" s="75" t="s">
        <v>138</v>
      </c>
      <c r="C20" s="82" t="s">
        <v>139</v>
      </c>
      <c r="D20" s="59">
        <v>1</v>
      </c>
      <c r="E20" s="60">
        <v>44711</v>
      </c>
      <c r="F20" s="60">
        <f>V9</f>
        <v>44725</v>
      </c>
      <c r="G20" s="58"/>
      <c r="H20" s="133"/>
      <c r="I20" s="134"/>
      <c r="J20" s="134"/>
      <c r="K20" s="134"/>
      <c r="L20" s="134"/>
      <c r="M20" s="134"/>
      <c r="N20" s="134"/>
      <c r="O20" s="134"/>
      <c r="P20" s="134"/>
      <c r="Q20" s="134"/>
      <c r="R20" s="134"/>
      <c r="S20" s="134"/>
      <c r="T20" s="134"/>
      <c r="U20" s="134"/>
      <c r="V20" s="135"/>
      <c r="CM20" s="74"/>
    </row>
    <row r="21" spans="1:91" ht="15" customHeight="1" thickTop="1" thickBot="1" x14ac:dyDescent="0.3">
      <c r="A21" s="53"/>
      <c r="B21" s="75" t="s">
        <v>140</v>
      </c>
      <c r="C21" s="82" t="s">
        <v>141</v>
      </c>
      <c r="D21" s="59">
        <v>1</v>
      </c>
      <c r="E21" s="60">
        <v>44711</v>
      </c>
      <c r="F21" s="60">
        <v>44731</v>
      </c>
      <c r="G21" s="58"/>
      <c r="H21" s="130"/>
      <c r="I21" s="131"/>
      <c r="J21" s="131"/>
      <c r="K21" s="131"/>
      <c r="L21" s="131"/>
      <c r="M21" s="131"/>
      <c r="N21" s="131"/>
      <c r="O21" s="131"/>
      <c r="P21" s="131"/>
      <c r="Q21" s="131"/>
      <c r="R21" s="131"/>
      <c r="S21" s="131"/>
      <c r="T21" s="131"/>
      <c r="U21" s="131"/>
      <c r="V21" s="131"/>
      <c r="W21" s="131"/>
      <c r="X21" s="131"/>
      <c r="Y21" s="131"/>
      <c r="Z21" s="131"/>
      <c r="AA21" s="131"/>
      <c r="AB21" s="132"/>
      <c r="CM21" s="74"/>
    </row>
    <row r="22" spans="1:91" ht="20.100000000000001" customHeight="1" thickTop="1" thickBot="1" x14ac:dyDescent="0.3">
      <c r="A22" s="51" t="s">
        <v>142</v>
      </c>
      <c r="B22" s="96" t="s">
        <v>143</v>
      </c>
      <c r="C22" s="84"/>
      <c r="D22" s="61"/>
      <c r="E22" s="62"/>
      <c r="F22" s="62"/>
      <c r="G22" s="58"/>
      <c r="CM22" s="74"/>
    </row>
    <row r="23" spans="1:91" ht="15" customHeight="1" thickTop="1" thickBot="1" x14ac:dyDescent="0.3">
      <c r="A23" s="53"/>
      <c r="B23" s="76" t="s">
        <v>128</v>
      </c>
      <c r="C23" s="138" t="s">
        <v>135</v>
      </c>
      <c r="D23" s="64">
        <v>0.8</v>
      </c>
      <c r="E23" s="65">
        <v>44732</v>
      </c>
      <c r="F23" s="65">
        <v>44752</v>
      </c>
      <c r="G23" s="58"/>
      <c r="AC23" s="127"/>
      <c r="AD23" s="128"/>
      <c r="AE23" s="128"/>
      <c r="AF23" s="128"/>
      <c r="AG23" s="128"/>
      <c r="AH23" s="128"/>
      <c r="AI23" s="128"/>
      <c r="AJ23" s="128"/>
      <c r="AK23" s="128"/>
      <c r="AL23" s="128"/>
      <c r="AM23" s="128"/>
      <c r="AN23" s="128"/>
      <c r="AO23" s="128"/>
      <c r="AP23" s="128"/>
      <c r="AQ23" s="128"/>
      <c r="AR23" s="128"/>
      <c r="AS23" s="128"/>
      <c r="AT23" s="128"/>
      <c r="AU23" s="128"/>
      <c r="AV23" s="128"/>
      <c r="AW23" s="129"/>
      <c r="CM23" s="74"/>
    </row>
    <row r="24" spans="1:91" ht="15" customHeight="1" thickTop="1" thickBot="1" x14ac:dyDescent="0.3">
      <c r="A24" s="53"/>
      <c r="B24" s="76" t="s">
        <v>138</v>
      </c>
      <c r="C24" s="138" t="s">
        <v>132</v>
      </c>
      <c r="D24" s="64">
        <v>0.5</v>
      </c>
      <c r="E24" s="65">
        <v>44732</v>
      </c>
      <c r="F24" s="65">
        <v>44752</v>
      </c>
      <c r="G24" s="58"/>
      <c r="AC24" s="130"/>
      <c r="AD24" s="131"/>
      <c r="AE24" s="131"/>
      <c r="AF24" s="131"/>
      <c r="AG24" s="131"/>
      <c r="AH24" s="131"/>
      <c r="AI24" s="131"/>
      <c r="AJ24" s="131"/>
      <c r="AK24" s="131"/>
      <c r="AL24" s="131"/>
      <c r="AM24" s="131"/>
      <c r="AN24" s="131"/>
      <c r="AO24" s="131"/>
      <c r="AP24" s="131"/>
      <c r="AQ24" s="131"/>
      <c r="AR24" s="131"/>
      <c r="AS24" s="131"/>
      <c r="AT24" s="131"/>
      <c r="AU24" s="131"/>
      <c r="AV24" s="131"/>
      <c r="AW24" s="132"/>
      <c r="CM24" s="74"/>
    </row>
    <row r="25" spans="1:91" ht="15" customHeight="1" thickTop="1" thickBot="1" x14ac:dyDescent="0.3">
      <c r="A25" s="53"/>
      <c r="B25" s="76" t="s">
        <v>144</v>
      </c>
      <c r="C25" s="138" t="s">
        <v>132</v>
      </c>
      <c r="D25" s="64">
        <v>0.5</v>
      </c>
      <c r="E25" s="65">
        <v>44732</v>
      </c>
      <c r="F25" s="65">
        <v>44752</v>
      </c>
      <c r="G25" s="58"/>
      <c r="AC25" s="130"/>
      <c r="AD25" s="131"/>
      <c r="AE25" s="131"/>
      <c r="AF25" s="131"/>
      <c r="AG25" s="131"/>
      <c r="AH25" s="131"/>
      <c r="AI25" s="131"/>
      <c r="AJ25" s="131"/>
      <c r="AK25" s="131"/>
      <c r="AL25" s="131"/>
      <c r="AM25" s="131"/>
      <c r="AN25" s="131"/>
      <c r="AO25" s="131"/>
      <c r="AP25" s="131"/>
      <c r="AQ25" s="131"/>
      <c r="AR25" s="131"/>
      <c r="AS25" s="131"/>
      <c r="AT25" s="131"/>
      <c r="AU25" s="131"/>
      <c r="AV25" s="131"/>
      <c r="AW25" s="132"/>
      <c r="CM25" s="74"/>
    </row>
    <row r="26" spans="1:91" ht="15" customHeight="1" thickTop="1" thickBot="1" x14ac:dyDescent="0.3">
      <c r="A26" s="53"/>
      <c r="B26" s="76" t="s">
        <v>145</v>
      </c>
      <c r="C26" s="138" t="s">
        <v>139</v>
      </c>
      <c r="D26" s="64">
        <v>0.5</v>
      </c>
      <c r="E26" s="65">
        <v>44732</v>
      </c>
      <c r="F26" s="65">
        <v>44752</v>
      </c>
      <c r="G26" s="58"/>
      <c r="AC26" s="130"/>
      <c r="AD26" s="131"/>
      <c r="AE26" s="131"/>
      <c r="AF26" s="131"/>
      <c r="AG26" s="131"/>
      <c r="AH26" s="131"/>
      <c r="AI26" s="131"/>
      <c r="AJ26" s="131"/>
      <c r="AK26" s="131"/>
      <c r="AL26" s="131"/>
      <c r="AM26" s="131"/>
      <c r="AN26" s="131"/>
      <c r="AO26" s="131"/>
      <c r="AP26" s="131"/>
      <c r="AQ26" s="131"/>
      <c r="AR26" s="131"/>
      <c r="AS26" s="131"/>
      <c r="AT26" s="131"/>
      <c r="AU26" s="131"/>
      <c r="AV26" s="131"/>
      <c r="AW26" s="132"/>
      <c r="CM26" s="74"/>
    </row>
    <row r="27" spans="1:91" ht="15" customHeight="1" thickTop="1" thickBot="1" x14ac:dyDescent="0.3">
      <c r="A27" s="53"/>
      <c r="B27" s="76" t="s">
        <v>146</v>
      </c>
      <c r="C27" s="138" t="s">
        <v>135</v>
      </c>
      <c r="D27" s="64">
        <v>0.5</v>
      </c>
      <c r="E27" s="65">
        <v>44732</v>
      </c>
      <c r="F27" s="65">
        <v>44752</v>
      </c>
      <c r="G27" s="58"/>
      <c r="AJ27" s="130"/>
      <c r="AK27" s="131"/>
      <c r="AL27" s="131"/>
      <c r="AM27" s="131"/>
      <c r="AN27" s="131"/>
      <c r="AO27" s="131"/>
      <c r="AP27" s="131"/>
      <c r="AQ27" s="131"/>
      <c r="AR27" s="131"/>
      <c r="AS27" s="131"/>
      <c r="AT27" s="131"/>
      <c r="AU27" s="131"/>
      <c r="AV27" s="131"/>
      <c r="AW27" s="132"/>
      <c r="CM27" s="74"/>
    </row>
    <row r="28" spans="1:91" ht="15" customHeight="1" thickTop="1" thickBot="1" x14ac:dyDescent="0.3">
      <c r="A28" s="55" t="s">
        <v>147</v>
      </c>
      <c r="B28" s="118" t="s">
        <v>243</v>
      </c>
      <c r="C28" s="138" t="s">
        <v>132</v>
      </c>
      <c r="D28" s="64">
        <v>0</v>
      </c>
      <c r="E28" s="69">
        <v>44769</v>
      </c>
      <c r="F28" s="117">
        <v>44752</v>
      </c>
      <c r="G28" s="58"/>
      <c r="AX28" s="139"/>
      <c r="AY28" s="140"/>
      <c r="AZ28" s="140"/>
      <c r="BA28" s="140"/>
      <c r="BB28" s="140"/>
      <c r="BC28" s="140"/>
      <c r="BD28" s="140"/>
      <c r="BE28" s="140"/>
      <c r="BF28" s="140"/>
      <c r="BG28" s="140"/>
      <c r="BH28" s="140"/>
      <c r="BI28" s="140"/>
      <c r="BJ28" s="140"/>
      <c r="BK28" s="140"/>
      <c r="BL28" s="140"/>
      <c r="BM28" s="140"/>
      <c r="BN28" s="140"/>
      <c r="BO28" s="140"/>
      <c r="BP28" s="140"/>
      <c r="BQ28" s="140"/>
      <c r="BR28" s="140"/>
      <c r="BS28" s="140"/>
      <c r="BT28" s="140"/>
      <c r="BU28" s="140"/>
      <c r="BV28" s="140"/>
      <c r="BW28" s="140"/>
      <c r="BX28" s="140"/>
      <c r="BY28" s="140"/>
      <c r="BZ28" s="140"/>
      <c r="CA28" s="140"/>
      <c r="CB28" s="141"/>
      <c r="CM28" s="74"/>
    </row>
    <row r="29" spans="1:91" ht="20.100000000000001" customHeight="1" thickTop="1" thickBot="1" x14ac:dyDescent="0.3">
      <c r="A29" s="53"/>
      <c r="B29" s="97" t="s">
        <v>148</v>
      </c>
      <c r="C29" s="86"/>
      <c r="D29" s="66"/>
      <c r="E29" s="67"/>
      <c r="F29" s="67"/>
      <c r="G29" s="58"/>
      <c r="AX29" s="139"/>
      <c r="AY29" s="140"/>
      <c r="AZ29" s="140"/>
      <c r="BA29" s="140"/>
      <c r="BB29" s="140"/>
      <c r="BC29" s="140"/>
      <c r="BD29" s="140"/>
      <c r="BE29" s="140"/>
      <c r="BF29" s="140"/>
      <c r="BG29" s="140"/>
      <c r="BH29" s="140"/>
      <c r="BI29" s="140"/>
      <c r="BJ29" s="140"/>
      <c r="BK29" s="140"/>
      <c r="BL29" s="140"/>
      <c r="BM29" s="140"/>
      <c r="BN29" s="140"/>
      <c r="BO29" s="140"/>
      <c r="BP29" s="140"/>
      <c r="BQ29" s="140"/>
      <c r="BR29" s="140"/>
      <c r="BS29" s="140"/>
      <c r="BT29" s="140"/>
      <c r="BU29" s="140"/>
      <c r="BV29" s="140"/>
      <c r="BW29" s="140"/>
      <c r="BX29" s="140"/>
      <c r="BY29" s="140"/>
      <c r="BZ29" s="140"/>
      <c r="CA29" s="140"/>
      <c r="CB29" s="141"/>
      <c r="CM29" s="74"/>
    </row>
    <row r="30" spans="1:91" ht="15" customHeight="1" thickTop="1" thickBot="1" x14ac:dyDescent="0.3">
      <c r="A30" s="53"/>
      <c r="B30" s="77" t="s">
        <v>138</v>
      </c>
      <c r="C30" s="87"/>
      <c r="D30" s="68"/>
      <c r="E30" s="69">
        <v>44753</v>
      </c>
      <c r="F30" s="69">
        <v>44783</v>
      </c>
      <c r="G30" s="58"/>
      <c r="AX30" s="130"/>
      <c r="AY30" s="131"/>
      <c r="AZ30" s="131"/>
      <c r="BA30" s="131"/>
      <c r="BB30" s="131"/>
      <c r="BC30" s="131"/>
      <c r="BD30" s="131"/>
      <c r="BE30" s="131"/>
      <c r="BF30" s="131"/>
      <c r="BG30" s="131"/>
      <c r="BH30" s="131"/>
      <c r="BI30" s="131"/>
      <c r="BJ30" s="131"/>
      <c r="BK30" s="131"/>
      <c r="BL30" s="131"/>
      <c r="BM30" s="131"/>
      <c r="BN30" s="131"/>
      <c r="BO30" s="131"/>
      <c r="BP30" s="131"/>
      <c r="BQ30" s="131"/>
      <c r="BR30" s="131"/>
      <c r="BS30" s="131"/>
      <c r="BT30" s="131"/>
      <c r="BU30" s="131"/>
      <c r="BV30" s="131"/>
      <c r="BW30" s="131"/>
      <c r="BX30" s="131"/>
      <c r="BY30" s="131"/>
      <c r="BZ30" s="131"/>
      <c r="CA30" s="131"/>
      <c r="CB30" s="132"/>
      <c r="CM30" s="74"/>
    </row>
    <row r="31" spans="1:91" ht="15" customHeight="1" thickTop="1" thickBot="1" x14ac:dyDescent="0.3">
      <c r="A31" s="53"/>
      <c r="B31" s="111" t="s">
        <v>144</v>
      </c>
      <c r="C31" s="112"/>
      <c r="D31" s="113"/>
      <c r="E31" s="114">
        <v>44753</v>
      </c>
      <c r="F31" s="114">
        <v>44783</v>
      </c>
      <c r="G31" s="58"/>
      <c r="AX31" s="130"/>
      <c r="AY31" s="131"/>
      <c r="AZ31" s="131"/>
      <c r="BA31" s="131"/>
      <c r="BB31" s="131"/>
      <c r="BC31" s="131"/>
      <c r="BD31" s="131"/>
      <c r="BE31" s="131"/>
      <c r="BF31" s="131"/>
      <c r="BG31" s="131"/>
      <c r="BH31" s="131"/>
      <c r="BI31" s="131"/>
      <c r="BJ31" s="131"/>
      <c r="BK31" s="131"/>
      <c r="BL31" s="131"/>
      <c r="BM31" s="131"/>
      <c r="BN31" s="131"/>
      <c r="BO31" s="131"/>
      <c r="BP31" s="131"/>
      <c r="BQ31" s="131"/>
      <c r="BR31" s="131"/>
      <c r="BS31" s="131"/>
      <c r="BT31" s="131"/>
      <c r="BU31" s="131"/>
      <c r="BV31" s="131"/>
      <c r="BW31" s="131"/>
      <c r="BX31" s="131"/>
      <c r="BY31" s="131"/>
      <c r="BZ31" s="131"/>
      <c r="CA31" s="131"/>
      <c r="CB31" s="132"/>
      <c r="CM31" s="74"/>
    </row>
    <row r="32" spans="1:91" ht="15" customHeight="1" thickTop="1" thickBot="1" x14ac:dyDescent="0.3">
      <c r="A32" s="53"/>
      <c r="B32" s="111" t="s">
        <v>145</v>
      </c>
      <c r="C32" s="115"/>
      <c r="D32" s="116"/>
      <c r="E32" s="69">
        <v>44753</v>
      </c>
      <c r="F32" s="117">
        <v>44783</v>
      </c>
      <c r="G32" s="58"/>
      <c r="AX32" s="130"/>
      <c r="AY32" s="131"/>
      <c r="AZ32" s="131"/>
      <c r="BA32" s="131"/>
      <c r="BB32" s="131"/>
      <c r="BC32" s="131"/>
      <c r="BD32" s="131"/>
      <c r="BE32" s="131"/>
      <c r="BF32" s="131"/>
      <c r="BG32" s="131"/>
      <c r="BH32" s="131"/>
      <c r="BI32" s="131"/>
      <c r="BJ32" s="131"/>
      <c r="BK32" s="131"/>
      <c r="BL32" s="131"/>
      <c r="BM32" s="131"/>
      <c r="BN32" s="131"/>
      <c r="BO32" s="131"/>
      <c r="BP32" s="131"/>
      <c r="BQ32" s="131"/>
      <c r="BR32" s="131"/>
      <c r="BS32" s="131"/>
      <c r="BT32" s="131"/>
      <c r="BU32" s="131"/>
      <c r="BV32" s="131"/>
      <c r="BW32" s="131"/>
      <c r="BX32" s="131"/>
      <c r="BY32" s="131"/>
      <c r="BZ32" s="131"/>
      <c r="CA32" s="131"/>
      <c r="CB32" s="132"/>
      <c r="CM32" s="74"/>
    </row>
    <row r="33" spans="1:91" ht="15" customHeight="1" thickTop="1" thickBot="1" x14ac:dyDescent="0.3">
      <c r="A33" s="55" t="s">
        <v>153</v>
      </c>
      <c r="B33" s="118" t="s">
        <v>146</v>
      </c>
      <c r="C33" s="115"/>
      <c r="D33" s="116"/>
      <c r="E33" s="114">
        <v>44753</v>
      </c>
      <c r="F33" s="114">
        <v>44783</v>
      </c>
      <c r="G33" s="58"/>
      <c r="AX33" s="130"/>
      <c r="AY33" s="131"/>
      <c r="AZ33" s="131"/>
      <c r="BA33" s="131"/>
      <c r="BB33" s="131"/>
      <c r="BC33" s="131"/>
      <c r="BD33" s="131"/>
      <c r="BE33" s="134"/>
      <c r="BF33" s="134"/>
      <c r="BG33" s="134"/>
      <c r="BH33" s="134"/>
      <c r="BI33" s="134"/>
      <c r="BJ33" s="134"/>
      <c r="BK33" s="134"/>
      <c r="BL33" s="134"/>
      <c r="BM33" s="134"/>
      <c r="BN33" s="134"/>
      <c r="BO33" s="134"/>
      <c r="BP33" s="134"/>
      <c r="BQ33" s="134"/>
      <c r="BR33" s="134"/>
      <c r="BS33" s="134"/>
      <c r="BT33" s="134"/>
      <c r="BU33" s="134"/>
      <c r="BV33" s="134"/>
      <c r="BW33" s="134"/>
      <c r="BX33" s="134"/>
      <c r="BY33" s="134"/>
      <c r="BZ33" s="134"/>
      <c r="CA33" s="134"/>
      <c r="CB33" s="135"/>
      <c r="CM33" s="74"/>
    </row>
    <row r="34" spans="1:91" ht="15" customHeight="1" thickTop="1" thickBot="1" x14ac:dyDescent="0.3">
      <c r="B34" s="118" t="s">
        <v>244</v>
      </c>
      <c r="C34" s="115"/>
      <c r="D34" s="116"/>
      <c r="E34" s="117">
        <v>44760</v>
      </c>
      <c r="F34" s="117">
        <v>44783</v>
      </c>
      <c r="G34" s="58"/>
      <c r="BE34" s="130"/>
      <c r="BF34" s="131"/>
      <c r="BG34" s="131"/>
      <c r="BH34" s="131"/>
      <c r="BI34" s="131"/>
      <c r="BJ34" s="131"/>
      <c r="BK34" s="131"/>
      <c r="BL34" s="131"/>
      <c r="BM34" s="131"/>
      <c r="BN34" s="131"/>
      <c r="BO34" s="131"/>
      <c r="BP34" s="131"/>
      <c r="BQ34" s="131"/>
      <c r="BR34" s="131"/>
      <c r="BS34" s="131"/>
      <c r="BT34" s="131"/>
      <c r="BU34" s="131"/>
      <c r="BV34" s="131"/>
      <c r="BW34" s="131"/>
      <c r="BX34" s="131"/>
      <c r="BY34" s="131"/>
      <c r="BZ34" s="131"/>
      <c r="CA34" s="131"/>
      <c r="CB34" s="132"/>
      <c r="CM34" s="74"/>
    </row>
    <row r="35" spans="1:91" ht="15" customHeight="1" thickTop="1" thickBot="1" x14ac:dyDescent="0.3">
      <c r="B35" s="119" t="s">
        <v>245</v>
      </c>
      <c r="C35" s="120"/>
      <c r="D35" s="121"/>
      <c r="E35" s="122"/>
      <c r="F35" s="122">
        <v>44790</v>
      </c>
      <c r="G35" s="123"/>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09"/>
      <c r="BN35" s="109"/>
      <c r="BO35" s="109"/>
      <c r="BP35" s="109"/>
      <c r="BQ35" s="109"/>
      <c r="BR35" s="109"/>
      <c r="BS35" s="109"/>
      <c r="BT35" s="109"/>
      <c r="BU35" s="109"/>
      <c r="BV35" s="109"/>
      <c r="BW35" s="109"/>
      <c r="BX35" s="109"/>
      <c r="BY35" s="109"/>
      <c r="BZ35" s="109"/>
      <c r="CA35" s="109"/>
      <c r="CB35" s="109"/>
      <c r="CC35" s="109"/>
      <c r="CD35" s="109"/>
      <c r="CE35" s="109"/>
      <c r="CF35" s="109"/>
      <c r="CG35" s="109"/>
      <c r="CH35" s="109"/>
      <c r="CI35" s="109"/>
      <c r="CJ35" s="109"/>
      <c r="CK35" s="109"/>
      <c r="CL35" s="109"/>
      <c r="CM35" s="110"/>
    </row>
  </sheetData>
  <mergeCells count="15">
    <mergeCell ref="V8:AB8"/>
    <mergeCell ref="CG8:CM8"/>
    <mergeCell ref="C7:D7"/>
    <mergeCell ref="E7:F7"/>
    <mergeCell ref="C8:D8"/>
    <mergeCell ref="H8:N8"/>
    <mergeCell ref="O8:U8"/>
    <mergeCell ref="BE8:BK8"/>
    <mergeCell ref="BL8:BR8"/>
    <mergeCell ref="BS8:BY8"/>
    <mergeCell ref="BZ8:CF8"/>
    <mergeCell ref="AC8:AI8"/>
    <mergeCell ref="AJ8:AP8"/>
    <mergeCell ref="AQ8:AW8"/>
    <mergeCell ref="AX8:BD8"/>
  </mergeCells>
  <conditionalFormatting sqref="H11:AB21">
    <cfRule type="expression" dxfId="3" priority="3">
      <formula>AND(H$9&gt;=$E11,H$9&lt;=$F11)</formula>
    </cfRule>
  </conditionalFormatting>
  <conditionalFormatting sqref="AC22:AW26 AJ27:AW27">
    <cfRule type="expression" dxfId="2" priority="2">
      <formula>AND(AC$9&gt;=$E22,AC$9&lt;=$F22)</formula>
    </cfRule>
  </conditionalFormatting>
  <conditionalFormatting sqref="AX28:CB33">
    <cfRule type="expression" dxfId="1" priority="1">
      <formula>AND(AX$9&gt;=$E28,AX$9&lt;=$F28)</formula>
    </cfRule>
  </conditionalFormatting>
  <conditionalFormatting sqref="BE34:BR34">
    <cfRule type="expression" dxfId="0" priority="4">
      <formula>AND(BE$9&gt;=$E32,BE$9&lt;=$F32)</formula>
    </cfRule>
  </conditionalFormatting>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F973-7089-4EFD-96E8-9EF420148AD2}">
  <sheetPr>
    <pageSetUpPr fitToPage="1"/>
  </sheetPr>
  <dimension ref="A1:P12"/>
  <sheetViews>
    <sheetView zoomScale="160" zoomScaleNormal="160" workbookViewId="0">
      <selection activeCell="L24" sqref="L24"/>
    </sheetView>
    <sheetView workbookViewId="1">
      <selection sqref="A1:N1"/>
    </sheetView>
  </sheetViews>
  <sheetFormatPr defaultColWidth="8.85546875" defaultRowHeight="15" x14ac:dyDescent="0.25"/>
  <sheetData>
    <row r="1" spans="1:16" s="21" customFormat="1" ht="20.100000000000001" customHeight="1" x14ac:dyDescent="0.25">
      <c r="A1" s="225" t="s">
        <v>0</v>
      </c>
      <c r="B1" s="225"/>
      <c r="C1" s="225"/>
      <c r="D1" s="225"/>
      <c r="E1" s="225"/>
      <c r="F1" s="225"/>
      <c r="G1" s="225"/>
      <c r="H1" s="225"/>
      <c r="I1" s="225"/>
      <c r="J1" s="225"/>
      <c r="K1" s="225"/>
      <c r="L1" s="225"/>
      <c r="M1" s="225"/>
      <c r="N1" s="225"/>
      <c r="O1" s="44"/>
      <c r="P1" s="44"/>
    </row>
    <row r="2" spans="1:16" s="21" customFormat="1" ht="20.100000000000001" customHeight="1" x14ac:dyDescent="0.25">
      <c r="A2" s="225" t="str" cm="1">
        <f t="array" aca="1" ref="A2" ca="1">RIGHT(CELL("filename",D2),LEN(CELL("filename",D2))-FIND("]",CELL("filename",D2)))&amp;" for GeT-HTML Project"</f>
        <v>Gantt Chart (OLD) for GeT-HTML Project</v>
      </c>
      <c r="B2" s="225"/>
      <c r="C2" s="225"/>
      <c r="D2" s="225"/>
      <c r="E2" s="225"/>
      <c r="F2" s="225"/>
      <c r="G2" s="225"/>
      <c r="H2" s="225"/>
      <c r="I2" s="225"/>
      <c r="J2" s="225"/>
      <c r="K2" s="225"/>
      <c r="L2" s="225"/>
      <c r="M2" s="225"/>
      <c r="N2" s="225"/>
      <c r="O2" s="45" t="s">
        <v>2</v>
      </c>
      <c r="P2" s="47" t="s">
        <v>154</v>
      </c>
    </row>
    <row r="4" spans="1:16" x14ac:dyDescent="0.25">
      <c r="C4" s="49">
        <v>44722</v>
      </c>
    </row>
    <row r="6" spans="1:16" x14ac:dyDescent="0.25">
      <c r="C6" s="49">
        <v>44723</v>
      </c>
    </row>
    <row r="8" spans="1:16" x14ac:dyDescent="0.25">
      <c r="C8" s="49">
        <v>44724</v>
      </c>
    </row>
    <row r="10" spans="1:16" x14ac:dyDescent="0.25">
      <c r="C10" s="49">
        <v>44725</v>
      </c>
    </row>
    <row r="12" spans="1:16" x14ac:dyDescent="0.25">
      <c r="C12" s="49">
        <v>44726</v>
      </c>
    </row>
  </sheetData>
  <mergeCells count="2">
    <mergeCell ref="A1:N1"/>
    <mergeCell ref="A2:N2"/>
  </mergeCells>
  <pageMargins left="0.7" right="0.7" top="0.75" bottom="0.75" header="0.3" footer="0.3"/>
  <pageSetup paperSize="9" fitToHeight="0"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E746A-2A17-4117-8CC1-CF122D3A54E2}">
  <sheetPr>
    <tabColor rgb="FFFF0000"/>
    <pageSetUpPr fitToPage="1"/>
  </sheetPr>
  <dimension ref="A1:H16"/>
  <sheetViews>
    <sheetView zoomScaleNormal="100" workbookViewId="0">
      <selection activeCell="I11" sqref="I11"/>
    </sheetView>
    <sheetView workbookViewId="1"/>
  </sheetViews>
  <sheetFormatPr defaultColWidth="8.85546875" defaultRowHeight="15" x14ac:dyDescent="0.25"/>
  <cols>
    <col min="1" max="1" width="23.7109375" bestFit="1" customWidth="1"/>
    <col min="2" max="5" width="15.7109375" customWidth="1"/>
    <col min="8" max="8" width="10.140625" bestFit="1" customWidth="1"/>
  </cols>
  <sheetData>
    <row r="1" spans="1:8" x14ac:dyDescent="0.25">
      <c r="A1" s="20" t="s">
        <v>246</v>
      </c>
      <c r="B1" s="20" t="s">
        <v>247</v>
      </c>
      <c r="C1" s="20" t="s">
        <v>10</v>
      </c>
      <c r="D1" s="20" t="s">
        <v>248</v>
      </c>
      <c r="E1" s="20" t="s">
        <v>249</v>
      </c>
      <c r="G1" s="20" t="s">
        <v>250</v>
      </c>
    </row>
    <row r="2" spans="1:8" x14ac:dyDescent="0.25">
      <c r="A2" t="s">
        <v>251</v>
      </c>
      <c r="B2" s="18">
        <v>44711</v>
      </c>
      <c r="C2" s="18">
        <v>44865</v>
      </c>
      <c r="D2" s="19" t="s">
        <v>252</v>
      </c>
      <c r="E2" s="19">
        <f t="shared" ref="E2:E12" si="0">C2-B2</f>
        <v>154</v>
      </c>
      <c r="G2" t="s">
        <v>253</v>
      </c>
      <c r="H2" s="18"/>
    </row>
    <row r="3" spans="1:8" x14ac:dyDescent="0.25">
      <c r="A3" t="s">
        <v>201</v>
      </c>
      <c r="B3" s="18">
        <v>44711</v>
      </c>
      <c r="C3" s="18">
        <v>44760</v>
      </c>
      <c r="D3" s="19">
        <f>B3-B2</f>
        <v>0</v>
      </c>
      <c r="E3" s="19">
        <f t="shared" si="0"/>
        <v>49</v>
      </c>
      <c r="H3" s="18"/>
    </row>
    <row r="4" spans="1:8" x14ac:dyDescent="0.25">
      <c r="A4" t="s">
        <v>203</v>
      </c>
      <c r="B4" s="18">
        <v>44715</v>
      </c>
      <c r="C4" s="18">
        <v>44762</v>
      </c>
      <c r="D4" s="19">
        <f>B4-B2</f>
        <v>4</v>
      </c>
      <c r="E4" s="19">
        <f t="shared" si="0"/>
        <v>47</v>
      </c>
      <c r="H4" s="18"/>
    </row>
    <row r="5" spans="1:8" x14ac:dyDescent="0.25">
      <c r="A5" t="s">
        <v>254</v>
      </c>
      <c r="B5" s="18">
        <v>44728</v>
      </c>
      <c r="C5" s="18">
        <v>44778</v>
      </c>
      <c r="D5" s="19">
        <f>B5-B2</f>
        <v>17</v>
      </c>
      <c r="E5" s="19">
        <f t="shared" si="0"/>
        <v>50</v>
      </c>
      <c r="H5" s="18"/>
    </row>
    <row r="6" spans="1:8" x14ac:dyDescent="0.25">
      <c r="A6" t="s">
        <v>133</v>
      </c>
      <c r="B6" s="18">
        <v>44734</v>
      </c>
      <c r="C6" s="18">
        <v>44795</v>
      </c>
      <c r="D6" s="19">
        <f>B6-B2</f>
        <v>23</v>
      </c>
      <c r="E6" s="19">
        <f t="shared" si="0"/>
        <v>61</v>
      </c>
      <c r="H6" s="18"/>
    </row>
    <row r="7" spans="1:8" x14ac:dyDescent="0.25">
      <c r="A7" t="s">
        <v>255</v>
      </c>
      <c r="B7" s="18">
        <v>44753</v>
      </c>
      <c r="C7" s="18">
        <v>44811</v>
      </c>
      <c r="D7" s="19">
        <f>B7-B2</f>
        <v>42</v>
      </c>
      <c r="E7" s="19">
        <f t="shared" si="0"/>
        <v>58</v>
      </c>
      <c r="H7" s="18"/>
    </row>
    <row r="8" spans="1:8" x14ac:dyDescent="0.25">
      <c r="A8" t="s">
        <v>256</v>
      </c>
      <c r="B8" s="18">
        <v>44803</v>
      </c>
      <c r="C8" s="18">
        <v>44819</v>
      </c>
      <c r="D8" s="19">
        <f>B8-B2</f>
        <v>92</v>
      </c>
      <c r="E8" s="19">
        <f t="shared" si="0"/>
        <v>16</v>
      </c>
      <c r="H8" s="18"/>
    </row>
    <row r="9" spans="1:8" x14ac:dyDescent="0.25">
      <c r="A9" t="s">
        <v>257</v>
      </c>
      <c r="B9" s="18">
        <v>44819</v>
      </c>
      <c r="C9" s="18">
        <v>44835</v>
      </c>
      <c r="D9" s="19">
        <f>B9-B2</f>
        <v>108</v>
      </c>
      <c r="E9" s="19">
        <f t="shared" si="0"/>
        <v>16</v>
      </c>
      <c r="H9" s="18"/>
    </row>
    <row r="10" spans="1:8" x14ac:dyDescent="0.25">
      <c r="A10" t="s">
        <v>258</v>
      </c>
      <c r="B10" s="18">
        <v>44834</v>
      </c>
      <c r="C10" s="18">
        <v>44865</v>
      </c>
      <c r="D10" s="19">
        <f>B10-B2</f>
        <v>123</v>
      </c>
      <c r="E10" s="19">
        <f t="shared" si="0"/>
        <v>31</v>
      </c>
      <c r="H10" s="18"/>
    </row>
    <row r="11" spans="1:8" x14ac:dyDescent="0.25">
      <c r="A11" t="s">
        <v>259</v>
      </c>
      <c r="B11" s="18">
        <v>44834</v>
      </c>
      <c r="C11" s="18">
        <v>44865</v>
      </c>
      <c r="D11" s="19">
        <f>B11-B3</f>
        <v>123</v>
      </c>
      <c r="E11" s="19">
        <f t="shared" ref="E11" si="1">C11-B11</f>
        <v>31</v>
      </c>
      <c r="H11" s="18"/>
    </row>
    <row r="12" spans="1:8" x14ac:dyDescent="0.25">
      <c r="A12" t="s">
        <v>260</v>
      </c>
      <c r="B12" s="18">
        <v>44854</v>
      </c>
      <c r="C12" s="18">
        <v>44865</v>
      </c>
      <c r="D12" s="19">
        <f>B12-B2</f>
        <v>143</v>
      </c>
      <c r="E12" s="19">
        <f t="shared" si="0"/>
        <v>11</v>
      </c>
      <c r="H12" s="18"/>
    </row>
    <row r="13" spans="1:8" x14ac:dyDescent="0.25">
      <c r="B13" s="18"/>
      <c r="C13" s="18"/>
      <c r="D13" s="19"/>
      <c r="E13" s="19"/>
    </row>
    <row r="14" spans="1:8" x14ac:dyDescent="0.25">
      <c r="B14" s="18"/>
      <c r="C14" s="18"/>
      <c r="D14" s="19"/>
      <c r="E14" s="19"/>
    </row>
    <row r="15" spans="1:8" x14ac:dyDescent="0.25">
      <c r="B15" s="18"/>
      <c r="C15" s="18"/>
      <c r="D15" s="19"/>
      <c r="E15" s="19"/>
    </row>
    <row r="16" spans="1:8" x14ac:dyDescent="0.25">
      <c r="B16" s="18"/>
      <c r="C16" s="18"/>
      <c r="D16" s="19"/>
      <c r="E16" s="19"/>
    </row>
  </sheetData>
  <phoneticPr fontId="9" type="noConversion"/>
  <pageMargins left="0.7" right="0.7" top="0.75" bottom="0.75" header="0.3" footer="0.3"/>
  <pageSetup paperSize="9"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10</vt:i4>
      </vt:variant>
    </vt:vector>
  </HeadingPairs>
  <TitlesOfParts>
    <vt:vector size="28" baseType="lpstr">
      <vt:lpstr>Main Sheet</vt:lpstr>
      <vt:lpstr>Budget</vt:lpstr>
      <vt:lpstr>Risk Register</vt:lpstr>
      <vt:lpstr>Gantt Chart</vt:lpstr>
      <vt:lpstr>Issues Register</vt:lpstr>
      <vt:lpstr>Lessons Learned Register</vt:lpstr>
      <vt:lpstr>Change Register</vt:lpstr>
      <vt:lpstr>Benefits Register</vt:lpstr>
      <vt:lpstr>Document Register</vt:lpstr>
      <vt:lpstr>(INFO) Risk Matrix</vt:lpstr>
      <vt:lpstr>Sheet1</vt:lpstr>
      <vt:lpstr>Sheet3</vt:lpstr>
      <vt:lpstr>Budget (Option 2) </vt:lpstr>
      <vt:lpstr>Budget (Option 3)</vt:lpstr>
      <vt:lpstr>Gantt Chart (Option 2)</vt:lpstr>
      <vt:lpstr>Gantt Chart (Option 3)</vt:lpstr>
      <vt:lpstr>Gantt Chart (OLD)</vt:lpstr>
      <vt:lpstr>Gantt Chart Data</vt:lpstr>
      <vt:lpstr>'Gantt Chart'!Display_Week</vt:lpstr>
      <vt:lpstr>'Gantt Chart (Option 2)'!display_week</vt:lpstr>
      <vt:lpstr>'Gantt Chart (Option 3)'!display_week</vt:lpstr>
      <vt:lpstr>'Gantt Chart'!Print_Titles</vt:lpstr>
      <vt:lpstr>'Gantt Chart'!Project_Start</vt:lpstr>
      <vt:lpstr>'Gantt Chart (Option 2)'!project_start</vt:lpstr>
      <vt:lpstr>'Gantt Chart (Option 3)'!project_start</vt:lpstr>
      <vt:lpstr>'Gantt Chart'!task_end</vt:lpstr>
      <vt:lpstr>'Gantt Chart'!task_progress</vt:lpstr>
      <vt:lpstr>'Gantt Chart'!task_start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Zach Potae</cp:lastModifiedBy>
  <cp:revision/>
  <cp:lastPrinted>2022-07-07T16:15:58Z</cp:lastPrinted>
  <dcterms:created xsi:type="dcterms:W3CDTF">2022-05-27T14:40:06Z</dcterms:created>
  <dcterms:modified xsi:type="dcterms:W3CDTF">2022-07-07T16:17:37Z</dcterms:modified>
  <cp:category/>
  <cp:contentStatus/>
</cp:coreProperties>
</file>