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!AntonD-X\!Myanmar-Мьянма!\Finance\"/>
    </mc:Choice>
  </mc:AlternateContent>
  <bookViews>
    <workbookView xWindow="0" yWindow="0" windowWidth="20136" windowHeight="6384"/>
  </bookViews>
  <sheets>
    <sheet name="Лист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P29" i="1"/>
  <c r="O29" i="1"/>
  <c r="G6" i="1" l="1"/>
  <c r="B82" i="1"/>
  <c r="B87" i="1"/>
  <c r="B75" i="1"/>
  <c r="B71" i="1"/>
  <c r="B77" i="1" s="1"/>
  <c r="B76" i="1" s="1"/>
  <c r="C76" i="1"/>
  <c r="D71" i="1"/>
  <c r="D77" i="1" s="1"/>
  <c r="D76" i="1" s="1"/>
  <c r="D75" i="1"/>
  <c r="E76" i="1"/>
  <c r="D6" i="1"/>
  <c r="D8" i="1"/>
  <c r="D90" i="1"/>
  <c r="D91" i="1"/>
  <c r="D93" i="1"/>
  <c r="D94" i="1"/>
  <c r="D95" i="1"/>
  <c r="D96" i="1"/>
  <c r="D82" i="1"/>
  <c r="D92" i="1"/>
  <c r="D87" i="1"/>
  <c r="D97" i="1" s="1"/>
  <c r="B91" i="1"/>
  <c r="B92" i="1"/>
  <c r="B93" i="1"/>
  <c r="B94" i="1"/>
  <c r="B95" i="1"/>
  <c r="B96" i="1"/>
  <c r="B97" i="1"/>
  <c r="B90" i="1"/>
  <c r="F10" i="1"/>
  <c r="C8" i="1"/>
  <c r="E8" i="1"/>
  <c r="F8" i="1"/>
  <c r="G8" i="1"/>
  <c r="H8" i="1"/>
  <c r="I8" i="1"/>
  <c r="J8" i="1"/>
  <c r="K8" i="1"/>
  <c r="L8" i="1"/>
  <c r="M8" i="1"/>
  <c r="C6" i="1"/>
  <c r="E6" i="1"/>
  <c r="F6" i="1"/>
  <c r="H6" i="1"/>
  <c r="I6" i="1"/>
  <c r="J6" i="1"/>
  <c r="K6" i="1"/>
  <c r="L6" i="1"/>
  <c r="M6" i="1"/>
  <c r="B8" i="1"/>
  <c r="B6" i="1"/>
</calcChain>
</file>

<file path=xl/sharedStrings.xml><?xml version="1.0" encoding="utf-8"?>
<sst xmlns="http://schemas.openxmlformats.org/spreadsheetml/2006/main" count="94" uniqueCount="74">
  <si>
    <t>VN</t>
  </si>
  <si>
    <t>SG</t>
  </si>
  <si>
    <t>SG-2</t>
  </si>
  <si>
    <t>HK</t>
  </si>
  <si>
    <t>PH</t>
  </si>
  <si>
    <t>ID</t>
  </si>
  <si>
    <t>MM</t>
  </si>
  <si>
    <t>MY</t>
  </si>
  <si>
    <t>TH</t>
  </si>
  <si>
    <t>CN</t>
  </si>
  <si>
    <t>KH</t>
  </si>
  <si>
    <t>TW</t>
  </si>
  <si>
    <t>Country statistics</t>
  </si>
  <si>
    <t>Population, mln</t>
  </si>
  <si>
    <t>GDP (nominal), mln USD</t>
  </si>
  <si>
    <t>GDP per capita (nominal), thsd USD</t>
  </si>
  <si>
    <t>GDP (PPP), mln USD</t>
  </si>
  <si>
    <t>GDP per capita (PPP), thsd USD</t>
  </si>
  <si>
    <t>Avg monthly salary, USD</t>
  </si>
  <si>
    <t>750 (Jkr)</t>
  </si>
  <si>
    <t>Mobile penetration</t>
  </si>
  <si>
    <t>Internet penetration (including mobile)</t>
  </si>
  <si>
    <t>Bank account penetration</t>
  </si>
  <si>
    <t>Investment parameters</t>
  </si>
  <si>
    <t>Investment, mln USD</t>
  </si>
  <si>
    <t>of that, capital investment</t>
  </si>
  <si>
    <t>of that, portfolio financing</t>
  </si>
  <si>
    <t>ROE</t>
  </si>
  <si>
    <t>One-off expenses, mln USD</t>
  </si>
  <si>
    <t>Break-even period, months</t>
  </si>
  <si>
    <t>Payback period, months</t>
  </si>
  <si>
    <t>Loan size, USD</t>
  </si>
  <si>
    <t>Tier 1 free loans</t>
  </si>
  <si>
    <t>Tier 1 loans</t>
  </si>
  <si>
    <t>Tier 1 prolongations</t>
  </si>
  <si>
    <t>Tier 2 loans</t>
  </si>
  <si>
    <t>Tier 2 prolongations</t>
  </si>
  <si>
    <t>Tier 3 loans</t>
  </si>
  <si>
    <t>Tier 3 prolongations</t>
  </si>
  <si>
    <t>Pct. of free loans in new loans</t>
  </si>
  <si>
    <t>Average loan term, days</t>
  </si>
  <si>
    <t>Prolongations and repeat sales</t>
  </si>
  <si>
    <t>Tier 1 -&gt; Tier 2 repeat sales</t>
  </si>
  <si>
    <t>Tier 2 -&gt; Tier 3 repeat sales</t>
  </si>
  <si>
    <t>Tier 3 -&gt; Tier 3 repeat sales</t>
  </si>
  <si>
    <t>Interest and fees</t>
  </si>
  <si>
    <t>Normal interest rate, per day</t>
  </si>
  <si>
    <t>Late penalty interest rate, per day</t>
  </si>
  <si>
    <t>Loan disbursment fee received</t>
  </si>
  <si>
    <t>Prolongation fee received</t>
  </si>
  <si>
    <t>Loan disbursment fee paid</t>
  </si>
  <si>
    <t>Loan repayment fee paid</t>
  </si>
  <si>
    <t>Acquistion costs</t>
  </si>
  <si>
    <t>Marketing acquisition costs per new loan, USD</t>
  </si>
  <si>
    <t>Losses (including prolongations)</t>
  </si>
  <si>
    <t>Volume indicators (year 5)</t>
  </si>
  <si>
    <t>Loans issued in year 5, thsd</t>
  </si>
  <si>
    <t>Avg loan size in year 5, USD</t>
  </si>
  <si>
    <t>Amount disbursed in year 5, mln USD</t>
  </si>
  <si>
    <t>Net portfolio (avg for year 5), mln USD</t>
  </si>
  <si>
    <t>Volume indicators (steady state)</t>
  </si>
  <si>
    <t>Loans issued monthly, thsd</t>
  </si>
  <si>
    <t>Avg loan size, USD</t>
  </si>
  <si>
    <t>Amount disbursed monthly, mln USD</t>
  </si>
  <si>
    <t>P&amp;L (Year 5), mln USD</t>
  </si>
  <si>
    <t>Revenue</t>
  </si>
  <si>
    <t>Risks</t>
  </si>
  <si>
    <t>Acquisition</t>
  </si>
  <si>
    <t>marketing</t>
  </si>
  <si>
    <t>other</t>
  </si>
  <si>
    <t>Support</t>
  </si>
  <si>
    <t>G&amp;A</t>
  </si>
  <si>
    <t>Profit before taxes</t>
  </si>
  <si>
    <t>ROA Breakdown (to net portfolio)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</si>
</sst>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,,"/>
    <numFmt numFmtId="165" formatCode="#,##0,"/>
    <numFmt numFmtId="166" formatCode="#,##0.0,"/>
    <numFmt numFmtId="167" formatCode="#,##0.0,,"/>
    <numFmt numFmtId="168" formatCode="0.0%"/>
    <numFmt numFmtId="169" formatCode="#,##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3" fillId="0" borderId="0" xfId="0" applyNumberFormat="1" applyFont="1"/>
    <xf numFmtId="0" fontId="4" fillId="0" borderId="0" xfId="0" applyFont="1"/>
    <xf numFmtId="9" fontId="0" fillId="0" borderId="0" xfId="1" applyFont="1"/>
    <xf numFmtId="9" fontId="3" fillId="0" borderId="0" xfId="1" applyFont="1"/>
    <xf numFmtId="9" fontId="4" fillId="0" borderId="0" xfId="1" applyFont="1"/>
    <xf numFmtId="164" fontId="4" fillId="0" borderId="0" xfId="0" applyNumberFormat="1" applyFont="1"/>
    <xf numFmtId="168" fontId="0" fillId="0" borderId="0" xfId="1" applyNumberFormat="1" applyFont="1"/>
    <xf numFmtId="10" fontId="0" fillId="0" borderId="0" xfId="1" applyNumberFormat="1" applyFont="1"/>
    <xf numFmtId="167" fontId="4" fillId="0" borderId="0" xfId="0" applyNumberFormat="1" applyFont="1"/>
    <xf numFmtId="9" fontId="5" fillId="0" borderId="0" xfId="1" applyFont="1"/>
    <xf numFmtId="0" fontId="4" fillId="3" borderId="0" xfId="0" applyFont="1" applyFill="1"/>
    <xf numFmtId="164" fontId="0" fillId="3" borderId="0" xfId="0" applyNumberFormat="1" applyFill="1"/>
    <xf numFmtId="167" fontId="0" fillId="3" borderId="0" xfId="0" applyNumberFormat="1" applyFill="1"/>
    <xf numFmtId="167" fontId="0" fillId="4" borderId="0" xfId="0" applyNumberFormat="1" applyFill="1"/>
    <xf numFmtId="164" fontId="0" fillId="4" borderId="0" xfId="0" applyNumberFormat="1" applyFill="1"/>
    <xf numFmtId="166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9" fontId="0" fillId="4" borderId="0" xfId="0" applyNumberFormat="1" applyFill="1"/>
    <xf numFmtId="9" fontId="0" fillId="4" borderId="0" xfId="1" applyFont="1" applyFill="1"/>
    <xf numFmtId="10" fontId="0" fillId="4" borderId="0" xfId="1" applyNumberFormat="1" applyFont="1" applyFill="1"/>
    <xf numFmtId="168" fontId="0" fillId="4" borderId="0" xfId="1" applyNumberFormat="1" applyFont="1" applyFill="1"/>
    <xf numFmtId="165" fontId="0" fillId="4" borderId="0" xfId="0" applyNumberFormat="1" applyFill="1"/>
    <xf numFmtId="164" fontId="5" fillId="4" borderId="0" xfId="0" applyNumberFormat="1" applyFont="1" applyFill="1"/>
    <xf numFmtId="9" fontId="5" fillId="4" borderId="0" xfId="1" applyFont="1" applyFill="1"/>
    <xf numFmtId="9" fontId="4" fillId="4" borderId="0" xfId="1" applyFont="1" applyFill="1"/>
    <xf numFmtId="167" fontId="0" fillId="5" borderId="0" xfId="0" applyNumberFormat="1" applyFill="1"/>
    <xf numFmtId="167" fontId="4" fillId="4" borderId="0" xfId="0" applyNumberFormat="1" applyFont="1" applyFill="1"/>
    <xf numFmtId="0" fontId="6" fillId="0" borderId="0" xfId="0" applyFont="1"/>
    <xf numFmtId="9" fontId="6" fillId="0" borderId="0" xfId="0" applyNumberFormat="1" applyFont="1"/>
    <xf numFmtId="9" fontId="6" fillId="4" borderId="0" xfId="0" applyNumberFormat="1" applyFont="1" applyFill="1"/>
    <xf numFmtId="0" fontId="0" fillId="0" borderId="0" xfId="0" applyFill="1"/>
    <xf numFmtId="165" fontId="0" fillId="0" borderId="0" xfId="0" applyNumberFormat="1" applyFill="1"/>
    <xf numFmtId="0" fontId="7" fillId="0" borderId="0" xfId="0" applyFont="1" applyAlignment="1">
      <alignment horizontal="left" indent="2"/>
    </xf>
    <xf numFmtId="164" fontId="7" fillId="0" borderId="0" xfId="0" applyNumberFormat="1" applyFont="1"/>
    <xf numFmtId="164" fontId="8" fillId="4" borderId="0" xfId="0" applyNumberFormat="1" applyFont="1" applyFill="1"/>
    <xf numFmtId="164" fontId="7" fillId="4" borderId="0" xfId="0" applyNumberFormat="1" applyFont="1" applyFill="1"/>
    <xf numFmtId="9" fontId="7" fillId="0" borderId="0" xfId="1" applyFont="1"/>
    <xf numFmtId="9" fontId="8" fillId="0" borderId="0" xfId="1" applyFont="1"/>
    <xf numFmtId="9" fontId="8" fillId="4" borderId="0" xfId="1" applyFont="1" applyFill="1"/>
    <xf numFmtId="9" fontId="7" fillId="4" borderId="0" xfId="1" applyFont="1" applyFill="1"/>
    <xf numFmtId="0" fontId="7" fillId="0" borderId="0" xfId="0" quotePrefix="1" applyFont="1" applyAlignment="1">
      <alignment horizontal="left" indent="2"/>
    </xf>
    <xf numFmtId="167" fontId="9" fillId="4" borderId="0" xfId="0" applyNumberFormat="1" applyFont="1" applyFill="1"/>
    <xf numFmtId="167" fontId="7" fillId="0" borderId="0" xfId="0" applyNumberFormat="1" applyFont="1"/>
    <xf numFmtId="167" fontId="5" fillId="0" borderId="0" xfId="0" applyNumberFormat="1" applyFont="1"/>
    <xf numFmtId="167" fontId="8" fillId="0" borderId="0" xfId="0" applyNumberFormat="1" applyFont="1"/>
    <xf numFmtId="3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8" fontId="0" fillId="0" borderId="0" xfId="0" applyNumberFormat="1"/>
    <xf numFmtId="169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Q97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E75" sqref="E75"/>
    </sheetView>
  </sheetViews>
  <sheetFormatPr defaultRowHeight="14.4" x14ac:dyDescent="0.3"/>
  <cols>
    <col min="1" max="1" width="42.6640625" bestFit="1" customWidth="1"/>
    <col min="2" max="3" width="11.44140625" customWidth="1"/>
    <col min="4" max="4" width="11.44140625" hidden="1" customWidth="1"/>
    <col min="5" max="13" width="11.44140625" customWidth="1"/>
  </cols>
  <sheetData>
    <row r="1" spans="1:13" x14ac:dyDescent="0.3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 x14ac:dyDescent="0.3">
      <c r="A2" s="19" t="s">
        <v>12</v>
      </c>
      <c r="B2" s="20"/>
      <c r="C2" s="21"/>
      <c r="D2" s="35"/>
      <c r="E2" s="21"/>
      <c r="F2" s="21"/>
      <c r="G2" s="20"/>
      <c r="H2" s="20"/>
      <c r="I2" s="20"/>
      <c r="J2" s="20"/>
      <c r="K2" s="20"/>
      <c r="L2" s="20"/>
      <c r="M2" s="20"/>
    </row>
    <row r="3" spans="1:13" x14ac:dyDescent="0.3">
      <c r="A3" t="s">
        <v>13</v>
      </c>
      <c r="B3" s="2">
        <v>90630000</v>
      </c>
      <c r="C3" s="6">
        <v>5469700</v>
      </c>
      <c r="D3" s="22">
        <v>5469700</v>
      </c>
      <c r="E3" s="6">
        <v>7234800</v>
      </c>
      <c r="F3" s="6">
        <v>101905100</v>
      </c>
      <c r="G3" s="2">
        <v>255461700</v>
      </c>
      <c r="H3" s="2">
        <v>51486253</v>
      </c>
      <c r="I3" s="2">
        <v>30695000</v>
      </c>
      <c r="J3" s="2">
        <v>67091120</v>
      </c>
      <c r="K3" s="2">
        <v>1376049000</v>
      </c>
      <c r="L3" s="2">
        <v>15458332</v>
      </c>
      <c r="M3" s="2">
        <v>23373517</v>
      </c>
    </row>
    <row r="4" spans="1:13" x14ac:dyDescent="0.3">
      <c r="B4" s="2"/>
      <c r="C4" s="2"/>
      <c r="D4" s="23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t="s">
        <v>14</v>
      </c>
      <c r="B5" s="2">
        <v>205539000000</v>
      </c>
      <c r="C5" s="2">
        <v>308051000000</v>
      </c>
      <c r="D5" s="23">
        <v>308051000000</v>
      </c>
      <c r="E5" s="2">
        <v>310074000000</v>
      </c>
      <c r="F5" s="2">
        <v>330259000000</v>
      </c>
      <c r="G5" s="2">
        <v>895677000000</v>
      </c>
      <c r="H5" s="2">
        <v>65291000000</v>
      </c>
      <c r="I5" s="2">
        <v>375633000000</v>
      </c>
      <c r="J5" s="2">
        <v>397475000000</v>
      </c>
      <c r="K5" s="2">
        <v>11212000000000</v>
      </c>
      <c r="L5" s="2">
        <v>16551000000</v>
      </c>
      <c r="M5" s="2">
        <v>505452000000</v>
      </c>
    </row>
    <row r="6" spans="1:13" x14ac:dyDescent="0.3">
      <c r="A6" t="s">
        <v>15</v>
      </c>
      <c r="B6" s="4">
        <f>B5/B$3</f>
        <v>2267.8914266799075</v>
      </c>
      <c r="C6" s="4">
        <f t="shared" ref="C6:M6" si="0">C5/C$3</f>
        <v>56319.542205239777</v>
      </c>
      <c r="D6" s="24">
        <f t="shared" ref="D6" si="1">D5/D$3</f>
        <v>56319.542205239777</v>
      </c>
      <c r="E6" s="4">
        <f t="shared" si="0"/>
        <v>42858.683032011941</v>
      </c>
      <c r="F6" s="4">
        <f t="shared" si="0"/>
        <v>3240.8485934462556</v>
      </c>
      <c r="G6" s="4">
        <f t="shared" si="0"/>
        <v>3506.1107007430078</v>
      </c>
      <c r="H6" s="4">
        <f t="shared" si="0"/>
        <v>1268.1249109349635</v>
      </c>
      <c r="I6" s="4">
        <f t="shared" si="0"/>
        <v>12237.595699625346</v>
      </c>
      <c r="J6" s="4">
        <f t="shared" si="0"/>
        <v>5924.4054950938362</v>
      </c>
      <c r="K6" s="4">
        <f t="shared" si="0"/>
        <v>8147.9656611065448</v>
      </c>
      <c r="L6" s="4">
        <f t="shared" si="0"/>
        <v>1070.6847284687638</v>
      </c>
      <c r="M6" s="4">
        <f t="shared" si="0"/>
        <v>21624.986945695848</v>
      </c>
    </row>
    <row r="7" spans="1:13" x14ac:dyDescent="0.3">
      <c r="A7" t="s">
        <v>16</v>
      </c>
      <c r="B7" s="2">
        <v>547934000000</v>
      </c>
      <c r="C7" s="2">
        <v>452686000000</v>
      </c>
      <c r="D7" s="23">
        <v>452686000001</v>
      </c>
      <c r="E7" s="2">
        <v>412300000000</v>
      </c>
      <c r="F7" s="2">
        <v>751770000000</v>
      </c>
      <c r="G7" s="2">
        <v>2840000000000</v>
      </c>
      <c r="H7" s="2">
        <v>244331000000</v>
      </c>
      <c r="I7" s="2">
        <v>800169000000</v>
      </c>
      <c r="J7" s="2">
        <v>1055000000000</v>
      </c>
      <c r="K7" s="2">
        <v>18976000000000</v>
      </c>
      <c r="L7" s="2">
        <v>49960000000</v>
      </c>
      <c r="M7" s="2">
        <v>1021607000000</v>
      </c>
    </row>
    <row r="8" spans="1:13" x14ac:dyDescent="0.3">
      <c r="A8" t="s">
        <v>17</v>
      </c>
      <c r="B8" s="4">
        <f>B7/B$3</f>
        <v>6045.8347125675828</v>
      </c>
      <c r="C8" s="4">
        <f t="shared" ref="C8:M8" si="2">C7/C$3</f>
        <v>82762.491544326011</v>
      </c>
      <c r="D8" s="24">
        <f t="shared" ref="D8" si="3">D7/D$3</f>
        <v>82762.491544508841</v>
      </c>
      <c r="E8" s="4">
        <f t="shared" si="2"/>
        <v>56988.444739315528</v>
      </c>
      <c r="F8" s="4">
        <f t="shared" si="2"/>
        <v>7377.157767373762</v>
      </c>
      <c r="G8" s="4">
        <f t="shared" si="2"/>
        <v>11117.12636375629</v>
      </c>
      <c r="H8" s="4">
        <f t="shared" si="2"/>
        <v>4745.5580036092351</v>
      </c>
      <c r="I8" s="4">
        <f t="shared" si="2"/>
        <v>26068.382472715424</v>
      </c>
      <c r="J8" s="4">
        <f t="shared" si="2"/>
        <v>15724.88281608654</v>
      </c>
      <c r="K8" s="4">
        <f t="shared" si="2"/>
        <v>13790.206598747574</v>
      </c>
      <c r="L8" s="4">
        <f t="shared" si="2"/>
        <v>3231.9140253942019</v>
      </c>
      <c r="M8" s="4">
        <f t="shared" si="2"/>
        <v>43707.88529599546</v>
      </c>
    </row>
    <row r="9" spans="1:13" x14ac:dyDescent="0.3">
      <c r="D9" s="25"/>
    </row>
    <row r="10" spans="1:13" x14ac:dyDescent="0.3">
      <c r="A10" t="s">
        <v>18</v>
      </c>
      <c r="B10" s="1">
        <v>200</v>
      </c>
      <c r="C10" s="1">
        <v>3800</v>
      </c>
      <c r="D10" s="26">
        <v>3801</v>
      </c>
      <c r="E10" s="1">
        <v>2300</v>
      </c>
      <c r="F10" s="1">
        <f>2500/12</f>
        <v>208.33333333333334</v>
      </c>
      <c r="G10" t="s">
        <v>19</v>
      </c>
      <c r="H10" s="1"/>
      <c r="I10" s="1">
        <v>961</v>
      </c>
      <c r="J10" s="1">
        <v>489</v>
      </c>
      <c r="K10" s="1">
        <v>656</v>
      </c>
      <c r="L10" s="1"/>
      <c r="M10" s="1"/>
    </row>
    <row r="11" spans="1:13" x14ac:dyDescent="0.3">
      <c r="D11" s="25"/>
    </row>
    <row r="12" spans="1:13" x14ac:dyDescent="0.3">
      <c r="A12" t="s">
        <v>20</v>
      </c>
      <c r="B12" s="5">
        <v>1.41</v>
      </c>
      <c r="C12" s="5">
        <v>1.56</v>
      </c>
      <c r="D12" s="27">
        <v>1.56</v>
      </c>
      <c r="E12" s="5">
        <v>2.38</v>
      </c>
      <c r="F12" s="5">
        <v>1.1100000000000001</v>
      </c>
      <c r="G12" s="5">
        <v>1.26</v>
      </c>
      <c r="H12" s="5">
        <v>0.49</v>
      </c>
      <c r="I12" s="5">
        <v>1.49</v>
      </c>
      <c r="J12" s="5">
        <v>1.44</v>
      </c>
      <c r="K12" s="5">
        <v>0.92</v>
      </c>
      <c r="L12" s="5">
        <v>1.55</v>
      </c>
      <c r="M12" s="5">
        <v>1.3</v>
      </c>
    </row>
    <row r="13" spans="1:13" x14ac:dyDescent="0.3">
      <c r="A13" t="s">
        <v>21</v>
      </c>
      <c r="B13" s="5">
        <v>0.41</v>
      </c>
      <c r="C13" s="5">
        <v>0.73</v>
      </c>
      <c r="D13" s="27">
        <v>0.73</v>
      </c>
      <c r="E13" s="5">
        <v>0.73</v>
      </c>
      <c r="F13" s="5">
        <v>0.4</v>
      </c>
      <c r="G13" s="5">
        <v>0.35</v>
      </c>
      <c r="H13" s="5">
        <v>0.02</v>
      </c>
      <c r="I13" s="5">
        <v>0.68</v>
      </c>
      <c r="J13" s="5">
        <v>0.35</v>
      </c>
      <c r="K13" s="5">
        <v>0.49</v>
      </c>
      <c r="L13" s="5">
        <v>0.09</v>
      </c>
      <c r="M13" s="5">
        <v>0.84</v>
      </c>
    </row>
    <row r="14" spans="1:13" x14ac:dyDescent="0.3">
      <c r="A14" t="s">
        <v>22</v>
      </c>
      <c r="B14" s="5">
        <v>0.21</v>
      </c>
      <c r="C14" s="5">
        <v>0.98</v>
      </c>
      <c r="D14" s="27">
        <v>0.98</v>
      </c>
      <c r="E14" s="5">
        <v>0.9</v>
      </c>
      <c r="F14" s="5">
        <v>0.27</v>
      </c>
      <c r="G14" s="5">
        <v>0.2</v>
      </c>
      <c r="H14" s="5">
        <v>0.05</v>
      </c>
      <c r="I14" s="5">
        <v>0.66</v>
      </c>
      <c r="J14" s="5">
        <v>0.73</v>
      </c>
      <c r="K14" s="5">
        <v>0.64</v>
      </c>
      <c r="L14" s="5">
        <v>0.04</v>
      </c>
      <c r="M14" s="5"/>
    </row>
    <row r="15" spans="1:13" x14ac:dyDescent="0.3">
      <c r="D15" s="25"/>
    </row>
    <row r="16" spans="1:13" x14ac:dyDescent="0.3">
      <c r="A16" s="19" t="s">
        <v>23</v>
      </c>
      <c r="B16" s="20"/>
      <c r="C16" s="21"/>
      <c r="D16" s="35"/>
      <c r="E16" s="21"/>
      <c r="F16" s="21"/>
      <c r="G16" s="20"/>
      <c r="H16" s="20"/>
      <c r="I16" s="20"/>
      <c r="J16" s="20"/>
      <c r="K16" s="20"/>
      <c r="L16" s="20"/>
      <c r="M16" s="20"/>
    </row>
    <row r="17" spans="1:17" x14ac:dyDescent="0.3">
      <c r="A17" t="s">
        <v>24</v>
      </c>
      <c r="B17" s="6">
        <v>15749483.330962172</v>
      </c>
      <c r="C17" s="6">
        <v>9226173.9225524329</v>
      </c>
      <c r="D17" s="22">
        <v>9085435.1728325263</v>
      </c>
      <c r="E17" s="6">
        <v>8997857.7884838004</v>
      </c>
      <c r="F17" s="6">
        <v>8833323.2158944048</v>
      </c>
      <c r="G17" s="6">
        <v>11030319.673021007</v>
      </c>
      <c r="H17" s="6">
        <v>5713461.2149110734</v>
      </c>
      <c r="I17" s="6">
        <v>8562909.1935568694</v>
      </c>
      <c r="J17" s="6"/>
      <c r="K17" s="6">
        <v>27707632.254757769</v>
      </c>
      <c r="L17" s="6"/>
      <c r="M17" s="6"/>
    </row>
    <row r="18" spans="1:17" x14ac:dyDescent="0.3">
      <c r="A18" s="50" t="s">
        <v>25</v>
      </c>
      <c r="B18" s="52">
        <v>5139224.3928037919</v>
      </c>
      <c r="C18" s="52">
        <v>2157596.6293148394</v>
      </c>
      <c r="D18" s="51"/>
      <c r="E18" s="52">
        <v>2792195.9632379254</v>
      </c>
      <c r="F18" s="52">
        <v>4083256.3216875317</v>
      </c>
      <c r="G18" s="6">
        <v>4407073.0863920217</v>
      </c>
      <c r="H18" s="6">
        <v>3507412.3782246974</v>
      </c>
      <c r="I18" s="6">
        <v>4658556.7797495872</v>
      </c>
      <c r="J18" s="6"/>
      <c r="K18" s="6">
        <v>12118466.325007781</v>
      </c>
      <c r="L18" s="6"/>
      <c r="M18" s="6"/>
    </row>
    <row r="19" spans="1:17" x14ac:dyDescent="0.3">
      <c r="A19" s="50" t="s">
        <v>26</v>
      </c>
      <c r="B19" s="52">
        <v>10610258.93815838</v>
      </c>
      <c r="C19" s="52">
        <v>7068577.2932375949</v>
      </c>
      <c r="D19" s="51"/>
      <c r="E19" s="52">
        <v>6205661.825245874</v>
      </c>
      <c r="F19" s="52">
        <v>4750066.8942068741</v>
      </c>
      <c r="G19" s="6">
        <v>6623246.5866289856</v>
      </c>
      <c r="H19" s="6">
        <v>2206048.8366863756</v>
      </c>
      <c r="I19" s="6">
        <v>3904352.4138072808</v>
      </c>
      <c r="J19" s="6"/>
      <c r="K19" s="6">
        <v>15589165.92974999</v>
      </c>
      <c r="L19" s="6"/>
      <c r="M19" s="6"/>
    </row>
    <row r="20" spans="1:17" x14ac:dyDescent="0.3">
      <c r="A20" t="s">
        <v>27</v>
      </c>
      <c r="B20" s="5">
        <v>0.64882616855510578</v>
      </c>
      <c r="C20" s="5">
        <v>0.52616065486244723</v>
      </c>
      <c r="D20" s="27">
        <v>0.53146580661071319</v>
      </c>
      <c r="E20" s="5">
        <v>0.50566054547576622</v>
      </c>
      <c r="F20" s="5">
        <v>0.5137124951314751</v>
      </c>
      <c r="G20" s="5">
        <v>0.51068195833161933</v>
      </c>
      <c r="H20" s="5">
        <v>0.50544964860707042</v>
      </c>
      <c r="I20" s="5">
        <v>0.51251389142998105</v>
      </c>
      <c r="J20" s="5"/>
      <c r="K20" s="5">
        <v>0.20545248626821941</v>
      </c>
      <c r="L20" s="5"/>
      <c r="M20" s="5"/>
    </row>
    <row r="21" spans="1:17" x14ac:dyDescent="0.3">
      <c r="A21" t="s">
        <v>28</v>
      </c>
      <c r="B21" s="6">
        <v>-585212.72727272741</v>
      </c>
      <c r="C21" s="6">
        <v>-1112991</v>
      </c>
      <c r="D21" s="22">
        <v>-1112991</v>
      </c>
      <c r="E21" s="6">
        <v>-772855</v>
      </c>
      <c r="F21" s="6">
        <v>-1054575</v>
      </c>
      <c r="G21" s="6">
        <v>-934708.57666666666</v>
      </c>
      <c r="H21" s="6">
        <v>-931731.79962894251</v>
      </c>
      <c r="I21" s="6">
        <v>-566855.3125</v>
      </c>
      <c r="J21" s="6"/>
      <c r="K21" s="6">
        <v>-1249151.4840085288</v>
      </c>
      <c r="L21" s="6"/>
      <c r="M21" s="6"/>
    </row>
    <row r="22" spans="1:17" x14ac:dyDescent="0.3">
      <c r="A22" t="s">
        <v>29</v>
      </c>
      <c r="B22" s="1">
        <v>15</v>
      </c>
      <c r="C22" s="1">
        <v>18</v>
      </c>
      <c r="D22" s="26">
        <v>17</v>
      </c>
      <c r="E22" s="1">
        <v>16</v>
      </c>
      <c r="F22" s="1">
        <v>20</v>
      </c>
      <c r="G22" s="1">
        <v>20</v>
      </c>
      <c r="H22" s="1">
        <v>22</v>
      </c>
      <c r="I22" s="1">
        <v>18</v>
      </c>
      <c r="J22" s="1"/>
      <c r="K22" s="1">
        <v>29</v>
      </c>
      <c r="L22" s="1"/>
      <c r="M22" s="1"/>
    </row>
    <row r="23" spans="1:17" x14ac:dyDescent="0.3">
      <c r="A23" t="s">
        <v>30</v>
      </c>
      <c r="B23" s="1">
        <v>19</v>
      </c>
      <c r="C23" s="1">
        <v>29</v>
      </c>
      <c r="D23" s="26">
        <v>28</v>
      </c>
      <c r="E23" s="1">
        <v>36</v>
      </c>
      <c r="F23" s="1">
        <v>49</v>
      </c>
      <c r="G23" s="1">
        <v>50</v>
      </c>
      <c r="H23" s="1">
        <v>48</v>
      </c>
      <c r="I23" s="1">
        <v>51</v>
      </c>
      <c r="J23" s="1"/>
      <c r="K23" s="1">
        <v>48</v>
      </c>
      <c r="L23" s="1"/>
      <c r="M23" s="1"/>
    </row>
    <row r="24" spans="1:17" x14ac:dyDescent="0.3">
      <c r="A24" s="10"/>
      <c r="D24" s="25"/>
    </row>
    <row r="25" spans="1:17" x14ac:dyDescent="0.3">
      <c r="A25" s="19" t="s">
        <v>31</v>
      </c>
      <c r="B25" s="20"/>
      <c r="C25" s="21"/>
      <c r="D25" s="35"/>
      <c r="E25" s="21"/>
      <c r="F25" s="21"/>
      <c r="G25" s="20"/>
      <c r="H25" s="20"/>
      <c r="I25" s="20"/>
      <c r="J25" s="20"/>
      <c r="K25" s="20"/>
      <c r="L25" s="20"/>
      <c r="M25" s="20"/>
    </row>
    <row r="26" spans="1:17" x14ac:dyDescent="0.3">
      <c r="A26" t="s">
        <v>32</v>
      </c>
      <c r="B26" s="1">
        <v>70</v>
      </c>
      <c r="C26" s="1">
        <v>0</v>
      </c>
      <c r="D26" s="26"/>
      <c r="E26" s="1">
        <v>700</v>
      </c>
      <c r="F26" s="1">
        <v>80</v>
      </c>
      <c r="G26" s="1">
        <v>150</v>
      </c>
      <c r="H26" s="1">
        <v>120</v>
      </c>
      <c r="I26" s="1">
        <v>400</v>
      </c>
      <c r="J26" s="1"/>
      <c r="K26" s="1">
        <v>136</v>
      </c>
      <c r="L26" s="1"/>
      <c r="M26" s="1"/>
    </row>
    <row r="27" spans="1:17" x14ac:dyDescent="0.3">
      <c r="A27" t="s">
        <v>33</v>
      </c>
      <c r="B27" s="1">
        <v>100</v>
      </c>
      <c r="C27" s="1">
        <v>1250</v>
      </c>
      <c r="D27" s="26">
        <v>1250</v>
      </c>
      <c r="E27" s="1">
        <v>850</v>
      </c>
      <c r="F27" s="1">
        <v>130</v>
      </c>
      <c r="G27" s="1">
        <v>180</v>
      </c>
      <c r="H27" s="1">
        <v>120</v>
      </c>
      <c r="I27" s="1">
        <v>400</v>
      </c>
      <c r="J27" s="1"/>
      <c r="K27" s="1">
        <v>194</v>
      </c>
      <c r="L27" s="1"/>
      <c r="M27" s="1"/>
    </row>
    <row r="28" spans="1:17" x14ac:dyDescent="0.3">
      <c r="A28" t="s">
        <v>34</v>
      </c>
      <c r="B28" s="1">
        <v>100</v>
      </c>
      <c r="C28" s="1">
        <v>1250</v>
      </c>
      <c r="D28" s="26">
        <v>1250</v>
      </c>
      <c r="E28" s="1">
        <v>850</v>
      </c>
      <c r="F28" s="1">
        <v>160</v>
      </c>
      <c r="G28" s="1">
        <v>180</v>
      </c>
      <c r="H28" s="1">
        <v>120</v>
      </c>
      <c r="I28" s="1">
        <v>400</v>
      </c>
      <c r="J28" s="1"/>
      <c r="K28" s="1">
        <v>194</v>
      </c>
      <c r="L28" s="1"/>
      <c r="M28" s="1"/>
    </row>
    <row r="29" spans="1:17" x14ac:dyDescent="0.3">
      <c r="A29" t="s">
        <v>35</v>
      </c>
      <c r="B29" s="1">
        <v>130</v>
      </c>
      <c r="C29" s="1">
        <v>1375</v>
      </c>
      <c r="D29" s="26">
        <v>1375</v>
      </c>
      <c r="E29" s="1">
        <v>1100</v>
      </c>
      <c r="F29" s="1">
        <v>200</v>
      </c>
      <c r="G29" s="1">
        <v>250</v>
      </c>
      <c r="H29" s="1">
        <v>180</v>
      </c>
      <c r="I29" s="1">
        <v>520</v>
      </c>
      <c r="J29" s="1"/>
      <c r="K29" s="1">
        <v>252</v>
      </c>
      <c r="L29" s="1"/>
      <c r="M29" s="1"/>
      <c r="O29">
        <f>F29/F27</f>
        <v>1.5384615384615385</v>
      </c>
      <c r="P29">
        <f>G29/G27</f>
        <v>1.3888888888888888</v>
      </c>
      <c r="Q29">
        <f>H29/H27</f>
        <v>1.5</v>
      </c>
    </row>
    <row r="30" spans="1:17" x14ac:dyDescent="0.3">
      <c r="A30" t="s">
        <v>36</v>
      </c>
      <c r="B30" s="1">
        <v>130</v>
      </c>
      <c r="C30" s="1">
        <v>1560</v>
      </c>
      <c r="D30" s="26">
        <v>1560</v>
      </c>
      <c r="E30" s="1">
        <v>1100</v>
      </c>
      <c r="F30" s="1">
        <v>230</v>
      </c>
      <c r="G30" s="1">
        <v>250</v>
      </c>
      <c r="H30" s="1">
        <v>180</v>
      </c>
      <c r="I30" s="1">
        <v>520</v>
      </c>
      <c r="J30" s="1"/>
      <c r="K30" s="1">
        <v>252</v>
      </c>
      <c r="L30" s="1"/>
      <c r="M30" s="1"/>
    </row>
    <row r="31" spans="1:17" x14ac:dyDescent="0.3">
      <c r="A31" t="s">
        <v>37</v>
      </c>
      <c r="B31" s="1">
        <v>160</v>
      </c>
      <c r="C31" s="1">
        <v>1720</v>
      </c>
      <c r="D31" s="26">
        <v>1720</v>
      </c>
      <c r="E31" s="1">
        <v>1300</v>
      </c>
      <c r="F31" s="1">
        <v>280</v>
      </c>
      <c r="G31" s="1">
        <v>320</v>
      </c>
      <c r="H31" s="1">
        <v>270</v>
      </c>
      <c r="I31" s="1">
        <v>680</v>
      </c>
      <c r="J31" s="1"/>
      <c r="K31" s="1">
        <v>315</v>
      </c>
      <c r="L31" s="1"/>
      <c r="M31" s="1"/>
    </row>
    <row r="32" spans="1:17" x14ac:dyDescent="0.3">
      <c r="A32" t="s">
        <v>38</v>
      </c>
      <c r="B32" s="1">
        <v>160</v>
      </c>
      <c r="C32" s="1">
        <v>1980</v>
      </c>
      <c r="D32" s="26">
        <v>1980</v>
      </c>
      <c r="E32" s="1">
        <v>1300</v>
      </c>
      <c r="F32" s="1">
        <v>340</v>
      </c>
      <c r="G32" s="1">
        <v>320</v>
      </c>
      <c r="H32" s="1">
        <v>270</v>
      </c>
      <c r="I32" s="1">
        <v>680</v>
      </c>
      <c r="J32" s="1"/>
      <c r="K32" s="1">
        <v>315</v>
      </c>
      <c r="L32" s="1"/>
      <c r="M32" s="1"/>
    </row>
    <row r="33" spans="1:13" x14ac:dyDescent="0.3">
      <c r="D33" s="25"/>
    </row>
    <row r="34" spans="1:13" x14ac:dyDescent="0.3">
      <c r="A34" s="37" t="s">
        <v>39</v>
      </c>
      <c r="B34" s="38">
        <v>0.3</v>
      </c>
      <c r="C34" s="38">
        <v>0</v>
      </c>
      <c r="D34" s="39">
        <v>0</v>
      </c>
      <c r="E34" s="38">
        <v>0.3</v>
      </c>
      <c r="F34" s="38">
        <v>0.3</v>
      </c>
      <c r="G34" s="38">
        <v>0.3</v>
      </c>
      <c r="H34" s="38">
        <v>0.3</v>
      </c>
      <c r="I34" s="38">
        <v>0</v>
      </c>
      <c r="J34" s="37"/>
      <c r="K34" s="38">
        <v>0.3</v>
      </c>
      <c r="L34" s="37"/>
      <c r="M34" s="37"/>
    </row>
    <row r="35" spans="1:13" x14ac:dyDescent="0.3">
      <c r="D35" s="25"/>
    </row>
    <row r="36" spans="1:13" x14ac:dyDescent="0.3">
      <c r="A36" s="19" t="s">
        <v>40</v>
      </c>
      <c r="B36" s="20"/>
      <c r="C36" s="21"/>
      <c r="D36" s="35"/>
      <c r="E36" s="21"/>
      <c r="F36" s="21"/>
      <c r="G36" s="20"/>
      <c r="H36" s="20"/>
      <c r="I36" s="20"/>
      <c r="J36" s="20"/>
      <c r="K36" s="20"/>
      <c r="L36" s="20"/>
      <c r="M36" s="20"/>
    </row>
    <row r="37" spans="1:13" x14ac:dyDescent="0.3">
      <c r="A37" t="s">
        <v>33</v>
      </c>
      <c r="B37">
        <v>21</v>
      </c>
      <c r="C37">
        <v>30</v>
      </c>
      <c r="D37" s="25">
        <v>30</v>
      </c>
      <c r="E37">
        <v>30</v>
      </c>
      <c r="F37">
        <v>21</v>
      </c>
      <c r="G37">
        <v>15</v>
      </c>
      <c r="H37">
        <v>28</v>
      </c>
      <c r="I37">
        <v>25</v>
      </c>
      <c r="K37">
        <v>14</v>
      </c>
    </row>
    <row r="38" spans="1:13" x14ac:dyDescent="0.3">
      <c r="A38" t="s">
        <v>34</v>
      </c>
      <c r="B38">
        <v>28</v>
      </c>
      <c r="C38">
        <v>30</v>
      </c>
      <c r="D38" s="25">
        <v>30</v>
      </c>
      <c r="E38">
        <v>30</v>
      </c>
      <c r="F38">
        <v>21</v>
      </c>
      <c r="G38">
        <v>30</v>
      </c>
      <c r="H38">
        <v>28</v>
      </c>
      <c r="I38">
        <v>25</v>
      </c>
      <c r="K38">
        <v>28</v>
      </c>
    </row>
    <row r="39" spans="1:13" x14ac:dyDescent="0.3">
      <c r="A39" t="s">
        <v>35</v>
      </c>
      <c r="B39">
        <v>21</v>
      </c>
      <c r="C39">
        <v>30</v>
      </c>
      <c r="D39" s="25">
        <v>30</v>
      </c>
      <c r="E39">
        <v>30</v>
      </c>
      <c r="F39">
        <v>28</v>
      </c>
      <c r="G39">
        <v>30</v>
      </c>
      <c r="H39">
        <v>28</v>
      </c>
      <c r="I39">
        <v>25</v>
      </c>
      <c r="K39">
        <v>28</v>
      </c>
    </row>
    <row r="40" spans="1:13" x14ac:dyDescent="0.3">
      <c r="A40" t="s">
        <v>36</v>
      </c>
      <c r="B40">
        <v>28</v>
      </c>
      <c r="C40">
        <v>30</v>
      </c>
      <c r="D40" s="25">
        <v>30</v>
      </c>
      <c r="E40">
        <v>30</v>
      </c>
      <c r="F40">
        <v>21</v>
      </c>
      <c r="G40">
        <v>30</v>
      </c>
      <c r="H40">
        <v>28</v>
      </c>
      <c r="I40">
        <v>25</v>
      </c>
      <c r="K40">
        <v>28</v>
      </c>
    </row>
    <row r="41" spans="1:13" x14ac:dyDescent="0.3">
      <c r="A41" t="s">
        <v>37</v>
      </c>
      <c r="B41">
        <v>21</v>
      </c>
      <c r="C41">
        <v>30</v>
      </c>
      <c r="D41" s="25">
        <v>30</v>
      </c>
      <c r="E41">
        <v>30</v>
      </c>
      <c r="F41">
        <v>28</v>
      </c>
      <c r="G41">
        <v>30</v>
      </c>
      <c r="H41">
        <v>28</v>
      </c>
      <c r="I41">
        <v>25</v>
      </c>
      <c r="K41">
        <v>28</v>
      </c>
    </row>
    <row r="42" spans="1:13" x14ac:dyDescent="0.3">
      <c r="A42" t="s">
        <v>38</v>
      </c>
      <c r="B42">
        <v>28</v>
      </c>
      <c r="C42">
        <v>30</v>
      </c>
      <c r="D42" s="25">
        <v>30</v>
      </c>
      <c r="E42">
        <v>30</v>
      </c>
      <c r="F42">
        <v>21</v>
      </c>
      <c r="G42">
        <v>30</v>
      </c>
      <c r="H42">
        <v>28</v>
      </c>
      <c r="I42">
        <v>25</v>
      </c>
      <c r="K42">
        <v>28</v>
      </c>
    </row>
    <row r="43" spans="1:13" x14ac:dyDescent="0.3">
      <c r="D43" s="25"/>
    </row>
    <row r="44" spans="1:13" x14ac:dyDescent="0.3">
      <c r="A44" s="19" t="s">
        <v>41</v>
      </c>
      <c r="B44" s="20"/>
      <c r="C44" s="21"/>
      <c r="D44" s="35"/>
      <c r="E44" s="21"/>
      <c r="F44" s="21"/>
      <c r="G44" s="20"/>
      <c r="H44" s="20"/>
      <c r="I44" s="20"/>
      <c r="J44" s="20"/>
      <c r="K44" s="20"/>
      <c r="L44" s="20"/>
      <c r="M44" s="20"/>
    </row>
    <row r="45" spans="1:13" x14ac:dyDescent="0.3">
      <c r="A45" t="s">
        <v>34</v>
      </c>
      <c r="B45" s="11">
        <v>0.65250000000000008</v>
      </c>
      <c r="C45" s="11">
        <v>0.35</v>
      </c>
      <c r="D45" s="28">
        <v>0.35</v>
      </c>
      <c r="E45" s="11">
        <v>0.35</v>
      </c>
      <c r="F45" s="11">
        <v>0.45</v>
      </c>
      <c r="G45" s="11">
        <v>0.439</v>
      </c>
      <c r="H45" s="11">
        <v>0.3125</v>
      </c>
      <c r="I45" s="11">
        <v>0.43890000000000001</v>
      </c>
      <c r="J45" s="11"/>
      <c r="K45" s="11">
        <v>0.43890000000000001</v>
      </c>
      <c r="L45" s="11"/>
      <c r="M45" s="11"/>
    </row>
    <row r="46" spans="1:13" x14ac:dyDescent="0.3">
      <c r="A46" t="s">
        <v>42</v>
      </c>
      <c r="B46" s="11">
        <v>0.6</v>
      </c>
      <c r="C46" s="11">
        <v>0.5</v>
      </c>
      <c r="D46" s="28">
        <v>0.5</v>
      </c>
      <c r="E46" s="11">
        <v>0.5</v>
      </c>
      <c r="F46" s="11">
        <v>0.5</v>
      </c>
      <c r="G46" s="11">
        <v>0.5</v>
      </c>
      <c r="H46" s="11">
        <v>0.47399999999999981</v>
      </c>
      <c r="I46" s="11">
        <v>0.65399999999999991</v>
      </c>
      <c r="J46" s="11"/>
      <c r="K46" s="11">
        <v>0.65399999999999991</v>
      </c>
      <c r="L46" s="11"/>
      <c r="M46" s="11"/>
    </row>
    <row r="47" spans="1:13" x14ac:dyDescent="0.3">
      <c r="A47" t="s">
        <v>36</v>
      </c>
      <c r="B47" s="11">
        <v>0.27500000000000002</v>
      </c>
      <c r="C47" s="11">
        <v>0.25</v>
      </c>
      <c r="D47" s="28">
        <v>0.25</v>
      </c>
      <c r="E47" s="11">
        <v>0.25</v>
      </c>
      <c r="F47" s="11">
        <v>0.45</v>
      </c>
      <c r="G47" s="11">
        <v>0.439</v>
      </c>
      <c r="H47" s="11">
        <v>0.24000000000000002</v>
      </c>
      <c r="I47" s="11">
        <v>0.43890000000000001</v>
      </c>
      <c r="J47" s="11"/>
      <c r="K47" s="11">
        <v>0.43890000000000001</v>
      </c>
      <c r="L47" s="11"/>
      <c r="M47" s="11"/>
    </row>
    <row r="48" spans="1:13" x14ac:dyDescent="0.3">
      <c r="A48" t="s">
        <v>43</v>
      </c>
      <c r="B48" s="11">
        <v>0.6</v>
      </c>
      <c r="C48" s="11">
        <v>0.5</v>
      </c>
      <c r="D48" s="28">
        <v>0.5</v>
      </c>
      <c r="E48" s="11">
        <v>0.5</v>
      </c>
      <c r="F48" s="11">
        <v>0.5</v>
      </c>
      <c r="G48" s="11">
        <v>0.5</v>
      </c>
      <c r="H48" s="11">
        <v>0.47399999999999981</v>
      </c>
      <c r="I48" s="11">
        <v>0.65399999999999991</v>
      </c>
      <c r="J48" s="11"/>
      <c r="K48" s="11">
        <v>0.65399999999999991</v>
      </c>
      <c r="L48" s="11"/>
      <c r="M48" s="11"/>
    </row>
    <row r="49" spans="1:14" x14ac:dyDescent="0.3">
      <c r="A49" t="s">
        <v>38</v>
      </c>
      <c r="B49" s="11">
        <v>0.27500000000000002</v>
      </c>
      <c r="C49" s="11">
        <v>0.25</v>
      </c>
      <c r="D49" s="28">
        <v>0.25</v>
      </c>
      <c r="E49" s="11">
        <v>0.25</v>
      </c>
      <c r="F49" s="11">
        <v>0.45</v>
      </c>
      <c r="G49" s="11">
        <v>0.439</v>
      </c>
      <c r="H49" s="11">
        <v>0.24000000000000002</v>
      </c>
      <c r="I49" s="11">
        <v>0.43890000000000001</v>
      </c>
      <c r="J49" s="11"/>
      <c r="K49" s="11">
        <v>0.43890000000000001</v>
      </c>
      <c r="L49" s="11"/>
      <c r="M49" s="11"/>
    </row>
    <row r="50" spans="1:14" x14ac:dyDescent="0.3">
      <c r="A50" t="s">
        <v>44</v>
      </c>
      <c r="B50" s="11">
        <v>0.6</v>
      </c>
      <c r="C50" s="11">
        <v>0.5</v>
      </c>
      <c r="D50" s="28">
        <v>0.5</v>
      </c>
      <c r="E50" s="11">
        <v>0.5</v>
      </c>
      <c r="F50" s="11">
        <v>0.5</v>
      </c>
      <c r="G50" s="11">
        <v>0.5</v>
      </c>
      <c r="H50" s="11">
        <v>0.29399999999999993</v>
      </c>
      <c r="I50" s="11">
        <v>0.65399999999999991</v>
      </c>
      <c r="J50" s="11"/>
      <c r="K50" s="11">
        <v>0.65399999999999991</v>
      </c>
      <c r="L50" s="11"/>
      <c r="M50" s="11"/>
    </row>
    <row r="51" spans="1:14" x14ac:dyDescent="0.3">
      <c r="D51" s="25"/>
    </row>
    <row r="52" spans="1:14" x14ac:dyDescent="0.3">
      <c r="A52" s="19" t="s">
        <v>45</v>
      </c>
      <c r="B52" s="20"/>
      <c r="C52" s="21"/>
      <c r="D52" s="35"/>
      <c r="E52" s="21"/>
      <c r="F52" s="21"/>
      <c r="G52" s="20"/>
      <c r="H52" s="20"/>
      <c r="I52" s="20"/>
      <c r="J52" s="20"/>
      <c r="K52" s="20"/>
      <c r="L52" s="20"/>
      <c r="M52" s="20"/>
    </row>
    <row r="53" spans="1:14" x14ac:dyDescent="0.3">
      <c r="A53" t="s">
        <v>46</v>
      </c>
      <c r="B53" s="16">
        <v>0.01</v>
      </c>
      <c r="C53" s="16">
        <v>1.2999999999999999E-3</v>
      </c>
      <c r="D53" s="29">
        <v>1.2999999999999999E-3</v>
      </c>
      <c r="E53" s="16">
        <v>4.9315068493150684E-4</v>
      </c>
      <c r="F53" s="16">
        <v>0.01</v>
      </c>
      <c r="G53" s="16">
        <v>0.01</v>
      </c>
      <c r="H53" s="16">
        <v>0.01</v>
      </c>
      <c r="I53" s="16">
        <v>0.01</v>
      </c>
      <c r="J53" s="16"/>
      <c r="K53" s="16">
        <v>0.01</v>
      </c>
      <c r="L53" s="16"/>
      <c r="M53" s="16"/>
    </row>
    <row r="54" spans="1:14" x14ac:dyDescent="0.3">
      <c r="A54" t="s">
        <v>47</v>
      </c>
      <c r="B54" s="16">
        <v>0.02</v>
      </c>
      <c r="C54" s="16">
        <v>2.5999999999999999E-3</v>
      </c>
      <c r="D54" s="29">
        <v>2.5999999999999999E-3</v>
      </c>
      <c r="E54" s="16">
        <v>4.9315068493150684E-4</v>
      </c>
      <c r="F54" s="16">
        <v>0.02</v>
      </c>
      <c r="G54" s="16">
        <v>1.4999999999999999E-2</v>
      </c>
      <c r="H54" s="16">
        <v>0.02</v>
      </c>
      <c r="I54" s="16">
        <v>0.01</v>
      </c>
      <c r="J54" s="16"/>
      <c r="K54" s="16">
        <v>1.4999999999999999E-2</v>
      </c>
      <c r="L54" s="16"/>
      <c r="M54" s="16"/>
    </row>
    <row r="55" spans="1:14" x14ac:dyDescent="0.3">
      <c r="A55" t="s">
        <v>48</v>
      </c>
      <c r="B55" s="16">
        <v>0</v>
      </c>
      <c r="C55" s="16">
        <v>0.14800000000000002</v>
      </c>
      <c r="D55" s="29">
        <v>0.14800000000000002</v>
      </c>
      <c r="E55" s="16">
        <v>0.161</v>
      </c>
      <c r="F55" s="16">
        <v>0</v>
      </c>
      <c r="G55" s="16">
        <v>0</v>
      </c>
      <c r="H55" s="16">
        <v>0</v>
      </c>
      <c r="I55" s="16">
        <v>0</v>
      </c>
      <c r="J55" s="16"/>
      <c r="K55" s="16">
        <v>0</v>
      </c>
      <c r="L55" s="16"/>
      <c r="M55" s="16"/>
    </row>
    <row r="56" spans="1:14" x14ac:dyDescent="0.3">
      <c r="A56" t="s">
        <v>49</v>
      </c>
      <c r="B56" s="16">
        <v>9.9000000000000005E-2</v>
      </c>
      <c r="C56" s="16">
        <v>0.14800000000000002</v>
      </c>
      <c r="D56" s="29">
        <v>0.14800000000000002</v>
      </c>
      <c r="E56" s="16">
        <v>0.161</v>
      </c>
      <c r="F56" s="16">
        <v>0.09</v>
      </c>
      <c r="G56" s="16">
        <v>0</v>
      </c>
      <c r="H56" s="16">
        <v>0.05</v>
      </c>
      <c r="I56" s="16">
        <v>0</v>
      </c>
      <c r="J56" s="16"/>
      <c r="K56" s="16">
        <v>0.05</v>
      </c>
      <c r="L56" s="16"/>
      <c r="M56" s="16"/>
    </row>
    <row r="57" spans="1:14" x14ac:dyDescent="0.3">
      <c r="A57" t="s">
        <v>50</v>
      </c>
      <c r="B57" s="16">
        <v>0</v>
      </c>
      <c r="C57" s="16">
        <v>0</v>
      </c>
      <c r="D57" s="29">
        <v>0</v>
      </c>
      <c r="E57" s="16">
        <v>2.8037383177570091E-3</v>
      </c>
      <c r="F57" s="16">
        <v>0.01</v>
      </c>
      <c r="G57" s="59">
        <v>0.4</v>
      </c>
      <c r="H57" s="16">
        <v>1.4999999999999999E-2</v>
      </c>
      <c r="I57" s="16">
        <v>0</v>
      </c>
      <c r="J57" s="16"/>
      <c r="K57" s="16">
        <v>1.2999999999999999E-3</v>
      </c>
      <c r="L57" s="16"/>
      <c r="M57" s="16"/>
    </row>
    <row r="58" spans="1:14" x14ac:dyDescent="0.3">
      <c r="A58" t="s">
        <v>51</v>
      </c>
      <c r="B58" s="16">
        <v>0</v>
      </c>
      <c r="C58" s="16">
        <v>0</v>
      </c>
      <c r="D58" s="29">
        <v>0</v>
      </c>
      <c r="E58" s="16">
        <v>2.8037383177570091E-3</v>
      </c>
      <c r="F58" s="16">
        <v>0</v>
      </c>
      <c r="G58" s="59">
        <v>0.4</v>
      </c>
      <c r="H58" s="16">
        <v>0</v>
      </c>
      <c r="I58" s="16">
        <v>0</v>
      </c>
      <c r="J58" s="16"/>
      <c r="K58" s="16">
        <v>1.2999999999999999E-3</v>
      </c>
      <c r="L58" s="16"/>
      <c r="M58" s="16"/>
    </row>
    <row r="59" spans="1:14" x14ac:dyDescent="0.3">
      <c r="D59" s="25"/>
    </row>
    <row r="60" spans="1:14" x14ac:dyDescent="0.3">
      <c r="A60" s="19" t="s">
        <v>52</v>
      </c>
      <c r="B60" s="20"/>
      <c r="C60" s="21"/>
      <c r="D60" s="35"/>
      <c r="E60" s="21"/>
      <c r="F60" s="21"/>
      <c r="G60" s="20"/>
      <c r="H60" s="20"/>
      <c r="I60" s="20"/>
      <c r="J60" s="20"/>
      <c r="K60" s="20"/>
      <c r="L60" s="20"/>
      <c r="M60" s="20"/>
    </row>
    <row r="61" spans="1:14" x14ac:dyDescent="0.3">
      <c r="A61" t="s">
        <v>53</v>
      </c>
      <c r="B61" s="1">
        <v>20</v>
      </c>
      <c r="C61" s="1">
        <v>147</v>
      </c>
      <c r="D61" s="26">
        <v>115</v>
      </c>
      <c r="E61" s="1">
        <v>50</v>
      </c>
      <c r="F61" s="1">
        <v>21</v>
      </c>
      <c r="G61" s="1">
        <v>27</v>
      </c>
      <c r="H61" s="1">
        <v>20</v>
      </c>
      <c r="I61" s="1">
        <v>24</v>
      </c>
      <c r="J61" s="1"/>
      <c r="K61" s="1">
        <v>20.86</v>
      </c>
      <c r="L61" s="1"/>
      <c r="M61" s="1"/>
    </row>
    <row r="62" spans="1:14" x14ac:dyDescent="0.3">
      <c r="D62" s="25"/>
    </row>
    <row r="63" spans="1:14" x14ac:dyDescent="0.3">
      <c r="A63" s="19" t="s">
        <v>54</v>
      </c>
      <c r="B63" s="20"/>
      <c r="C63" s="21"/>
      <c r="D63" s="35"/>
      <c r="E63" s="21"/>
      <c r="F63" s="21"/>
      <c r="G63" s="20"/>
      <c r="H63" s="20"/>
      <c r="I63" s="20"/>
      <c r="J63" s="20"/>
      <c r="K63" s="20"/>
      <c r="L63" s="20"/>
      <c r="M63" s="20"/>
    </row>
    <row r="64" spans="1:14" x14ac:dyDescent="0.3">
      <c r="A64" t="s">
        <v>33</v>
      </c>
      <c r="B64" s="15">
        <v>0.14918481190892022</v>
      </c>
      <c r="C64" s="15">
        <v>5.4737129809403984E-2</v>
      </c>
      <c r="D64" s="30">
        <v>5.4737129809403984E-2</v>
      </c>
      <c r="E64" s="15">
        <v>0.04</v>
      </c>
      <c r="F64" s="15">
        <v>0.18780692172259492</v>
      </c>
      <c r="G64" s="15">
        <v>0.17777213321953475</v>
      </c>
      <c r="H64" s="15">
        <v>0.13185376321275696</v>
      </c>
      <c r="I64" s="15">
        <v>0.13163605008012966</v>
      </c>
      <c r="J64" s="15"/>
      <c r="K64" s="15">
        <v>0.13380535442129921</v>
      </c>
      <c r="L64" s="15"/>
      <c r="M64" s="15"/>
      <c r="N64" s="58"/>
    </row>
    <row r="65" spans="1:14" x14ac:dyDescent="0.3">
      <c r="A65" t="s">
        <v>35</v>
      </c>
      <c r="B65" s="15">
        <v>7.8755896405457548E-2</v>
      </c>
      <c r="C65" s="15">
        <v>5.5236035940479281E-2</v>
      </c>
      <c r="D65" s="30">
        <v>5.5236035940479281E-2</v>
      </c>
      <c r="E65" s="15">
        <v>0.04</v>
      </c>
      <c r="F65" s="15">
        <v>9.3903460861297458E-2</v>
      </c>
      <c r="G65" s="15">
        <v>9.1165196522838346E-2</v>
      </c>
      <c r="H65" s="15">
        <v>9.1348287153798016E-2</v>
      </c>
      <c r="I65" s="15">
        <v>8.7757366720086424E-2</v>
      </c>
      <c r="J65" s="15"/>
      <c r="K65" s="15">
        <v>8.5563432552084262E-2</v>
      </c>
      <c r="L65" s="15"/>
      <c r="M65" s="15"/>
      <c r="N65" s="58"/>
    </row>
    <row r="66" spans="1:14" x14ac:dyDescent="0.3">
      <c r="A66" t="s">
        <v>37</v>
      </c>
      <c r="B66" s="15">
        <v>7.8755896405457548E-2</v>
      </c>
      <c r="C66" s="15">
        <v>5.4939068005315402E-2</v>
      </c>
      <c r="D66" s="30">
        <v>5.4939068005315402E-2</v>
      </c>
      <c r="E66" s="15">
        <v>4.0090671247122053E-2</v>
      </c>
      <c r="F66" s="15">
        <v>9.3903460861297458E-2</v>
      </c>
      <c r="G66" s="15">
        <v>9.1165196522838346E-2</v>
      </c>
      <c r="H66" s="15">
        <v>9.1348287153798016E-2</v>
      </c>
      <c r="I66" s="15">
        <v>8.7757366720086424E-2</v>
      </c>
      <c r="J66" s="15"/>
      <c r="K66" s="15">
        <v>8.5563432552084262E-2</v>
      </c>
      <c r="L66" s="15"/>
      <c r="M66" s="15"/>
      <c r="N66" s="58"/>
    </row>
    <row r="67" spans="1:14" x14ac:dyDescent="0.3">
      <c r="D67" s="25"/>
    </row>
    <row r="68" spans="1:14" x14ac:dyDescent="0.3">
      <c r="A68" s="19" t="s">
        <v>55</v>
      </c>
      <c r="B68" s="20"/>
      <c r="C68" s="21"/>
      <c r="D68" s="35"/>
      <c r="E68" s="21"/>
      <c r="F68" s="21"/>
      <c r="G68" s="20"/>
      <c r="H68" s="20"/>
      <c r="I68" s="20"/>
      <c r="J68" s="20"/>
      <c r="K68" s="20"/>
      <c r="L68" s="20"/>
      <c r="M68" s="20"/>
    </row>
    <row r="69" spans="1:14" ht="14.25" customHeight="1" x14ac:dyDescent="0.3">
      <c r="A69" t="s">
        <v>56</v>
      </c>
      <c r="B69" s="3">
        <v>1291499.9999936998</v>
      </c>
      <c r="C69" s="3">
        <v>66603.621524645365</v>
      </c>
      <c r="D69" s="31">
        <v>66603.621524645365</v>
      </c>
      <c r="E69" s="3">
        <v>101385.38782484557</v>
      </c>
      <c r="F69" s="3">
        <v>440581.69722701376</v>
      </c>
      <c r="G69" s="3">
        <v>464294.61126265826</v>
      </c>
      <c r="H69" s="3">
        <v>334177.06061767269</v>
      </c>
      <c r="I69" s="3">
        <v>197821.41158298205</v>
      </c>
      <c r="J69" s="3"/>
      <c r="K69" s="3">
        <v>863204.53271220729</v>
      </c>
      <c r="L69" s="3"/>
      <c r="M69" s="3"/>
    </row>
    <row r="70" spans="1:14" ht="14.25" customHeight="1" x14ac:dyDescent="0.3">
      <c r="A70" t="s">
        <v>57</v>
      </c>
      <c r="B70" s="1">
        <v>117.56097560954912</v>
      </c>
      <c r="C70" s="1">
        <v>1398.4459136543824</v>
      </c>
      <c r="D70" s="26">
        <v>1398.4459136543824</v>
      </c>
      <c r="E70" s="1">
        <v>1002.4571227945003</v>
      </c>
      <c r="F70" s="1">
        <v>176.74446240884228</v>
      </c>
      <c r="G70" s="1">
        <v>227.30158404605729</v>
      </c>
      <c r="H70" s="1">
        <v>164.62767113222367</v>
      </c>
      <c r="I70" s="1">
        <v>497.73697464159847</v>
      </c>
      <c r="J70" s="1"/>
      <c r="K70" s="1">
        <v>224.61533864784414</v>
      </c>
      <c r="L70" s="1"/>
      <c r="M70" s="1"/>
    </row>
    <row r="71" spans="1:14" x14ac:dyDescent="0.3">
      <c r="A71" t="s">
        <v>58</v>
      </c>
      <c r="B71" s="2">
        <f>B69*B70</f>
        <v>151829999.99899203</v>
      </c>
      <c r="C71" s="2">
        <v>93141562.355723381</v>
      </c>
      <c r="D71" s="23">
        <f>D69*D70</f>
        <v>93141562.355723381</v>
      </c>
      <c r="E71" s="2">
        <v>101634504.17229925</v>
      </c>
      <c r="F71" s="2">
        <v>77870375.223563865</v>
      </c>
      <c r="G71" s="2">
        <v>105534900.60405061</v>
      </c>
      <c r="H71" s="2">
        <v>55014791.235299394</v>
      </c>
      <c r="I71" s="2">
        <v>98463030.920643955</v>
      </c>
      <c r="J71" s="2"/>
      <c r="K71" s="2">
        <v>193888978.4375065</v>
      </c>
      <c r="L71" s="2"/>
      <c r="M71" s="2"/>
    </row>
    <row r="72" spans="1:14" x14ac:dyDescent="0.3">
      <c r="A72" t="s">
        <v>59</v>
      </c>
      <c r="B72" s="2">
        <v>20301238.836325891</v>
      </c>
      <c r="C72" s="2">
        <v>10891699.747510739</v>
      </c>
      <c r="D72" s="23">
        <v>11019048.186330415</v>
      </c>
      <c r="E72" s="2">
        <v>11071607.106733434</v>
      </c>
      <c r="F72" s="2">
        <v>10793514.90559628</v>
      </c>
      <c r="G72" s="2">
        <v>15200103.366416292</v>
      </c>
      <c r="H72" s="2">
        <v>7106440.227450408</v>
      </c>
      <c r="I72" s="2">
        <v>11817258.041083597</v>
      </c>
      <c r="J72" s="2"/>
      <c r="K72" s="2">
        <v>27106658.358190566</v>
      </c>
      <c r="L72" s="2"/>
      <c r="M72" s="2"/>
    </row>
    <row r="73" spans="1:14" x14ac:dyDescent="0.3">
      <c r="B73" s="2"/>
      <c r="C73" s="2"/>
      <c r="D73" s="23"/>
      <c r="E73" s="2"/>
      <c r="F73" s="2"/>
      <c r="G73" s="2"/>
      <c r="H73" s="2"/>
      <c r="I73" s="2"/>
      <c r="J73" s="2"/>
      <c r="K73" s="2"/>
      <c r="L73" s="2"/>
      <c r="M73" s="2"/>
    </row>
    <row r="74" spans="1:14" x14ac:dyDescent="0.3">
      <c r="A74" s="19" t="s">
        <v>60</v>
      </c>
      <c r="B74" s="20"/>
      <c r="C74" s="21"/>
      <c r="D74" s="35"/>
      <c r="E74" s="21"/>
      <c r="F74" s="21"/>
      <c r="G74" s="20"/>
      <c r="H74" s="20"/>
      <c r="I74" s="20"/>
      <c r="J74" s="20"/>
      <c r="K74" s="20"/>
      <c r="L74" s="20"/>
      <c r="M74" s="20"/>
    </row>
    <row r="75" spans="1:14" ht="14.25" customHeight="1" x14ac:dyDescent="0.3">
      <c r="A75" s="40" t="s">
        <v>61</v>
      </c>
      <c r="B75" s="41">
        <f>B69/12</f>
        <v>107624.99999947498</v>
      </c>
      <c r="C75" s="56">
        <v>5550.3017937204468</v>
      </c>
      <c r="D75" s="56">
        <f>D69/12</f>
        <v>5550.3017937204468</v>
      </c>
      <c r="E75" s="56">
        <v>8448.7823187371305</v>
      </c>
      <c r="F75" s="56">
        <v>36715.141435584483</v>
      </c>
      <c r="G75" s="41">
        <v>38691.217605221522</v>
      </c>
      <c r="H75" s="41">
        <v>27848.088384806058</v>
      </c>
      <c r="I75" s="41">
        <v>16485.117631915171</v>
      </c>
      <c r="J75" s="41"/>
      <c r="K75" s="41">
        <v>71933.711059350608</v>
      </c>
      <c r="L75" s="41"/>
      <c r="M75" s="41"/>
    </row>
    <row r="76" spans="1:14" ht="14.25" customHeight="1" x14ac:dyDescent="0.3">
      <c r="A76" s="40" t="s">
        <v>62</v>
      </c>
      <c r="B76" s="55">
        <f>B77/B75</f>
        <v>117.56097560954912</v>
      </c>
      <c r="C76" s="55">
        <f t="shared" ref="C76:E76" si="4">C77/C75</f>
        <v>1398.4459136543826</v>
      </c>
      <c r="D76" s="55">
        <f t="shared" si="4"/>
        <v>1398.4459136543826</v>
      </c>
      <c r="E76" s="55">
        <f t="shared" si="4"/>
        <v>1002.4571227945004</v>
      </c>
      <c r="F76" s="55">
        <v>176.74446240884228</v>
      </c>
      <c r="G76" s="55">
        <v>227.30158404605729</v>
      </c>
      <c r="H76" s="55">
        <v>164.62767113222367</v>
      </c>
      <c r="I76" s="55">
        <v>497.73697464159852</v>
      </c>
      <c r="J76" s="41"/>
      <c r="K76" s="55">
        <v>224.61533864784414</v>
      </c>
      <c r="L76" s="41"/>
      <c r="M76" s="41"/>
    </row>
    <row r="77" spans="1:14" ht="14.25" customHeight="1" x14ac:dyDescent="0.3">
      <c r="A77" s="40" t="s">
        <v>63</v>
      </c>
      <c r="B77" s="57">
        <f>B71/12</f>
        <v>12652499.999916002</v>
      </c>
      <c r="C77" s="57">
        <v>7761796.8629769487</v>
      </c>
      <c r="D77" s="57">
        <f>D71/12</f>
        <v>7761796.8629769487</v>
      </c>
      <c r="E77" s="57">
        <v>8469542.0143582709</v>
      </c>
      <c r="F77" s="57">
        <v>6489197.935296989</v>
      </c>
      <c r="G77" s="57">
        <v>8794575.0503375512</v>
      </c>
      <c r="H77" s="57">
        <v>4584565.9362749495</v>
      </c>
      <c r="I77" s="57">
        <v>8205252.5767203299</v>
      </c>
      <c r="J77" s="41"/>
      <c r="K77" s="57">
        <v>16157414.869792208</v>
      </c>
      <c r="L77" s="41"/>
      <c r="M77" s="41"/>
    </row>
    <row r="78" spans="1:14" x14ac:dyDescent="0.3">
      <c r="D78" s="25"/>
    </row>
    <row r="79" spans="1:14" x14ac:dyDescent="0.3">
      <c r="A79" s="19" t="s">
        <v>64</v>
      </c>
      <c r="B79" s="20"/>
      <c r="C79" s="21"/>
      <c r="D79" s="35"/>
      <c r="E79" s="21"/>
      <c r="F79" s="21"/>
      <c r="G79" s="20"/>
      <c r="H79" s="20"/>
      <c r="I79" s="20"/>
      <c r="J79" s="20"/>
      <c r="K79" s="20"/>
      <c r="L79" s="20"/>
      <c r="M79" s="20"/>
    </row>
    <row r="80" spans="1:14" x14ac:dyDescent="0.3">
      <c r="A80" t="s">
        <v>65</v>
      </c>
      <c r="B80" s="2">
        <v>70588826.764801443</v>
      </c>
      <c r="C80" s="53">
        <v>28512280.132713903</v>
      </c>
      <c r="D80" s="32">
        <v>26528948.394297421</v>
      </c>
      <c r="E80" s="6">
        <v>21720637.321685582</v>
      </c>
      <c r="F80" s="6">
        <v>42167694.713003285</v>
      </c>
      <c r="G80" s="6">
        <v>53942079.67177251</v>
      </c>
      <c r="H80" s="6">
        <v>25625724.11247338</v>
      </c>
      <c r="I80" s="6">
        <v>37314157.483378857</v>
      </c>
      <c r="J80" s="2"/>
      <c r="K80" s="6">
        <v>91507243.265227407</v>
      </c>
      <c r="L80" s="2"/>
      <c r="M80" s="2"/>
    </row>
    <row r="81" spans="1:14" x14ac:dyDescent="0.3">
      <c r="A81" t="s">
        <v>66</v>
      </c>
      <c r="B81" s="2">
        <v>-16448635.797741573</v>
      </c>
      <c r="C81" s="6">
        <v>-5195946.4686094113</v>
      </c>
      <c r="D81" s="23">
        <v>-5195946.4686094113</v>
      </c>
      <c r="E81" s="6">
        <v>-4067857.3120172997</v>
      </c>
      <c r="F81" s="6">
        <v>-10559038.46560665</v>
      </c>
      <c r="G81" s="6">
        <v>-13185622.641968997</v>
      </c>
      <c r="H81" s="6">
        <v>-6542400.4304526635</v>
      </c>
      <c r="I81" s="6">
        <v>-10701154.742516631</v>
      </c>
      <c r="J81" s="2"/>
      <c r="K81" s="6">
        <v>-22937028.528629623</v>
      </c>
      <c r="L81" s="2"/>
      <c r="M81" s="2"/>
    </row>
    <row r="82" spans="1:14" x14ac:dyDescent="0.3">
      <c r="A82" t="s">
        <v>67</v>
      </c>
      <c r="B82" s="2">
        <f>SUM(B83:B84)</f>
        <v>-25554175.588257987</v>
      </c>
      <c r="C82" s="6">
        <v>-9382655.8397067748</v>
      </c>
      <c r="D82" s="23">
        <f t="shared" ref="D82" si="5">SUM(D83:D84)</f>
        <v>-7487170.0540125854</v>
      </c>
      <c r="E82" s="6">
        <v>-5382833.5476103071</v>
      </c>
      <c r="F82" s="6">
        <v>-9515383.9064492565</v>
      </c>
      <c r="G82" s="6">
        <v>-13776558.267558334</v>
      </c>
      <c r="H82" s="6">
        <v>-1997083.4691324469</v>
      </c>
      <c r="I82" s="6">
        <v>-6940015.73489278</v>
      </c>
      <c r="J82" s="2"/>
      <c r="K82" s="6">
        <v>-26984345.519656226</v>
      </c>
      <c r="L82" s="2"/>
      <c r="M82" s="2"/>
    </row>
    <row r="83" spans="1:14" x14ac:dyDescent="0.3">
      <c r="A83" s="42" t="s">
        <v>68</v>
      </c>
      <c r="B83" s="43">
        <v>-13948199.999931961</v>
      </c>
      <c r="C83" s="54">
        <v>-8615844.4804281257</v>
      </c>
      <c r="D83" s="44">
        <v>-6720358.6947339363</v>
      </c>
      <c r="E83" s="52">
        <v>-4562342.4521180522</v>
      </c>
      <c r="F83" s="52">
        <v>-6670527.7542815832</v>
      </c>
      <c r="G83" s="52">
        <v>-11282359.053682594</v>
      </c>
      <c r="H83" s="52">
        <v>-115629.32706622382</v>
      </c>
      <c r="I83" s="52">
        <v>-4272942.4901924115</v>
      </c>
      <c r="J83" s="9"/>
      <c r="K83" s="52">
        <v>-16205801.897138977</v>
      </c>
      <c r="L83" s="9"/>
      <c r="M83" s="9"/>
    </row>
    <row r="84" spans="1:14" x14ac:dyDescent="0.3">
      <c r="A84" s="42" t="s">
        <v>69</v>
      </c>
      <c r="B84" s="43">
        <v>-11605975.588326026</v>
      </c>
      <c r="C84" s="52">
        <v>-766811.35927864944</v>
      </c>
      <c r="D84" s="45">
        <v>-766811.35927864944</v>
      </c>
      <c r="E84" s="52">
        <v>-820491.09549225518</v>
      </c>
      <c r="F84" s="52">
        <v>-2844856.1521676737</v>
      </c>
      <c r="G84" s="52">
        <v>-2494199.2138757408</v>
      </c>
      <c r="H84" s="52">
        <v>-1881454.1420662231</v>
      </c>
      <c r="I84" s="52">
        <v>-2667073.244700369</v>
      </c>
      <c r="J84" s="9"/>
      <c r="K84" s="52">
        <v>-10778543.62251725</v>
      </c>
      <c r="L84" s="9"/>
      <c r="M84" s="9"/>
    </row>
    <row r="85" spans="1:14" x14ac:dyDescent="0.3">
      <c r="A85" t="s">
        <v>70</v>
      </c>
      <c r="B85" s="2">
        <v>-4402993.5840076851</v>
      </c>
      <c r="C85" s="6">
        <v>-843073.51457500493</v>
      </c>
      <c r="D85" s="23">
        <v>-843073.51457500493</v>
      </c>
      <c r="E85" s="6">
        <v>-873719.67006583477</v>
      </c>
      <c r="F85" s="6">
        <v>-2174346.9073723787</v>
      </c>
      <c r="G85" s="6">
        <v>-2974308.6465590568</v>
      </c>
      <c r="H85" s="6">
        <v>-3216379.9628034043</v>
      </c>
      <c r="I85" s="6">
        <v>-692432.49049526663</v>
      </c>
      <c r="J85" s="2"/>
      <c r="K85" s="6">
        <v>-3948083.2537836814</v>
      </c>
      <c r="L85" s="2"/>
      <c r="M85" s="2"/>
    </row>
    <row r="86" spans="1:14" x14ac:dyDescent="0.3">
      <c r="A86" t="s">
        <v>71</v>
      </c>
      <c r="B86" s="2">
        <v>-4738781.6621883959</v>
      </c>
      <c r="C86" s="6">
        <v>-3577092.9146338804</v>
      </c>
      <c r="D86" s="23">
        <v>-3631965.297452101</v>
      </c>
      <c r="E86" s="6">
        <v>-3229013.6179473666</v>
      </c>
      <c r="F86" s="6">
        <v>-4373754.9747598134</v>
      </c>
      <c r="G86" s="6">
        <v>-7184638.580341327</v>
      </c>
      <c r="H86" s="6">
        <v>-2913329.5216787742</v>
      </c>
      <c r="I86" s="6">
        <v>-3692238.2171178148</v>
      </c>
      <c r="J86" s="2"/>
      <c r="K86" s="6">
        <v>-9348096.6849195287</v>
      </c>
      <c r="L86" s="2"/>
      <c r="M86" s="2"/>
    </row>
    <row r="87" spans="1:14" x14ac:dyDescent="0.3">
      <c r="A87" s="10" t="s">
        <v>72</v>
      </c>
      <c r="B87" s="14">
        <f>SUM(B80:B82,B85:B86)</f>
        <v>19444240.132605799</v>
      </c>
      <c r="C87" s="17">
        <v>9513511.3951888308</v>
      </c>
      <c r="D87" s="36">
        <f>SUM(D80:D82,D85:D86)</f>
        <v>9370793.0596483182</v>
      </c>
      <c r="E87" s="17">
        <v>8167213.1740447748</v>
      </c>
      <c r="F87" s="17">
        <v>15545170.458815183</v>
      </c>
      <c r="G87" s="17">
        <v>16820951.535344794</v>
      </c>
      <c r="H87" s="17">
        <v>10956530.728406092</v>
      </c>
      <c r="I87" s="17">
        <v>15288316.298356367</v>
      </c>
      <c r="J87" s="14"/>
      <c r="K87" s="17">
        <v>28289689.278238341</v>
      </c>
      <c r="L87" s="14"/>
      <c r="M87" s="14"/>
    </row>
    <row r="88" spans="1:14" x14ac:dyDescent="0.3">
      <c r="D88" s="25"/>
    </row>
    <row r="89" spans="1:14" x14ac:dyDescent="0.3">
      <c r="A89" s="19" t="s">
        <v>73</v>
      </c>
      <c r="B89" s="20"/>
      <c r="C89" s="21"/>
      <c r="D89" s="35"/>
      <c r="E89" s="21"/>
      <c r="F89" s="21"/>
      <c r="G89" s="20"/>
      <c r="H89" s="20"/>
      <c r="I89" s="20"/>
      <c r="J89" s="20"/>
      <c r="K89" s="20"/>
      <c r="L89" s="20"/>
      <c r="M89" s="20"/>
    </row>
    <row r="90" spans="1:14" x14ac:dyDescent="0.3">
      <c r="A90" t="s">
        <v>65</v>
      </c>
      <c r="B90" s="11">
        <f t="shared" ref="B90:D97" si="6">B80/B$72</f>
        <v>3.4770699135115724</v>
      </c>
      <c r="C90" s="18">
        <v>2.6177989472423979</v>
      </c>
      <c r="D90" s="33">
        <f t="shared" si="6"/>
        <v>2.4075535332722908</v>
      </c>
      <c r="E90" s="11">
        <v>1.9618323800955431</v>
      </c>
      <c r="F90" s="11">
        <v>3.9067620772117477</v>
      </c>
      <c r="G90" s="11">
        <v>3.5487968977207265</v>
      </c>
      <c r="H90" s="11">
        <v>3.6059860200452531</v>
      </c>
      <c r="I90" s="11">
        <v>3.1575986031322452</v>
      </c>
      <c r="J90" s="11"/>
      <c r="K90" s="11">
        <v>3.3758216175538847</v>
      </c>
      <c r="L90" s="11"/>
      <c r="M90" s="11"/>
    </row>
    <row r="91" spans="1:14" x14ac:dyDescent="0.3">
      <c r="A91" t="s">
        <v>66</v>
      </c>
      <c r="B91" s="11">
        <f t="shared" si="6"/>
        <v>-0.81022818017929588</v>
      </c>
      <c r="C91" s="11">
        <v>-0.47705561014908876</v>
      </c>
      <c r="D91" s="28">
        <f t="shared" si="6"/>
        <v>-0.47154222222707015</v>
      </c>
      <c r="E91" s="11">
        <v>-0.3674134452931721</v>
      </c>
      <c r="F91" s="11">
        <v>-0.97827617397664801</v>
      </c>
      <c r="G91" s="11">
        <v>-0.86746927465650214</v>
      </c>
      <c r="H91" s="11">
        <v>-0.92062976976588085</v>
      </c>
      <c r="I91" s="11">
        <v>-0.90555310760865615</v>
      </c>
      <c r="J91" s="11"/>
      <c r="K91" s="11">
        <v>-0.84617691437790066</v>
      </c>
      <c r="L91" s="11"/>
      <c r="M91" s="11"/>
      <c r="N91" s="5"/>
    </row>
    <row r="92" spans="1:14" x14ac:dyDescent="0.3">
      <c r="A92" t="s">
        <v>67</v>
      </c>
      <c r="B92" s="11">
        <f t="shared" si="6"/>
        <v>-1.2587495666783046</v>
      </c>
      <c r="C92" s="11">
        <v>-0.86145010027944902</v>
      </c>
      <c r="D92" s="28">
        <f t="shared" si="6"/>
        <v>-0.67947520760465763</v>
      </c>
      <c r="E92" s="11">
        <v>-0.48618357711922616</v>
      </c>
      <c r="F92" s="11">
        <v>-0.88158343131723182</v>
      </c>
      <c r="G92" s="11">
        <v>-0.90634635406472341</v>
      </c>
      <c r="H92" s="11">
        <v>-0.28102445179489599</v>
      </c>
      <c r="I92" s="11">
        <v>-0.58727800567316779</v>
      </c>
      <c r="J92" s="11"/>
      <c r="K92" s="11">
        <v>-0.99548771977282913</v>
      </c>
      <c r="L92" s="11"/>
      <c r="M92" s="11"/>
    </row>
    <row r="93" spans="1:14" x14ac:dyDescent="0.3">
      <c r="A93" s="42" t="s">
        <v>68</v>
      </c>
      <c r="B93" s="46">
        <f t="shared" si="6"/>
        <v>-0.68706151936766735</v>
      </c>
      <c r="C93" s="47">
        <v>-0.79104682282462369</v>
      </c>
      <c r="D93" s="48">
        <f t="shared" si="6"/>
        <v>-0.60988558912654711</v>
      </c>
      <c r="E93" s="46">
        <v>-0.4120758990213233</v>
      </c>
      <c r="F93" s="46">
        <v>-0.61801255778347164</v>
      </c>
      <c r="G93" s="12">
        <v>-0.7422554164079096</v>
      </c>
      <c r="H93" s="12">
        <v>-1.6271061651876917E-2</v>
      </c>
      <c r="I93" s="12">
        <v>-0.36158493580636064</v>
      </c>
      <c r="J93" s="12"/>
      <c r="K93" s="12">
        <v>-0.59785317994544396</v>
      </c>
      <c r="L93" s="12"/>
      <c r="M93" s="12"/>
    </row>
    <row r="94" spans="1:14" x14ac:dyDescent="0.3">
      <c r="A94" s="42" t="s">
        <v>69</v>
      </c>
      <c r="B94" s="46">
        <f t="shared" si="6"/>
        <v>-0.57168804731063738</v>
      </c>
      <c r="C94" s="46">
        <v>-7.0403277454825317E-2</v>
      </c>
      <c r="D94" s="49">
        <f t="shared" si="6"/>
        <v>-6.9589618478110529E-2</v>
      </c>
      <c r="E94" s="46">
        <v>-7.4107678097902877E-2</v>
      </c>
      <c r="F94" s="46">
        <v>-0.2635708735337603</v>
      </c>
      <c r="G94" s="12">
        <v>-0.16409093765681376</v>
      </c>
      <c r="H94" s="12">
        <v>-0.26475339014301907</v>
      </c>
      <c r="I94" s="12">
        <v>-0.22569306986680718</v>
      </c>
      <c r="J94" s="12"/>
      <c r="K94" s="12">
        <v>-0.39763453982738517</v>
      </c>
      <c r="L94" s="12"/>
      <c r="M94" s="12"/>
    </row>
    <row r="95" spans="1:14" x14ac:dyDescent="0.3">
      <c r="A95" t="s">
        <v>70</v>
      </c>
      <c r="B95" s="11">
        <f t="shared" si="6"/>
        <v>-0.21688300007235109</v>
      </c>
      <c r="C95" s="11">
        <v>-7.7405137317312342E-2</v>
      </c>
      <c r="D95" s="28">
        <f t="shared" si="6"/>
        <v>-7.6510557020784464E-2</v>
      </c>
      <c r="E95" s="11">
        <v>-7.8915342790159479E-2</v>
      </c>
      <c r="F95" s="11">
        <v>-0.20144938200298509</v>
      </c>
      <c r="G95" s="11">
        <v>-0.19567686974620263</v>
      </c>
      <c r="H95" s="11">
        <v>-0.45260071989057615</v>
      </c>
      <c r="I95" s="11">
        <v>-5.8595021627519041E-2</v>
      </c>
      <c r="J95" s="11"/>
      <c r="K95" s="11">
        <v>-0.14564994333175435</v>
      </c>
      <c r="L95" s="11"/>
      <c r="M95" s="11"/>
    </row>
    <row r="96" spans="1:14" x14ac:dyDescent="0.3">
      <c r="A96" t="s">
        <v>71</v>
      </c>
      <c r="B96" s="11">
        <f t="shared" si="6"/>
        <v>-0.23342327531801099</v>
      </c>
      <c r="C96" s="11">
        <v>-0.32842375364335696</v>
      </c>
      <c r="D96" s="28">
        <f t="shared" si="6"/>
        <v>-0.3296078968016225</v>
      </c>
      <c r="E96" s="11">
        <v>-0.29164813986070487</v>
      </c>
      <c r="F96" s="11">
        <v>-0.40522063600357705</v>
      </c>
      <c r="G96" s="11">
        <v>-0.4726703764538438</v>
      </c>
      <c r="H96" s="11">
        <v>-0.40995624087926724</v>
      </c>
      <c r="I96" s="11">
        <v>-0.31244457929931529</v>
      </c>
      <c r="J96" s="11"/>
      <c r="K96" s="11">
        <v>-0.34486348562012631</v>
      </c>
      <c r="L96" s="11"/>
      <c r="M96" s="11"/>
    </row>
    <row r="97" spans="1:13" x14ac:dyDescent="0.3">
      <c r="A97" s="10" t="s">
        <v>72</v>
      </c>
      <c r="B97" s="13">
        <f t="shared" si="6"/>
        <v>0.95778589126360958</v>
      </c>
      <c r="C97" s="13">
        <v>0.87346434585319077</v>
      </c>
      <c r="D97" s="34">
        <f t="shared" si="6"/>
        <v>0.85041764961815614</v>
      </c>
      <c r="E97" s="13">
        <v>0.7376718750322806</v>
      </c>
      <c r="F97" s="13">
        <v>1.4402324539113054</v>
      </c>
      <c r="G97" s="13">
        <v>1.1066340227994547</v>
      </c>
      <c r="H97" s="13">
        <v>1.541774837714633</v>
      </c>
      <c r="I97" s="13">
        <v>1.2937278889235873</v>
      </c>
      <c r="J97" s="13"/>
      <c r="K97" s="13">
        <v>1.0436435544512741</v>
      </c>
      <c r="L97" s="13"/>
      <c r="M97" s="1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F4FBAE090044438F349BAF0E7C8034" ma:contentTypeVersion="2" ma:contentTypeDescription="Create a new document." ma:contentTypeScope="" ma:versionID="f160823f6dd7a71d3fbbe7b1f1d62d92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e5f069898e62a06487da04d9e6081ce0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49376B-61C2-405F-82EF-F8C2A55FFB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F095A7-D484-4757-A411-1796BB96E8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7F0C83-A8D8-4F8E-A424-F94ADD12094F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9de6a297-4883-49b5-b734-272fd15c37c5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German</dc:creator>
  <cp:lastModifiedBy>AAA-DoIT!</cp:lastModifiedBy>
  <cp:revision/>
  <dcterms:created xsi:type="dcterms:W3CDTF">2015-08-17T03:42:21Z</dcterms:created>
  <dcterms:modified xsi:type="dcterms:W3CDTF">2016-08-23T02:10:26Z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0x01010048F4FBAE090044438F349BAF0E7C8034</vt:lpwstr>
  </property>
  <property fmtid="{D5CDD505-2E9C-101B-9397-08002B2CF9AE}" pid="3" name="Order">
    <vt:r8>12172100</vt:r8>
  </property>
  <property fmtid="{D5CDD505-2E9C-101B-9397-08002B2CF9AE}" pid="4" name="xd_ProgID">
    <vt:lpwstr/>
  </property>
  <property fmtid="{D5CDD505-2E9C-101B-9397-08002B2CF9AE}" pid="5" name="_CopySource">
    <vt:lpwstr>https://finstarap.sharepoint.com/Storage/Finstar AP/Markets/2015-10-22 Country comparison table.xlsx</vt:lpwstr>
  </property>
  <property fmtid="{D5CDD505-2E9C-101B-9397-08002B2CF9AE}" pid="6" name="TemplateUrl">
    <vt:lpwstr/>
  </property>
</Properties>
</file>