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Dropbox\MASTER DATA SCIENCE\EJERCICIOS\TFM_DSMarket\TFM Time Series\"/>
    </mc:Choice>
  </mc:AlternateContent>
  <xr:revisionPtr revIDLastSave="0" documentId="13_ncr:1_{E1B225D0-276B-4773-A34A-046454E461A2}" xr6:coauthVersionLast="47" xr6:coauthVersionMax="47" xr10:uidLastSave="{00000000-0000-0000-0000-000000000000}"/>
  <bookViews>
    <workbookView xWindow="-120" yWindow="-120" windowWidth="29040" windowHeight="15720" firstSheet="5" activeTab="11" xr2:uid="{3B0CB980-DA97-4F69-ACF7-8B24ABA66965}"/>
  </bookViews>
  <sheets>
    <sheet name="RESUMEN" sheetId="26" r:id="rId1"/>
    <sheet name="Back_Bay" sheetId="12" r:id="rId2"/>
    <sheet name="Brooklyn" sheetId="13" r:id="rId3"/>
    <sheet name="Greenwich_Village" sheetId="14" r:id="rId4"/>
    <sheet name="Harlem" sheetId="15" r:id="rId5"/>
    <sheet name="Midtown_Village" sheetId="16" r:id="rId6"/>
    <sheet name="Queen_Village" sheetId="17" r:id="rId7"/>
    <sheet name="Roxbury" sheetId="18" r:id="rId8"/>
    <sheet name="South_End" sheetId="20" r:id="rId9"/>
    <sheet name="Tribeca" sheetId="21" r:id="rId10"/>
    <sheet name="Yorktown" sheetId="23" r:id="rId11"/>
    <sheet name="Total_Tiendas" sheetId="24" r:id="rId12"/>
    <sheet name="TOTAL" sheetId="11" r:id="rId13"/>
    <sheet name="TIENDA" sheetId="7" r:id="rId14"/>
    <sheet name="CATEGORIA" sheetId="8" r:id="rId15"/>
    <sheet name="DEPARTAMENTO" sheetId="9" r:id="rId16"/>
    <sheet name="ARTICULO" sheetId="6" r:id="rId17"/>
    <sheet name="Modelos" sheetId="2" r:id="rId18"/>
    <sheet name="Finalistas" sheetId="4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4" l="1"/>
  <c r="B31" i="23"/>
  <c r="B31" i="21"/>
  <c r="B31" i="20"/>
  <c r="B31" i="18"/>
  <c r="B31" i="17"/>
  <c r="B31" i="16"/>
  <c r="B31" i="15"/>
  <c r="B31" i="14"/>
  <c r="B31" i="13"/>
  <c r="B13" i="26" a="1"/>
  <c r="B7" i="26" a="1"/>
  <c r="B12" i="26" a="1"/>
  <c r="B6" i="26" a="1"/>
  <c r="B11" i="26" a="1"/>
  <c r="B5" i="26" a="1"/>
  <c r="B10" i="26" a="1"/>
  <c r="B4" i="26" a="1"/>
  <c r="B9" i="26" a="1"/>
  <c r="B8" i="26" a="1"/>
  <c r="B3" i="26" a="1"/>
  <c r="B8" i="26" l="1"/>
  <c r="B9" i="26"/>
  <c r="B4" i="26"/>
  <c r="B10" i="26"/>
  <c r="B5" i="26"/>
  <c r="B11" i="26"/>
  <c r="B6" i="26"/>
  <c r="B12" i="26"/>
  <c r="B7" i="26"/>
  <c r="B13" i="26"/>
  <c r="B3" i="26"/>
  <c r="K14" i="26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C31" i="24" s="1"/>
  <c r="C32" i="24" s="1"/>
  <c r="J18" i="24" s="1"/>
  <c r="F30" i="24"/>
  <c r="E30" i="24"/>
  <c r="D30" i="24"/>
  <c r="B30" i="24"/>
  <c r="F29" i="24"/>
  <c r="E29" i="24"/>
  <c r="D29" i="24"/>
  <c r="B29" i="24"/>
  <c r="F28" i="24"/>
  <c r="E28" i="24"/>
  <c r="D28" i="24"/>
  <c r="B28" i="24"/>
  <c r="F27" i="24"/>
  <c r="E27" i="24"/>
  <c r="D27" i="24"/>
  <c r="B27" i="24"/>
  <c r="F26" i="24"/>
  <c r="E26" i="24"/>
  <c r="D26" i="24"/>
  <c r="B26" i="24"/>
  <c r="F25" i="24"/>
  <c r="E25" i="24"/>
  <c r="D25" i="24"/>
  <c r="B25" i="24"/>
  <c r="F24" i="24"/>
  <c r="E24" i="24"/>
  <c r="D24" i="24"/>
  <c r="B24" i="24"/>
  <c r="F23" i="24"/>
  <c r="E23" i="24"/>
  <c r="D23" i="24"/>
  <c r="B23" i="24"/>
  <c r="F22" i="24"/>
  <c r="E22" i="24"/>
  <c r="D22" i="24"/>
  <c r="B22" i="24"/>
  <c r="F21" i="24"/>
  <c r="E21" i="24"/>
  <c r="D21" i="24"/>
  <c r="B21" i="24"/>
  <c r="F20" i="24"/>
  <c r="E20" i="24"/>
  <c r="D20" i="24"/>
  <c r="B20" i="24"/>
  <c r="F19" i="24"/>
  <c r="E19" i="24"/>
  <c r="D19" i="24"/>
  <c r="B19" i="24"/>
  <c r="F18" i="24"/>
  <c r="E18" i="24"/>
  <c r="D18" i="24"/>
  <c r="B18" i="24"/>
  <c r="F17" i="24"/>
  <c r="E17" i="24"/>
  <c r="D17" i="24"/>
  <c r="B17" i="24"/>
  <c r="F16" i="24"/>
  <c r="E16" i="24"/>
  <c r="D16" i="24"/>
  <c r="B16" i="24"/>
  <c r="F15" i="24"/>
  <c r="E15" i="24"/>
  <c r="D15" i="24"/>
  <c r="B15" i="24"/>
  <c r="F14" i="24"/>
  <c r="E14" i="24"/>
  <c r="D14" i="24"/>
  <c r="B14" i="24"/>
  <c r="F13" i="24"/>
  <c r="E13" i="24"/>
  <c r="D13" i="24"/>
  <c r="B13" i="24"/>
  <c r="F12" i="24"/>
  <c r="E12" i="24"/>
  <c r="D12" i="24"/>
  <c r="B12" i="24"/>
  <c r="F11" i="24"/>
  <c r="E11" i="24"/>
  <c r="D11" i="24"/>
  <c r="B11" i="24"/>
  <c r="F10" i="24"/>
  <c r="E10" i="24"/>
  <c r="D10" i="24"/>
  <c r="B10" i="24"/>
  <c r="F9" i="24"/>
  <c r="E9" i="24"/>
  <c r="D9" i="24"/>
  <c r="B9" i="24"/>
  <c r="F8" i="24"/>
  <c r="E8" i="24"/>
  <c r="D8" i="24"/>
  <c r="B8" i="24"/>
  <c r="F7" i="24"/>
  <c r="E7" i="24"/>
  <c r="D7" i="24"/>
  <c r="B7" i="24"/>
  <c r="F6" i="24"/>
  <c r="E6" i="24"/>
  <c r="D6" i="24"/>
  <c r="B6" i="24"/>
  <c r="F5" i="24"/>
  <c r="E5" i="24"/>
  <c r="D5" i="24"/>
  <c r="B5" i="24"/>
  <c r="F4" i="24"/>
  <c r="E4" i="24"/>
  <c r="D4" i="24"/>
  <c r="B4" i="24"/>
  <c r="F3" i="24"/>
  <c r="E3" i="24"/>
  <c r="D3" i="24"/>
  <c r="B3" i="24"/>
  <c r="H18" i="24"/>
  <c r="E30" i="23"/>
  <c r="D30" i="23"/>
  <c r="C30" i="23"/>
  <c r="B30" i="23"/>
  <c r="E29" i="23"/>
  <c r="D29" i="23"/>
  <c r="C29" i="23"/>
  <c r="B29" i="23"/>
  <c r="E28" i="23"/>
  <c r="D28" i="23"/>
  <c r="C28" i="23"/>
  <c r="B28" i="23"/>
  <c r="E27" i="23"/>
  <c r="D27" i="23"/>
  <c r="C27" i="23"/>
  <c r="B27" i="23"/>
  <c r="E26" i="23"/>
  <c r="D26" i="23"/>
  <c r="C26" i="23"/>
  <c r="B26" i="23"/>
  <c r="E25" i="23"/>
  <c r="D25" i="23"/>
  <c r="C25" i="23"/>
  <c r="B25" i="23"/>
  <c r="E24" i="23"/>
  <c r="D24" i="23"/>
  <c r="C24" i="23"/>
  <c r="B24" i="23"/>
  <c r="E23" i="23"/>
  <c r="D23" i="23"/>
  <c r="C23" i="23"/>
  <c r="B23" i="23"/>
  <c r="E22" i="23"/>
  <c r="D22" i="23"/>
  <c r="C22" i="23"/>
  <c r="B22" i="23"/>
  <c r="E21" i="23"/>
  <c r="D21" i="23"/>
  <c r="C21" i="23"/>
  <c r="B21" i="23"/>
  <c r="E20" i="23"/>
  <c r="D20" i="23"/>
  <c r="C20" i="23"/>
  <c r="B20" i="23"/>
  <c r="E19" i="23"/>
  <c r="D19" i="23"/>
  <c r="C19" i="23"/>
  <c r="B19" i="23"/>
  <c r="E18" i="23"/>
  <c r="D18" i="23"/>
  <c r="C18" i="23"/>
  <c r="B18" i="23"/>
  <c r="E17" i="23"/>
  <c r="D17" i="23"/>
  <c r="C17" i="23"/>
  <c r="B17" i="23"/>
  <c r="E16" i="23"/>
  <c r="D16" i="23"/>
  <c r="C16" i="23"/>
  <c r="B16" i="23"/>
  <c r="E15" i="23"/>
  <c r="D15" i="23"/>
  <c r="C15" i="23"/>
  <c r="B15" i="23"/>
  <c r="E14" i="23"/>
  <c r="D14" i="23"/>
  <c r="C14" i="23"/>
  <c r="B14" i="23"/>
  <c r="E13" i="23"/>
  <c r="D13" i="23"/>
  <c r="C13" i="23"/>
  <c r="B13" i="23"/>
  <c r="E12" i="23"/>
  <c r="D12" i="23"/>
  <c r="C12" i="23"/>
  <c r="B12" i="23"/>
  <c r="E11" i="23"/>
  <c r="D11" i="23"/>
  <c r="C11" i="23"/>
  <c r="B11" i="23"/>
  <c r="E10" i="23"/>
  <c r="D10" i="23"/>
  <c r="C10" i="23"/>
  <c r="B10" i="23"/>
  <c r="E9" i="23"/>
  <c r="D9" i="23"/>
  <c r="C9" i="23"/>
  <c r="B9" i="23"/>
  <c r="E8" i="23"/>
  <c r="D8" i="23"/>
  <c r="C8" i="23"/>
  <c r="B8" i="23"/>
  <c r="E7" i="23"/>
  <c r="D7" i="23"/>
  <c r="C7" i="23"/>
  <c r="B7" i="23"/>
  <c r="E6" i="23"/>
  <c r="D6" i="23"/>
  <c r="C6" i="23"/>
  <c r="B6" i="23"/>
  <c r="E5" i="23"/>
  <c r="D5" i="23"/>
  <c r="C5" i="23"/>
  <c r="B5" i="23"/>
  <c r="E4" i="23"/>
  <c r="E31" i="23" s="1"/>
  <c r="D4" i="23"/>
  <c r="D31" i="23" s="1"/>
  <c r="C4" i="23"/>
  <c r="C31" i="23" s="1"/>
  <c r="B4" i="23"/>
  <c r="E3" i="23"/>
  <c r="D3" i="23"/>
  <c r="C3" i="23"/>
  <c r="B3" i="23"/>
  <c r="G18" i="23"/>
  <c r="E30" i="21"/>
  <c r="D30" i="21"/>
  <c r="C30" i="21"/>
  <c r="B30" i="21"/>
  <c r="E29" i="21"/>
  <c r="D29" i="21"/>
  <c r="C29" i="21"/>
  <c r="B29" i="21"/>
  <c r="E28" i="21"/>
  <c r="D28" i="21"/>
  <c r="C28" i="21"/>
  <c r="B28" i="21"/>
  <c r="E27" i="21"/>
  <c r="D27" i="21"/>
  <c r="C27" i="21"/>
  <c r="B27" i="21"/>
  <c r="E26" i="21"/>
  <c r="D26" i="21"/>
  <c r="C26" i="21"/>
  <c r="B26" i="21"/>
  <c r="E25" i="21"/>
  <c r="D25" i="21"/>
  <c r="C25" i="21"/>
  <c r="B25" i="21"/>
  <c r="E24" i="21"/>
  <c r="D24" i="21"/>
  <c r="C24" i="21"/>
  <c r="B24" i="21"/>
  <c r="E23" i="21"/>
  <c r="D23" i="21"/>
  <c r="C23" i="21"/>
  <c r="B23" i="21"/>
  <c r="E22" i="21"/>
  <c r="D22" i="21"/>
  <c r="C22" i="21"/>
  <c r="B22" i="21"/>
  <c r="E21" i="21"/>
  <c r="D21" i="21"/>
  <c r="C21" i="21"/>
  <c r="B21" i="21"/>
  <c r="E20" i="21"/>
  <c r="D20" i="21"/>
  <c r="C20" i="21"/>
  <c r="B20" i="21"/>
  <c r="E19" i="21"/>
  <c r="D19" i="21"/>
  <c r="C19" i="21"/>
  <c r="B19" i="21"/>
  <c r="E18" i="21"/>
  <c r="D18" i="21"/>
  <c r="C18" i="21"/>
  <c r="B18" i="21"/>
  <c r="E17" i="21"/>
  <c r="D17" i="21"/>
  <c r="C17" i="21"/>
  <c r="B17" i="21"/>
  <c r="E16" i="21"/>
  <c r="D16" i="21"/>
  <c r="C16" i="21"/>
  <c r="B16" i="21"/>
  <c r="E15" i="21"/>
  <c r="D15" i="21"/>
  <c r="C15" i="21"/>
  <c r="B15" i="21"/>
  <c r="E14" i="21"/>
  <c r="D14" i="21"/>
  <c r="C14" i="21"/>
  <c r="B14" i="21"/>
  <c r="E13" i="21"/>
  <c r="D13" i="21"/>
  <c r="C13" i="21"/>
  <c r="B13" i="21"/>
  <c r="E12" i="21"/>
  <c r="D12" i="21"/>
  <c r="C12" i="21"/>
  <c r="B12" i="21"/>
  <c r="E11" i="21"/>
  <c r="D11" i="21"/>
  <c r="C11" i="21"/>
  <c r="B11" i="21"/>
  <c r="E10" i="21"/>
  <c r="D10" i="21"/>
  <c r="C10" i="21"/>
  <c r="B10" i="21"/>
  <c r="E9" i="21"/>
  <c r="D9" i="21"/>
  <c r="C9" i="21"/>
  <c r="B9" i="21"/>
  <c r="E8" i="21"/>
  <c r="D8" i="21"/>
  <c r="C8" i="21"/>
  <c r="B8" i="21"/>
  <c r="E7" i="21"/>
  <c r="D7" i="21"/>
  <c r="C7" i="21"/>
  <c r="B7" i="21"/>
  <c r="E6" i="21"/>
  <c r="D6" i="21"/>
  <c r="C6" i="21"/>
  <c r="B6" i="21"/>
  <c r="E5" i="21"/>
  <c r="D5" i="21"/>
  <c r="C5" i="21"/>
  <c r="B5" i="21"/>
  <c r="E4" i="21"/>
  <c r="D4" i="21"/>
  <c r="D31" i="21" s="1"/>
  <c r="C4" i="21"/>
  <c r="C31" i="21" s="1"/>
  <c r="B4" i="21"/>
  <c r="E3" i="21"/>
  <c r="D3" i="21"/>
  <c r="C3" i="21"/>
  <c r="B3" i="21"/>
  <c r="G18" i="21"/>
  <c r="E31" i="21"/>
  <c r="E30" i="20"/>
  <c r="D30" i="20"/>
  <c r="C30" i="20"/>
  <c r="B30" i="20"/>
  <c r="E29" i="20"/>
  <c r="D29" i="20"/>
  <c r="C29" i="20"/>
  <c r="B29" i="20"/>
  <c r="E28" i="20"/>
  <c r="D28" i="20"/>
  <c r="C28" i="20"/>
  <c r="B28" i="20"/>
  <c r="E27" i="20"/>
  <c r="D27" i="20"/>
  <c r="C27" i="20"/>
  <c r="B27" i="20"/>
  <c r="E26" i="20"/>
  <c r="D26" i="20"/>
  <c r="C26" i="20"/>
  <c r="B26" i="20"/>
  <c r="E25" i="20"/>
  <c r="D25" i="20"/>
  <c r="C25" i="20"/>
  <c r="B25" i="20"/>
  <c r="E24" i="20"/>
  <c r="D24" i="20"/>
  <c r="C24" i="20"/>
  <c r="B24" i="20"/>
  <c r="E23" i="20"/>
  <c r="D23" i="20"/>
  <c r="C23" i="20"/>
  <c r="B23" i="20"/>
  <c r="E22" i="20"/>
  <c r="D22" i="20"/>
  <c r="C22" i="20"/>
  <c r="B22" i="20"/>
  <c r="E21" i="20"/>
  <c r="D21" i="20"/>
  <c r="C21" i="20"/>
  <c r="B21" i="20"/>
  <c r="E20" i="20"/>
  <c r="D20" i="20"/>
  <c r="C20" i="20"/>
  <c r="B20" i="20"/>
  <c r="E19" i="20"/>
  <c r="D19" i="20"/>
  <c r="C19" i="20"/>
  <c r="B19" i="20"/>
  <c r="E18" i="20"/>
  <c r="D18" i="20"/>
  <c r="C18" i="20"/>
  <c r="B18" i="20"/>
  <c r="E17" i="20"/>
  <c r="D17" i="20"/>
  <c r="C17" i="20"/>
  <c r="B17" i="20"/>
  <c r="E16" i="20"/>
  <c r="D16" i="20"/>
  <c r="C16" i="20"/>
  <c r="B16" i="20"/>
  <c r="E15" i="20"/>
  <c r="D15" i="20"/>
  <c r="C15" i="20"/>
  <c r="B15" i="20"/>
  <c r="E14" i="20"/>
  <c r="D14" i="20"/>
  <c r="C14" i="20"/>
  <c r="B14" i="20"/>
  <c r="E13" i="20"/>
  <c r="D13" i="20"/>
  <c r="C13" i="20"/>
  <c r="B13" i="20"/>
  <c r="E12" i="20"/>
  <c r="D12" i="20"/>
  <c r="C12" i="20"/>
  <c r="B12" i="20"/>
  <c r="E11" i="20"/>
  <c r="D11" i="20"/>
  <c r="C11" i="20"/>
  <c r="B11" i="20"/>
  <c r="E10" i="20"/>
  <c r="D10" i="20"/>
  <c r="C10" i="20"/>
  <c r="B10" i="20"/>
  <c r="E9" i="20"/>
  <c r="D9" i="20"/>
  <c r="C9" i="20"/>
  <c r="B9" i="20"/>
  <c r="E8" i="20"/>
  <c r="D8" i="20"/>
  <c r="C8" i="20"/>
  <c r="B8" i="20"/>
  <c r="E7" i="20"/>
  <c r="D7" i="20"/>
  <c r="C7" i="20"/>
  <c r="B7" i="20"/>
  <c r="E6" i="20"/>
  <c r="D6" i="20"/>
  <c r="C6" i="20"/>
  <c r="B6" i="20"/>
  <c r="E5" i="20"/>
  <c r="D5" i="20"/>
  <c r="C5" i="20"/>
  <c r="B5" i="20"/>
  <c r="E4" i="20"/>
  <c r="E31" i="20" s="1"/>
  <c r="D4" i="20"/>
  <c r="D31" i="20" s="1"/>
  <c r="C4" i="20"/>
  <c r="B4" i="20"/>
  <c r="E3" i="20"/>
  <c r="D3" i="20"/>
  <c r="C3" i="20"/>
  <c r="C31" i="20" s="1"/>
  <c r="B3" i="20"/>
  <c r="G18" i="20"/>
  <c r="E30" i="18"/>
  <c r="D30" i="18"/>
  <c r="C30" i="18"/>
  <c r="B30" i="18"/>
  <c r="E29" i="18"/>
  <c r="D29" i="18"/>
  <c r="C29" i="18"/>
  <c r="B29" i="18"/>
  <c r="E28" i="18"/>
  <c r="D28" i="18"/>
  <c r="C28" i="18"/>
  <c r="B28" i="18"/>
  <c r="E27" i="18"/>
  <c r="D27" i="18"/>
  <c r="C27" i="18"/>
  <c r="B27" i="18"/>
  <c r="E26" i="18"/>
  <c r="D26" i="18"/>
  <c r="C26" i="18"/>
  <c r="B26" i="18"/>
  <c r="E25" i="18"/>
  <c r="D25" i="18"/>
  <c r="C25" i="18"/>
  <c r="B25" i="18"/>
  <c r="E24" i="18"/>
  <c r="D24" i="18"/>
  <c r="C24" i="18"/>
  <c r="B24" i="18"/>
  <c r="E23" i="18"/>
  <c r="D23" i="18"/>
  <c r="C23" i="18"/>
  <c r="B23" i="18"/>
  <c r="E22" i="18"/>
  <c r="D22" i="18"/>
  <c r="C22" i="18"/>
  <c r="B22" i="18"/>
  <c r="E21" i="18"/>
  <c r="D21" i="18"/>
  <c r="C21" i="18"/>
  <c r="B21" i="18"/>
  <c r="E20" i="18"/>
  <c r="D20" i="18"/>
  <c r="C20" i="18"/>
  <c r="B20" i="18"/>
  <c r="E19" i="18"/>
  <c r="D19" i="18"/>
  <c r="C19" i="18"/>
  <c r="B19" i="18"/>
  <c r="E18" i="18"/>
  <c r="D18" i="18"/>
  <c r="C18" i="18"/>
  <c r="B18" i="18"/>
  <c r="E17" i="18"/>
  <c r="D17" i="18"/>
  <c r="C17" i="18"/>
  <c r="B17" i="18"/>
  <c r="E16" i="18"/>
  <c r="D16" i="18"/>
  <c r="C16" i="18"/>
  <c r="B16" i="18"/>
  <c r="E15" i="18"/>
  <c r="D15" i="18"/>
  <c r="C15" i="18"/>
  <c r="B15" i="18"/>
  <c r="E14" i="18"/>
  <c r="D14" i="18"/>
  <c r="C14" i="18"/>
  <c r="B14" i="18"/>
  <c r="E13" i="18"/>
  <c r="D13" i="18"/>
  <c r="C13" i="18"/>
  <c r="B13" i="18"/>
  <c r="E12" i="18"/>
  <c r="D12" i="18"/>
  <c r="C12" i="18"/>
  <c r="B12" i="18"/>
  <c r="E11" i="18"/>
  <c r="D11" i="18"/>
  <c r="C11" i="18"/>
  <c r="B11" i="18"/>
  <c r="E10" i="18"/>
  <c r="D10" i="18"/>
  <c r="C10" i="18"/>
  <c r="B10" i="18"/>
  <c r="E9" i="18"/>
  <c r="D9" i="18"/>
  <c r="C9" i="18"/>
  <c r="B9" i="18"/>
  <c r="E8" i="18"/>
  <c r="D8" i="18"/>
  <c r="C8" i="18"/>
  <c r="B8" i="18"/>
  <c r="E7" i="18"/>
  <c r="D7" i="18"/>
  <c r="C7" i="18"/>
  <c r="B7" i="18"/>
  <c r="E6" i="18"/>
  <c r="D6" i="18"/>
  <c r="C6" i="18"/>
  <c r="B6" i="18"/>
  <c r="E5" i="18"/>
  <c r="D5" i="18"/>
  <c r="C5" i="18"/>
  <c r="B5" i="18"/>
  <c r="E4" i="18"/>
  <c r="E31" i="18" s="1"/>
  <c r="D4" i="18"/>
  <c r="D31" i="18" s="1"/>
  <c r="C4" i="18"/>
  <c r="C31" i="18" s="1"/>
  <c r="B4" i="18"/>
  <c r="E3" i="18"/>
  <c r="D3" i="18"/>
  <c r="C3" i="18"/>
  <c r="B3" i="18"/>
  <c r="G18" i="18"/>
  <c r="E30" i="17"/>
  <c r="D30" i="17"/>
  <c r="C30" i="17"/>
  <c r="B30" i="17"/>
  <c r="E29" i="17"/>
  <c r="D29" i="17"/>
  <c r="C29" i="17"/>
  <c r="B29" i="17"/>
  <c r="E28" i="17"/>
  <c r="D28" i="17"/>
  <c r="C28" i="17"/>
  <c r="B28" i="17"/>
  <c r="E27" i="17"/>
  <c r="D27" i="17"/>
  <c r="C27" i="17"/>
  <c r="B27" i="17"/>
  <c r="E26" i="17"/>
  <c r="D26" i="17"/>
  <c r="C26" i="17"/>
  <c r="B26" i="17"/>
  <c r="E25" i="17"/>
  <c r="D25" i="17"/>
  <c r="C25" i="17"/>
  <c r="B25" i="17"/>
  <c r="E24" i="17"/>
  <c r="D24" i="17"/>
  <c r="C24" i="17"/>
  <c r="B24" i="17"/>
  <c r="E23" i="17"/>
  <c r="D23" i="17"/>
  <c r="C23" i="17"/>
  <c r="B23" i="17"/>
  <c r="E22" i="17"/>
  <c r="D22" i="17"/>
  <c r="C22" i="17"/>
  <c r="B22" i="17"/>
  <c r="E21" i="17"/>
  <c r="D21" i="17"/>
  <c r="C21" i="17"/>
  <c r="B21" i="17"/>
  <c r="E20" i="17"/>
  <c r="D20" i="17"/>
  <c r="C20" i="17"/>
  <c r="B20" i="17"/>
  <c r="E19" i="17"/>
  <c r="D19" i="17"/>
  <c r="C19" i="17"/>
  <c r="B19" i="17"/>
  <c r="E18" i="17"/>
  <c r="D18" i="17"/>
  <c r="C18" i="17"/>
  <c r="B18" i="17"/>
  <c r="E17" i="17"/>
  <c r="D17" i="17"/>
  <c r="C17" i="17"/>
  <c r="B17" i="17"/>
  <c r="E16" i="17"/>
  <c r="D16" i="17"/>
  <c r="C16" i="17"/>
  <c r="B16" i="17"/>
  <c r="E15" i="17"/>
  <c r="D15" i="17"/>
  <c r="C15" i="17"/>
  <c r="B15" i="17"/>
  <c r="E14" i="17"/>
  <c r="D14" i="17"/>
  <c r="C14" i="17"/>
  <c r="B14" i="17"/>
  <c r="E13" i="17"/>
  <c r="D13" i="17"/>
  <c r="C13" i="17"/>
  <c r="B13" i="17"/>
  <c r="E12" i="17"/>
  <c r="D12" i="17"/>
  <c r="C12" i="17"/>
  <c r="B12" i="17"/>
  <c r="E11" i="17"/>
  <c r="D11" i="17"/>
  <c r="C11" i="17"/>
  <c r="B11" i="17"/>
  <c r="E10" i="17"/>
  <c r="D10" i="17"/>
  <c r="C10" i="17"/>
  <c r="B10" i="17"/>
  <c r="E9" i="17"/>
  <c r="D9" i="17"/>
  <c r="C9" i="17"/>
  <c r="B9" i="17"/>
  <c r="E8" i="17"/>
  <c r="D8" i="17"/>
  <c r="C8" i="17"/>
  <c r="B8" i="17"/>
  <c r="E7" i="17"/>
  <c r="D7" i="17"/>
  <c r="C7" i="17"/>
  <c r="B7" i="17"/>
  <c r="E6" i="17"/>
  <c r="D6" i="17"/>
  <c r="C6" i="17"/>
  <c r="B6" i="17"/>
  <c r="E5" i="17"/>
  <c r="D5" i="17"/>
  <c r="C5" i="17"/>
  <c r="B5" i="17"/>
  <c r="E4" i="17"/>
  <c r="D4" i="17"/>
  <c r="C4" i="17"/>
  <c r="B4" i="17"/>
  <c r="E3" i="17"/>
  <c r="D3" i="17"/>
  <c r="C3" i="17"/>
  <c r="C31" i="17" s="1"/>
  <c r="B3" i="17"/>
  <c r="G18" i="17"/>
  <c r="E31" i="17"/>
  <c r="D31" i="17"/>
  <c r="E30" i="16"/>
  <c r="D30" i="16"/>
  <c r="C30" i="16"/>
  <c r="B30" i="16"/>
  <c r="E29" i="16"/>
  <c r="D29" i="16"/>
  <c r="C29" i="16"/>
  <c r="B29" i="16"/>
  <c r="E28" i="16"/>
  <c r="D28" i="16"/>
  <c r="C28" i="16"/>
  <c r="B28" i="16"/>
  <c r="E27" i="16"/>
  <c r="D27" i="16"/>
  <c r="C27" i="16"/>
  <c r="B27" i="16"/>
  <c r="E26" i="16"/>
  <c r="D26" i="16"/>
  <c r="C26" i="16"/>
  <c r="B26" i="16"/>
  <c r="E25" i="16"/>
  <c r="D25" i="16"/>
  <c r="C25" i="16"/>
  <c r="B25" i="16"/>
  <c r="E24" i="16"/>
  <c r="D24" i="16"/>
  <c r="C24" i="16"/>
  <c r="B24" i="16"/>
  <c r="E23" i="16"/>
  <c r="D23" i="16"/>
  <c r="C23" i="16"/>
  <c r="B23" i="16"/>
  <c r="E22" i="16"/>
  <c r="D22" i="16"/>
  <c r="C22" i="16"/>
  <c r="B22" i="16"/>
  <c r="E21" i="16"/>
  <c r="D21" i="16"/>
  <c r="C21" i="16"/>
  <c r="B21" i="16"/>
  <c r="E20" i="16"/>
  <c r="D20" i="16"/>
  <c r="C20" i="16"/>
  <c r="B20" i="16"/>
  <c r="E19" i="16"/>
  <c r="D19" i="16"/>
  <c r="C19" i="16"/>
  <c r="B19" i="16"/>
  <c r="E18" i="16"/>
  <c r="D18" i="16"/>
  <c r="C18" i="16"/>
  <c r="B18" i="16"/>
  <c r="E17" i="16"/>
  <c r="D17" i="16"/>
  <c r="C17" i="16"/>
  <c r="B17" i="16"/>
  <c r="E16" i="16"/>
  <c r="D16" i="16"/>
  <c r="C16" i="16"/>
  <c r="B16" i="16"/>
  <c r="E15" i="16"/>
  <c r="D15" i="16"/>
  <c r="C15" i="16"/>
  <c r="B15" i="16"/>
  <c r="E14" i="16"/>
  <c r="D14" i="16"/>
  <c r="C14" i="16"/>
  <c r="B14" i="16"/>
  <c r="E13" i="16"/>
  <c r="D13" i="16"/>
  <c r="C13" i="16"/>
  <c r="B13" i="16"/>
  <c r="E12" i="16"/>
  <c r="D12" i="16"/>
  <c r="C12" i="16"/>
  <c r="B12" i="16"/>
  <c r="E11" i="16"/>
  <c r="D11" i="16"/>
  <c r="C11" i="16"/>
  <c r="B11" i="16"/>
  <c r="E10" i="16"/>
  <c r="D10" i="16"/>
  <c r="C10" i="16"/>
  <c r="B10" i="16"/>
  <c r="E9" i="16"/>
  <c r="D9" i="16"/>
  <c r="C9" i="16"/>
  <c r="B9" i="16"/>
  <c r="E8" i="16"/>
  <c r="D8" i="16"/>
  <c r="C8" i="16"/>
  <c r="B8" i="16"/>
  <c r="E7" i="16"/>
  <c r="D7" i="16"/>
  <c r="C7" i="16"/>
  <c r="B7" i="16"/>
  <c r="E6" i="16"/>
  <c r="D6" i="16"/>
  <c r="C6" i="16"/>
  <c r="B6" i="16"/>
  <c r="E5" i="16"/>
  <c r="D5" i="16"/>
  <c r="C5" i="16"/>
  <c r="B5" i="16"/>
  <c r="E4" i="16"/>
  <c r="D4" i="16"/>
  <c r="C4" i="16"/>
  <c r="C31" i="16" s="1"/>
  <c r="B4" i="16"/>
  <c r="E3" i="16"/>
  <c r="E31" i="16" s="1"/>
  <c r="D3" i="16"/>
  <c r="D31" i="16" s="1"/>
  <c r="C3" i="16"/>
  <c r="B3" i="16"/>
  <c r="G18" i="16"/>
  <c r="E30" i="15"/>
  <c r="D30" i="15"/>
  <c r="C30" i="15"/>
  <c r="B30" i="15"/>
  <c r="E29" i="15"/>
  <c r="D29" i="15"/>
  <c r="C29" i="15"/>
  <c r="B29" i="15"/>
  <c r="E28" i="15"/>
  <c r="D28" i="15"/>
  <c r="C28" i="15"/>
  <c r="B28" i="15"/>
  <c r="E27" i="15"/>
  <c r="D27" i="15"/>
  <c r="C27" i="15"/>
  <c r="B27" i="15"/>
  <c r="E26" i="15"/>
  <c r="D26" i="15"/>
  <c r="C26" i="15"/>
  <c r="B26" i="15"/>
  <c r="E25" i="15"/>
  <c r="D25" i="15"/>
  <c r="C25" i="15"/>
  <c r="B25" i="15"/>
  <c r="E24" i="15"/>
  <c r="D24" i="15"/>
  <c r="C24" i="15"/>
  <c r="B24" i="15"/>
  <c r="E23" i="15"/>
  <c r="D23" i="15"/>
  <c r="C23" i="15"/>
  <c r="B23" i="15"/>
  <c r="E22" i="15"/>
  <c r="D22" i="15"/>
  <c r="C22" i="15"/>
  <c r="B22" i="15"/>
  <c r="E21" i="15"/>
  <c r="D21" i="15"/>
  <c r="C21" i="15"/>
  <c r="B21" i="15"/>
  <c r="E20" i="15"/>
  <c r="D20" i="15"/>
  <c r="C20" i="15"/>
  <c r="B20" i="15"/>
  <c r="E19" i="15"/>
  <c r="D19" i="15"/>
  <c r="C19" i="15"/>
  <c r="B19" i="15"/>
  <c r="E18" i="15"/>
  <c r="D18" i="15"/>
  <c r="C18" i="15"/>
  <c r="B18" i="15"/>
  <c r="E17" i="15"/>
  <c r="D17" i="15"/>
  <c r="C17" i="15"/>
  <c r="B17" i="15"/>
  <c r="E16" i="15"/>
  <c r="D16" i="15"/>
  <c r="C16" i="15"/>
  <c r="B16" i="15"/>
  <c r="E15" i="15"/>
  <c r="D15" i="15"/>
  <c r="C15" i="15"/>
  <c r="B15" i="15"/>
  <c r="E14" i="15"/>
  <c r="D14" i="15"/>
  <c r="C14" i="15"/>
  <c r="B14" i="15"/>
  <c r="E13" i="15"/>
  <c r="D13" i="15"/>
  <c r="C13" i="15"/>
  <c r="B13" i="15"/>
  <c r="E12" i="15"/>
  <c r="D12" i="15"/>
  <c r="C12" i="15"/>
  <c r="B12" i="15"/>
  <c r="E11" i="15"/>
  <c r="D11" i="15"/>
  <c r="C11" i="15"/>
  <c r="B11" i="15"/>
  <c r="E10" i="15"/>
  <c r="D10" i="15"/>
  <c r="C10" i="15"/>
  <c r="B10" i="15"/>
  <c r="E9" i="15"/>
  <c r="D9" i="15"/>
  <c r="C9" i="15"/>
  <c r="B9" i="15"/>
  <c r="E8" i="15"/>
  <c r="D8" i="15"/>
  <c r="C8" i="15"/>
  <c r="B8" i="15"/>
  <c r="E7" i="15"/>
  <c r="D7" i="15"/>
  <c r="C7" i="15"/>
  <c r="B7" i="15"/>
  <c r="E6" i="15"/>
  <c r="D6" i="15"/>
  <c r="C6" i="15"/>
  <c r="B6" i="15"/>
  <c r="E5" i="15"/>
  <c r="D5" i="15"/>
  <c r="C5" i="15"/>
  <c r="B5" i="15"/>
  <c r="E4" i="15"/>
  <c r="E31" i="15" s="1"/>
  <c r="D4" i="15"/>
  <c r="D31" i="15" s="1"/>
  <c r="C4" i="15"/>
  <c r="C31" i="15" s="1"/>
  <c r="B4" i="15"/>
  <c r="E3" i="15"/>
  <c r="D3" i="15"/>
  <c r="C3" i="15"/>
  <c r="B3" i="15"/>
  <c r="G18" i="15"/>
  <c r="E30" i="14"/>
  <c r="D30" i="14"/>
  <c r="C30" i="14"/>
  <c r="B30" i="14"/>
  <c r="E29" i="14"/>
  <c r="D29" i="14"/>
  <c r="C29" i="14"/>
  <c r="B29" i="14"/>
  <c r="E28" i="14"/>
  <c r="D28" i="14"/>
  <c r="C28" i="14"/>
  <c r="B28" i="14"/>
  <c r="E27" i="14"/>
  <c r="D27" i="14"/>
  <c r="C27" i="14"/>
  <c r="B27" i="14"/>
  <c r="E26" i="14"/>
  <c r="D26" i="14"/>
  <c r="C26" i="14"/>
  <c r="B26" i="14"/>
  <c r="E25" i="14"/>
  <c r="D25" i="14"/>
  <c r="C25" i="14"/>
  <c r="B25" i="14"/>
  <c r="E24" i="14"/>
  <c r="D24" i="14"/>
  <c r="C24" i="14"/>
  <c r="B24" i="14"/>
  <c r="E23" i="14"/>
  <c r="D23" i="14"/>
  <c r="C23" i="14"/>
  <c r="B23" i="14"/>
  <c r="E22" i="14"/>
  <c r="D22" i="14"/>
  <c r="C22" i="14"/>
  <c r="B22" i="14"/>
  <c r="E21" i="14"/>
  <c r="D21" i="14"/>
  <c r="C21" i="14"/>
  <c r="B21" i="14"/>
  <c r="E20" i="14"/>
  <c r="D20" i="14"/>
  <c r="C20" i="14"/>
  <c r="B20" i="14"/>
  <c r="E19" i="14"/>
  <c r="D19" i="14"/>
  <c r="C19" i="14"/>
  <c r="B19" i="14"/>
  <c r="E18" i="14"/>
  <c r="D18" i="14"/>
  <c r="C18" i="14"/>
  <c r="B18" i="14"/>
  <c r="E17" i="14"/>
  <c r="D17" i="14"/>
  <c r="C17" i="14"/>
  <c r="B17" i="14"/>
  <c r="E16" i="14"/>
  <c r="D16" i="14"/>
  <c r="C16" i="14"/>
  <c r="B16" i="14"/>
  <c r="E15" i="14"/>
  <c r="D15" i="14"/>
  <c r="C15" i="14"/>
  <c r="B15" i="14"/>
  <c r="E14" i="14"/>
  <c r="D14" i="14"/>
  <c r="C14" i="14"/>
  <c r="B14" i="14"/>
  <c r="E13" i="14"/>
  <c r="D13" i="14"/>
  <c r="C13" i="14"/>
  <c r="B13" i="14"/>
  <c r="E12" i="14"/>
  <c r="D12" i="14"/>
  <c r="C12" i="14"/>
  <c r="B12" i="14"/>
  <c r="E11" i="14"/>
  <c r="D11" i="14"/>
  <c r="C11" i="14"/>
  <c r="B11" i="14"/>
  <c r="E10" i="14"/>
  <c r="D10" i="14"/>
  <c r="C10" i="14"/>
  <c r="B10" i="14"/>
  <c r="E9" i="14"/>
  <c r="D9" i="14"/>
  <c r="C9" i="14"/>
  <c r="B9" i="14"/>
  <c r="E8" i="14"/>
  <c r="D8" i="14"/>
  <c r="C8" i="14"/>
  <c r="B8" i="14"/>
  <c r="E7" i="14"/>
  <c r="D7" i="14"/>
  <c r="C7" i="14"/>
  <c r="B7" i="14"/>
  <c r="E6" i="14"/>
  <c r="D6" i="14"/>
  <c r="C6" i="14"/>
  <c r="B6" i="14"/>
  <c r="E5" i="14"/>
  <c r="D5" i="14"/>
  <c r="C5" i="14"/>
  <c r="B5" i="14"/>
  <c r="E4" i="14"/>
  <c r="E31" i="14" s="1"/>
  <c r="D4" i="14"/>
  <c r="C4" i="14"/>
  <c r="B4" i="14"/>
  <c r="E3" i="14"/>
  <c r="D3" i="14"/>
  <c r="D31" i="14" s="1"/>
  <c r="C3" i="14"/>
  <c r="C31" i="14" s="1"/>
  <c r="B3" i="14"/>
  <c r="G18" i="14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25" i="13"/>
  <c r="D25" i="13"/>
  <c r="C25" i="13"/>
  <c r="B25" i="13"/>
  <c r="E24" i="13"/>
  <c r="D24" i="13"/>
  <c r="C24" i="13"/>
  <c r="B24" i="13"/>
  <c r="E23" i="13"/>
  <c r="D23" i="13"/>
  <c r="C23" i="13"/>
  <c r="B23" i="13"/>
  <c r="E22" i="13"/>
  <c r="D22" i="13"/>
  <c r="C22" i="13"/>
  <c r="B22" i="13"/>
  <c r="E21" i="13"/>
  <c r="D21" i="13"/>
  <c r="C21" i="13"/>
  <c r="B21" i="13"/>
  <c r="E20" i="13"/>
  <c r="D20" i="13"/>
  <c r="C20" i="13"/>
  <c r="B20" i="13"/>
  <c r="E19" i="13"/>
  <c r="D19" i="13"/>
  <c r="C19" i="13"/>
  <c r="B19" i="13"/>
  <c r="E18" i="13"/>
  <c r="D18" i="13"/>
  <c r="C18" i="13"/>
  <c r="B18" i="13"/>
  <c r="E17" i="13"/>
  <c r="D17" i="13"/>
  <c r="C17" i="13"/>
  <c r="B17" i="13"/>
  <c r="E16" i="13"/>
  <c r="D16" i="13"/>
  <c r="C16" i="13"/>
  <c r="B16" i="13"/>
  <c r="E15" i="13"/>
  <c r="D15" i="13"/>
  <c r="C15" i="13"/>
  <c r="B15" i="13"/>
  <c r="E14" i="13"/>
  <c r="D14" i="13"/>
  <c r="C14" i="13"/>
  <c r="B14" i="13"/>
  <c r="E13" i="13"/>
  <c r="D13" i="13"/>
  <c r="C13" i="13"/>
  <c r="B13" i="13"/>
  <c r="E12" i="13"/>
  <c r="D12" i="13"/>
  <c r="C12" i="13"/>
  <c r="B12" i="13"/>
  <c r="E11" i="13"/>
  <c r="D11" i="13"/>
  <c r="C11" i="13"/>
  <c r="B11" i="13"/>
  <c r="E10" i="13"/>
  <c r="D10" i="13"/>
  <c r="C10" i="13"/>
  <c r="B10" i="13"/>
  <c r="E9" i="13"/>
  <c r="D9" i="13"/>
  <c r="C9" i="13"/>
  <c r="B9" i="13"/>
  <c r="E8" i="13"/>
  <c r="D8" i="13"/>
  <c r="C8" i="13"/>
  <c r="B8" i="13"/>
  <c r="E7" i="13"/>
  <c r="D7" i="13"/>
  <c r="C7" i="13"/>
  <c r="B7" i="13"/>
  <c r="E6" i="13"/>
  <c r="D6" i="13"/>
  <c r="C6" i="13"/>
  <c r="B6" i="13"/>
  <c r="E5" i="13"/>
  <c r="D5" i="13"/>
  <c r="C5" i="13"/>
  <c r="B5" i="13"/>
  <c r="E4" i="13"/>
  <c r="E31" i="13" s="1"/>
  <c r="D4" i="13"/>
  <c r="D31" i="13" s="1"/>
  <c r="C4" i="13"/>
  <c r="C31" i="13" s="1"/>
  <c r="B4" i="13"/>
  <c r="E3" i="13"/>
  <c r="D3" i="13"/>
  <c r="C3" i="13"/>
  <c r="B3" i="13"/>
  <c r="G18" i="13"/>
  <c r="G18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31" i="11"/>
  <c r="V16" i="4"/>
  <c r="U16" i="4"/>
  <c r="T16" i="4"/>
  <c r="S16" i="4"/>
  <c r="X15" i="4"/>
  <c r="X14" i="4"/>
  <c r="Y14" i="4" s="1"/>
  <c r="X13" i="4"/>
  <c r="X12" i="4"/>
  <c r="X11" i="4"/>
  <c r="Y11" i="4" s="1"/>
  <c r="X10" i="4"/>
  <c r="Y10" i="4" s="1"/>
  <c r="X9" i="4"/>
  <c r="Y9" i="4" s="1"/>
  <c r="X8" i="4"/>
  <c r="Y8" i="4" s="1"/>
  <c r="X7" i="4"/>
  <c r="Y7" i="4" s="1"/>
  <c r="X6" i="4"/>
  <c r="Y6" i="4" s="1"/>
  <c r="X5" i="4"/>
  <c r="O16" i="4"/>
  <c r="N16" i="4"/>
  <c r="M16" i="4"/>
  <c r="L16" i="4"/>
  <c r="K16" i="4"/>
  <c r="I16" i="4"/>
  <c r="H16" i="4"/>
  <c r="G16" i="4"/>
  <c r="F16" i="4"/>
  <c r="D16" i="4"/>
  <c r="C16" i="4"/>
  <c r="B16" i="4"/>
  <c r="AA15" i="4"/>
  <c r="AB15" i="4" s="1"/>
  <c r="Y15" i="4"/>
  <c r="AA14" i="4"/>
  <c r="AB14" i="4" s="1"/>
  <c r="AA13" i="4"/>
  <c r="AB13" i="4" s="1"/>
  <c r="Y13" i="4"/>
  <c r="AA12" i="4"/>
  <c r="AB12" i="4" s="1"/>
  <c r="Y12" i="4"/>
  <c r="AA11" i="4"/>
  <c r="AB11" i="4" s="1"/>
  <c r="AA10" i="4"/>
  <c r="AB10" i="4" s="1"/>
  <c r="AA9" i="4"/>
  <c r="AB9" i="4" s="1"/>
  <c r="AA8" i="4"/>
  <c r="AB8" i="4" s="1"/>
  <c r="AA7" i="4"/>
  <c r="AB7" i="4" s="1"/>
  <c r="AA6" i="4"/>
  <c r="AB6" i="4" s="1"/>
  <c r="AA5" i="4"/>
  <c r="AB5" i="4" s="1"/>
  <c r="Y5" i="4"/>
  <c r="V16" i="2"/>
  <c r="AB15" i="2"/>
  <c r="AB14" i="2"/>
  <c r="AB13" i="2"/>
  <c r="AB12" i="2"/>
  <c r="AB11" i="2"/>
  <c r="AB10" i="2"/>
  <c r="AB9" i="2"/>
  <c r="AB8" i="2"/>
  <c r="AB7" i="2"/>
  <c r="AB6" i="2"/>
  <c r="AB5" i="2"/>
  <c r="AA15" i="2"/>
  <c r="AA14" i="2"/>
  <c r="AA13" i="2"/>
  <c r="AA12" i="2"/>
  <c r="AA11" i="2"/>
  <c r="AA10" i="2"/>
  <c r="AA9" i="2"/>
  <c r="AA8" i="2"/>
  <c r="AA7" i="2"/>
  <c r="AA6" i="2"/>
  <c r="AA5" i="2"/>
  <c r="U16" i="2"/>
  <c r="T16" i="2"/>
  <c r="X15" i="2"/>
  <c r="X14" i="2"/>
  <c r="X13" i="2"/>
  <c r="X12" i="2"/>
  <c r="X11" i="2"/>
  <c r="X10" i="2"/>
  <c r="X9" i="2"/>
  <c r="X8" i="2"/>
  <c r="X7" i="2"/>
  <c r="X6" i="2"/>
  <c r="X5" i="2"/>
  <c r="S16" i="2"/>
  <c r="R16" i="2"/>
  <c r="M16" i="2"/>
  <c r="Q16" i="2"/>
  <c r="L16" i="2"/>
  <c r="G16" i="2"/>
  <c r="O16" i="2"/>
  <c r="N16" i="2"/>
  <c r="K16" i="2"/>
  <c r="I16" i="2"/>
  <c r="H16" i="2"/>
  <c r="F16" i="2"/>
  <c r="D16" i="2"/>
  <c r="C16" i="2"/>
  <c r="B16" i="2"/>
  <c r="C13" i="26" a="1"/>
  <c r="E3" i="26" a="1"/>
  <c r="D3" i="26" a="1"/>
  <c r="C3" i="26" a="1"/>
  <c r="C13" i="26" l="1"/>
  <c r="M14" i="26"/>
  <c r="L14" i="26"/>
  <c r="N14" i="26"/>
  <c r="E3" i="26"/>
  <c r="D3" i="26"/>
  <c r="C3" i="26"/>
  <c r="D31" i="24"/>
  <c r="E31" i="24"/>
  <c r="F31" i="24"/>
  <c r="F32" i="24" s="1"/>
  <c r="M18" i="24" s="1"/>
  <c r="D32" i="24"/>
  <c r="E32" i="24"/>
  <c r="C32" i="23"/>
  <c r="D32" i="23"/>
  <c r="E32" i="23"/>
  <c r="C32" i="21"/>
  <c r="D32" i="21"/>
  <c r="E32" i="21"/>
  <c r="D32" i="20"/>
  <c r="E32" i="20"/>
  <c r="C32" i="20"/>
  <c r="C32" i="18"/>
  <c r="E32" i="18"/>
  <c r="D32" i="18"/>
  <c r="E32" i="17"/>
  <c r="C32" i="17"/>
  <c r="D32" i="17"/>
  <c r="C32" i="16"/>
  <c r="D32" i="16"/>
  <c r="E32" i="16"/>
  <c r="E32" i="15"/>
  <c r="C32" i="15"/>
  <c r="D32" i="15"/>
  <c r="E32" i="14"/>
  <c r="C32" i="14"/>
  <c r="D32" i="14"/>
  <c r="C32" i="13"/>
  <c r="D32" i="13"/>
  <c r="E32" i="13"/>
  <c r="E31" i="12"/>
  <c r="D31" i="12"/>
  <c r="C31" i="12"/>
  <c r="B31" i="12"/>
  <c r="X16" i="4"/>
  <c r="X16" i="2"/>
  <c r="E13" i="26" a="1"/>
  <c r="D13" i="26" a="1"/>
  <c r="D12" i="26" a="1"/>
  <c r="C12" i="26" a="1"/>
  <c r="E12" i="26" a="1"/>
  <c r="C11" i="26" a="1"/>
  <c r="D11" i="26" a="1"/>
  <c r="E11" i="26" a="1"/>
  <c r="D10" i="26" a="1"/>
  <c r="E10" i="26" a="1"/>
  <c r="C10" i="26" a="1"/>
  <c r="E9" i="26" a="1"/>
  <c r="C9" i="26" a="1"/>
  <c r="D9" i="26" a="1"/>
  <c r="E8" i="26" a="1"/>
  <c r="C8" i="26" a="1"/>
  <c r="D8" i="26" a="1"/>
  <c r="C7" i="26" a="1"/>
  <c r="D7" i="26" a="1"/>
  <c r="E7" i="26" a="1"/>
  <c r="D6" i="26" a="1"/>
  <c r="E6" i="26" a="1"/>
  <c r="C6" i="26" a="1"/>
  <c r="C5" i="26" a="1"/>
  <c r="D5" i="26" a="1"/>
  <c r="E5" i="26" a="1"/>
  <c r="E4" i="26" a="1"/>
  <c r="D4" i="26" a="1"/>
  <c r="C4" i="26" a="1"/>
  <c r="D13" i="26" l="1"/>
  <c r="E13" i="26"/>
  <c r="K18" i="24"/>
  <c r="L18" i="24"/>
  <c r="E12" i="26"/>
  <c r="C12" i="26"/>
  <c r="D12" i="26"/>
  <c r="K18" i="23"/>
  <c r="I18" i="23"/>
  <c r="J18" i="23"/>
  <c r="E11" i="26"/>
  <c r="D11" i="26"/>
  <c r="C11" i="26"/>
  <c r="K18" i="21"/>
  <c r="J18" i="21"/>
  <c r="I18" i="21"/>
  <c r="C10" i="26"/>
  <c r="E10" i="26"/>
  <c r="D10" i="26"/>
  <c r="I18" i="20"/>
  <c r="K18" i="20"/>
  <c r="J18" i="20"/>
  <c r="D9" i="26"/>
  <c r="C9" i="26"/>
  <c r="E9" i="26"/>
  <c r="J18" i="18"/>
  <c r="I18" i="18"/>
  <c r="K18" i="18"/>
  <c r="D8" i="26"/>
  <c r="C8" i="26"/>
  <c r="E8" i="26"/>
  <c r="J18" i="17"/>
  <c r="I18" i="17"/>
  <c r="K18" i="17"/>
  <c r="E7" i="26"/>
  <c r="D7" i="26"/>
  <c r="C7" i="26"/>
  <c r="K18" i="16"/>
  <c r="J18" i="16"/>
  <c r="I18" i="16"/>
  <c r="C6" i="26"/>
  <c r="E6" i="26"/>
  <c r="D6" i="26"/>
  <c r="I18" i="15"/>
  <c r="K18" i="15"/>
  <c r="J18" i="15"/>
  <c r="E5" i="26"/>
  <c r="D5" i="26"/>
  <c r="C5" i="26"/>
  <c r="K18" i="14"/>
  <c r="J18" i="14"/>
  <c r="I18" i="14"/>
  <c r="C4" i="26"/>
  <c r="D4" i="26"/>
  <c r="E4" i="26"/>
  <c r="I18" i="13"/>
  <c r="J18" i="13"/>
  <c r="K18" i="13"/>
  <c r="G3" i="26"/>
  <c r="C32" i="12"/>
  <c r="I18" i="12" s="1"/>
  <c r="D32" i="12"/>
  <c r="J18" i="12" s="1"/>
  <c r="E32" i="12"/>
  <c r="K18" i="12" s="1"/>
  <c r="Y15" i="2"/>
  <c r="Y14" i="2"/>
  <c r="Y13" i="2"/>
  <c r="Y12" i="2"/>
  <c r="Y11" i="2"/>
  <c r="Y10" i="2"/>
  <c r="Y9" i="2"/>
  <c r="Y8" i="2"/>
  <c r="Y7" i="2"/>
  <c r="Y6" i="2"/>
  <c r="Y5" i="2"/>
  <c r="G11" i="26" l="1"/>
  <c r="G12" i="26"/>
  <c r="G13" i="26"/>
  <c r="G10" i="26"/>
  <c r="G9" i="26"/>
  <c r="G8" i="26"/>
  <c r="G6" i="26"/>
  <c r="G7" i="26"/>
  <c r="G5" i="26"/>
  <c r="G4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<sst xmlns="http://schemas.openxmlformats.org/spreadsheetml/2006/main" count="327" uniqueCount="62">
  <si>
    <t>Back_Bay</t>
  </si>
  <si>
    <t>Brooklyn</t>
  </si>
  <si>
    <t>Greenwich_Village</t>
  </si>
  <si>
    <t>Harlem</t>
  </si>
  <si>
    <t>Midtown_Village</t>
  </si>
  <si>
    <t>Queen_Village</t>
  </si>
  <si>
    <t>Roxbury</t>
  </si>
  <si>
    <t>South_End</t>
  </si>
  <si>
    <t>Tribeca</t>
  </si>
  <si>
    <t>Yorktown</t>
  </si>
  <si>
    <t>Total Tiendas</t>
  </si>
  <si>
    <t>ARIMA</t>
  </si>
  <si>
    <t>XGBOOST</t>
  </si>
  <si>
    <t>PROPHET</t>
  </si>
  <si>
    <t>ventapromedio</t>
  </si>
  <si>
    <t>SIN lags</t>
  </si>
  <si>
    <t>12 meses</t>
  </si>
  <si>
    <t>Serie Completa</t>
  </si>
  <si>
    <t>lags 1,7,30</t>
  </si>
  <si>
    <t>lags 1,7,30,365</t>
  </si>
  <si>
    <t>Test 28 días</t>
  </si>
  <si>
    <t>SARIMAX</t>
  </si>
  <si>
    <t>Con autoarima</t>
  </si>
  <si>
    <t>SARIMAX-7</t>
  </si>
  <si>
    <t>Etiquetas de fila</t>
  </si>
  <si>
    <t>Total general</t>
  </si>
  <si>
    <t>xgb.XGBRegressor(objective='reg:squarederror', n_estimators=1000)</t>
  </si>
  <si>
    <t>(objective='reg:squarederror', n_estimators=100,learning_rate=0.1, max_depth=9)</t>
  </si>
  <si>
    <t>(objective='reg:squarederror', n_estimators=100,learning_rate=0.1, max_depth=5)</t>
  </si>
  <si>
    <t>(objective='reg:squarederror', n_estimators=50,learning_rate=0.1, max_depth=5)</t>
  </si>
  <si>
    <t>(objective='reg:squarederror', n_estimators=50,learning_rate=0.1, max_depth=3)</t>
  </si>
  <si>
    <t>n_estimators</t>
  </si>
  <si>
    <t>max_depth</t>
  </si>
  <si>
    <t>PREDICCIONES  POR ARTÍCULO</t>
  </si>
  <si>
    <t>PREDICCIONES  POR TIENDA</t>
  </si>
  <si>
    <t>TOTAL</t>
  </si>
  <si>
    <t>TIENDA</t>
  </si>
  <si>
    <t>CATEGORIA</t>
  </si>
  <si>
    <t>ARTICULO</t>
  </si>
  <si>
    <t>Fecha</t>
  </si>
  <si>
    <t>PREDICCIONES  POR TOTAL</t>
  </si>
  <si>
    <t>PREDICCIONES  POR CATEGORÍA</t>
  </si>
  <si>
    <t>PREDICCIONES  POR DEPARTAMENTO</t>
  </si>
  <si>
    <t>DPTO</t>
  </si>
  <si>
    <t>Diff vs Artículo V. Abs</t>
  </si>
  <si>
    <t>ACTUAL</t>
  </si>
  <si>
    <t>ÓPTIMO</t>
  </si>
  <si>
    <t>Predicciones Back_Bay</t>
  </si>
  <si>
    <t>Predicciones Brooklyn</t>
  </si>
  <si>
    <t>Predicciones Greenwich_Village</t>
  </si>
  <si>
    <t>Predicciones Harlem</t>
  </si>
  <si>
    <t>Predicciones Midtown_Village</t>
  </si>
  <si>
    <t>Predicciones Queen_Village</t>
  </si>
  <si>
    <t>Predicciones Roxbury</t>
  </si>
  <si>
    <t>Predicciones South_End</t>
  </si>
  <si>
    <t>PrediccionesTribeca</t>
  </si>
  <si>
    <t>PrediccionesYorktown</t>
  </si>
  <si>
    <t>DESCARTE</t>
  </si>
  <si>
    <t>Predicciones Total Tiendas</t>
  </si>
  <si>
    <t>Total_Tiendas</t>
  </si>
  <si>
    <t>Diferencias Predicciones por Nivel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</si>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</sst>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sz val="8"/>
      <name val="Consolas"/>
      <family val="3"/>
    </font>
    <font>
      <sz val="8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Aptos Narrow"/>
      <family val="2"/>
    </font>
    <font>
      <b/>
      <sz val="10"/>
      <color rgb="FF000000"/>
      <name val="Aptos Narrow"/>
      <family val="2"/>
    </font>
    <font>
      <b/>
      <sz val="8"/>
      <color rgb="FF000000"/>
      <name val="Aptos Narrow"/>
      <family val="2"/>
    </font>
    <font>
      <b/>
      <sz val="10"/>
      <color theme="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E6F5"/>
        <bgColor rgb="FFC0E6F5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164" fontId="18" fillId="0" borderId="10" xfId="0" applyNumberFormat="1" applyFont="1" applyBorder="1" applyAlignment="1">
      <alignment vertical="center"/>
    </xf>
    <xf numFmtId="9" fontId="18" fillId="0" borderId="10" xfId="42" applyFont="1" applyBorder="1" applyAlignment="1">
      <alignment vertical="center"/>
    </xf>
    <xf numFmtId="164" fontId="0" fillId="0" borderId="0" xfId="0" applyNumberFormat="1"/>
    <xf numFmtId="9" fontId="0" fillId="0" borderId="0" xfId="42" applyFont="1"/>
    <xf numFmtId="0" fontId="0" fillId="0" borderId="0" xfId="0" applyAlignment="1">
      <alignment horizontal="center"/>
    </xf>
    <xf numFmtId="0" fontId="19" fillId="0" borderId="11" xfId="0" applyFont="1" applyBorder="1" applyAlignment="1">
      <alignment vertical="center"/>
    </xf>
    <xf numFmtId="164" fontId="18" fillId="33" borderId="10" xfId="0" applyNumberFormat="1" applyFont="1" applyFill="1" applyBorder="1" applyAlignment="1">
      <alignment vertical="center"/>
    </xf>
    <xf numFmtId="164" fontId="20" fillId="34" borderId="10" xfId="0" applyNumberFormat="1" applyFont="1" applyFill="1" applyBorder="1" applyAlignment="1">
      <alignment vertical="center"/>
    </xf>
    <xf numFmtId="164" fontId="21" fillId="34" borderId="10" xfId="0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quotePrefix="1" applyFont="1" applyAlignment="1">
      <alignment vertical="center"/>
    </xf>
    <xf numFmtId="0" fontId="23" fillId="0" borderId="0" xfId="0" applyFont="1"/>
    <xf numFmtId="0" fontId="24" fillId="35" borderId="12" xfId="0" applyFont="1" applyFill="1" applyBorder="1"/>
    <xf numFmtId="14" fontId="25" fillId="0" borderId="0" xfId="0" applyNumberFormat="1" applyFont="1" applyAlignment="1">
      <alignment horizontal="left"/>
    </xf>
    <xf numFmtId="14" fontId="24" fillId="35" borderId="13" xfId="0" applyNumberFormat="1" applyFont="1" applyFill="1" applyBorder="1" applyAlignment="1">
      <alignment horizontal="left"/>
    </xf>
    <xf numFmtId="164" fontId="25" fillId="0" borderId="0" xfId="0" applyNumberFormat="1" applyFont="1"/>
    <xf numFmtId="164" fontId="24" fillId="35" borderId="13" xfId="0" applyNumberFormat="1" applyFont="1" applyFill="1" applyBorder="1"/>
    <xf numFmtId="0" fontId="0" fillId="0" borderId="0" xfId="0" applyAlignment="1">
      <alignment horizontal="center"/>
    </xf>
    <xf numFmtId="0" fontId="26" fillId="36" borderId="0" xfId="0" applyFont="1" applyFill="1" applyAlignment="1">
      <alignment horizontal="center"/>
    </xf>
    <xf numFmtId="10" fontId="0" fillId="0" borderId="0" xfId="0" applyNumberFormat="1"/>
    <xf numFmtId="10" fontId="16" fillId="0" borderId="0" xfId="42" applyNumberFormat="1" applyFont="1" applyAlignment="1">
      <alignment horizontal="center"/>
    </xf>
    <xf numFmtId="0" fontId="16" fillId="37" borderId="0" xfId="0" applyFont="1" applyFill="1" applyAlignment="1">
      <alignment horizontal="center"/>
    </xf>
    <xf numFmtId="0" fontId="27" fillId="37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13" fillId="38" borderId="0" xfId="0" applyFont="1" applyFill="1" applyAlignment="1"/>
    <xf numFmtId="0" fontId="28" fillId="40" borderId="0" xfId="0" applyFont="1" applyFill="1" applyAlignment="1"/>
    <xf numFmtId="0" fontId="13" fillId="41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14" fontId="25" fillId="0" borderId="14" xfId="0" applyNumberFormat="1" applyFont="1" applyBorder="1" applyAlignment="1">
      <alignment horizontal="left"/>
    </xf>
    <xf numFmtId="10" fontId="16" fillId="0" borderId="15" xfId="42" applyNumberFormat="1" applyFont="1" applyBorder="1" applyAlignment="1">
      <alignment horizontal="center"/>
    </xf>
    <xf numFmtId="10" fontId="16" fillId="0" borderId="16" xfId="42" applyNumberFormat="1" applyFont="1" applyBorder="1" applyAlignment="1">
      <alignment horizontal="center"/>
    </xf>
    <xf numFmtId="164" fontId="29" fillId="42" borderId="0" xfId="0" applyNumberFormat="1" applyFont="1" applyFill="1"/>
    <xf numFmtId="164" fontId="29" fillId="42" borderId="15" xfId="0" applyNumberFormat="1" applyFont="1" applyFill="1" applyBorder="1"/>
    <xf numFmtId="0" fontId="30" fillId="35" borderId="12" xfId="0" applyFont="1" applyFill="1" applyBorder="1"/>
    <xf numFmtId="0" fontId="31" fillId="35" borderId="12" xfId="0" applyFont="1" applyFill="1" applyBorder="1"/>
    <xf numFmtId="0" fontId="32" fillId="37" borderId="0" xfId="0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RESUMEN!$A$1</c:f>
          <c:strCache>
            <c:ptCount val="1"/>
            <c:pt idx="0">
              <c:v>Diferencias Predicciones por Nivel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69-4F0C-AED5-72C73CD12C70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69-4F0C-AED5-72C73CD12C70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69-4F0C-AED5-72C73CD12C70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69-4F0C-AED5-72C73CD12C7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C69-4F0C-AED5-72C73CD12C7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C69-4F0C-AED5-72C73CD12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RESUMEN!$C$2:$E$2</c:f>
              <c:strCache>
                <c:ptCount val="3"/>
                <c:pt idx="0">
                  <c:v>TOTAL</c:v>
                </c:pt>
                <c:pt idx="1">
                  <c:v>CATEGORIA</c:v>
                </c:pt>
                <c:pt idx="2">
                  <c:v>DPTO</c:v>
                </c:pt>
              </c:strCache>
            </c:strRef>
          </c:cat>
          <c:val>
            <c:numRef>
              <c:f>RESUMEN!$C$13:$E$13</c:f>
              <c:numCache>
                <c:formatCode>0.00%</c:formatCode>
                <c:ptCount val="3"/>
                <c:pt idx="0">
                  <c:v>1.8314417228577997E-3</c:v>
                </c:pt>
                <c:pt idx="1">
                  <c:v>1.4529562046558113E-2</c:v>
                </c:pt>
                <c:pt idx="2">
                  <c:v>1.2000072390565341E-2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69-4F0C-AED5-72C73CD1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Back_Bay!$A$1</c:f>
          <c:strCache>
            <c:ptCount val="1"/>
            <c:pt idx="0">
              <c:v>Predicciones Back_Bay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Back_Bay!$C$2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Back_Bay!$A$3:$A$30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Back_Bay!$C$3:$C$30</c:f>
              <c:numCache>
                <c:formatCode>#,##0_ ;[Red]\-#,##0\ </c:formatCode>
                <c:ptCount val="28"/>
                <c:pt idx="0">
                  <c:v>14293.5654296875</c:v>
                </c:pt>
                <c:pt idx="1">
                  <c:v>13943.5712890625</c:v>
                </c:pt>
                <c:pt idx="2">
                  <c:v>13042.25</c:v>
                </c:pt>
                <c:pt idx="3">
                  <c:v>14061.875</c:v>
                </c:pt>
                <c:pt idx="4">
                  <c:v>16920.4375</c:v>
                </c:pt>
                <c:pt idx="5">
                  <c:v>18068.134765625</c:v>
                </c:pt>
                <c:pt idx="6">
                  <c:v>19219.779296875</c:v>
                </c:pt>
                <c:pt idx="7">
                  <c:v>16575.876953125</c:v>
                </c:pt>
                <c:pt idx="8">
                  <c:v>14854.0283203125</c:v>
                </c:pt>
                <c:pt idx="9">
                  <c:v>15280.84765625</c:v>
                </c:pt>
                <c:pt idx="10">
                  <c:v>15471.8046875</c:v>
                </c:pt>
                <c:pt idx="11">
                  <c:v>15582.70703125</c:v>
                </c:pt>
                <c:pt idx="12">
                  <c:v>17970.24609375</c:v>
                </c:pt>
                <c:pt idx="13">
                  <c:v>18788.951171875</c:v>
                </c:pt>
                <c:pt idx="14">
                  <c:v>17521.421875</c:v>
                </c:pt>
                <c:pt idx="15">
                  <c:v>14997.8798828125</c:v>
                </c:pt>
                <c:pt idx="16">
                  <c:v>15006.3974609375</c:v>
                </c:pt>
                <c:pt idx="17">
                  <c:v>14717.158203125</c:v>
                </c:pt>
                <c:pt idx="18">
                  <c:v>15680.9111328125</c:v>
                </c:pt>
                <c:pt idx="19">
                  <c:v>17732.1796875</c:v>
                </c:pt>
                <c:pt idx="20">
                  <c:v>18621.44921875</c:v>
                </c:pt>
                <c:pt idx="21">
                  <c:v>15297.978515625</c:v>
                </c:pt>
                <c:pt idx="22">
                  <c:v>16099.17578125</c:v>
                </c:pt>
                <c:pt idx="23">
                  <c:v>14819.3701171875</c:v>
                </c:pt>
                <c:pt idx="24">
                  <c:v>13993.087890625</c:v>
                </c:pt>
                <c:pt idx="25">
                  <c:v>15534.0146484375</c:v>
                </c:pt>
                <c:pt idx="26">
                  <c:v>17092.642578125</c:v>
                </c:pt>
                <c:pt idx="27">
                  <c:v>17859.35546875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E-49A1-8398-EEFBFCBC75D2}"/>
            </c:ext>
          </c:extLst>
        </c:ser>
        <c:ser>
          <c:idx val="2"/>
          <c:order val="1"/>
          <c:tx>
            <c:strRef>
              <c:f>Back_Bay!$D$2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Back_Bay!$A$3:$A$30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Back_Bay!$D$3:$D$30</c:f>
              <c:numCache>
                <c:formatCode>#,##0_ ;[Red]\-#,##0\ </c:formatCode>
                <c:ptCount val="28"/>
                <c:pt idx="0">
                  <c:v>14452.01928710937</c:v>
                </c:pt>
                <c:pt idx="1">
                  <c:v>13657.74145507812</c:v>
                </c:pt>
                <c:pt idx="2">
                  <c:v>13169.6416015625</c:v>
                </c:pt>
                <c:pt idx="3">
                  <c:v>14026.908203125</c:v>
                </c:pt>
                <c:pt idx="4">
                  <c:v>16427.300048828118</c:v>
                </c:pt>
                <c:pt idx="5">
                  <c:v>18267.4365234375</c:v>
                </c:pt>
                <c:pt idx="6">
                  <c:v>18957.07763671875</c:v>
                </c:pt>
                <c:pt idx="7">
                  <c:v>15840.16259765625</c:v>
                </c:pt>
                <c:pt idx="8">
                  <c:v>14530.57543945312</c:v>
                </c:pt>
                <c:pt idx="9">
                  <c:v>15015.74682617187</c:v>
                </c:pt>
                <c:pt idx="10">
                  <c:v>15243.1455078125</c:v>
                </c:pt>
                <c:pt idx="11">
                  <c:v>15390.47998046875</c:v>
                </c:pt>
                <c:pt idx="12">
                  <c:v>18165.8916015625</c:v>
                </c:pt>
                <c:pt idx="13">
                  <c:v>19376.65185546875</c:v>
                </c:pt>
                <c:pt idx="14">
                  <c:v>16571.59375</c:v>
                </c:pt>
                <c:pt idx="15">
                  <c:v>15821.4326171875</c:v>
                </c:pt>
                <c:pt idx="16">
                  <c:v>15054.0615234375</c:v>
                </c:pt>
                <c:pt idx="17">
                  <c:v>15219.03833007812</c:v>
                </c:pt>
                <c:pt idx="18">
                  <c:v>15648.20874023437</c:v>
                </c:pt>
                <c:pt idx="19">
                  <c:v>17815.0439453125</c:v>
                </c:pt>
                <c:pt idx="20">
                  <c:v>19156.20947265625</c:v>
                </c:pt>
                <c:pt idx="21">
                  <c:v>15077.4736328125</c:v>
                </c:pt>
                <c:pt idx="22">
                  <c:v>15036.42846679687</c:v>
                </c:pt>
                <c:pt idx="23">
                  <c:v>14534.2255859375</c:v>
                </c:pt>
                <c:pt idx="24">
                  <c:v>14368.79223632812</c:v>
                </c:pt>
                <c:pt idx="25">
                  <c:v>15334.392578125</c:v>
                </c:pt>
                <c:pt idx="26">
                  <c:v>17233.30810546875</c:v>
                </c:pt>
                <c:pt idx="27">
                  <c:v>17923.12890625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E-49A1-8398-EEFBFCBC75D2}"/>
            </c:ext>
          </c:extLst>
        </c:ser>
        <c:ser>
          <c:idx val="3"/>
          <c:order val="2"/>
          <c:tx>
            <c:strRef>
              <c:f>Back_Bay!$E$2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Back_Bay!$A$3:$A$30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Back_Bay!$E$3:$E$30</c:f>
              <c:numCache>
                <c:formatCode>#,##0_ ;[Red]\-#,##0\ </c:formatCode>
                <c:ptCount val="28"/>
                <c:pt idx="0">
                  <c:v>14586.388397216784</c:v>
                </c:pt>
                <c:pt idx="1">
                  <c:v>13711.219924926756</c:v>
                </c:pt>
                <c:pt idx="2">
                  <c:v>13390.744766235332</c:v>
                </c:pt>
                <c:pt idx="3">
                  <c:v>14077.980926513663</c:v>
                </c:pt>
                <c:pt idx="4">
                  <c:v>16456.331848144517</c:v>
                </c:pt>
                <c:pt idx="5">
                  <c:v>18252.202713012684</c:v>
                </c:pt>
                <c:pt idx="6">
                  <c:v>18888.902236938458</c:v>
                </c:pt>
                <c:pt idx="7">
                  <c:v>15721.772453308093</c:v>
                </c:pt>
                <c:pt idx="8">
                  <c:v>14613.620048522949</c:v>
                </c:pt>
                <c:pt idx="9">
                  <c:v>14957.584030151353</c:v>
                </c:pt>
                <c:pt idx="10">
                  <c:v>15219.734695434563</c:v>
                </c:pt>
                <c:pt idx="11">
                  <c:v>15379.375732421868</c:v>
                </c:pt>
                <c:pt idx="12">
                  <c:v>18262.062591552713</c:v>
                </c:pt>
                <c:pt idx="13">
                  <c:v>18881.306610107411</c:v>
                </c:pt>
                <c:pt idx="14">
                  <c:v>16538.280380249009</c:v>
                </c:pt>
                <c:pt idx="15">
                  <c:v>15386.741554260247</c:v>
                </c:pt>
                <c:pt idx="16">
                  <c:v>14894.715751647938</c:v>
                </c:pt>
                <c:pt idx="17">
                  <c:v>14816.602661132787</c:v>
                </c:pt>
                <c:pt idx="18">
                  <c:v>15913.996505737292</c:v>
                </c:pt>
                <c:pt idx="19">
                  <c:v>17782.158584594719</c:v>
                </c:pt>
                <c:pt idx="20">
                  <c:v>18859.204956054677</c:v>
                </c:pt>
                <c:pt idx="21">
                  <c:v>15074.014137268046</c:v>
                </c:pt>
                <c:pt idx="22">
                  <c:v>15219.231292724598</c:v>
                </c:pt>
                <c:pt idx="23">
                  <c:v>14616.025817871086</c:v>
                </c:pt>
                <c:pt idx="24">
                  <c:v>14354.918807983384</c:v>
                </c:pt>
                <c:pt idx="25">
                  <c:v>15192.821044921864</c:v>
                </c:pt>
                <c:pt idx="26">
                  <c:v>16817.802261352532</c:v>
                </c:pt>
                <c:pt idx="27">
                  <c:v>17381.020660400391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5E-49A1-8398-EEFBFCBC75D2}"/>
            </c:ext>
          </c:extLst>
        </c:ser>
        <c:ser>
          <c:idx val="4"/>
          <c:order val="3"/>
          <c:tx>
            <c:strRef>
              <c:f>Back_Bay!$B$2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Back_Bay!$A$3:$A$30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Back_Bay!$B$3:$B$30</c:f>
              <c:numCache>
                <c:formatCode>#,##0_ ;[Red]\-#,##0\ </c:formatCode>
                <c:ptCount val="28"/>
                <c:pt idx="0">
                  <c:v>15680.295907629768</c:v>
                </c:pt>
                <c:pt idx="1">
                  <c:v>14151.29457115645</c:v>
                </c:pt>
                <c:pt idx="2">
                  <c:v>14191.934376497215</c:v>
                </c:pt>
                <c:pt idx="3">
                  <c:v>14454.198329731238</c:v>
                </c:pt>
                <c:pt idx="4">
                  <c:v>16337.363795552921</c:v>
                </c:pt>
                <c:pt idx="5">
                  <c:v>17958.960214856863</c:v>
                </c:pt>
                <c:pt idx="6">
                  <c:v>18489.291372789488</c:v>
                </c:pt>
                <c:pt idx="7">
                  <c:v>15871.886955069258</c:v>
                </c:pt>
                <c:pt idx="8">
                  <c:v>14927.316859358409</c:v>
                </c:pt>
                <c:pt idx="9">
                  <c:v>15040.200868265685</c:v>
                </c:pt>
                <c:pt idx="10">
                  <c:v>15039.041260242679</c:v>
                </c:pt>
                <c:pt idx="11">
                  <c:v>16222.778487943329</c:v>
                </c:pt>
                <c:pt idx="12">
                  <c:v>17794.057885666251</c:v>
                </c:pt>
                <c:pt idx="13">
                  <c:v>19152.880202032462</c:v>
                </c:pt>
                <c:pt idx="14">
                  <c:v>16302.120409026738</c:v>
                </c:pt>
                <c:pt idx="15">
                  <c:v>15337.635096140742</c:v>
                </c:pt>
                <c:pt idx="16">
                  <c:v>14979.354941152716</c:v>
                </c:pt>
                <c:pt idx="17">
                  <c:v>15105.637745911239</c:v>
                </c:pt>
                <c:pt idx="18">
                  <c:v>15799.562687216659</c:v>
                </c:pt>
                <c:pt idx="19">
                  <c:v>17942.760498669461</c:v>
                </c:pt>
                <c:pt idx="20">
                  <c:v>19048.042280799422</c:v>
                </c:pt>
                <c:pt idx="21">
                  <c:v>15571.62879371573</c:v>
                </c:pt>
                <c:pt idx="22">
                  <c:v>14990.759143504793</c:v>
                </c:pt>
                <c:pt idx="23">
                  <c:v>14459.311514471639</c:v>
                </c:pt>
                <c:pt idx="24">
                  <c:v>14744.567066783069</c:v>
                </c:pt>
                <c:pt idx="25">
                  <c:v>15742.165597896423</c:v>
                </c:pt>
                <c:pt idx="26">
                  <c:v>17548.581631610399</c:v>
                </c:pt>
                <c:pt idx="27">
                  <c:v>18328.328501974651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5E-49A1-8398-EEFBFCBC7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Back_Bay!$A$1</c:f>
          <c:strCache>
            <c:ptCount val="1"/>
            <c:pt idx="0">
              <c:v>Predicciones Back_Bay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02-4D6E-88B3-6A8085D36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02-4D6E-88B3-6A8085D36571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02-4D6E-88B3-6A8085D36571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02-4D6E-88B3-6A8085D3657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C02-4D6E-88B3-6A8085D3657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C02-4D6E-88B3-6A8085D365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Back_Bay!$B$2:$E$2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Back_Bay!$B$31:$E$31</c:f>
              <c:numCache>
                <c:formatCode>#,##0_ ;[Red]\-#,##0\ </c:formatCode>
                <c:ptCount val="4"/>
                <c:pt idx="0">
                  <c:v>451211.95699566574</c:v>
                </c:pt>
                <c:pt idx="1">
                  <c:v>449047.09765625</c:v>
                </c:pt>
                <c:pt idx="2">
                  <c:v>447314.11645507813</c:v>
                </c:pt>
                <c:pt idx="3">
                  <c:v>445246.76139068586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02-4D6E-88B3-6A8085D36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Brooklyn!$A$1</c:f>
          <c:strCache>
            <c:ptCount val="1"/>
            <c:pt idx="0">
              <c:v>Predicciones Brooklyn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Brooklyn!$C$2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Brooklyn!$A$3:$A$30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Brooklyn!$C$3:$C$30</c:f>
              <c:numCache>
                <c:formatCode>#,##0_ ;[Red]\-#,##0\ </c:formatCode>
                <c:ptCount val="28"/>
                <c:pt idx="0">
                  <c:v>11413.4758118351</c:v>
                </c:pt>
                <c:pt idx="1">
                  <c:v>10468.566213714899</c:v>
                </c:pt>
                <c:pt idx="2">
                  <c:v>10050.8764995868</c:v>
                </c:pt>
                <c:pt idx="3">
                  <c:v>10152.4831831351</c:v>
                </c:pt>
                <c:pt idx="4">
                  <c:v>10323.9457370051</c:v>
                </c:pt>
                <c:pt idx="5">
                  <c:v>11932.9821377022</c:v>
                </c:pt>
                <c:pt idx="6">
                  <c:v>12545.1440999761</c:v>
                </c:pt>
                <c:pt idx="7">
                  <c:v>11239.534023419401</c:v>
                </c:pt>
                <c:pt idx="8">
                  <c:v>10441.132442469099</c:v>
                </c:pt>
                <c:pt idx="9">
                  <c:v>10085.7823203609</c:v>
                </c:pt>
                <c:pt idx="10">
                  <c:v>10186.1061312334</c:v>
                </c:pt>
                <c:pt idx="11">
                  <c:v>10360.7949759937</c:v>
                </c:pt>
                <c:pt idx="12">
                  <c:v>11950.342838635301</c:v>
                </c:pt>
                <c:pt idx="13">
                  <c:v>12532.604397160299</c:v>
                </c:pt>
                <c:pt idx="14">
                  <c:v>11263.7032401008</c:v>
                </c:pt>
                <c:pt idx="15">
                  <c:v>10471.925033117799</c:v>
                </c:pt>
                <c:pt idx="16">
                  <c:v>10119.392960579</c:v>
                </c:pt>
                <c:pt idx="17">
                  <c:v>10219.6588101342</c:v>
                </c:pt>
                <c:pt idx="18">
                  <c:v>10394.4934956541</c:v>
                </c:pt>
                <c:pt idx="19">
                  <c:v>11983.160431832001</c:v>
                </c:pt>
                <c:pt idx="20">
                  <c:v>12564.070422586101</c:v>
                </c:pt>
                <c:pt idx="21">
                  <c:v>11296.8285942573</c:v>
                </c:pt>
                <c:pt idx="22">
                  <c:v>10505.3497792168</c:v>
                </c:pt>
                <c:pt idx="23">
                  <c:v>10152.945089086399</c:v>
                </c:pt>
                <c:pt idx="24">
                  <c:v>10253.208318655101</c:v>
                </c:pt>
                <c:pt idx="25">
                  <c:v>10428.049596517199</c:v>
                </c:pt>
                <c:pt idx="26">
                  <c:v>12016.676712766101</c:v>
                </c:pt>
                <c:pt idx="27">
                  <c:v>12597.5256095074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6-40BF-A55C-EB39A43A6B86}"/>
            </c:ext>
          </c:extLst>
        </c:ser>
        <c:ser>
          <c:idx val="2"/>
          <c:order val="1"/>
          <c:tx>
            <c:strRef>
              <c:f>Brooklyn!$D$2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Brooklyn!$A$3:$A$30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Brooklyn!$D$3:$D$30</c:f>
              <c:numCache>
                <c:formatCode>#,##0_ ;[Red]\-#,##0\ </c:formatCode>
                <c:ptCount val="28"/>
                <c:pt idx="0">
                  <c:v>11421.493357366442</c:v>
                </c:pt>
                <c:pt idx="1">
                  <c:v>10553.43925105097</c:v>
                </c:pt>
                <c:pt idx="2">
                  <c:v>10222.740764835391</c:v>
                </c:pt>
                <c:pt idx="3">
                  <c:v>10274.958438734489</c:v>
                </c:pt>
                <c:pt idx="4">
                  <c:v>10695.670925928611</c:v>
                </c:pt>
                <c:pt idx="5">
                  <c:v>11912.02643553336</c:v>
                </c:pt>
                <c:pt idx="6">
                  <c:v>12360.517649083631</c:v>
                </c:pt>
                <c:pt idx="7">
                  <c:v>11235.297200836769</c:v>
                </c:pt>
                <c:pt idx="8">
                  <c:v>10512.648655151181</c:v>
                </c:pt>
                <c:pt idx="9">
                  <c:v>10262.809372325861</c:v>
                </c:pt>
                <c:pt idx="10">
                  <c:v>10300.24053523055</c:v>
                </c:pt>
                <c:pt idx="11">
                  <c:v>10737.57505860425</c:v>
                </c:pt>
                <c:pt idx="12">
                  <c:v>11904.692631526559</c:v>
                </c:pt>
                <c:pt idx="13">
                  <c:v>12314.969885784929</c:v>
                </c:pt>
                <c:pt idx="14">
                  <c:v>11244.370973877019</c:v>
                </c:pt>
                <c:pt idx="15">
                  <c:v>10530.48922804084</c:v>
                </c:pt>
                <c:pt idx="16">
                  <c:v>10286.329362336881</c:v>
                </c:pt>
                <c:pt idx="17">
                  <c:v>10322.32602515016</c:v>
                </c:pt>
                <c:pt idx="18">
                  <c:v>10760.51196042077</c:v>
                </c:pt>
                <c:pt idx="19">
                  <c:v>11924.572530645219</c:v>
                </c:pt>
                <c:pt idx="20">
                  <c:v>12333.049475130789</c:v>
                </c:pt>
                <c:pt idx="21">
                  <c:v>11265.72236030619</c:v>
                </c:pt>
                <c:pt idx="22">
                  <c:v>10552.41310937705</c:v>
                </c:pt>
                <c:pt idx="23">
                  <c:v>10308.67918353369</c:v>
                </c:pt>
                <c:pt idx="24">
                  <c:v>10344.547422935051</c:v>
                </c:pt>
                <c:pt idx="25">
                  <c:v>10782.772084695189</c:v>
                </c:pt>
                <c:pt idx="26">
                  <c:v>11946.63740564165</c:v>
                </c:pt>
                <c:pt idx="27">
                  <c:v>12355.026282480219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6-40BF-A55C-EB39A43A6B86}"/>
            </c:ext>
          </c:extLst>
        </c:ser>
        <c:ser>
          <c:idx val="3"/>
          <c:order val="2"/>
          <c:tx>
            <c:strRef>
              <c:f>Brooklyn!$E$2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Brooklyn!$A$3:$A$30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Brooklyn!$E$3:$E$30</c:f>
              <c:numCache>
                <c:formatCode>#,##0_ ;[Red]\-#,##0\ </c:formatCode>
                <c:ptCount val="28"/>
                <c:pt idx="0">
                  <c:v>11450.132040417629</c:v>
                </c:pt>
                <c:pt idx="1">
                  <c:v>10516.98761898727</c:v>
                </c:pt>
                <c:pt idx="2">
                  <c:v>10160.566580391216</c:v>
                </c:pt>
                <c:pt idx="3">
                  <c:v>10258.626000119732</c:v>
                </c:pt>
                <c:pt idx="4">
                  <c:v>10635.636515131137</c:v>
                </c:pt>
                <c:pt idx="5">
                  <c:v>11982.313537093229</c:v>
                </c:pt>
                <c:pt idx="6">
                  <c:v>12483.939637674161</c:v>
                </c:pt>
                <c:pt idx="7">
                  <c:v>11300.348892605361</c:v>
                </c:pt>
                <c:pt idx="8">
                  <c:v>10496.133697971572</c:v>
                </c:pt>
                <c:pt idx="9">
                  <c:v>10202.685881124466</c:v>
                </c:pt>
                <c:pt idx="10">
                  <c:v>10287.932098579862</c:v>
                </c:pt>
                <c:pt idx="11">
                  <c:v>10674.335873839051</c:v>
                </c:pt>
                <c:pt idx="12">
                  <c:v>11990.376463690924</c:v>
                </c:pt>
                <c:pt idx="13">
                  <c:v>12434.26589325914</c:v>
                </c:pt>
                <c:pt idx="14">
                  <c:v>11306.491798716337</c:v>
                </c:pt>
                <c:pt idx="15">
                  <c:v>10514.536198859292</c:v>
                </c:pt>
                <c:pt idx="16">
                  <c:v>10225.574437890704</c:v>
                </c:pt>
                <c:pt idx="17">
                  <c:v>10311.419529365961</c:v>
                </c:pt>
                <c:pt idx="18">
                  <c:v>10697.84846633491</c:v>
                </c:pt>
                <c:pt idx="19">
                  <c:v>12011.387363805006</c:v>
                </c:pt>
                <c:pt idx="20">
                  <c:v>12450.63907864246</c:v>
                </c:pt>
                <c:pt idx="21">
                  <c:v>11327.333681300473</c:v>
                </c:pt>
                <c:pt idx="22">
                  <c:v>10536.635214454744</c:v>
                </c:pt>
                <c:pt idx="23">
                  <c:v>10247.996108538491</c:v>
                </c:pt>
                <c:pt idx="24">
                  <c:v>10334.053624288885</c:v>
                </c:pt>
                <c:pt idx="25">
                  <c:v>10720.353857286078</c:v>
                </c:pt>
                <c:pt idx="26">
                  <c:v>12033.738946657622</c:v>
                </c:pt>
                <c:pt idx="27">
                  <c:v>12472.550849933144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06-40BF-A55C-EB39A43A6B86}"/>
            </c:ext>
          </c:extLst>
        </c:ser>
        <c:ser>
          <c:idx val="4"/>
          <c:order val="3"/>
          <c:tx>
            <c:strRef>
              <c:f>Brooklyn!$B$2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Brooklyn!$A$3:$A$30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Brooklyn!$B$3:$B$30</c:f>
              <c:numCache>
                <c:formatCode>#,##0_ ;[Red]\-#,##0\ </c:formatCode>
                <c:ptCount val="28"/>
                <c:pt idx="0">
                  <c:v>11197.215220398068</c:v>
                </c:pt>
                <c:pt idx="1">
                  <c:v>10329.163198536166</c:v>
                </c:pt>
                <c:pt idx="2">
                  <c:v>10058.923332911361</c:v>
                </c:pt>
                <c:pt idx="3">
                  <c:v>10115.033222251959</c:v>
                </c:pt>
                <c:pt idx="4">
                  <c:v>10431.576890737688</c:v>
                </c:pt>
                <c:pt idx="5">
                  <c:v>11913.833672637469</c:v>
                </c:pt>
                <c:pt idx="6">
                  <c:v>12444.592127205826</c:v>
                </c:pt>
                <c:pt idx="7">
                  <c:v>11189.052813863882</c:v>
                </c:pt>
                <c:pt idx="8">
                  <c:v>10365.661145660097</c:v>
                </c:pt>
                <c:pt idx="9">
                  <c:v>10081.805102174056</c:v>
                </c:pt>
                <c:pt idx="10">
                  <c:v>10134.144992134583</c:v>
                </c:pt>
                <c:pt idx="11">
                  <c:v>10455.013274809095</c:v>
                </c:pt>
                <c:pt idx="12">
                  <c:v>11918.118074673002</c:v>
                </c:pt>
                <c:pt idx="13">
                  <c:v>12470.316492796328</c:v>
                </c:pt>
                <c:pt idx="14">
                  <c:v>11219.108698548634</c:v>
                </c:pt>
                <c:pt idx="15">
                  <c:v>10392.423243584488</c:v>
                </c:pt>
                <c:pt idx="16">
                  <c:v>10110.40655302171</c:v>
                </c:pt>
                <c:pt idx="17">
                  <c:v>10160.617055868794</c:v>
                </c:pt>
                <c:pt idx="18">
                  <c:v>10481.387668111869</c:v>
                </c:pt>
                <c:pt idx="19">
                  <c:v>11941.782385239476</c:v>
                </c:pt>
                <c:pt idx="20">
                  <c:v>12497.785092589655</c:v>
                </c:pt>
                <c:pt idx="21">
                  <c:v>11247.262278316828</c:v>
                </c:pt>
                <c:pt idx="22">
                  <c:v>10420.636272296242</c:v>
                </c:pt>
                <c:pt idx="23">
                  <c:v>10138.120852893373</c:v>
                </c:pt>
                <c:pt idx="24">
                  <c:v>10187.967007518204</c:v>
                </c:pt>
                <c:pt idx="25">
                  <c:v>10508.783551529743</c:v>
                </c:pt>
                <c:pt idx="26">
                  <c:v>11968.305356793797</c:v>
                </c:pt>
                <c:pt idx="27">
                  <c:v>12525.352529926216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06-40BF-A55C-EB39A43A6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Brooklyn!$A$1</c:f>
          <c:strCache>
            <c:ptCount val="1"/>
            <c:pt idx="0">
              <c:v>Predicciones Brooklyn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2C-4A0D-AB5E-7FB91945632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2C-4A0D-AB5E-7FB919456329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2C-4A0D-AB5E-7FB91945632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4A0D-AB5E-7FB91945632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72C-4A0D-AB5E-7FB91945632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72C-4A0D-AB5E-7FB9194563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Brooklyn!$B$2:$E$2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Brooklyn!$B$31:$E$31</c:f>
              <c:numCache>
                <c:formatCode>#,##0_ ;[Red]\-#,##0\ </c:formatCode>
                <c:ptCount val="4"/>
                <c:pt idx="0">
                  <c:v>306904.38810702862</c:v>
                </c:pt>
                <c:pt idx="1">
                  <c:v>307950.75890623766</c:v>
                </c:pt>
                <c:pt idx="2">
                  <c:v>309666.52756656375</c:v>
                </c:pt>
                <c:pt idx="3">
                  <c:v>310064.83988695889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4A0D-AB5E-7FB919456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Greenwich_Village!$A$1</c:f>
          <c:strCache>
            <c:ptCount val="1"/>
            <c:pt idx="0">
              <c:v>Predicciones Greenwich_Village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Greenwich_Village!$C$2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Greenwich_Village!$A$3:$A$30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Greenwich_Village!$C$3:$C$30</c:f>
              <c:numCache>
                <c:formatCode>#,##0_ ;[Red]\-#,##0\ </c:formatCode>
                <c:ptCount val="28"/>
                <c:pt idx="0">
                  <c:v>16231.51953125</c:v>
                </c:pt>
                <c:pt idx="1">
                  <c:v>14910.296875</c:v>
                </c:pt>
                <c:pt idx="2">
                  <c:v>14788.513671875</c:v>
                </c:pt>
                <c:pt idx="3">
                  <c:v>15206.8212890625</c:v>
                </c:pt>
                <c:pt idx="4">
                  <c:v>19268.875</c:v>
                </c:pt>
                <c:pt idx="5">
                  <c:v>23217.85546875</c:v>
                </c:pt>
                <c:pt idx="6">
                  <c:v>22941.04296875</c:v>
                </c:pt>
                <c:pt idx="7">
                  <c:v>18012.494140625</c:v>
                </c:pt>
                <c:pt idx="8">
                  <c:v>16024.5087890625</c:v>
                </c:pt>
                <c:pt idx="9">
                  <c:v>15614.904296875</c:v>
                </c:pt>
                <c:pt idx="10">
                  <c:v>15342.5966796875</c:v>
                </c:pt>
                <c:pt idx="11">
                  <c:v>17748.669921875</c:v>
                </c:pt>
                <c:pt idx="12">
                  <c:v>21980.291015625</c:v>
                </c:pt>
                <c:pt idx="13">
                  <c:v>23635.212890625</c:v>
                </c:pt>
                <c:pt idx="14">
                  <c:v>17351.228515625</c:v>
                </c:pt>
                <c:pt idx="15">
                  <c:v>15470.3671875</c:v>
                </c:pt>
                <c:pt idx="16">
                  <c:v>14839.830078125</c:v>
                </c:pt>
                <c:pt idx="17">
                  <c:v>14446.90625</c:v>
                </c:pt>
                <c:pt idx="18">
                  <c:v>17372.322265625</c:v>
                </c:pt>
                <c:pt idx="19">
                  <c:v>20963.7890625</c:v>
                </c:pt>
                <c:pt idx="20">
                  <c:v>23330.560546875</c:v>
                </c:pt>
                <c:pt idx="21">
                  <c:v>17058.173828125</c:v>
                </c:pt>
                <c:pt idx="22">
                  <c:v>15062.21484375</c:v>
                </c:pt>
                <c:pt idx="23">
                  <c:v>14993.9287109375</c:v>
                </c:pt>
                <c:pt idx="24">
                  <c:v>14832.5478515625</c:v>
                </c:pt>
                <c:pt idx="25">
                  <c:v>17088</c:v>
                </c:pt>
                <c:pt idx="26">
                  <c:v>21660.32421875</c:v>
                </c:pt>
                <c:pt idx="27">
                  <c:v>23736.349609375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3-466A-A460-16F0EB6205A1}"/>
            </c:ext>
          </c:extLst>
        </c:ser>
        <c:ser>
          <c:idx val="2"/>
          <c:order val="1"/>
          <c:tx>
            <c:strRef>
              <c:f>Greenwich_Village!$D$2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Greenwich_Village!$A$3:$A$30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Greenwich_Village!$D$3:$D$30</c:f>
              <c:numCache>
                <c:formatCode>#,##0_ ;[Red]\-#,##0\ </c:formatCode>
                <c:ptCount val="28"/>
                <c:pt idx="0">
                  <c:v>15951.05981445312</c:v>
                </c:pt>
                <c:pt idx="1">
                  <c:v>14753.98559570312</c:v>
                </c:pt>
                <c:pt idx="2">
                  <c:v>14249.44873046875</c:v>
                </c:pt>
                <c:pt idx="3">
                  <c:v>15268.77807617187</c:v>
                </c:pt>
                <c:pt idx="4">
                  <c:v>18872.96044921875</c:v>
                </c:pt>
                <c:pt idx="5">
                  <c:v>23288.892333984368</c:v>
                </c:pt>
                <c:pt idx="6">
                  <c:v>23809.865966796868</c:v>
                </c:pt>
                <c:pt idx="7">
                  <c:v>18272.443603515618</c:v>
                </c:pt>
                <c:pt idx="8">
                  <c:v>16382.43725585937</c:v>
                </c:pt>
                <c:pt idx="9">
                  <c:v>15626.10034179687</c:v>
                </c:pt>
                <c:pt idx="10">
                  <c:v>15617.06958007812</c:v>
                </c:pt>
                <c:pt idx="11">
                  <c:v>18257.236083984368</c:v>
                </c:pt>
                <c:pt idx="12">
                  <c:v>22440.967529296868</c:v>
                </c:pt>
                <c:pt idx="13">
                  <c:v>23188.657958984368</c:v>
                </c:pt>
                <c:pt idx="14">
                  <c:v>17919.926025390618</c:v>
                </c:pt>
                <c:pt idx="15">
                  <c:v>15222.50561523437</c:v>
                </c:pt>
                <c:pt idx="16">
                  <c:v>14547.62451171875</c:v>
                </c:pt>
                <c:pt idx="17">
                  <c:v>14390.873046875</c:v>
                </c:pt>
                <c:pt idx="18">
                  <c:v>16965.80078125</c:v>
                </c:pt>
                <c:pt idx="19">
                  <c:v>20849.099853515618</c:v>
                </c:pt>
                <c:pt idx="20">
                  <c:v>23356.180908203118</c:v>
                </c:pt>
                <c:pt idx="21">
                  <c:v>17431.184326171868</c:v>
                </c:pt>
                <c:pt idx="22">
                  <c:v>15308.43286132812</c:v>
                </c:pt>
                <c:pt idx="23">
                  <c:v>15126.49243164062</c:v>
                </c:pt>
                <c:pt idx="24">
                  <c:v>14763.14038085937</c:v>
                </c:pt>
                <c:pt idx="25">
                  <c:v>16999.493408203118</c:v>
                </c:pt>
                <c:pt idx="26">
                  <c:v>22122.188720703118</c:v>
                </c:pt>
                <c:pt idx="27">
                  <c:v>23648.57080078125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3-466A-A460-16F0EB6205A1}"/>
            </c:ext>
          </c:extLst>
        </c:ser>
        <c:ser>
          <c:idx val="3"/>
          <c:order val="2"/>
          <c:tx>
            <c:strRef>
              <c:f>Greenwich_Village!$E$2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Greenwich_Village!$A$3:$A$30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Greenwich_Village!$E$3:$E$30</c:f>
              <c:numCache>
                <c:formatCode>#,##0_ ;[Red]\-#,##0\ </c:formatCode>
                <c:ptCount val="28"/>
                <c:pt idx="0">
                  <c:v>15757.523933410637</c:v>
                </c:pt>
                <c:pt idx="1">
                  <c:v>14691.810501098622</c:v>
                </c:pt>
                <c:pt idx="2">
                  <c:v>14544.51405334471</c:v>
                </c:pt>
                <c:pt idx="3">
                  <c:v>14776.919906616198</c:v>
                </c:pt>
                <c:pt idx="4">
                  <c:v>18913.865493774396</c:v>
                </c:pt>
                <c:pt idx="5">
                  <c:v>23270.531478881821</c:v>
                </c:pt>
                <c:pt idx="6">
                  <c:v>24157.440528869622</c:v>
                </c:pt>
                <c:pt idx="7">
                  <c:v>18551.255325317379</c:v>
                </c:pt>
                <c:pt idx="8">
                  <c:v>16053.803405761706</c:v>
                </c:pt>
                <c:pt idx="9">
                  <c:v>15576.411056518544</c:v>
                </c:pt>
                <c:pt idx="10">
                  <c:v>15508.849273681624</c:v>
                </c:pt>
                <c:pt idx="11">
                  <c:v>18052.241073608377</c:v>
                </c:pt>
                <c:pt idx="12">
                  <c:v>22953.582183837876</c:v>
                </c:pt>
                <c:pt idx="13">
                  <c:v>24072.498733520501</c:v>
                </c:pt>
                <c:pt idx="14">
                  <c:v>17675.750892639153</c:v>
                </c:pt>
                <c:pt idx="15">
                  <c:v>15066.683647155751</c:v>
                </c:pt>
                <c:pt idx="16">
                  <c:v>14490.967880249002</c:v>
                </c:pt>
                <c:pt idx="17">
                  <c:v>14506.584022521973</c:v>
                </c:pt>
                <c:pt idx="18">
                  <c:v>17262.655952453599</c:v>
                </c:pt>
                <c:pt idx="19">
                  <c:v>21658.011024475079</c:v>
                </c:pt>
                <c:pt idx="20">
                  <c:v>23362.78112792968</c:v>
                </c:pt>
                <c:pt idx="21">
                  <c:v>17536.757957458485</c:v>
                </c:pt>
                <c:pt idx="22">
                  <c:v>15245.066215515117</c:v>
                </c:pt>
                <c:pt idx="23">
                  <c:v>14802.542297363263</c:v>
                </c:pt>
                <c:pt idx="24">
                  <c:v>14935.423263549794</c:v>
                </c:pt>
                <c:pt idx="25">
                  <c:v>16908.083328247056</c:v>
                </c:pt>
                <c:pt idx="26">
                  <c:v>22180.779220581047</c:v>
                </c:pt>
                <c:pt idx="27">
                  <c:v>23731.648315429673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3-466A-A460-16F0EB6205A1}"/>
            </c:ext>
          </c:extLst>
        </c:ser>
        <c:ser>
          <c:idx val="4"/>
          <c:order val="3"/>
          <c:tx>
            <c:strRef>
              <c:f>Greenwich_Village!$B$2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Greenwich_Village!$A$3:$A$30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Greenwich_Village!$B$3:$B$30</c:f>
              <c:numCache>
                <c:formatCode>#,##0_ ;[Red]\-#,##0\ </c:formatCode>
                <c:ptCount val="28"/>
                <c:pt idx="0">
                  <c:v>16406.093193725908</c:v>
                </c:pt>
                <c:pt idx="1">
                  <c:v>15123.236373655962</c:v>
                </c:pt>
                <c:pt idx="2">
                  <c:v>14515.661442390525</c:v>
                </c:pt>
                <c:pt idx="3">
                  <c:v>14887.13868428487</c:v>
                </c:pt>
                <c:pt idx="4">
                  <c:v>18103.331411954943</c:v>
                </c:pt>
                <c:pt idx="5">
                  <c:v>22409.976451581108</c:v>
                </c:pt>
                <c:pt idx="6">
                  <c:v>23540.828022436235</c:v>
                </c:pt>
                <c:pt idx="7">
                  <c:v>17853.026962733184</c:v>
                </c:pt>
                <c:pt idx="8">
                  <c:v>15811.745681416123</c:v>
                </c:pt>
                <c:pt idx="9">
                  <c:v>15069.266724800687</c:v>
                </c:pt>
                <c:pt idx="10">
                  <c:v>15283.528497112446</c:v>
                </c:pt>
                <c:pt idx="11">
                  <c:v>17612.648385630684</c:v>
                </c:pt>
                <c:pt idx="12">
                  <c:v>22539.465418892909</c:v>
                </c:pt>
                <c:pt idx="13">
                  <c:v>23868.073196202044</c:v>
                </c:pt>
                <c:pt idx="14">
                  <c:v>17570.423204855524</c:v>
                </c:pt>
                <c:pt idx="15">
                  <c:v>15198.786710904677</c:v>
                </c:pt>
                <c:pt idx="16">
                  <c:v>14520.977997699634</c:v>
                </c:pt>
                <c:pt idx="17">
                  <c:v>14846.553837264421</c:v>
                </c:pt>
                <c:pt idx="18">
                  <c:v>17176.273876010087</c:v>
                </c:pt>
                <c:pt idx="19">
                  <c:v>21535.970942402255</c:v>
                </c:pt>
                <c:pt idx="20">
                  <c:v>23147.052797369186</c:v>
                </c:pt>
                <c:pt idx="21">
                  <c:v>17355.944243636735</c:v>
                </c:pt>
                <c:pt idx="22">
                  <c:v>15284.849132207453</c:v>
                </c:pt>
                <c:pt idx="23">
                  <c:v>14859.271596478762</c:v>
                </c:pt>
                <c:pt idx="24">
                  <c:v>15047.823621932646</c:v>
                </c:pt>
                <c:pt idx="25">
                  <c:v>17517.138325753614</c:v>
                </c:pt>
                <c:pt idx="26">
                  <c:v>21940.421723276839</c:v>
                </c:pt>
                <c:pt idx="27">
                  <c:v>23647.732157634568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E3-466A-A460-16F0EB620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Greenwich_Village!$A$1</c:f>
          <c:strCache>
            <c:ptCount val="1"/>
            <c:pt idx="0">
              <c:v>Predicciones Greenwich_Village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9-45F7-A4D8-07277D1194B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9-45F7-A4D8-07277D1194B4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9-45F7-A4D8-07277D1194B4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999-45F7-A4D8-07277D1194B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999-45F7-A4D8-07277D1194B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999-45F7-A4D8-07277D119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Greenwich_Village!$B$2:$E$2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Greenwich_Village!$B$31:$E$31</c:f>
              <c:numCache>
                <c:formatCode>#,##0_ ;[Red]\-#,##0\ </c:formatCode>
                <c:ptCount val="4"/>
                <c:pt idx="0">
                  <c:v>502673.24061424407</c:v>
                </c:pt>
                <c:pt idx="1">
                  <c:v>503130.1455078125</c:v>
                </c:pt>
                <c:pt idx="2">
                  <c:v>504631.41699218744</c:v>
                </c:pt>
                <c:pt idx="3">
                  <c:v>506244.98209381086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99-45F7-A4D8-07277D119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Harlem!$A$1</c:f>
          <c:strCache>
            <c:ptCount val="1"/>
            <c:pt idx="0">
              <c:v>Predicciones Harlem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Harlem!$C$2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Harlem!$A$3:$A$30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Harlem!$C$3:$C$30</c:f>
              <c:numCache>
                <c:formatCode>#,##0_ ;[Red]\-#,##0\ </c:formatCode>
                <c:ptCount val="28"/>
                <c:pt idx="0">
                  <c:v>14650.7021484375</c:v>
                </c:pt>
                <c:pt idx="1">
                  <c:v>13849.990234375</c:v>
                </c:pt>
                <c:pt idx="2">
                  <c:v>13801.4892578125</c:v>
                </c:pt>
                <c:pt idx="3">
                  <c:v>13999.1982421875</c:v>
                </c:pt>
                <c:pt idx="4">
                  <c:v>17783.08984375</c:v>
                </c:pt>
                <c:pt idx="5">
                  <c:v>23239.5625</c:v>
                </c:pt>
                <c:pt idx="6">
                  <c:v>24081.55859375</c:v>
                </c:pt>
                <c:pt idx="7">
                  <c:v>14650.7021484375</c:v>
                </c:pt>
                <c:pt idx="8">
                  <c:v>15331.5908203125</c:v>
                </c:pt>
                <c:pt idx="9">
                  <c:v>13960.87109375</c:v>
                </c:pt>
                <c:pt idx="10">
                  <c:v>14189.8994140625</c:v>
                </c:pt>
                <c:pt idx="11">
                  <c:v>18613.13671875</c:v>
                </c:pt>
                <c:pt idx="12">
                  <c:v>23239.5625</c:v>
                </c:pt>
                <c:pt idx="13">
                  <c:v>23943.283203125</c:v>
                </c:pt>
                <c:pt idx="14">
                  <c:v>15715.75390625</c:v>
                </c:pt>
                <c:pt idx="15">
                  <c:v>14099.46875</c:v>
                </c:pt>
                <c:pt idx="16">
                  <c:v>13987.44140625</c:v>
                </c:pt>
                <c:pt idx="17">
                  <c:v>14831.1904296875</c:v>
                </c:pt>
                <c:pt idx="18">
                  <c:v>16765.298828125</c:v>
                </c:pt>
                <c:pt idx="19">
                  <c:v>23239.5625</c:v>
                </c:pt>
                <c:pt idx="20">
                  <c:v>23118.052734375</c:v>
                </c:pt>
                <c:pt idx="21">
                  <c:v>15209.697265625</c:v>
                </c:pt>
                <c:pt idx="22">
                  <c:v>13563.7451171875</c:v>
                </c:pt>
                <c:pt idx="23">
                  <c:v>13971.615234375</c:v>
                </c:pt>
                <c:pt idx="24">
                  <c:v>14189.8994140625</c:v>
                </c:pt>
                <c:pt idx="25">
                  <c:v>16602.5234375</c:v>
                </c:pt>
                <c:pt idx="26">
                  <c:v>23239.5625</c:v>
                </c:pt>
                <c:pt idx="27">
                  <c:v>23943.283203125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8-4721-B889-FB88DDE4FC3A}"/>
            </c:ext>
          </c:extLst>
        </c:ser>
        <c:ser>
          <c:idx val="2"/>
          <c:order val="1"/>
          <c:tx>
            <c:strRef>
              <c:f>Harlem!$D$2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Harlem!$A$3:$A$30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Harlem!$D$3:$D$30</c:f>
              <c:numCache>
                <c:formatCode>#,##0_ ;[Red]\-#,##0\ </c:formatCode>
                <c:ptCount val="28"/>
                <c:pt idx="0">
                  <c:v>14798.5556640625</c:v>
                </c:pt>
                <c:pt idx="1">
                  <c:v>13509.56298828125</c:v>
                </c:pt>
                <c:pt idx="2">
                  <c:v>13680.15319824218</c:v>
                </c:pt>
                <c:pt idx="3">
                  <c:v>13880.245239257809</c:v>
                </c:pt>
                <c:pt idx="4">
                  <c:v>18055.70361328125</c:v>
                </c:pt>
                <c:pt idx="5">
                  <c:v>22999.61181640625</c:v>
                </c:pt>
                <c:pt idx="6">
                  <c:v>23526.383056640618</c:v>
                </c:pt>
                <c:pt idx="7">
                  <c:v>14688.6904296875</c:v>
                </c:pt>
                <c:pt idx="8">
                  <c:v>14334.625</c:v>
                </c:pt>
                <c:pt idx="9">
                  <c:v>13582.51879882812</c:v>
                </c:pt>
                <c:pt idx="10">
                  <c:v>14454.91491699218</c:v>
                </c:pt>
                <c:pt idx="11">
                  <c:v>17848.486328125</c:v>
                </c:pt>
                <c:pt idx="12">
                  <c:v>22895.48046875</c:v>
                </c:pt>
                <c:pt idx="13">
                  <c:v>23617.61767578125</c:v>
                </c:pt>
                <c:pt idx="14">
                  <c:v>14526.72094726562</c:v>
                </c:pt>
                <c:pt idx="15">
                  <c:v>13363.34350585937</c:v>
                </c:pt>
                <c:pt idx="16">
                  <c:v>14187.9345703125</c:v>
                </c:pt>
                <c:pt idx="17">
                  <c:v>14671.81591796875</c:v>
                </c:pt>
                <c:pt idx="18">
                  <c:v>17372.1904296875</c:v>
                </c:pt>
                <c:pt idx="19">
                  <c:v>22820.123291015618</c:v>
                </c:pt>
                <c:pt idx="20">
                  <c:v>22964.02880859375</c:v>
                </c:pt>
                <c:pt idx="21">
                  <c:v>14236.4755859375</c:v>
                </c:pt>
                <c:pt idx="22">
                  <c:v>13431.23181152343</c:v>
                </c:pt>
                <c:pt idx="23">
                  <c:v>13981.166015625</c:v>
                </c:pt>
                <c:pt idx="24">
                  <c:v>13932.62255859375</c:v>
                </c:pt>
                <c:pt idx="25">
                  <c:v>17128.36865234375</c:v>
                </c:pt>
                <c:pt idx="26">
                  <c:v>22484.734375</c:v>
                </c:pt>
                <c:pt idx="27">
                  <c:v>22887.624755859368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8-4721-B889-FB88DDE4FC3A}"/>
            </c:ext>
          </c:extLst>
        </c:ser>
        <c:ser>
          <c:idx val="3"/>
          <c:order val="2"/>
          <c:tx>
            <c:strRef>
              <c:f>Harlem!$E$2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Harlem!$A$3:$A$30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Harlem!$E$3:$E$30</c:f>
              <c:numCache>
                <c:formatCode>#,##0_ ;[Red]\-#,##0\ </c:formatCode>
                <c:ptCount val="28"/>
                <c:pt idx="0">
                  <c:v>14843.281097412097</c:v>
                </c:pt>
                <c:pt idx="1">
                  <c:v>13749.842895507794</c:v>
                </c:pt>
                <c:pt idx="2">
                  <c:v>13733.684944152817</c:v>
                </c:pt>
                <c:pt idx="3">
                  <c:v>13669.613265991189</c:v>
                </c:pt>
                <c:pt idx="4">
                  <c:v>17617.918510436983</c:v>
                </c:pt>
                <c:pt idx="5">
                  <c:v>23509.187622070294</c:v>
                </c:pt>
                <c:pt idx="6">
                  <c:v>24162.918785095208</c:v>
                </c:pt>
                <c:pt idx="7">
                  <c:v>14872.380722045873</c:v>
                </c:pt>
                <c:pt idx="8">
                  <c:v>14411.017044067368</c:v>
                </c:pt>
                <c:pt idx="9">
                  <c:v>13764.86583709715</c:v>
                </c:pt>
                <c:pt idx="10">
                  <c:v>14439.523544311511</c:v>
                </c:pt>
                <c:pt idx="11">
                  <c:v>17807.426681518547</c:v>
                </c:pt>
                <c:pt idx="12">
                  <c:v>23239.733406066887</c:v>
                </c:pt>
                <c:pt idx="13">
                  <c:v>24164.114700317361</c:v>
                </c:pt>
                <c:pt idx="14">
                  <c:v>15216.776939392064</c:v>
                </c:pt>
                <c:pt idx="15">
                  <c:v>14011.486175537082</c:v>
                </c:pt>
                <c:pt idx="16">
                  <c:v>14301.769515991204</c:v>
                </c:pt>
                <c:pt idx="17">
                  <c:v>14477.961425781243</c:v>
                </c:pt>
                <c:pt idx="18">
                  <c:v>17297.74149322509</c:v>
                </c:pt>
                <c:pt idx="19">
                  <c:v>22994.658309936505</c:v>
                </c:pt>
                <c:pt idx="20">
                  <c:v>23368.485809326161</c:v>
                </c:pt>
                <c:pt idx="21">
                  <c:v>14422.890762329089</c:v>
                </c:pt>
                <c:pt idx="22">
                  <c:v>13272.06130218504</c:v>
                </c:pt>
                <c:pt idx="23">
                  <c:v>14031.622665405255</c:v>
                </c:pt>
                <c:pt idx="24">
                  <c:v>13790.961997985813</c:v>
                </c:pt>
                <c:pt idx="25">
                  <c:v>16460.264739990234</c:v>
                </c:pt>
                <c:pt idx="26">
                  <c:v>22465.353904724121</c:v>
                </c:pt>
                <c:pt idx="27">
                  <c:v>23666.154731750474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8-4721-B889-FB88DDE4FC3A}"/>
            </c:ext>
          </c:extLst>
        </c:ser>
        <c:ser>
          <c:idx val="4"/>
          <c:order val="3"/>
          <c:tx>
            <c:strRef>
              <c:f>Harlem!$B$2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Harlem!$A$3:$A$30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Harlem!$B$3:$B$30</c:f>
              <c:numCache>
                <c:formatCode>#,##0_ ;[Red]\-#,##0\ </c:formatCode>
                <c:ptCount val="28"/>
                <c:pt idx="0">
                  <c:v>14225.468768065095</c:v>
                </c:pt>
                <c:pt idx="1">
                  <c:v>13172.08611347433</c:v>
                </c:pt>
                <c:pt idx="2">
                  <c:v>12842.762728765605</c:v>
                </c:pt>
                <c:pt idx="3">
                  <c:v>13249.655269831415</c:v>
                </c:pt>
                <c:pt idx="4">
                  <c:v>15696.923899015437</c:v>
                </c:pt>
                <c:pt idx="5">
                  <c:v>20738.566526918668</c:v>
                </c:pt>
                <c:pt idx="6">
                  <c:v>22036.398277252443</c:v>
                </c:pt>
                <c:pt idx="7">
                  <c:v>14674.149317178639</c:v>
                </c:pt>
                <c:pt idx="8">
                  <c:v>13442.335542630866</c:v>
                </c:pt>
                <c:pt idx="9">
                  <c:v>12669.364415277725</c:v>
                </c:pt>
                <c:pt idx="10">
                  <c:v>13257.728846785378</c:v>
                </c:pt>
                <c:pt idx="11">
                  <c:v>15566.287844011558</c:v>
                </c:pt>
                <c:pt idx="12">
                  <c:v>20437.562723997977</c:v>
                </c:pt>
                <c:pt idx="13">
                  <c:v>21764.516425246369</c:v>
                </c:pt>
                <c:pt idx="14">
                  <c:v>14660.407808686838</c:v>
                </c:pt>
                <c:pt idx="15">
                  <c:v>13414.242782810585</c:v>
                </c:pt>
                <c:pt idx="16">
                  <c:v>12673.791872285305</c:v>
                </c:pt>
                <c:pt idx="17">
                  <c:v>13158.372584763911</c:v>
                </c:pt>
                <c:pt idx="18">
                  <c:v>15200.004469821228</c:v>
                </c:pt>
                <c:pt idx="19">
                  <c:v>19963.154497568492</c:v>
                </c:pt>
                <c:pt idx="20">
                  <c:v>20916.599917582233</c:v>
                </c:pt>
                <c:pt idx="21">
                  <c:v>13650.01806749054</c:v>
                </c:pt>
                <c:pt idx="22">
                  <c:v>12231.703132219145</c:v>
                </c:pt>
                <c:pt idx="23">
                  <c:v>12689.969827795399</c:v>
                </c:pt>
                <c:pt idx="24">
                  <c:v>12998.167256125245</c:v>
                </c:pt>
                <c:pt idx="25">
                  <c:v>14887.434701878574</c:v>
                </c:pt>
                <c:pt idx="26">
                  <c:v>19846.528661985878</c:v>
                </c:pt>
                <c:pt idx="27">
                  <c:v>21396.290022745725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8-4721-B889-FB88DDE4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Harlem!$A$1</c:f>
          <c:strCache>
            <c:ptCount val="1"/>
            <c:pt idx="0">
              <c:v>Predicciones Harlem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62-4AC3-8443-3C1BAAE7130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62-4AC3-8443-3C1BAAE7130A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62-4AC3-8443-3C1BAAE7130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462-4AC3-8443-3C1BAAE7130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462-4AC3-8443-3C1BAAE7130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462-4AC3-8443-3C1BAAE713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Harlem!$B$2:$E$2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Harlem!$B$31:$E$31</c:f>
              <c:numCache>
                <c:formatCode>#,##0_ ;[Red]\-#,##0\ </c:formatCode>
                <c:ptCount val="4"/>
                <c:pt idx="0">
                  <c:v>441460.49230221065</c:v>
                </c:pt>
                <c:pt idx="1">
                  <c:v>487811.7314453125</c:v>
                </c:pt>
                <c:pt idx="2">
                  <c:v>479860.93041992182</c:v>
                </c:pt>
                <c:pt idx="3">
                  <c:v>483763.69882965059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62-4AC3-8443-3C1BAAE71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Midtown_Village!$A$1</c:f>
          <c:strCache>
            <c:ptCount val="1"/>
            <c:pt idx="0">
              <c:v>Predicciones Midtown_Village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Midtown_Village!$C$2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Midtown_Village!$A$3:$A$30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Midtown_Village!$C$3:$C$30</c:f>
              <c:numCache>
                <c:formatCode>#,##0_ ;[Red]\-#,##0\ </c:formatCode>
                <c:ptCount val="28"/>
                <c:pt idx="0">
                  <c:v>12070.682961960099</c:v>
                </c:pt>
                <c:pt idx="1">
                  <c:v>11444.258308960099</c:v>
                </c:pt>
                <c:pt idx="2">
                  <c:v>11789.452765574</c:v>
                </c:pt>
                <c:pt idx="3">
                  <c:v>12290.055288081699</c:v>
                </c:pt>
                <c:pt idx="4">
                  <c:v>15078.5424124234</c:v>
                </c:pt>
                <c:pt idx="5">
                  <c:v>19500.6537516018</c:v>
                </c:pt>
                <c:pt idx="6">
                  <c:v>18431.106153368699</c:v>
                </c:pt>
                <c:pt idx="7">
                  <c:v>12155.75731963</c:v>
                </c:pt>
                <c:pt idx="8">
                  <c:v>11503.487101610401</c:v>
                </c:pt>
                <c:pt idx="9">
                  <c:v>11831.305590083901</c:v>
                </c:pt>
                <c:pt idx="10">
                  <c:v>12329.931426215</c:v>
                </c:pt>
                <c:pt idx="11">
                  <c:v>15125.257727059099</c:v>
                </c:pt>
                <c:pt idx="12">
                  <c:v>19581.252367568701</c:v>
                </c:pt>
                <c:pt idx="13">
                  <c:v>18481.7096568282</c:v>
                </c:pt>
                <c:pt idx="14">
                  <c:v>12205.2325294493</c:v>
                </c:pt>
                <c:pt idx="15">
                  <c:v>11552.499249950801</c:v>
                </c:pt>
                <c:pt idx="16">
                  <c:v>11880.0069212402</c:v>
                </c:pt>
                <c:pt idx="17">
                  <c:v>12378.5973586568</c:v>
                </c:pt>
                <c:pt idx="18">
                  <c:v>15174.0458623837</c:v>
                </c:pt>
                <c:pt idx="19">
                  <c:v>19630.646018879499</c:v>
                </c:pt>
                <c:pt idx="20">
                  <c:v>18530.567271306601</c:v>
                </c:pt>
                <c:pt idx="21">
                  <c:v>12254.0699801664</c:v>
                </c:pt>
                <c:pt idx="22">
                  <c:v>11601.3284253319</c:v>
                </c:pt>
                <c:pt idx="23">
                  <c:v>11928.8305420616</c:v>
                </c:pt>
                <c:pt idx="24">
                  <c:v>12427.4203468716</c:v>
                </c:pt>
                <c:pt idx="25">
                  <c:v>15222.871034456701</c:v>
                </c:pt>
                <c:pt idx="26">
                  <c:v>19679.4820119875</c:v>
                </c:pt>
                <c:pt idx="27">
                  <c:v>18579.393685024999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4-4468-A575-55996B4BC24D}"/>
            </c:ext>
          </c:extLst>
        </c:ser>
        <c:ser>
          <c:idx val="2"/>
          <c:order val="1"/>
          <c:tx>
            <c:strRef>
              <c:f>Midtown_Village!$D$2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Midtown_Village!$A$3:$A$30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Midtown_Village!$D$3:$D$30</c:f>
              <c:numCache>
                <c:formatCode>#,##0_ ;[Red]\-#,##0\ </c:formatCode>
                <c:ptCount val="28"/>
                <c:pt idx="0">
                  <c:v>11949.869652269801</c:v>
                </c:pt>
                <c:pt idx="1">
                  <c:v>11363.643051377461</c:v>
                </c:pt>
                <c:pt idx="2">
                  <c:v>11674.93584311095</c:v>
                </c:pt>
                <c:pt idx="3">
                  <c:v>12136.29829930463</c:v>
                </c:pt>
                <c:pt idx="4">
                  <c:v>15035.22781852994</c:v>
                </c:pt>
                <c:pt idx="5">
                  <c:v>19448.576725150459</c:v>
                </c:pt>
                <c:pt idx="6">
                  <c:v>18425.639199355552</c:v>
                </c:pt>
                <c:pt idx="7">
                  <c:v>12048.813216719789</c:v>
                </c:pt>
                <c:pt idx="8">
                  <c:v>11428.76493652755</c:v>
                </c:pt>
                <c:pt idx="9">
                  <c:v>11705.754971578441</c:v>
                </c:pt>
                <c:pt idx="10">
                  <c:v>12166.832285479521</c:v>
                </c:pt>
                <c:pt idx="11">
                  <c:v>15070.562128478141</c:v>
                </c:pt>
                <c:pt idx="12">
                  <c:v>19502.294215381829</c:v>
                </c:pt>
                <c:pt idx="13">
                  <c:v>18454.744101632899</c:v>
                </c:pt>
                <c:pt idx="14">
                  <c:v>12080.904320042</c:v>
                </c:pt>
                <c:pt idx="15">
                  <c:v>11461.559404724831</c:v>
                </c:pt>
                <c:pt idx="16">
                  <c:v>11738.28536191529</c:v>
                </c:pt>
                <c:pt idx="17">
                  <c:v>12199.54320748773</c:v>
                </c:pt>
                <c:pt idx="18">
                  <c:v>15103.43748291293</c:v>
                </c:pt>
                <c:pt idx="19">
                  <c:v>19535.573702570648</c:v>
                </c:pt>
                <c:pt idx="20">
                  <c:v>18487.41883714452</c:v>
                </c:pt>
                <c:pt idx="21">
                  <c:v>12113.72024708364</c:v>
                </c:pt>
                <c:pt idx="22">
                  <c:v>11494.415148496151</c:v>
                </c:pt>
                <c:pt idx="23">
                  <c:v>11771.14111527143</c:v>
                </c:pt>
                <c:pt idx="24">
                  <c:v>12232.406461077451</c:v>
                </c:pt>
                <c:pt idx="25">
                  <c:v>15136.305897036862</c:v>
                </c:pt>
                <c:pt idx="26">
                  <c:v>19568.452639086481</c:v>
                </c:pt>
                <c:pt idx="27">
                  <c:v>18520.281153577002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4-4468-A575-55996B4BC24D}"/>
            </c:ext>
          </c:extLst>
        </c:ser>
        <c:ser>
          <c:idx val="3"/>
          <c:order val="2"/>
          <c:tx>
            <c:strRef>
              <c:f>Midtown_Village!$E$2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Midtown_Village!$A$3:$A$30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Midtown_Village!$E$3:$E$30</c:f>
              <c:numCache>
                <c:formatCode>#,##0_ ;[Red]\-#,##0\ </c:formatCode>
                <c:ptCount val="28"/>
                <c:pt idx="0">
                  <c:v>12133.388698712517</c:v>
                </c:pt>
                <c:pt idx="1">
                  <c:v>11625.840121743833</c:v>
                </c:pt>
                <c:pt idx="2">
                  <c:v>12072.289581946063</c:v>
                </c:pt>
                <c:pt idx="3">
                  <c:v>12444.699836338979</c:v>
                </c:pt>
                <c:pt idx="4">
                  <c:v>15100.899105970508</c:v>
                </c:pt>
                <c:pt idx="5">
                  <c:v>19385.403186362062</c:v>
                </c:pt>
                <c:pt idx="6">
                  <c:v>18319.613649479874</c:v>
                </c:pt>
                <c:pt idx="7">
                  <c:v>12324.657586046327</c:v>
                </c:pt>
                <c:pt idx="8">
                  <c:v>11794.890623066845</c:v>
                </c:pt>
                <c:pt idx="9">
                  <c:v>12126.493983967539</c:v>
                </c:pt>
                <c:pt idx="10">
                  <c:v>12468.874107689035</c:v>
                </c:pt>
                <c:pt idx="11">
                  <c:v>15120.731787125309</c:v>
                </c:pt>
                <c:pt idx="12">
                  <c:v>19461.027721244071</c:v>
                </c:pt>
                <c:pt idx="13">
                  <c:v>18344.313398334813</c:v>
                </c:pt>
                <c:pt idx="14">
                  <c:v>12374.301538493039</c:v>
                </c:pt>
                <c:pt idx="15">
                  <c:v>11849.842734062204</c:v>
                </c:pt>
                <c:pt idx="16">
                  <c:v>12175.659458442082</c:v>
                </c:pt>
                <c:pt idx="17">
                  <c:v>12516.740467490463</c:v>
                </c:pt>
                <c:pt idx="18">
                  <c:v>15171.134568506272</c:v>
                </c:pt>
                <c:pt idx="19">
                  <c:v>19517.909917238921</c:v>
                </c:pt>
                <c:pt idx="20">
                  <c:v>18397.025685812361</c:v>
                </c:pt>
                <c:pt idx="21">
                  <c:v>12428.336710149362</c:v>
                </c:pt>
                <c:pt idx="22">
                  <c:v>11903.936738652475</c:v>
                </c:pt>
                <c:pt idx="23">
                  <c:v>12228.912732934601</c:v>
                </c:pt>
                <c:pt idx="24">
                  <c:v>12569.655155288698</c:v>
                </c:pt>
                <c:pt idx="25">
                  <c:v>15224.333317143353</c:v>
                </c:pt>
                <c:pt idx="26">
                  <c:v>19571.635846315337</c:v>
                </c:pt>
                <c:pt idx="27">
                  <c:v>18450.479267637573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4-4468-A575-55996B4BC24D}"/>
            </c:ext>
          </c:extLst>
        </c:ser>
        <c:ser>
          <c:idx val="4"/>
          <c:order val="3"/>
          <c:tx>
            <c:strRef>
              <c:f>Midtown_Village!$B$2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Midtown_Village!$A$3:$A$30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Midtown_Village!$B$3:$B$30</c:f>
              <c:numCache>
                <c:formatCode>#,##0_ ;[Red]\-#,##0\ </c:formatCode>
                <c:ptCount val="28"/>
                <c:pt idx="0">
                  <c:v>12649.022388459683</c:v>
                </c:pt>
                <c:pt idx="1">
                  <c:v>12167.81177584262</c:v>
                </c:pt>
                <c:pt idx="2">
                  <c:v>12597.136970493464</c:v>
                </c:pt>
                <c:pt idx="3">
                  <c:v>12721.146755031481</c:v>
                </c:pt>
                <c:pt idx="4">
                  <c:v>15027.644666351713</c:v>
                </c:pt>
                <c:pt idx="5">
                  <c:v>18736.248953082137</c:v>
                </c:pt>
                <c:pt idx="6">
                  <c:v>17388.817093729791</c:v>
                </c:pt>
                <c:pt idx="7">
                  <c:v>12677.243299256732</c:v>
                </c:pt>
                <c:pt idx="8">
                  <c:v>12212.275931693066</c:v>
                </c:pt>
                <c:pt idx="9">
                  <c:v>12641.977449383807</c:v>
                </c:pt>
                <c:pt idx="10">
                  <c:v>12759.198360404926</c:v>
                </c:pt>
                <c:pt idx="11">
                  <c:v>15057.587047205223</c:v>
                </c:pt>
                <c:pt idx="12">
                  <c:v>18777.117623519513</c:v>
                </c:pt>
                <c:pt idx="13">
                  <c:v>17419.149667050984</c:v>
                </c:pt>
                <c:pt idx="14">
                  <c:v>12713.091785510373</c:v>
                </c:pt>
                <c:pt idx="15">
                  <c:v>12247.420194983762</c:v>
                </c:pt>
                <c:pt idx="16">
                  <c:v>12677.350581483832</c:v>
                </c:pt>
                <c:pt idx="17">
                  <c:v>12794.187684584098</c:v>
                </c:pt>
                <c:pt idx="18">
                  <c:v>15092.278858350719</c:v>
                </c:pt>
                <c:pt idx="19">
                  <c:v>18812.085935794774</c:v>
                </c:pt>
                <c:pt idx="20">
                  <c:v>17453.44068003053</c:v>
                </c:pt>
                <c:pt idx="21">
                  <c:v>12747.771574735256</c:v>
                </c:pt>
                <c:pt idx="22">
                  <c:v>12282.079511197677</c:v>
                </c:pt>
                <c:pt idx="23">
                  <c:v>12712.041638013217</c:v>
                </c:pt>
                <c:pt idx="24">
                  <c:v>12828.85107028186</c:v>
                </c:pt>
                <c:pt idx="25">
                  <c:v>15126.919169888502</c:v>
                </c:pt>
                <c:pt idx="26">
                  <c:v>18846.721616383074</c:v>
                </c:pt>
                <c:pt idx="27">
                  <c:v>17488.042292941689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4-4468-A575-55996B4BC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Midtown_Village!$A$1</c:f>
          <c:strCache>
            <c:ptCount val="1"/>
            <c:pt idx="0">
              <c:v>Predicciones Midtown_Village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0A-499F-9CF1-7861BD82731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0A-499F-9CF1-7861BD82731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0A-499F-9CF1-7861BD82731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50A-499F-9CF1-7861BD82731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50A-499F-9CF1-7861BD82731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50A-499F-9CF1-7861BD8273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Midtown_Village!$B$2:$E$2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Midtown_Village!$B$31:$E$31</c:f>
              <c:numCache>
                <c:formatCode>#,##0_ ;[Red]\-#,##0\ </c:formatCode>
                <c:ptCount val="4"/>
                <c:pt idx="0">
                  <c:v>406654.66057568445</c:v>
                </c:pt>
                <c:pt idx="1">
                  <c:v>404658.44406873261</c:v>
                </c:pt>
                <c:pt idx="2">
                  <c:v>401855.4014233239</c:v>
                </c:pt>
                <c:pt idx="3">
                  <c:v>407103.02752619458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0A-499F-9CF1-7861BD827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Queen_Village!$A$1</c:f>
          <c:strCache>
            <c:ptCount val="1"/>
            <c:pt idx="0">
              <c:v>Predicciones Queen_Village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Queen_Village!$C$2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Queen_Village!$A$3:$A$30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Queen_Village!$C$3:$C$30</c:f>
              <c:numCache>
                <c:formatCode>#,##0_ ;[Red]\-#,##0\ </c:formatCode>
                <c:ptCount val="28"/>
                <c:pt idx="0">
                  <c:v>10686.2978515625</c:v>
                </c:pt>
                <c:pt idx="1">
                  <c:v>10245.0009765625</c:v>
                </c:pt>
                <c:pt idx="2">
                  <c:v>9862.0498046875</c:v>
                </c:pt>
                <c:pt idx="3">
                  <c:v>9732.873046875</c:v>
                </c:pt>
                <c:pt idx="4">
                  <c:v>14025.4150390625</c:v>
                </c:pt>
                <c:pt idx="5">
                  <c:v>17063.076171875</c:v>
                </c:pt>
                <c:pt idx="6">
                  <c:v>16614.955078125</c:v>
                </c:pt>
                <c:pt idx="7">
                  <c:v>13582.5302734375</c:v>
                </c:pt>
                <c:pt idx="8">
                  <c:v>12625.1943359375</c:v>
                </c:pt>
                <c:pt idx="9">
                  <c:v>12167.63671875</c:v>
                </c:pt>
                <c:pt idx="10">
                  <c:v>12829.4755859375</c:v>
                </c:pt>
                <c:pt idx="11">
                  <c:v>13702.1064453125</c:v>
                </c:pt>
                <c:pt idx="12">
                  <c:v>16926.95703125</c:v>
                </c:pt>
                <c:pt idx="13">
                  <c:v>16576.048828125</c:v>
                </c:pt>
                <c:pt idx="14">
                  <c:v>13516.2919921875</c:v>
                </c:pt>
                <c:pt idx="15">
                  <c:v>13120.994140625</c:v>
                </c:pt>
                <c:pt idx="16">
                  <c:v>12554.345703125</c:v>
                </c:pt>
                <c:pt idx="17">
                  <c:v>12709.3193359375</c:v>
                </c:pt>
                <c:pt idx="18">
                  <c:v>13465.494140625</c:v>
                </c:pt>
                <c:pt idx="19">
                  <c:v>16521.998046875</c:v>
                </c:pt>
                <c:pt idx="20">
                  <c:v>15539.7978515625</c:v>
                </c:pt>
                <c:pt idx="21">
                  <c:v>12082.5263671875</c:v>
                </c:pt>
                <c:pt idx="22">
                  <c:v>11489.275390625</c:v>
                </c:pt>
                <c:pt idx="23">
                  <c:v>10816.880859375</c:v>
                </c:pt>
                <c:pt idx="24">
                  <c:v>11179.1025390625</c:v>
                </c:pt>
                <c:pt idx="25">
                  <c:v>11954.484375</c:v>
                </c:pt>
                <c:pt idx="26">
                  <c:v>15417.59765625</c:v>
                </c:pt>
                <c:pt idx="27">
                  <c:v>15482.2841796875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A-4944-90F9-1E63F2C8EFC4}"/>
            </c:ext>
          </c:extLst>
        </c:ser>
        <c:ser>
          <c:idx val="2"/>
          <c:order val="1"/>
          <c:tx>
            <c:strRef>
              <c:f>Queen_Village!$D$2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Queen_Village!$A$3:$A$30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Queen_Village!$D$3:$D$30</c:f>
              <c:numCache>
                <c:formatCode>#,##0_ ;[Red]\-#,##0\ </c:formatCode>
                <c:ptCount val="28"/>
                <c:pt idx="0">
                  <c:v>11039.12487792968</c:v>
                </c:pt>
                <c:pt idx="1">
                  <c:v>9950.7166748046802</c:v>
                </c:pt>
                <c:pt idx="2">
                  <c:v>9654.2282714843695</c:v>
                </c:pt>
                <c:pt idx="3">
                  <c:v>9553.56298828125</c:v>
                </c:pt>
                <c:pt idx="4">
                  <c:v>13761.14489746093</c:v>
                </c:pt>
                <c:pt idx="5">
                  <c:v>17077.724853515618</c:v>
                </c:pt>
                <c:pt idx="6">
                  <c:v>16181.43115234375</c:v>
                </c:pt>
                <c:pt idx="7">
                  <c:v>13430.64196777343</c:v>
                </c:pt>
                <c:pt idx="8">
                  <c:v>12430.30432128905</c:v>
                </c:pt>
                <c:pt idx="9">
                  <c:v>12129.2021484375</c:v>
                </c:pt>
                <c:pt idx="10">
                  <c:v>12443.60339355468</c:v>
                </c:pt>
                <c:pt idx="11">
                  <c:v>13745.583129882809</c:v>
                </c:pt>
                <c:pt idx="12">
                  <c:v>16745.0205078125</c:v>
                </c:pt>
                <c:pt idx="13">
                  <c:v>16390.02673339843</c:v>
                </c:pt>
                <c:pt idx="14">
                  <c:v>13508.874511718739</c:v>
                </c:pt>
                <c:pt idx="15">
                  <c:v>12767.57751464843</c:v>
                </c:pt>
                <c:pt idx="16">
                  <c:v>12083.39721679687</c:v>
                </c:pt>
                <c:pt idx="17">
                  <c:v>12275.45837402343</c:v>
                </c:pt>
                <c:pt idx="18">
                  <c:v>13345.95300292968</c:v>
                </c:pt>
                <c:pt idx="19">
                  <c:v>16579.591064453118</c:v>
                </c:pt>
                <c:pt idx="20">
                  <c:v>15854.18237304687</c:v>
                </c:pt>
                <c:pt idx="21">
                  <c:v>12309.12976074218</c:v>
                </c:pt>
                <c:pt idx="22">
                  <c:v>11267.21362304687</c:v>
                </c:pt>
                <c:pt idx="23">
                  <c:v>10574.05981445312</c:v>
                </c:pt>
                <c:pt idx="24">
                  <c:v>11321.96447753905</c:v>
                </c:pt>
                <c:pt idx="25">
                  <c:v>12152.310546874989</c:v>
                </c:pt>
                <c:pt idx="26">
                  <c:v>14560.49926757812</c:v>
                </c:pt>
                <c:pt idx="27">
                  <c:v>15412.20056152343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A-4944-90F9-1E63F2C8EFC4}"/>
            </c:ext>
          </c:extLst>
        </c:ser>
        <c:ser>
          <c:idx val="3"/>
          <c:order val="2"/>
          <c:tx>
            <c:strRef>
              <c:f>Queen_Village!$E$2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Queen_Village!$A$3:$A$30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Queen_Village!$E$3:$E$30</c:f>
              <c:numCache>
                <c:formatCode>#,##0_ ;[Red]\-#,##0\ </c:formatCode>
                <c:ptCount val="28"/>
                <c:pt idx="0">
                  <c:v>11006.709823608386</c:v>
                </c:pt>
                <c:pt idx="1">
                  <c:v>9993.5635070800763</c:v>
                </c:pt>
                <c:pt idx="2">
                  <c:v>9789.0658950805519</c:v>
                </c:pt>
                <c:pt idx="3">
                  <c:v>9693.5186996459925</c:v>
                </c:pt>
                <c:pt idx="4">
                  <c:v>13478.724578857415</c:v>
                </c:pt>
                <c:pt idx="5">
                  <c:v>16859.208114624013</c:v>
                </c:pt>
                <c:pt idx="6">
                  <c:v>16385.705688476555</c:v>
                </c:pt>
                <c:pt idx="7">
                  <c:v>13294.33403015136</c:v>
                </c:pt>
                <c:pt idx="8">
                  <c:v>12150.627296447754</c:v>
                </c:pt>
                <c:pt idx="9">
                  <c:v>11644.286216735834</c:v>
                </c:pt>
                <c:pt idx="10">
                  <c:v>12328.164886474597</c:v>
                </c:pt>
                <c:pt idx="11">
                  <c:v>13407.683227539055</c:v>
                </c:pt>
                <c:pt idx="12">
                  <c:v>16590.5662460327</c:v>
                </c:pt>
                <c:pt idx="13">
                  <c:v>16908.935333251946</c:v>
                </c:pt>
                <c:pt idx="14">
                  <c:v>13203.097526550288</c:v>
                </c:pt>
                <c:pt idx="15">
                  <c:v>12772.26781463623</c:v>
                </c:pt>
                <c:pt idx="16">
                  <c:v>11885.993942260731</c:v>
                </c:pt>
                <c:pt idx="17">
                  <c:v>11823.30036163329</c:v>
                </c:pt>
                <c:pt idx="18">
                  <c:v>13324.125648498519</c:v>
                </c:pt>
                <c:pt idx="19">
                  <c:v>15913.964897155758</c:v>
                </c:pt>
                <c:pt idx="20">
                  <c:v>15590.950820922837</c:v>
                </c:pt>
                <c:pt idx="21">
                  <c:v>12195.497810363762</c:v>
                </c:pt>
                <c:pt idx="22">
                  <c:v>11160.893928527828</c:v>
                </c:pt>
                <c:pt idx="23">
                  <c:v>10473.381660461417</c:v>
                </c:pt>
                <c:pt idx="24">
                  <c:v>11170.286582946765</c:v>
                </c:pt>
                <c:pt idx="25">
                  <c:v>12323.184074401841</c:v>
                </c:pt>
                <c:pt idx="26">
                  <c:v>14419.031890869139</c:v>
                </c:pt>
                <c:pt idx="27">
                  <c:v>15431.970840454092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A-4944-90F9-1E63F2C8EFC4}"/>
            </c:ext>
          </c:extLst>
        </c:ser>
        <c:ser>
          <c:idx val="4"/>
          <c:order val="3"/>
          <c:tx>
            <c:strRef>
              <c:f>Queen_Village!$B$2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Queen_Village!$A$3:$A$30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Queen_Village!$B$3:$B$30</c:f>
              <c:numCache>
                <c:formatCode>#,##0_ ;[Red]\-#,##0\ </c:formatCode>
                <c:ptCount val="28"/>
                <c:pt idx="0">
                  <c:v>11371.996766570719</c:v>
                </c:pt>
                <c:pt idx="1">
                  <c:v>10857.583344735085</c:v>
                </c:pt>
                <c:pt idx="2">
                  <c:v>10582.943299358243</c:v>
                </c:pt>
                <c:pt idx="3">
                  <c:v>10660.464283729902</c:v>
                </c:pt>
                <c:pt idx="4">
                  <c:v>13192.71428207692</c:v>
                </c:pt>
                <c:pt idx="5">
                  <c:v>15770.925677751187</c:v>
                </c:pt>
                <c:pt idx="6">
                  <c:v>15369.284389547536</c:v>
                </c:pt>
                <c:pt idx="7">
                  <c:v>11981.633719215748</c:v>
                </c:pt>
                <c:pt idx="8">
                  <c:v>11728.525861624568</c:v>
                </c:pt>
                <c:pt idx="9">
                  <c:v>11703.040566873269</c:v>
                </c:pt>
                <c:pt idx="10">
                  <c:v>11691.84579346608</c:v>
                </c:pt>
                <c:pt idx="11">
                  <c:v>13084.885968005166</c:v>
                </c:pt>
                <c:pt idx="12">
                  <c:v>15441.205483891592</c:v>
                </c:pt>
                <c:pt idx="13">
                  <c:v>15785.459600341737</c:v>
                </c:pt>
                <c:pt idx="14">
                  <c:v>12669.239394706496</c:v>
                </c:pt>
                <c:pt idx="15">
                  <c:v>12012.861036948043</c:v>
                </c:pt>
                <c:pt idx="16">
                  <c:v>11474.821090906507</c:v>
                </c:pt>
                <c:pt idx="17">
                  <c:v>11451.109662129309</c:v>
                </c:pt>
                <c:pt idx="18">
                  <c:v>13167.738381421192</c:v>
                </c:pt>
                <c:pt idx="19">
                  <c:v>15172.669539492865</c:v>
                </c:pt>
                <c:pt idx="20">
                  <c:v>14701.608652033026</c:v>
                </c:pt>
                <c:pt idx="21">
                  <c:v>12208.292286540609</c:v>
                </c:pt>
                <c:pt idx="22">
                  <c:v>11200.203122919596</c:v>
                </c:pt>
                <c:pt idx="23">
                  <c:v>10670.434129139581</c:v>
                </c:pt>
                <c:pt idx="24">
                  <c:v>11146.512084215878</c:v>
                </c:pt>
                <c:pt idx="25">
                  <c:v>12425.928787278008</c:v>
                </c:pt>
                <c:pt idx="26">
                  <c:v>14508.687030238854</c:v>
                </c:pt>
                <c:pt idx="27">
                  <c:v>14920.155898383351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CA-4944-90F9-1E63F2C8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Queen_Village!$A$1</c:f>
          <c:strCache>
            <c:ptCount val="1"/>
            <c:pt idx="0">
              <c:v>Predicciones Queen_Village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56-45D7-AB98-C8DEC09BF086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56-45D7-AB98-C8DEC09BF08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56-45D7-AB98-C8DEC09BF086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156-45D7-AB98-C8DEC09BF08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156-45D7-AB98-C8DEC09BF08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156-45D7-AB98-C8DEC09BF0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Queen_Village!$B$2:$E$2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Queen_Village!$B$31:$E$31</c:f>
              <c:numCache>
                <c:formatCode>#,##0_ ;[Red]\-#,##0\ </c:formatCode>
                <c:ptCount val="4"/>
                <c:pt idx="0">
                  <c:v>356952.77013354108</c:v>
                </c:pt>
                <c:pt idx="1">
                  <c:v>372490.009765625</c:v>
                </c:pt>
                <c:pt idx="2">
                  <c:v>368544.72802734369</c:v>
                </c:pt>
                <c:pt idx="3">
                  <c:v>365219.04134368885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56-45D7-AB98-C8DEC09BF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Roxbury!$A$1</c:f>
          <c:strCache>
            <c:ptCount val="1"/>
            <c:pt idx="0">
              <c:v>Predicciones Roxbury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Roxbury!$C$2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Roxbury!$A$3:$A$30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Roxbury!$C$3:$C$30</c:f>
              <c:numCache>
                <c:formatCode>#,##0_ ;[Red]\-#,##0\ </c:formatCode>
                <c:ptCount val="28"/>
                <c:pt idx="0">
                  <c:v>15350.8221794495</c:v>
                </c:pt>
                <c:pt idx="1">
                  <c:v>13960.5532135132</c:v>
                </c:pt>
                <c:pt idx="2">
                  <c:v>14034.7370885536</c:v>
                </c:pt>
                <c:pt idx="3">
                  <c:v>14312.628171747599</c:v>
                </c:pt>
                <c:pt idx="4">
                  <c:v>15278.7683527264</c:v>
                </c:pt>
                <c:pt idx="5">
                  <c:v>18358.687092760199</c:v>
                </c:pt>
                <c:pt idx="6">
                  <c:v>19294.620635926702</c:v>
                </c:pt>
                <c:pt idx="7">
                  <c:v>15609.097495636801</c:v>
                </c:pt>
                <c:pt idx="8">
                  <c:v>13908.711398383801</c:v>
                </c:pt>
                <c:pt idx="9">
                  <c:v>14065.7274726139</c:v>
                </c:pt>
                <c:pt idx="10">
                  <c:v>14352.3214454839</c:v>
                </c:pt>
                <c:pt idx="11">
                  <c:v>15290.1118502711</c:v>
                </c:pt>
                <c:pt idx="12">
                  <c:v>18409.438787618001</c:v>
                </c:pt>
                <c:pt idx="13">
                  <c:v>19401.393212821498</c:v>
                </c:pt>
                <c:pt idx="14">
                  <c:v>15652.5305059532</c:v>
                </c:pt>
                <c:pt idx="15">
                  <c:v>13929.316165316601</c:v>
                </c:pt>
                <c:pt idx="16">
                  <c:v>14092.4296568804</c:v>
                </c:pt>
                <c:pt idx="17">
                  <c:v>14379.6642640804</c:v>
                </c:pt>
                <c:pt idx="18">
                  <c:v>15315.3677942101</c:v>
                </c:pt>
                <c:pt idx="19">
                  <c:v>18437.595635172998</c:v>
                </c:pt>
                <c:pt idx="20">
                  <c:v>19433.673851626601</c:v>
                </c:pt>
                <c:pt idx="21">
                  <c:v>15680.1486128426</c:v>
                </c:pt>
                <c:pt idx="22">
                  <c:v>13955.2538468557</c:v>
                </c:pt>
                <c:pt idx="23">
                  <c:v>14118.8161795539</c:v>
                </c:pt>
                <c:pt idx="24">
                  <c:v>14406.0979449233</c:v>
                </c:pt>
                <c:pt idx="25">
                  <c:v>15341.647856703201</c:v>
                </c:pt>
                <c:pt idx="26">
                  <c:v>18464.0892380552</c:v>
                </c:pt>
                <c:pt idx="27">
                  <c:v>19460.471013711402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B-4EC1-97B0-3394A21D8644}"/>
            </c:ext>
          </c:extLst>
        </c:ser>
        <c:ser>
          <c:idx val="2"/>
          <c:order val="1"/>
          <c:tx>
            <c:strRef>
              <c:f>Roxbury!$D$2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Roxbury!$A$3:$A$30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Roxbury!$D$3:$D$30</c:f>
              <c:numCache>
                <c:formatCode>#,##0_ ;[Red]\-#,##0\ </c:formatCode>
                <c:ptCount val="28"/>
                <c:pt idx="0">
                  <c:v>15045.40503778705</c:v>
                </c:pt>
                <c:pt idx="1">
                  <c:v>13551.45074248735</c:v>
                </c:pt>
                <c:pt idx="2">
                  <c:v>13645.006293065189</c:v>
                </c:pt>
                <c:pt idx="3">
                  <c:v>13951.85656007611</c:v>
                </c:pt>
                <c:pt idx="4">
                  <c:v>14903.089906939182</c:v>
                </c:pt>
                <c:pt idx="5">
                  <c:v>18192.618606228189</c:v>
                </c:pt>
                <c:pt idx="6">
                  <c:v>18994.41404688777</c:v>
                </c:pt>
                <c:pt idx="7">
                  <c:v>15154.20449340553</c:v>
                </c:pt>
                <c:pt idx="8">
                  <c:v>13502.16673123168</c:v>
                </c:pt>
                <c:pt idx="9">
                  <c:v>13661.243746294011</c:v>
                </c:pt>
                <c:pt idx="10">
                  <c:v>13963.03791032112</c:v>
                </c:pt>
                <c:pt idx="11">
                  <c:v>14902.368265969639</c:v>
                </c:pt>
                <c:pt idx="12">
                  <c:v>18216.860070973999</c:v>
                </c:pt>
                <c:pt idx="13">
                  <c:v>19058.993317430912</c:v>
                </c:pt>
                <c:pt idx="14">
                  <c:v>15181.49105438177</c:v>
                </c:pt>
                <c:pt idx="15">
                  <c:v>13521.489859671768</c:v>
                </c:pt>
                <c:pt idx="16">
                  <c:v>13683.96570034212</c:v>
                </c:pt>
                <c:pt idx="17">
                  <c:v>13985.32409946798</c:v>
                </c:pt>
                <c:pt idx="18">
                  <c:v>14924.09167184015</c:v>
                </c:pt>
                <c:pt idx="19">
                  <c:v>18239.719152378748</c:v>
                </c:pt>
                <c:pt idx="20">
                  <c:v>19083.952479507978</c:v>
                </c:pt>
                <c:pt idx="21">
                  <c:v>15204.602046904451</c:v>
                </c:pt>
                <c:pt idx="22">
                  <c:v>13544.189098645911</c:v>
                </c:pt>
                <c:pt idx="23">
                  <c:v>13706.84045013246</c:v>
                </c:pt>
                <c:pt idx="24">
                  <c:v>14008.171922924459</c:v>
                </c:pt>
                <c:pt idx="25">
                  <c:v>14946.909308791941</c:v>
                </c:pt>
                <c:pt idx="26">
                  <c:v>18262.592875555711</c:v>
                </c:pt>
                <c:pt idx="27">
                  <c:v>19106.932327802409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B-4EC1-97B0-3394A21D8644}"/>
            </c:ext>
          </c:extLst>
        </c:ser>
        <c:ser>
          <c:idx val="3"/>
          <c:order val="2"/>
          <c:tx>
            <c:strRef>
              <c:f>Roxbury!$E$2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Roxbury!$A$3:$A$30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Roxbury!$E$3:$E$30</c:f>
              <c:numCache>
                <c:formatCode>#,##0_ ;[Red]\-#,##0\ </c:formatCode>
                <c:ptCount val="28"/>
                <c:pt idx="0">
                  <c:v>14608.768529124653</c:v>
                </c:pt>
                <c:pt idx="1">
                  <c:v>13617.832486762953</c:v>
                </c:pt>
                <c:pt idx="2">
                  <c:v>13645.373017147273</c:v>
                </c:pt>
                <c:pt idx="3">
                  <c:v>13862.303110151102</c:v>
                </c:pt>
                <c:pt idx="4">
                  <c:v>15070.369607903553</c:v>
                </c:pt>
                <c:pt idx="5">
                  <c:v>18316.72142406278</c:v>
                </c:pt>
                <c:pt idx="6">
                  <c:v>18801.216269403463</c:v>
                </c:pt>
                <c:pt idx="7">
                  <c:v>15029.139817977157</c:v>
                </c:pt>
                <c:pt idx="8">
                  <c:v>13593.238746114446</c:v>
                </c:pt>
                <c:pt idx="9">
                  <c:v>13700.673572514834</c:v>
                </c:pt>
                <c:pt idx="10">
                  <c:v>13920.274195649798</c:v>
                </c:pt>
                <c:pt idx="11">
                  <c:v>15050.09614276874</c:v>
                </c:pt>
                <c:pt idx="12">
                  <c:v>18326.1303344199</c:v>
                </c:pt>
                <c:pt idx="13">
                  <c:v>18921.492760084282</c:v>
                </c:pt>
                <c:pt idx="14">
                  <c:v>15111.745932900752</c:v>
                </c:pt>
                <c:pt idx="15">
                  <c:v>13598.592196451911</c:v>
                </c:pt>
                <c:pt idx="16">
                  <c:v>13722.78072125134</c:v>
                </c:pt>
                <c:pt idx="17">
                  <c:v>13941.759679184714</c:v>
                </c:pt>
                <c:pt idx="18">
                  <c:v>15056.681477231061</c:v>
                </c:pt>
                <c:pt idx="19">
                  <c:v>18338.510622001169</c:v>
                </c:pt>
                <c:pt idx="20">
                  <c:v>18957.984211263836</c:v>
                </c:pt>
                <c:pt idx="21">
                  <c:v>15140.166000785584</c:v>
                </c:pt>
                <c:pt idx="22">
                  <c:v>13611.448039303154</c:v>
                </c:pt>
                <c:pt idx="23">
                  <c:v>13739.533818747333</c:v>
                </c:pt>
                <c:pt idx="24">
                  <c:v>13958.274356804268</c:v>
                </c:pt>
                <c:pt idx="25">
                  <c:v>15070.049439078768</c:v>
                </c:pt>
                <c:pt idx="26">
                  <c:v>18353.194612984422</c:v>
                </c:pt>
                <c:pt idx="27">
                  <c:v>18977.964478193724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B-4EC1-97B0-3394A21D8644}"/>
            </c:ext>
          </c:extLst>
        </c:ser>
        <c:ser>
          <c:idx val="4"/>
          <c:order val="3"/>
          <c:tx>
            <c:strRef>
              <c:f>Roxbury!$B$2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Roxbury!$A$3:$A$30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Roxbury!$B$3:$B$30</c:f>
              <c:numCache>
                <c:formatCode>#,##0_ ;[Red]\-#,##0\ </c:formatCode>
                <c:ptCount val="28"/>
                <c:pt idx="0">
                  <c:v>15363.162433666348</c:v>
                </c:pt>
                <c:pt idx="1">
                  <c:v>13821.441369452363</c:v>
                </c:pt>
                <c:pt idx="2">
                  <c:v>13884.142828055421</c:v>
                </c:pt>
                <c:pt idx="3">
                  <c:v>14151.646380878914</c:v>
                </c:pt>
                <c:pt idx="4">
                  <c:v>15274.847003363597</c:v>
                </c:pt>
                <c:pt idx="5">
                  <c:v>18446.706281349627</c:v>
                </c:pt>
                <c:pt idx="6">
                  <c:v>19429.749853517136</c:v>
                </c:pt>
                <c:pt idx="7">
                  <c:v>15549.842235269527</c:v>
                </c:pt>
                <c:pt idx="8">
                  <c:v>13874.338595676205</c:v>
                </c:pt>
                <c:pt idx="9">
                  <c:v>13943.220231547168</c:v>
                </c:pt>
                <c:pt idx="10">
                  <c:v>14209.386362018606</c:v>
                </c:pt>
                <c:pt idx="11">
                  <c:v>15322.525680015746</c:v>
                </c:pt>
                <c:pt idx="12">
                  <c:v>18485.120532377034</c:v>
                </c:pt>
                <c:pt idx="13">
                  <c:v>19479.534799598707</c:v>
                </c:pt>
                <c:pt idx="14">
                  <c:v>15574.894848221111</c:v>
                </c:pt>
                <c:pt idx="15">
                  <c:v>13895.863138335511</c:v>
                </c:pt>
                <c:pt idx="16">
                  <c:v>13970.013753589785</c:v>
                </c:pt>
                <c:pt idx="17">
                  <c:v>14235.275703262383</c:v>
                </c:pt>
                <c:pt idx="18">
                  <c:v>15347.334774463128</c:v>
                </c:pt>
                <c:pt idx="19">
                  <c:v>18512.566792011472</c:v>
                </c:pt>
                <c:pt idx="20">
                  <c:v>19505.932177270148</c:v>
                </c:pt>
                <c:pt idx="21">
                  <c:v>15597.658113558511</c:v>
                </c:pt>
                <c:pt idx="22">
                  <c:v>13918.161074980646</c:v>
                </c:pt>
                <c:pt idx="23">
                  <c:v>13993.179670976137</c:v>
                </c:pt>
                <c:pt idx="24">
                  <c:v>14258.416221486277</c:v>
                </c:pt>
                <c:pt idx="25">
                  <c:v>15370.372583800154</c:v>
                </c:pt>
                <c:pt idx="26">
                  <c:v>18535.788919940976</c:v>
                </c:pt>
                <c:pt idx="27">
                  <c:v>19529.065778847915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B-4EC1-97B0-3394A21D8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Roxbury!$A$1</c:f>
          <c:strCache>
            <c:ptCount val="1"/>
            <c:pt idx="0">
              <c:v>Predicciones Roxbury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C1-4EE5-80F7-A7BAC005EDF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C1-4EE5-80F7-A7BAC005EDF9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C1-4EE5-80F7-A7BAC005EDF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EC1-4EE5-80F7-A7BAC005EDF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FEC1-4EE5-80F7-A7BAC005EDF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EC1-4EE5-80F7-A7BAC005ED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Roxbury!$B$2:$E$2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Roxbury!$B$31:$E$31</c:f>
              <c:numCache>
                <c:formatCode>#,##0_ ;[Red]\-#,##0\ </c:formatCode>
                <c:ptCount val="4"/>
                <c:pt idx="0">
                  <c:v>443480.18813753052</c:v>
                </c:pt>
                <c:pt idx="1">
                  <c:v>444294.72096339194</c:v>
                </c:pt>
                <c:pt idx="2">
                  <c:v>434142.98777744558</c:v>
                </c:pt>
                <c:pt idx="3">
                  <c:v>434042.31560026703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C1-4EE5-80F7-A7BAC005E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South_End!$A$1</c:f>
          <c:strCache>
            <c:ptCount val="1"/>
            <c:pt idx="0">
              <c:v>Predicciones South_End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South_End!$C$2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South_End!$A$3:$A$30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South_End!$C$3:$C$30</c:f>
              <c:numCache>
                <c:formatCode>#,##0_ ;[Red]\-#,##0\ </c:formatCode>
                <c:ptCount val="28"/>
                <c:pt idx="0">
                  <c:v>11541.328125</c:v>
                </c:pt>
                <c:pt idx="1">
                  <c:v>11344.5419921875</c:v>
                </c:pt>
                <c:pt idx="2">
                  <c:v>10726.8515625</c:v>
                </c:pt>
                <c:pt idx="3">
                  <c:v>11077.556640625</c:v>
                </c:pt>
                <c:pt idx="4">
                  <c:v>12221.013671875</c:v>
                </c:pt>
                <c:pt idx="5">
                  <c:v>15422.9599609375</c:v>
                </c:pt>
                <c:pt idx="6">
                  <c:v>16511.076171875</c:v>
                </c:pt>
                <c:pt idx="7">
                  <c:v>11940.373046875</c:v>
                </c:pt>
                <c:pt idx="8">
                  <c:v>12392.6455078125</c:v>
                </c:pt>
                <c:pt idx="9">
                  <c:v>11615.7880859375</c:v>
                </c:pt>
                <c:pt idx="10">
                  <c:v>11344.826171875</c:v>
                </c:pt>
                <c:pt idx="11">
                  <c:v>11959.79296875</c:v>
                </c:pt>
                <c:pt idx="12">
                  <c:v>14977.9423828125</c:v>
                </c:pt>
                <c:pt idx="13">
                  <c:v>16481.009765625</c:v>
                </c:pt>
                <c:pt idx="14">
                  <c:v>12543.6630859375</c:v>
                </c:pt>
                <c:pt idx="15">
                  <c:v>11740.712890625</c:v>
                </c:pt>
                <c:pt idx="16">
                  <c:v>11336.3798828125</c:v>
                </c:pt>
                <c:pt idx="17">
                  <c:v>11521.046875</c:v>
                </c:pt>
                <c:pt idx="18">
                  <c:v>12144.130859375</c:v>
                </c:pt>
                <c:pt idx="19">
                  <c:v>14499.9619140625</c:v>
                </c:pt>
                <c:pt idx="20">
                  <c:v>16367.326171875</c:v>
                </c:pt>
                <c:pt idx="21">
                  <c:v>12030.4267578125</c:v>
                </c:pt>
                <c:pt idx="22">
                  <c:v>11707.2578125</c:v>
                </c:pt>
                <c:pt idx="23">
                  <c:v>10805.6044921875</c:v>
                </c:pt>
                <c:pt idx="24">
                  <c:v>10895.134765625</c:v>
                </c:pt>
                <c:pt idx="25">
                  <c:v>11952.5888671875</c:v>
                </c:pt>
                <c:pt idx="26">
                  <c:v>14075.8974609375</c:v>
                </c:pt>
                <c:pt idx="27">
                  <c:v>15630.7314453125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2-468B-AAC4-04E2231C7F00}"/>
            </c:ext>
          </c:extLst>
        </c:ser>
        <c:ser>
          <c:idx val="2"/>
          <c:order val="1"/>
          <c:tx>
            <c:strRef>
              <c:f>South_End!$D$2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South_End!$A$3:$A$30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South_End!$D$3:$D$30</c:f>
              <c:numCache>
                <c:formatCode>#,##0_ ;[Red]\-#,##0\ </c:formatCode>
                <c:ptCount val="28"/>
                <c:pt idx="0">
                  <c:v>11476.64404296875</c:v>
                </c:pt>
                <c:pt idx="1">
                  <c:v>10449.4267578125</c:v>
                </c:pt>
                <c:pt idx="2">
                  <c:v>10101.490844726559</c:v>
                </c:pt>
                <c:pt idx="3">
                  <c:v>11440.82153320312</c:v>
                </c:pt>
                <c:pt idx="4">
                  <c:v>11984.91296386718</c:v>
                </c:pt>
                <c:pt idx="5">
                  <c:v>15041.97924804687</c:v>
                </c:pt>
                <c:pt idx="6">
                  <c:v>16197.24731445312</c:v>
                </c:pt>
                <c:pt idx="7">
                  <c:v>11806.61218261718</c:v>
                </c:pt>
                <c:pt idx="8">
                  <c:v>11816.016235351559</c:v>
                </c:pt>
                <c:pt idx="9">
                  <c:v>11647.474731445309</c:v>
                </c:pt>
                <c:pt idx="10">
                  <c:v>11471.966796875</c:v>
                </c:pt>
                <c:pt idx="11">
                  <c:v>12231.43103027343</c:v>
                </c:pt>
                <c:pt idx="12">
                  <c:v>15246.509765625</c:v>
                </c:pt>
                <c:pt idx="13">
                  <c:v>16340.51245117187</c:v>
                </c:pt>
                <c:pt idx="14">
                  <c:v>12316.82653808593</c:v>
                </c:pt>
                <c:pt idx="15">
                  <c:v>11313.01806640625</c:v>
                </c:pt>
                <c:pt idx="16">
                  <c:v>11269.69812011718</c:v>
                </c:pt>
                <c:pt idx="17">
                  <c:v>11570.796874999989</c:v>
                </c:pt>
                <c:pt idx="18">
                  <c:v>11710.8984375</c:v>
                </c:pt>
                <c:pt idx="19">
                  <c:v>14640.08923339843</c:v>
                </c:pt>
                <c:pt idx="20">
                  <c:v>16354.37133789062</c:v>
                </c:pt>
                <c:pt idx="21">
                  <c:v>11819.165649414059</c:v>
                </c:pt>
                <c:pt idx="22">
                  <c:v>12149.1495361328</c:v>
                </c:pt>
                <c:pt idx="23">
                  <c:v>11009.02429199218</c:v>
                </c:pt>
                <c:pt idx="24">
                  <c:v>10610.93737792968</c:v>
                </c:pt>
                <c:pt idx="25">
                  <c:v>11637.40075683593</c:v>
                </c:pt>
                <c:pt idx="26">
                  <c:v>14012.027465820309</c:v>
                </c:pt>
                <c:pt idx="27">
                  <c:v>15864.35131835937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2-468B-AAC4-04E2231C7F00}"/>
            </c:ext>
          </c:extLst>
        </c:ser>
        <c:ser>
          <c:idx val="3"/>
          <c:order val="2"/>
          <c:tx>
            <c:strRef>
              <c:f>South_End!$E$2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South_End!$A$3:$A$30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South_End!$E$3:$E$30</c:f>
              <c:numCache>
                <c:formatCode>#,##0_ ;[Red]\-#,##0\ </c:formatCode>
                <c:ptCount val="28"/>
                <c:pt idx="0">
                  <c:v>11713.516662597656</c:v>
                </c:pt>
                <c:pt idx="1">
                  <c:v>10689.612297058096</c:v>
                </c:pt>
                <c:pt idx="2">
                  <c:v>10333.932952880839</c:v>
                </c:pt>
                <c:pt idx="3">
                  <c:v>11303.442207336415</c:v>
                </c:pt>
                <c:pt idx="4">
                  <c:v>11591.763870239243</c:v>
                </c:pt>
                <c:pt idx="5">
                  <c:v>15345.27023315429</c:v>
                </c:pt>
                <c:pt idx="6">
                  <c:v>16262.65895080565</c:v>
                </c:pt>
                <c:pt idx="7">
                  <c:v>11881.440521240227</c:v>
                </c:pt>
                <c:pt idx="8">
                  <c:v>11672.631568908679</c:v>
                </c:pt>
                <c:pt idx="9">
                  <c:v>11870.181198120112</c:v>
                </c:pt>
                <c:pt idx="10">
                  <c:v>11603.637592315661</c:v>
                </c:pt>
                <c:pt idx="11">
                  <c:v>12109.725440978998</c:v>
                </c:pt>
                <c:pt idx="12">
                  <c:v>15219.926353454572</c:v>
                </c:pt>
                <c:pt idx="13">
                  <c:v>16206.186767578114</c:v>
                </c:pt>
                <c:pt idx="14">
                  <c:v>12155.368370056134</c:v>
                </c:pt>
                <c:pt idx="15">
                  <c:v>11444.885032653801</c:v>
                </c:pt>
                <c:pt idx="16">
                  <c:v>11476.268981933583</c:v>
                </c:pt>
                <c:pt idx="17">
                  <c:v>11572.142440795893</c:v>
                </c:pt>
                <c:pt idx="18">
                  <c:v>11796.389266967761</c:v>
                </c:pt>
                <c:pt idx="19">
                  <c:v>14666.465530395495</c:v>
                </c:pt>
                <c:pt idx="20">
                  <c:v>16234.709938049313</c:v>
                </c:pt>
                <c:pt idx="21">
                  <c:v>12018.612182617175</c:v>
                </c:pt>
                <c:pt idx="22">
                  <c:v>11939.203414916974</c:v>
                </c:pt>
                <c:pt idx="23">
                  <c:v>11284.221366882317</c:v>
                </c:pt>
                <c:pt idx="24">
                  <c:v>10847.058296203602</c:v>
                </c:pt>
                <c:pt idx="25">
                  <c:v>11393.711616516097</c:v>
                </c:pt>
                <c:pt idx="26">
                  <c:v>13851.163825988753</c:v>
                </c:pt>
                <c:pt idx="27">
                  <c:v>15924.479431152329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52-468B-AAC4-04E2231C7F00}"/>
            </c:ext>
          </c:extLst>
        </c:ser>
        <c:ser>
          <c:idx val="4"/>
          <c:order val="3"/>
          <c:tx>
            <c:strRef>
              <c:f>South_End!$B$2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South_End!$A$3:$A$30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South_End!$B$3:$B$30</c:f>
              <c:numCache>
                <c:formatCode>#,##0_ ;[Red]\-#,##0\ </c:formatCode>
                <c:ptCount val="28"/>
                <c:pt idx="0">
                  <c:v>12095.97646431875</c:v>
                </c:pt>
                <c:pt idx="1">
                  <c:v>10695.616898970386</c:v>
                </c:pt>
                <c:pt idx="2">
                  <c:v>10618.332705277482</c:v>
                </c:pt>
                <c:pt idx="3">
                  <c:v>10913.221277877454</c:v>
                </c:pt>
                <c:pt idx="4">
                  <c:v>11935.055329282883</c:v>
                </c:pt>
                <c:pt idx="5">
                  <c:v>14489.556081371029</c:v>
                </c:pt>
                <c:pt idx="6">
                  <c:v>15693.557990731695</c:v>
                </c:pt>
                <c:pt idx="7">
                  <c:v>11860.055482554479</c:v>
                </c:pt>
                <c:pt idx="8">
                  <c:v>11184.615383633294</c:v>
                </c:pt>
                <c:pt idx="9">
                  <c:v>11369.205056046367</c:v>
                </c:pt>
                <c:pt idx="10">
                  <c:v>11205.25252958678</c:v>
                </c:pt>
                <c:pt idx="11">
                  <c:v>11868.193225395136</c:v>
                </c:pt>
                <c:pt idx="12">
                  <c:v>14433.53291398659</c:v>
                </c:pt>
                <c:pt idx="13">
                  <c:v>15967.826882160263</c:v>
                </c:pt>
                <c:pt idx="14">
                  <c:v>12115.949403740347</c:v>
                </c:pt>
                <c:pt idx="15">
                  <c:v>11300.289036510801</c:v>
                </c:pt>
                <c:pt idx="16">
                  <c:v>11484.877521643995</c:v>
                </c:pt>
                <c:pt idx="17">
                  <c:v>11138.325048205208</c:v>
                </c:pt>
                <c:pt idx="18">
                  <c:v>11729.735066977006</c:v>
                </c:pt>
                <c:pt idx="19">
                  <c:v>14325.029060888568</c:v>
                </c:pt>
                <c:pt idx="20">
                  <c:v>15622.504403402387</c:v>
                </c:pt>
                <c:pt idx="21">
                  <c:v>12188.746155845349</c:v>
                </c:pt>
                <c:pt idx="22">
                  <c:v>11854.57479685114</c:v>
                </c:pt>
                <c:pt idx="23">
                  <c:v>11139.32142808975</c:v>
                </c:pt>
                <c:pt idx="24">
                  <c:v>10800.826619620433</c:v>
                </c:pt>
                <c:pt idx="25">
                  <c:v>11936.988038180129</c:v>
                </c:pt>
                <c:pt idx="26">
                  <c:v>14200.990764988814</c:v>
                </c:pt>
                <c:pt idx="27">
                  <c:v>15666.223951459628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52-468B-AAC4-04E2231C7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South_End!$A$1</c:f>
          <c:strCache>
            <c:ptCount val="1"/>
            <c:pt idx="0">
              <c:v>Predicciones South_End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A6-489B-AC78-6D3F5218F1F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A6-489B-AC78-6D3F5218F1F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A6-489B-AC78-6D3F5218F1F7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9A6-489B-AC78-6D3F5218F1F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9A6-489B-AC78-6D3F5218F1F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9A6-489B-AC78-6D3F5218F1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South_End!$B$2:$E$2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South_End!$B$31:$E$31</c:f>
              <c:numCache>
                <c:formatCode>#,##0_ ;[Red]\-#,##0\ </c:formatCode>
                <c:ptCount val="4"/>
                <c:pt idx="0">
                  <c:v>349834.37951759616</c:v>
                </c:pt>
                <c:pt idx="1">
                  <c:v>356808.5693359375</c:v>
                </c:pt>
                <c:pt idx="2">
                  <c:v>353530.80090332025</c:v>
                </c:pt>
                <c:pt idx="3">
                  <c:v>354408.60631179792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A6-489B-AC78-6D3F5218F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Tribeca!$A$1</c:f>
          <c:strCache>
            <c:ptCount val="1"/>
            <c:pt idx="0">
              <c:v>PrediccionesTribeca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Tribeca!$C$2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Tribeca!$A$3:$A$30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Tribeca!$C$3:$C$30</c:f>
              <c:numCache>
                <c:formatCode>#,##0_ ;[Red]\-#,##0\ </c:formatCode>
                <c:ptCount val="28"/>
                <c:pt idx="0">
                  <c:v>23890.6171875</c:v>
                </c:pt>
                <c:pt idx="1">
                  <c:v>21925.8515625</c:v>
                </c:pt>
                <c:pt idx="2">
                  <c:v>21822.142578125</c:v>
                </c:pt>
                <c:pt idx="3">
                  <c:v>21915.57421875</c:v>
                </c:pt>
                <c:pt idx="4">
                  <c:v>23699.697265625</c:v>
                </c:pt>
                <c:pt idx="5">
                  <c:v>29988.61328125</c:v>
                </c:pt>
                <c:pt idx="6">
                  <c:v>32894.9140625</c:v>
                </c:pt>
                <c:pt idx="7">
                  <c:v>27083.388671875</c:v>
                </c:pt>
                <c:pt idx="8">
                  <c:v>23886.091796875</c:v>
                </c:pt>
                <c:pt idx="9">
                  <c:v>23139.189453125</c:v>
                </c:pt>
                <c:pt idx="10">
                  <c:v>23107.60546875</c:v>
                </c:pt>
                <c:pt idx="11">
                  <c:v>24994.568359375</c:v>
                </c:pt>
                <c:pt idx="12">
                  <c:v>28538.216796875</c:v>
                </c:pt>
                <c:pt idx="13">
                  <c:v>33872.8125</c:v>
                </c:pt>
                <c:pt idx="14">
                  <c:v>26178.484375</c:v>
                </c:pt>
                <c:pt idx="15">
                  <c:v>22433.826171875</c:v>
                </c:pt>
                <c:pt idx="16">
                  <c:v>22253.392578125</c:v>
                </c:pt>
                <c:pt idx="17">
                  <c:v>21423.4375</c:v>
                </c:pt>
                <c:pt idx="18">
                  <c:v>23320.453125</c:v>
                </c:pt>
                <c:pt idx="19">
                  <c:v>27257.9140625</c:v>
                </c:pt>
                <c:pt idx="20">
                  <c:v>30693.48046875</c:v>
                </c:pt>
                <c:pt idx="21">
                  <c:v>26079.27734375</c:v>
                </c:pt>
                <c:pt idx="22">
                  <c:v>23374.501953125</c:v>
                </c:pt>
                <c:pt idx="23">
                  <c:v>21897.54296875</c:v>
                </c:pt>
                <c:pt idx="24">
                  <c:v>21463.525390625</c:v>
                </c:pt>
                <c:pt idx="25">
                  <c:v>22348.494140625</c:v>
                </c:pt>
                <c:pt idx="26">
                  <c:v>27612.0390625</c:v>
                </c:pt>
                <c:pt idx="27">
                  <c:v>32436.669921875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B-4DDB-91B9-7076215654C7}"/>
            </c:ext>
          </c:extLst>
        </c:ser>
        <c:ser>
          <c:idx val="2"/>
          <c:order val="1"/>
          <c:tx>
            <c:strRef>
              <c:f>Tribeca!$D$2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Tribeca!$A$3:$A$30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Tribeca!$D$3:$D$30</c:f>
              <c:numCache>
                <c:formatCode>#,##0_ ;[Red]\-#,##0\ </c:formatCode>
                <c:ptCount val="28"/>
                <c:pt idx="0">
                  <c:v>23796.6220703125</c:v>
                </c:pt>
                <c:pt idx="1">
                  <c:v>21261.826416015618</c:v>
                </c:pt>
                <c:pt idx="2">
                  <c:v>21317.1279296875</c:v>
                </c:pt>
                <c:pt idx="3">
                  <c:v>21789.05029296875</c:v>
                </c:pt>
                <c:pt idx="4">
                  <c:v>23971.765380859368</c:v>
                </c:pt>
                <c:pt idx="5">
                  <c:v>30245.33984375</c:v>
                </c:pt>
                <c:pt idx="6">
                  <c:v>32420.81689453125</c:v>
                </c:pt>
                <c:pt idx="7">
                  <c:v>27344.061767578118</c:v>
                </c:pt>
                <c:pt idx="8">
                  <c:v>24635.978759765618</c:v>
                </c:pt>
                <c:pt idx="9">
                  <c:v>23156.15869140625</c:v>
                </c:pt>
                <c:pt idx="10">
                  <c:v>22764.15185546875</c:v>
                </c:pt>
                <c:pt idx="11">
                  <c:v>24662.07373046875</c:v>
                </c:pt>
                <c:pt idx="12">
                  <c:v>29457.2607421875</c:v>
                </c:pt>
                <c:pt idx="13">
                  <c:v>34273.10302734375</c:v>
                </c:pt>
                <c:pt idx="14">
                  <c:v>27175.245849609368</c:v>
                </c:pt>
                <c:pt idx="15">
                  <c:v>23166.940185546868</c:v>
                </c:pt>
                <c:pt idx="16">
                  <c:v>22307.870361328118</c:v>
                </c:pt>
                <c:pt idx="17">
                  <c:v>21986.486083984368</c:v>
                </c:pt>
                <c:pt idx="18">
                  <c:v>23225.98193359375</c:v>
                </c:pt>
                <c:pt idx="19">
                  <c:v>27445.175537109368</c:v>
                </c:pt>
                <c:pt idx="20">
                  <c:v>31144.26318359375</c:v>
                </c:pt>
                <c:pt idx="21">
                  <c:v>26296.536865234368</c:v>
                </c:pt>
                <c:pt idx="22">
                  <c:v>23507.6328125</c:v>
                </c:pt>
                <c:pt idx="23">
                  <c:v>21764.03955078125</c:v>
                </c:pt>
                <c:pt idx="24">
                  <c:v>21397.879150390618</c:v>
                </c:pt>
                <c:pt idx="25">
                  <c:v>22134.530029296868</c:v>
                </c:pt>
                <c:pt idx="26">
                  <c:v>28306.3701171875</c:v>
                </c:pt>
                <c:pt idx="27">
                  <c:v>32844.62890625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3B-4DDB-91B9-7076215654C7}"/>
            </c:ext>
          </c:extLst>
        </c:ser>
        <c:ser>
          <c:idx val="3"/>
          <c:order val="2"/>
          <c:tx>
            <c:strRef>
              <c:f>Tribeca!$E$2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Tribeca!$A$3:$A$30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Tribeca!$E$3:$E$30</c:f>
              <c:numCache>
                <c:formatCode>#,##0_ ;[Red]\-#,##0\ </c:formatCode>
                <c:ptCount val="28"/>
                <c:pt idx="0">
                  <c:v>23867.483840942376</c:v>
                </c:pt>
                <c:pt idx="1">
                  <c:v>21696.850921630841</c:v>
                </c:pt>
                <c:pt idx="2">
                  <c:v>21398.107299804669</c:v>
                </c:pt>
                <c:pt idx="3">
                  <c:v>21533.633178710916</c:v>
                </c:pt>
                <c:pt idx="4">
                  <c:v>24548.873741149884</c:v>
                </c:pt>
                <c:pt idx="5">
                  <c:v>30092.863098144524</c:v>
                </c:pt>
                <c:pt idx="6">
                  <c:v>33253.557556152336</c:v>
                </c:pt>
                <c:pt idx="7">
                  <c:v>27165.430801391594</c:v>
                </c:pt>
                <c:pt idx="8">
                  <c:v>25125.629302978501</c:v>
                </c:pt>
                <c:pt idx="9">
                  <c:v>22887.030723571774</c:v>
                </c:pt>
                <c:pt idx="10">
                  <c:v>21939.94308471679</c:v>
                </c:pt>
                <c:pt idx="11">
                  <c:v>24722.950668334943</c:v>
                </c:pt>
                <c:pt idx="12">
                  <c:v>29481.682067871079</c:v>
                </c:pt>
                <c:pt idx="13">
                  <c:v>34528.982223510735</c:v>
                </c:pt>
                <c:pt idx="14">
                  <c:v>26931.212692260731</c:v>
                </c:pt>
                <c:pt idx="15">
                  <c:v>23483.425140380848</c:v>
                </c:pt>
                <c:pt idx="16">
                  <c:v>22080.295356750477</c:v>
                </c:pt>
                <c:pt idx="17">
                  <c:v>21802.204093933091</c:v>
                </c:pt>
                <c:pt idx="18">
                  <c:v>23104.874572753903</c:v>
                </c:pt>
                <c:pt idx="19">
                  <c:v>27084.332717895493</c:v>
                </c:pt>
                <c:pt idx="20">
                  <c:v>31723.12052917479</c:v>
                </c:pt>
                <c:pt idx="21">
                  <c:v>26065.182464599602</c:v>
                </c:pt>
                <c:pt idx="22">
                  <c:v>23649.127883911122</c:v>
                </c:pt>
                <c:pt idx="23">
                  <c:v>22058.891815185529</c:v>
                </c:pt>
                <c:pt idx="24">
                  <c:v>21263.482406616204</c:v>
                </c:pt>
                <c:pt idx="25">
                  <c:v>22449.838226318352</c:v>
                </c:pt>
                <c:pt idx="26">
                  <c:v>28886.307113647454</c:v>
                </c:pt>
                <c:pt idx="27">
                  <c:v>33483.917556762681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B-4DDB-91B9-7076215654C7}"/>
            </c:ext>
          </c:extLst>
        </c:ser>
        <c:ser>
          <c:idx val="4"/>
          <c:order val="3"/>
          <c:tx>
            <c:strRef>
              <c:f>Tribeca!$B$2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Tribeca!$A$3:$A$30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Tribeca!$B$3:$B$30</c:f>
              <c:numCache>
                <c:formatCode>#,##0_ ;[Red]\-#,##0\ </c:formatCode>
                <c:ptCount val="28"/>
                <c:pt idx="0">
                  <c:v>24040.117849025057</c:v>
                </c:pt>
                <c:pt idx="1">
                  <c:v>22398.494485654399</c:v>
                </c:pt>
                <c:pt idx="2">
                  <c:v>21759.710183878193</c:v>
                </c:pt>
                <c:pt idx="3">
                  <c:v>21752.453354615482</c:v>
                </c:pt>
                <c:pt idx="4">
                  <c:v>24547.292817306003</c:v>
                </c:pt>
                <c:pt idx="5">
                  <c:v>29164.167028858668</c:v>
                </c:pt>
                <c:pt idx="6">
                  <c:v>31952.565484739833</c:v>
                </c:pt>
                <c:pt idx="7">
                  <c:v>26698.52568850165</c:v>
                </c:pt>
                <c:pt idx="8">
                  <c:v>23743.370351449346</c:v>
                </c:pt>
                <c:pt idx="9">
                  <c:v>22492.551718153991</c:v>
                </c:pt>
                <c:pt idx="10">
                  <c:v>22652.150871149901</c:v>
                </c:pt>
                <c:pt idx="11">
                  <c:v>24278.886646205319</c:v>
                </c:pt>
                <c:pt idx="12">
                  <c:v>29172.639266187129</c:v>
                </c:pt>
                <c:pt idx="13">
                  <c:v>33267.990975919114</c:v>
                </c:pt>
                <c:pt idx="14">
                  <c:v>26607.035904087876</c:v>
                </c:pt>
                <c:pt idx="15">
                  <c:v>23360.088017401162</c:v>
                </c:pt>
                <c:pt idx="16">
                  <c:v>22141.795658405634</c:v>
                </c:pt>
                <c:pt idx="17">
                  <c:v>22310.854056138134</c:v>
                </c:pt>
                <c:pt idx="18">
                  <c:v>23535.33327918965</c:v>
                </c:pt>
                <c:pt idx="19">
                  <c:v>28242.999170308343</c:v>
                </c:pt>
                <c:pt idx="20">
                  <c:v>31872.354766246739</c:v>
                </c:pt>
                <c:pt idx="21">
                  <c:v>25986.794326384312</c:v>
                </c:pt>
                <c:pt idx="22">
                  <c:v>23588.643920264785</c:v>
                </c:pt>
                <c:pt idx="23">
                  <c:v>22338.213604135435</c:v>
                </c:pt>
                <c:pt idx="24">
                  <c:v>21892.752986020405</c:v>
                </c:pt>
                <c:pt idx="25">
                  <c:v>23365.772222774449</c:v>
                </c:pt>
                <c:pt idx="26">
                  <c:v>28626.434115865493</c:v>
                </c:pt>
                <c:pt idx="27">
                  <c:v>32077.196582269124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3B-4DDB-91B9-707621565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Tribeca!$A$1</c:f>
          <c:strCache>
            <c:ptCount val="1"/>
            <c:pt idx="0">
              <c:v>PrediccionesTribeca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5A-4E73-AB1A-6812D4D7EE8B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5A-4E73-AB1A-6812D4D7EE8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5A-4E73-AB1A-6812D4D7EE8B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55A-4E73-AB1A-6812D4D7EE8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55A-4E73-AB1A-6812D4D7EE8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55A-4E73-AB1A-6812D4D7EE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Tribeca!$B$2:$E$2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Tribeca!$B$31:$E$31</c:f>
              <c:numCache>
                <c:formatCode>#,##0_ ;[Red]\-#,##0\ </c:formatCode>
                <c:ptCount val="4"/>
                <c:pt idx="0">
                  <c:v>713867.18533113576</c:v>
                </c:pt>
                <c:pt idx="1">
                  <c:v>709532.322265625</c:v>
                </c:pt>
                <c:pt idx="2">
                  <c:v>713798.91796875</c:v>
                </c:pt>
                <c:pt idx="3">
                  <c:v>716309.23107910145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5A-4E73-AB1A-6812D4D7E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Yorktown!$A$1</c:f>
          <c:strCache>
            <c:ptCount val="1"/>
            <c:pt idx="0">
              <c:v>PrediccionesYorktown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Yorktown!$C$2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Yorktown!$A$3:$A$30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Yorktown!$C$3:$C$30</c:f>
              <c:numCache>
                <c:formatCode>#,##0_ ;[Red]\-#,##0\ </c:formatCode>
                <c:ptCount val="28"/>
                <c:pt idx="0">
                  <c:v>14365.1689453125</c:v>
                </c:pt>
                <c:pt idx="1">
                  <c:v>15350.7822265625</c:v>
                </c:pt>
                <c:pt idx="2">
                  <c:v>14908.1875</c:v>
                </c:pt>
                <c:pt idx="3">
                  <c:v>14523.2451171875</c:v>
                </c:pt>
                <c:pt idx="4">
                  <c:v>18642.27734375</c:v>
                </c:pt>
                <c:pt idx="5">
                  <c:v>23074.166015625</c:v>
                </c:pt>
                <c:pt idx="6">
                  <c:v>19742.302734375</c:v>
                </c:pt>
                <c:pt idx="7">
                  <c:v>17175.146484375</c:v>
                </c:pt>
                <c:pt idx="8">
                  <c:v>16625.376953125</c:v>
                </c:pt>
                <c:pt idx="9">
                  <c:v>16091.4970703125</c:v>
                </c:pt>
                <c:pt idx="10">
                  <c:v>17715.130859375</c:v>
                </c:pt>
                <c:pt idx="11">
                  <c:v>18714.552734375</c:v>
                </c:pt>
                <c:pt idx="12">
                  <c:v>21365.775390625</c:v>
                </c:pt>
                <c:pt idx="13">
                  <c:v>20026.58203125</c:v>
                </c:pt>
                <c:pt idx="14">
                  <c:v>17569.654296875</c:v>
                </c:pt>
                <c:pt idx="15">
                  <c:v>17551.62890625</c:v>
                </c:pt>
                <c:pt idx="16">
                  <c:v>17103.140625</c:v>
                </c:pt>
                <c:pt idx="17">
                  <c:v>17536.501953125</c:v>
                </c:pt>
                <c:pt idx="18">
                  <c:v>18666.55859375</c:v>
                </c:pt>
                <c:pt idx="19">
                  <c:v>18491.669921875</c:v>
                </c:pt>
                <c:pt idx="20">
                  <c:v>17314.513671875</c:v>
                </c:pt>
                <c:pt idx="21">
                  <c:v>15080.8115234375</c:v>
                </c:pt>
                <c:pt idx="22">
                  <c:v>15253.779296875</c:v>
                </c:pt>
                <c:pt idx="23">
                  <c:v>14811.3408203125</c:v>
                </c:pt>
                <c:pt idx="24">
                  <c:v>15316.1484375</c:v>
                </c:pt>
                <c:pt idx="25">
                  <c:v>16646.359375</c:v>
                </c:pt>
                <c:pt idx="26">
                  <c:v>16611.916015625</c:v>
                </c:pt>
                <c:pt idx="27">
                  <c:v>18208.404296875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9-4FB4-9F1F-8B353F1D09A6}"/>
            </c:ext>
          </c:extLst>
        </c:ser>
        <c:ser>
          <c:idx val="2"/>
          <c:order val="1"/>
          <c:tx>
            <c:strRef>
              <c:f>Yorktown!$D$2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Yorktown!$A$3:$A$30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Yorktown!$D$3:$D$30</c:f>
              <c:numCache>
                <c:formatCode>#,##0_ ;[Red]\-#,##0\ </c:formatCode>
                <c:ptCount val="28"/>
                <c:pt idx="0">
                  <c:v>14587.83325195312</c:v>
                </c:pt>
                <c:pt idx="1">
                  <c:v>15176.5732421875</c:v>
                </c:pt>
                <c:pt idx="2">
                  <c:v>14604.69384765625</c:v>
                </c:pt>
                <c:pt idx="3">
                  <c:v>13864.31274414062</c:v>
                </c:pt>
                <c:pt idx="4">
                  <c:v>18487.374633789059</c:v>
                </c:pt>
                <c:pt idx="5">
                  <c:v>22491.534423828118</c:v>
                </c:pt>
                <c:pt idx="6">
                  <c:v>19944.77575683593</c:v>
                </c:pt>
                <c:pt idx="7">
                  <c:v>18022.13415527343</c:v>
                </c:pt>
                <c:pt idx="8">
                  <c:v>18049.34216308593</c:v>
                </c:pt>
                <c:pt idx="9">
                  <c:v>17276.98486328125</c:v>
                </c:pt>
                <c:pt idx="10">
                  <c:v>17765.708251953118</c:v>
                </c:pt>
                <c:pt idx="11">
                  <c:v>19690.04187011718</c:v>
                </c:pt>
                <c:pt idx="12">
                  <c:v>21546.408203125</c:v>
                </c:pt>
                <c:pt idx="13">
                  <c:v>21331.53601074218</c:v>
                </c:pt>
                <c:pt idx="14">
                  <c:v>18678.253662109368</c:v>
                </c:pt>
                <c:pt idx="15">
                  <c:v>18571.781860351559</c:v>
                </c:pt>
                <c:pt idx="16">
                  <c:v>17871.057861328118</c:v>
                </c:pt>
                <c:pt idx="17">
                  <c:v>17625.7763671875</c:v>
                </c:pt>
                <c:pt idx="18">
                  <c:v>18670.823974609368</c:v>
                </c:pt>
                <c:pt idx="19">
                  <c:v>18905.5615234375</c:v>
                </c:pt>
                <c:pt idx="20">
                  <c:v>18769.68688964843</c:v>
                </c:pt>
                <c:pt idx="21">
                  <c:v>16116.32446289062</c:v>
                </c:pt>
                <c:pt idx="22">
                  <c:v>16480.360595703118</c:v>
                </c:pt>
                <c:pt idx="23">
                  <c:v>14751.94116210937</c:v>
                </c:pt>
                <c:pt idx="24">
                  <c:v>14741.36450195312</c:v>
                </c:pt>
                <c:pt idx="25">
                  <c:v>16309.87963867187</c:v>
                </c:pt>
                <c:pt idx="26">
                  <c:v>17609.85778808593</c:v>
                </c:pt>
                <c:pt idx="27">
                  <c:v>17648.6015625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9-4FB4-9F1F-8B353F1D09A6}"/>
            </c:ext>
          </c:extLst>
        </c:ser>
        <c:ser>
          <c:idx val="3"/>
          <c:order val="2"/>
          <c:tx>
            <c:strRef>
              <c:f>Yorktown!$E$2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Yorktown!$A$3:$A$30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Yorktown!$E$3:$E$30</c:f>
              <c:numCache>
                <c:formatCode>#,##0_ ;[Red]\-#,##0\ </c:formatCode>
                <c:ptCount val="28"/>
                <c:pt idx="0">
                  <c:v>14390.942741394032</c:v>
                </c:pt>
                <c:pt idx="1">
                  <c:v>15334.456611633288</c:v>
                </c:pt>
                <c:pt idx="2">
                  <c:v>14398.046577453588</c:v>
                </c:pt>
                <c:pt idx="3">
                  <c:v>14889.583572387688</c:v>
                </c:pt>
                <c:pt idx="4">
                  <c:v>19114.354225158691</c:v>
                </c:pt>
                <c:pt idx="5">
                  <c:v>22573.971282958977</c:v>
                </c:pt>
                <c:pt idx="6">
                  <c:v>20802.681678771965</c:v>
                </c:pt>
                <c:pt idx="7">
                  <c:v>17866.428680419907</c:v>
                </c:pt>
                <c:pt idx="8">
                  <c:v>17991.285308837883</c:v>
                </c:pt>
                <c:pt idx="9">
                  <c:v>17555.423866271965</c:v>
                </c:pt>
                <c:pt idx="10">
                  <c:v>17797.527618408185</c:v>
                </c:pt>
                <c:pt idx="11">
                  <c:v>19189.367973327629</c:v>
                </c:pt>
                <c:pt idx="12">
                  <c:v>21697.570075988762</c:v>
                </c:pt>
                <c:pt idx="13">
                  <c:v>21282.652442932118</c:v>
                </c:pt>
                <c:pt idx="14">
                  <c:v>17970.375541687001</c:v>
                </c:pt>
                <c:pt idx="15">
                  <c:v>18535.536071777326</c:v>
                </c:pt>
                <c:pt idx="16">
                  <c:v>16844.308761596665</c:v>
                </c:pt>
                <c:pt idx="17">
                  <c:v>17432.610832214348</c:v>
                </c:pt>
                <c:pt idx="18">
                  <c:v>18824.844009399407</c:v>
                </c:pt>
                <c:pt idx="19">
                  <c:v>19782.906478881821</c:v>
                </c:pt>
                <c:pt idx="20">
                  <c:v>18845.816215515122</c:v>
                </c:pt>
                <c:pt idx="21">
                  <c:v>15814.301971435541</c:v>
                </c:pt>
                <c:pt idx="22">
                  <c:v>16472.526359558091</c:v>
                </c:pt>
                <c:pt idx="23">
                  <c:v>14866.559677124013</c:v>
                </c:pt>
                <c:pt idx="24">
                  <c:v>14770.514350891093</c:v>
                </c:pt>
                <c:pt idx="25">
                  <c:v>16065.441703796372</c:v>
                </c:pt>
                <c:pt idx="26">
                  <c:v>17450.014717102044</c:v>
                </c:pt>
                <c:pt idx="27">
                  <c:v>18189.851272583001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9-4FB4-9F1F-8B353F1D09A6}"/>
            </c:ext>
          </c:extLst>
        </c:ser>
        <c:ser>
          <c:idx val="4"/>
          <c:order val="3"/>
          <c:tx>
            <c:strRef>
              <c:f>Yorktown!$B$2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Yorktown!$A$3:$A$30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Yorktown!$B$3:$B$30</c:f>
              <c:numCache>
                <c:formatCode>#,##0_ ;[Red]\-#,##0\ </c:formatCode>
                <c:ptCount val="28"/>
                <c:pt idx="0">
                  <c:v>14995.189448815943</c:v>
                </c:pt>
                <c:pt idx="1">
                  <c:v>15370.68922789866</c:v>
                </c:pt>
                <c:pt idx="2">
                  <c:v>14942.219774951924</c:v>
                </c:pt>
                <c:pt idx="3">
                  <c:v>15256.845230755918</c:v>
                </c:pt>
                <c:pt idx="4">
                  <c:v>17862.504268309796</c:v>
                </c:pt>
                <c:pt idx="5">
                  <c:v>20541.958557859933</c:v>
                </c:pt>
                <c:pt idx="6">
                  <c:v>19103.210426816484</c:v>
                </c:pt>
                <c:pt idx="7">
                  <c:v>17213.403455888849</c:v>
                </c:pt>
                <c:pt idx="8">
                  <c:v>16527.994287062142</c:v>
                </c:pt>
                <c:pt idx="9">
                  <c:v>16769.574069334773</c:v>
                </c:pt>
                <c:pt idx="10">
                  <c:v>17185.517125706243</c:v>
                </c:pt>
                <c:pt idx="11">
                  <c:v>18478.385794031314</c:v>
                </c:pt>
                <c:pt idx="12">
                  <c:v>20584.915894565984</c:v>
                </c:pt>
                <c:pt idx="13">
                  <c:v>19736.678801130729</c:v>
                </c:pt>
                <c:pt idx="14">
                  <c:v>17527.758867123626</c:v>
                </c:pt>
                <c:pt idx="15">
                  <c:v>17567.853495990679</c:v>
                </c:pt>
                <c:pt idx="16">
                  <c:v>16919.023944890243</c:v>
                </c:pt>
                <c:pt idx="17">
                  <c:v>17082.940122822121</c:v>
                </c:pt>
                <c:pt idx="18">
                  <c:v>18696.351683233046</c:v>
                </c:pt>
                <c:pt idx="19">
                  <c:v>19207.462008996747</c:v>
                </c:pt>
                <c:pt idx="20">
                  <c:v>17766.751760179872</c:v>
                </c:pt>
                <c:pt idx="21">
                  <c:v>15762.291362556625</c:v>
                </c:pt>
                <c:pt idx="22">
                  <c:v>15337.254856048788</c:v>
                </c:pt>
                <c:pt idx="23">
                  <c:v>15083.288237138766</c:v>
                </c:pt>
                <c:pt idx="24">
                  <c:v>15279.132473029253</c:v>
                </c:pt>
                <c:pt idx="25">
                  <c:v>16461.523368184568</c:v>
                </c:pt>
                <c:pt idx="26">
                  <c:v>17650.698724162299</c:v>
                </c:pt>
                <c:pt idx="27">
                  <c:v>17519.706658658335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9-4FB4-9F1F-8B353F1D0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Yorktown!$A$1</c:f>
          <c:strCache>
            <c:ptCount val="1"/>
            <c:pt idx="0">
              <c:v>PrediccionesYorktown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9B-432F-8D08-061121A0D7E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9B-432F-8D08-061121A0D7E1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29B-432F-8D08-061121A0D7E1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29B-432F-8D08-061121A0D7E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29B-432F-8D08-061121A0D7E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29B-432F-8D08-061121A0D7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Yorktown!$B$2:$E$2</c:f>
              <c:strCache>
                <c:ptCount val="4"/>
                <c:pt idx="0">
                  <c:v>ARTICULO</c:v>
                </c:pt>
                <c:pt idx="1">
                  <c:v>TOTAL</c:v>
                </c:pt>
                <c:pt idx="2">
                  <c:v>CATEGORIA</c:v>
                </c:pt>
                <c:pt idx="3">
                  <c:v>DPTO</c:v>
                </c:pt>
              </c:strCache>
            </c:strRef>
          </c:cat>
          <c:val>
            <c:numRef>
              <c:f>Yorktown!$B$31:$E$31</c:f>
              <c:numCache>
                <c:formatCode>#,##0_ ;[Red]\-#,##0\ </c:formatCode>
                <c:ptCount val="4"/>
                <c:pt idx="0">
                  <c:v>482431.12392614369</c:v>
                </c:pt>
                <c:pt idx="1">
                  <c:v>484482.619140625</c:v>
                </c:pt>
                <c:pt idx="2">
                  <c:v>495590.52526855463</c:v>
                </c:pt>
                <c:pt idx="3">
                  <c:v>496749.90061950672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9B-432F-8D08-061121A0D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Total_Tiendas!$A$1</c:f>
          <c:strCache>
            <c:ptCount val="1"/>
            <c:pt idx="0">
              <c:v>Predicciones Total Tiendas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Total_Tiendas!$D$2</c:f>
              <c:strCache>
                <c:ptCount val="1"/>
                <c:pt idx="0">
                  <c:v>TIENDA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Total_Tiendas!$A$3:$A$30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Total_Tiendas!$D$3:$D$30</c:f>
              <c:numCache>
                <c:formatCode>#,##0_ ;[Red]\-#,##0\ </c:formatCode>
                <c:ptCount val="28"/>
                <c:pt idx="0">
                  <c:v>144494.18017199473</c:v>
                </c:pt>
                <c:pt idx="1">
                  <c:v>137443.41289243818</c:v>
                </c:pt>
                <c:pt idx="2">
                  <c:v>134826.55072871441</c:v>
                </c:pt>
                <c:pt idx="3">
                  <c:v>137272.31019765191</c:v>
                </c:pt>
                <c:pt idx="4">
                  <c:v>163242.06216621742</c:v>
                </c:pt>
                <c:pt idx="5">
                  <c:v>199866.69114612672</c:v>
                </c:pt>
                <c:pt idx="6">
                  <c:v>202276.49979552149</c:v>
                </c:pt>
                <c:pt idx="7">
                  <c:v>158024.90055743622</c:v>
                </c:pt>
                <c:pt idx="8">
                  <c:v>147592.7674659008</c:v>
                </c:pt>
                <c:pt idx="9">
                  <c:v>143853.54975805868</c:v>
                </c:pt>
                <c:pt idx="10">
                  <c:v>146869.69787011982</c:v>
                </c:pt>
                <c:pt idx="11">
                  <c:v>162091.69873301141</c:v>
                </c:pt>
                <c:pt idx="12">
                  <c:v>194940.0252047595</c:v>
                </c:pt>
                <c:pt idx="13">
                  <c:v>203739.607657435</c:v>
                </c:pt>
                <c:pt idx="14">
                  <c:v>159517.96432237831</c:v>
                </c:pt>
                <c:pt idx="15">
                  <c:v>145368.61837807269</c:v>
                </c:pt>
                <c:pt idx="16">
                  <c:v>143172.75727307459</c:v>
                </c:pt>
                <c:pt idx="17">
                  <c:v>144163.48097974641</c:v>
                </c:pt>
                <c:pt idx="18">
                  <c:v>158299.07609756041</c:v>
                </c:pt>
                <c:pt idx="19">
                  <c:v>188758.477281197</c:v>
                </c:pt>
                <c:pt idx="20">
                  <c:v>195513.4922095818</c:v>
                </c:pt>
                <c:pt idx="21">
                  <c:v>152069.93878882879</c:v>
                </c:pt>
                <c:pt idx="22">
                  <c:v>142611.88224671688</c:v>
                </c:pt>
                <c:pt idx="23">
                  <c:v>138316.87501382688</c:v>
                </c:pt>
                <c:pt idx="24">
                  <c:v>138956.17289951252</c:v>
                </c:pt>
                <c:pt idx="25">
                  <c:v>153119.03333142711</c:v>
                </c:pt>
                <c:pt idx="26">
                  <c:v>185870.22745499629</c:v>
                </c:pt>
                <c:pt idx="27">
                  <c:v>197934.4684332438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7-43F6-AE92-A9308DE4BB2E}"/>
            </c:ext>
          </c:extLst>
        </c:ser>
        <c:ser>
          <c:idx val="2"/>
          <c:order val="1"/>
          <c:tx>
            <c:strRef>
              <c:f>Total_Tiendas!$E$2</c:f>
              <c:strCache>
                <c:ptCount val="1"/>
                <c:pt idx="0">
                  <c:v>CATEGORIA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Total_Tiendas!$A$3:$A$30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Total_Tiendas!$E$3:$E$30</c:f>
              <c:numCache>
                <c:formatCode>#,##0_ ;[Red]\-#,##0\ </c:formatCode>
                <c:ptCount val="28"/>
                <c:pt idx="0">
                  <c:v>144518.62705621234</c:v>
                </c:pt>
                <c:pt idx="1">
                  <c:v>134228.36617479855</c:v>
                </c:pt>
                <c:pt idx="2">
                  <c:v>132319.46732483964</c:v>
                </c:pt>
                <c:pt idx="3">
                  <c:v>136186.79237526364</c:v>
                </c:pt>
                <c:pt idx="4">
                  <c:v>162195.15063870241</c:v>
                </c:pt>
                <c:pt idx="5">
                  <c:v>198965.74080988072</c:v>
                </c:pt>
                <c:pt idx="6">
                  <c:v>200818.16867364725</c:v>
                </c:pt>
                <c:pt idx="7">
                  <c:v>157843.06161506363</c:v>
                </c:pt>
                <c:pt idx="8">
                  <c:v>147622.85949771508</c:v>
                </c:pt>
                <c:pt idx="9">
                  <c:v>144063.99449156551</c:v>
                </c:pt>
                <c:pt idx="10">
                  <c:v>146190.67103376554</c:v>
                </c:pt>
                <c:pt idx="11">
                  <c:v>162535.83760637231</c:v>
                </c:pt>
                <c:pt idx="12">
                  <c:v>196121.38573624176</c:v>
                </c:pt>
                <c:pt idx="13">
                  <c:v>204346.81301773933</c:v>
                </c:pt>
                <c:pt idx="14">
                  <c:v>159204.20763248045</c:v>
                </c:pt>
                <c:pt idx="15">
                  <c:v>145740.1378576718</c:v>
                </c:pt>
                <c:pt idx="16">
                  <c:v>143030.22458963335</c:v>
                </c:pt>
                <c:pt idx="17">
                  <c:v>144247.438327223</c:v>
                </c:pt>
                <c:pt idx="18">
                  <c:v>157727.89841497852</c:v>
                </c:pt>
                <c:pt idx="19">
                  <c:v>188754.54983383676</c:v>
                </c:pt>
                <c:pt idx="20">
                  <c:v>197503.3437654161</c:v>
                </c:pt>
                <c:pt idx="21">
                  <c:v>151870.33493749739</c:v>
                </c:pt>
                <c:pt idx="22">
                  <c:v>142771.46706355031</c:v>
                </c:pt>
                <c:pt idx="23">
                  <c:v>137527.60960147664</c:v>
                </c:pt>
                <c:pt idx="24">
                  <c:v>137721.82649053069</c:v>
                </c:pt>
                <c:pt idx="25">
                  <c:v>152562.36290087554</c:v>
                </c:pt>
                <c:pt idx="26">
                  <c:v>186106.66876012756</c:v>
                </c:pt>
                <c:pt idx="27">
                  <c:v>196211.34657538307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7-43F6-AE92-A9308DE4BB2E}"/>
            </c:ext>
          </c:extLst>
        </c:ser>
        <c:ser>
          <c:idx val="3"/>
          <c:order val="2"/>
          <c:tx>
            <c:strRef>
              <c:f>Total_Tiendas!$F$2</c:f>
              <c:strCache>
                <c:ptCount val="1"/>
                <c:pt idx="0">
                  <c:v>DPTO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Total_Tiendas!$A$3:$A$30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Total_Tiendas!$F$3:$F$30</c:f>
              <c:numCache>
                <c:formatCode>#,##0_ ;[Red]\-#,##0\ </c:formatCode>
                <c:ptCount val="28"/>
                <c:pt idx="0">
                  <c:v>144358.13576483677</c:v>
                </c:pt>
                <c:pt idx="1">
                  <c:v>135628.01688642954</c:v>
                </c:pt>
                <c:pt idx="2">
                  <c:v>133466.32566843706</c:v>
                </c:pt>
                <c:pt idx="3">
                  <c:v>136510.32070381189</c:v>
                </c:pt>
                <c:pt idx="4">
                  <c:v>162528.73749676635</c:v>
                </c:pt>
                <c:pt idx="5">
                  <c:v>199587.67269036471</c:v>
                </c:pt>
                <c:pt idx="6">
                  <c:v>203518.63498166733</c:v>
                </c:pt>
                <c:pt idx="7">
                  <c:v>158007.18883050326</c:v>
                </c:pt>
                <c:pt idx="8">
                  <c:v>147902.87704267772</c:v>
                </c:pt>
                <c:pt idx="9">
                  <c:v>144285.6363660736</c:v>
                </c:pt>
                <c:pt idx="10">
                  <c:v>145514.46109726161</c:v>
                </c:pt>
                <c:pt idx="11">
                  <c:v>161513.93460146253</c:v>
                </c:pt>
                <c:pt idx="12">
                  <c:v>197222.6574441595</c:v>
                </c:pt>
                <c:pt idx="13">
                  <c:v>205744.74886289643</c:v>
                </c:pt>
                <c:pt idx="14">
                  <c:v>158483.40161294452</c:v>
                </c:pt>
                <c:pt idx="15">
                  <c:v>146663.99656577469</c:v>
                </c:pt>
                <c:pt idx="16">
                  <c:v>142098.33480801369</c:v>
                </c:pt>
                <c:pt idx="17">
                  <c:v>143201.32551405378</c:v>
                </c:pt>
                <c:pt idx="18">
                  <c:v>158450.29196110781</c:v>
                </c:pt>
                <c:pt idx="19">
                  <c:v>189750.30544637999</c:v>
                </c:pt>
                <c:pt idx="20">
                  <c:v>197790.71837269125</c:v>
                </c:pt>
                <c:pt idx="21">
                  <c:v>152023.09367830714</c:v>
                </c:pt>
                <c:pt idx="22">
                  <c:v>143010.13038974913</c:v>
                </c:pt>
                <c:pt idx="23">
                  <c:v>138349.68796051331</c:v>
                </c:pt>
                <c:pt idx="24">
                  <c:v>137994.62884255848</c:v>
                </c:pt>
                <c:pt idx="25">
                  <c:v>151808.08134770003</c:v>
                </c:pt>
                <c:pt idx="26">
                  <c:v>186029.02234022247</c:v>
                </c:pt>
                <c:pt idx="27">
                  <c:v>197710.03740429709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7-43F6-AE92-A9308DE4BB2E}"/>
            </c:ext>
          </c:extLst>
        </c:ser>
        <c:ser>
          <c:idx val="4"/>
          <c:order val="3"/>
          <c:tx>
            <c:strRef>
              <c:f>Total_Tiendas!$B$2</c:f>
              <c:strCache>
                <c:ptCount val="1"/>
                <c:pt idx="0">
                  <c:v>ARTICULO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Total_Tiendas!$A$3:$A$30</c:f>
              <c:numCache>
                <c:formatCode>m/d/yyyy</c:formatCode>
                <c:ptCount val="28"/>
                <c:pt idx="0">
                  <c:v>42485</c:v>
                </c:pt>
                <c:pt idx="1">
                  <c:v>42486</c:v>
                </c:pt>
                <c:pt idx="2">
                  <c:v>42487</c:v>
                </c:pt>
                <c:pt idx="3">
                  <c:v>42488</c:v>
                </c:pt>
                <c:pt idx="4">
                  <c:v>42489</c:v>
                </c:pt>
                <c:pt idx="5">
                  <c:v>42490</c:v>
                </c:pt>
                <c:pt idx="6">
                  <c:v>42491</c:v>
                </c:pt>
                <c:pt idx="7">
                  <c:v>42492</c:v>
                </c:pt>
                <c:pt idx="8">
                  <c:v>42493</c:v>
                </c:pt>
                <c:pt idx="9">
                  <c:v>42494</c:v>
                </c:pt>
                <c:pt idx="10">
                  <c:v>42495</c:v>
                </c:pt>
                <c:pt idx="11">
                  <c:v>42496</c:v>
                </c:pt>
                <c:pt idx="12">
                  <c:v>42497</c:v>
                </c:pt>
                <c:pt idx="13">
                  <c:v>42498</c:v>
                </c:pt>
                <c:pt idx="14">
                  <c:v>42499</c:v>
                </c:pt>
                <c:pt idx="15">
                  <c:v>42500</c:v>
                </c:pt>
                <c:pt idx="16">
                  <c:v>42501</c:v>
                </c:pt>
                <c:pt idx="17">
                  <c:v>42502</c:v>
                </c:pt>
                <c:pt idx="18">
                  <c:v>42503</c:v>
                </c:pt>
                <c:pt idx="19">
                  <c:v>42504</c:v>
                </c:pt>
                <c:pt idx="20">
                  <c:v>42505</c:v>
                </c:pt>
                <c:pt idx="21">
                  <c:v>42506</c:v>
                </c:pt>
                <c:pt idx="22">
                  <c:v>42507</c:v>
                </c:pt>
                <c:pt idx="23">
                  <c:v>42508</c:v>
                </c:pt>
                <c:pt idx="24">
                  <c:v>42509</c:v>
                </c:pt>
                <c:pt idx="25">
                  <c:v>42510</c:v>
                </c:pt>
                <c:pt idx="26">
                  <c:v>42511</c:v>
                </c:pt>
                <c:pt idx="27">
                  <c:v>42512</c:v>
                </c:pt>
              </c:numCache>
            </c:numRef>
          </c:cat>
          <c:val>
            <c:numRef>
              <c:f>Total_Tiendas!$B$3:$B$30</c:f>
              <c:numCache>
                <c:formatCode>#,##0_ ;[Red]\-#,##0\ </c:formatCode>
                <c:ptCount val="28"/>
                <c:pt idx="0">
                  <c:v>148024.53844067536</c:v>
                </c:pt>
                <c:pt idx="1">
                  <c:v>138087.41735937644</c:v>
                </c:pt>
                <c:pt idx="2">
                  <c:v>135993.76764257945</c:v>
                </c:pt>
                <c:pt idx="3">
                  <c:v>138161.80278898863</c:v>
                </c:pt>
                <c:pt idx="4">
                  <c:v>158409.25436395191</c:v>
                </c:pt>
                <c:pt idx="5">
                  <c:v>190170.8994462667</c:v>
                </c:pt>
                <c:pt idx="6">
                  <c:v>195448.29503876649</c:v>
                </c:pt>
                <c:pt idx="7">
                  <c:v>155568.81992953198</c:v>
                </c:pt>
                <c:pt idx="8">
                  <c:v>143818.17964020412</c:v>
                </c:pt>
                <c:pt idx="9">
                  <c:v>141780.20620185754</c:v>
                </c:pt>
                <c:pt idx="10">
                  <c:v>143417.79463860762</c:v>
                </c:pt>
                <c:pt idx="11">
                  <c:v>157947.19235325258</c:v>
                </c:pt>
                <c:pt idx="12">
                  <c:v>189583.73581775799</c:v>
                </c:pt>
                <c:pt idx="13">
                  <c:v>198912.42704247875</c:v>
                </c:pt>
                <c:pt idx="14">
                  <c:v>156960.03032450759</c:v>
                </c:pt>
                <c:pt idx="15">
                  <c:v>144727.46275361045</c:v>
                </c:pt>
                <c:pt idx="16">
                  <c:v>140952.41391507938</c:v>
                </c:pt>
                <c:pt idx="17">
                  <c:v>142283.87350094962</c:v>
                </c:pt>
                <c:pt idx="18">
                  <c:v>156226.00074479458</c:v>
                </c:pt>
                <c:pt idx="19">
                  <c:v>185656.48083137246</c:v>
                </c:pt>
                <c:pt idx="20">
                  <c:v>192532.07252750322</c:v>
                </c:pt>
                <c:pt idx="21">
                  <c:v>152316.40720278051</c:v>
                </c:pt>
                <c:pt idx="22">
                  <c:v>141108.86496249028</c:v>
                </c:pt>
                <c:pt idx="23">
                  <c:v>138083.15249913206</c:v>
                </c:pt>
                <c:pt idx="24">
                  <c:v>139185.01640701326</c:v>
                </c:pt>
                <c:pt idx="25">
                  <c:v>153343.02634716418</c:v>
                </c:pt>
                <c:pt idx="26">
                  <c:v>183673.15854524644</c:v>
                </c:pt>
                <c:pt idx="27">
                  <c:v>193098.0943748412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B7-43F6-AE92-A9308DE4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84432"/>
        <c:axId val="1123686352"/>
      </c:lineChart>
      <c:dateAx>
        <c:axId val="112368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6352"/>
        <c:crosses val="autoZero"/>
        <c:auto val="1"/>
        <c:lblOffset val="100"/>
        <c:baseTimeUnit val="days"/>
      </c:dateAx>
      <c:valAx>
        <c:axId val="11236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Total_Tiendas!$A$1</c:f>
          <c:strCache>
            <c:ptCount val="1"/>
            <c:pt idx="0">
              <c:v>Predicciones Total Tiendas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96-4995-9F21-357348E41DD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96-4995-9F21-357348E41DD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96-4995-9F21-357348E41DD7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D96-4995-9F21-357348E41DD7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96-4995-9F21-357348E41DD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D96-4995-9F21-357348E41DD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D96-4995-9F21-357348E41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Total_Tiendas!$B$2:$F$2</c:f>
              <c:strCache>
                <c:ptCount val="5"/>
                <c:pt idx="0">
                  <c:v>ARTICULO</c:v>
                </c:pt>
                <c:pt idx="1">
                  <c:v>TOTAL</c:v>
                </c:pt>
                <c:pt idx="2">
                  <c:v>TIENDA</c:v>
                </c:pt>
                <c:pt idx="3">
                  <c:v>CATEGORIA</c:v>
                </c:pt>
                <c:pt idx="4">
                  <c:v>DPTO</c:v>
                </c:pt>
              </c:strCache>
            </c:strRef>
          </c:cat>
          <c:val>
            <c:numRef>
              <c:f>Total_Tiendas!$B$31:$F$31</c:f>
              <c:numCache>
                <c:formatCode>#,##0_ ;[Red]\-#,##0\ </c:formatCode>
                <c:ptCount val="5"/>
                <c:pt idx="0">
                  <c:v>4455470.3856407804</c:v>
                </c:pt>
                <c:pt idx="1">
                  <c:v>4463630.32</c:v>
                </c:pt>
                <c:pt idx="2">
                  <c:v>4520206.4190555504</c:v>
                </c:pt>
                <c:pt idx="3">
                  <c:v>4508936.3528024899</c:v>
                </c:pt>
                <c:pt idx="4">
                  <c:v>4519152.4046816621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96-4995-9F21-357348E4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5"/>
        <c:axId val="1126509072"/>
        <c:axId val="1126511472"/>
      </c:barChart>
      <c:catAx>
        <c:axId val="11265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11472"/>
        <c:crosses val="autoZero"/>
        <c:auto val="1"/>
        <c:lblAlgn val="ctr"/>
        <c:lblOffset val="100"/>
        <c:noMultiLvlLbl val="0"/>
      </c:catAx>
      <c:valAx>
        <c:axId val="11265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65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80962</xdr:colOff>
      <xdr:row>1</xdr:row>
      <xdr:rowOff>23812</xdr:rowOff>
    </xdr:from>
    <xdr:to>
      <xdr:col>14</xdr:col>
      <xdr:colOff>142875</xdr:colOff>
      <xdr:row>12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13BAC64-4506-4A2A-97EA-2EFE7863E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B232F0-B584-4F67-8F40-876BC51F9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DCB5663-000E-4783-89C7-31994E988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64DF84-97CA-49C6-BC16-FDE7D78E2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FF1D645-D489-4B85-98F6-8CA2887F2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6A980-360B-4C6C-B8A1-FCF7570CA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102F94-EB7A-4C86-8952-B359984D9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858EBF-D8D3-4495-B804-716827A58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CA9743-36C7-4620-88F9-B736907097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4890F0-89B6-48E4-9D88-B63F59AD9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EFEE14-1275-4E84-825F-9D2B4794D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F8886C-EB81-4758-B3FD-6BBCBDAE7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EE0706-FBC7-4AF1-96F3-E88ED66DC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05E246-3118-4AA1-BB25-02766E1DF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5D2F1C-45C2-448E-9B5C-12D858DBA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3A5C8-6763-4FF8-A58E-C15A5607F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025713B-D640-4066-9A26-1BEA62887F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73A966-C25A-4224-9195-883EF43B9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3E5852-F58D-481D-951A-11FD3D3EA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257176</xdr:rowOff>
    </xdr:from>
    <xdr:to>
      <xdr:col>18</xdr:col>
      <xdr:colOff>495300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787368-7B01-4458-9AF3-5D94B6171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</xdr:colOff>
      <xdr:row>1</xdr:row>
      <xdr:rowOff>23812</xdr:rowOff>
    </xdr:from>
    <xdr:to>
      <xdr:col>11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7AFCF0-C71E-4FED-AF7D-6EEDE8445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0</xdr:row>
      <xdr:rowOff>257176</xdr:rowOff>
    </xdr:from>
    <xdr:to>
      <xdr:col>20</xdr:col>
      <xdr:colOff>495300</xdr:colOff>
      <xdr:row>32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72F0B1-3DFA-433E-B899-9F259FCAD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80962</xdr:colOff>
      <xdr:row>1</xdr:row>
      <xdr:rowOff>23812</xdr:rowOff>
    </xdr:from>
    <xdr:to>
      <xdr:col>13</xdr:col>
      <xdr:colOff>142875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CDAB9A-C931-40CF-AF39-84E136791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9AD8-D7FA-4CA9-B58F-2933EEA04805}">
  <dimension ref="A1:N14"/>
  <sheetViews>
    <sheetView workbookViewId="0">
      <selection activeCell="D17" sqref="D17"/>
    </sheetView>
  </sheetViews>
  <sheetFormatPr baseColWidth="10" defaultRowHeight="15" x14ac:dyDescent="0.25"/>
  <cols>
    <col min="1" max="1" width="17.28515625" bestFit="1" customWidth="1"/>
    <col min="2" max="2" width="12.5703125" customWidth="1"/>
    <col min="3" max="3" width="9.5703125" bestFit="1" customWidth="1"/>
    <col min="4" max="4" width="11.5703125" bestFit="1" customWidth="1"/>
    <col min="5" max="5" width="9.5703125" bestFit="1" customWidth="1"/>
    <col min="6" max="10" width="11.42578125" customWidth="1"/>
  </cols>
  <sheetData>
    <row r="1" spans="1:14" ht="21" x14ac:dyDescent="0.35">
      <c r="A1" s="21" t="s">
        <v>60</v>
      </c>
      <c r="B1" s="21"/>
      <c r="C1" s="21"/>
      <c r="D1" s="21"/>
      <c r="E1" s="21"/>
    </row>
    <row r="2" spans="1:14" x14ac:dyDescent="0.25">
      <c r="A2" s="15" t="s">
        <v>39</v>
      </c>
      <c r="B2" s="15" t="s">
        <v>38</v>
      </c>
      <c r="C2" s="15" t="s">
        <v>35</v>
      </c>
      <c r="D2" s="15" t="s">
        <v>37</v>
      </c>
      <c r="E2" s="15" t="s">
        <v>43</v>
      </c>
    </row>
    <row r="3" spans="1:14" x14ac:dyDescent="0.25">
      <c r="A3" s="16" t="s">
        <v>0</v>
      </c>
      <c r="B3" s="34" cm="1">
        <f t="array" aca="1" ref="B3" ca="1">INDIRECT($A3&amp;"!B31")</f>
        <v>451211.95699566574</v>
      </c>
      <c r="C3" s="23" cm="1">
        <f t="array" aca="1" ref="C3" ca="1">INDIRECT($A3&amp;"!C32")</f>
        <v>4.797876709274642E-3</v>
      </c>
      <c r="D3" s="23" cm="1">
        <f t="array" aca="1" ref="D3" ca="1">INDIRECT($A3&amp;"!D32")</f>
        <v>8.6386020586441438E-3</v>
      </c>
      <c r="E3" s="23" cm="1">
        <f t="array" aca="1" ref="E3" ca="1">INDIRECT($A3&amp;"!E32")</f>
        <v>1.3220384594190122E-2</v>
      </c>
      <c r="G3" s="22">
        <f ca="1">MIN(C3:E3)</f>
        <v>4.797876709274642E-3</v>
      </c>
    </row>
    <row r="4" spans="1:14" x14ac:dyDescent="0.25">
      <c r="A4" s="16" t="s">
        <v>1</v>
      </c>
      <c r="B4" s="34" cm="1">
        <f t="array" aca="1" ref="B4" ca="1">INDIRECT($A4&amp;"!B31")</f>
        <v>306904.38810702862</v>
      </c>
      <c r="C4" s="23" cm="1">
        <f t="array" aca="1" ref="C4" ca="1">INDIRECT($A4&amp;"!C32")</f>
        <v>3.4094357713912592E-3</v>
      </c>
      <c r="D4" s="23" cm="1">
        <f t="array" aca="1" ref="D4" ca="1">INDIRECT($A4&amp;"!D32")</f>
        <v>8.99999989107967E-3</v>
      </c>
      <c r="E4" s="23" cm="1">
        <f t="array" aca="1" ref="E4" ca="1">INDIRECT($A4&amp;"!E32")</f>
        <v>1.0297838357489066E-2</v>
      </c>
      <c r="G4" s="22">
        <f t="shared" ref="G4:G13" ca="1" si="0">MIN(C4:E4)</f>
        <v>3.4094357713912592E-3</v>
      </c>
    </row>
    <row r="5" spans="1:14" x14ac:dyDescent="0.25">
      <c r="A5" s="16" t="s">
        <v>2</v>
      </c>
      <c r="B5" s="34" cm="1">
        <f t="array" aca="1" ref="B5" ca="1">INDIRECT($A5&amp;"!B31")</f>
        <v>502673.24061424407</v>
      </c>
      <c r="C5" s="23" cm="1">
        <f t="array" aca="1" ref="C5" ca="1">INDIRECT($A5&amp;"!C32")</f>
        <v>9.0895010247632978E-4</v>
      </c>
      <c r="D5" s="23" cm="1">
        <f t="array" aca="1" ref="D5" ca="1">INDIRECT($A5&amp;"!D32")</f>
        <v>3.8955254024474512E-3</v>
      </c>
      <c r="E5" s="23" cm="1">
        <f t="array" aca="1" ref="E5" ca="1">INDIRECT($A5&amp;"!E32")</f>
        <v>7.1054935711363492E-3</v>
      </c>
      <c r="G5" s="22">
        <f t="shared" ca="1" si="0"/>
        <v>9.0895010247632978E-4</v>
      </c>
    </row>
    <row r="6" spans="1:14" x14ac:dyDescent="0.25">
      <c r="A6" s="16" t="s">
        <v>3</v>
      </c>
      <c r="B6" s="34" cm="1">
        <f t="array" aca="1" ref="B6" ca="1">INDIRECT($A6&amp;"!B31")</f>
        <v>441460.49230221065</v>
      </c>
      <c r="C6" s="23" cm="1">
        <f t="array" aca="1" ref="C6" ca="1">INDIRECT($A6&amp;"!C32")</f>
        <v>0.10499521463717115</v>
      </c>
      <c r="D6" s="23" cm="1">
        <f t="array" aca="1" ref="D6" ca="1">INDIRECT($A6&amp;"!D32")</f>
        <v>8.6984993645645131E-2</v>
      </c>
      <c r="E6" s="23" cm="1">
        <f t="array" aca="1" ref="E6" ca="1">INDIRECT($A6&amp;"!E32")</f>
        <v>9.5825577294197425E-2</v>
      </c>
      <c r="G6" s="22">
        <f t="shared" ca="1" si="0"/>
        <v>8.6984993645645131E-2</v>
      </c>
    </row>
    <row r="7" spans="1:14" x14ac:dyDescent="0.25">
      <c r="A7" s="16" t="s">
        <v>4</v>
      </c>
      <c r="B7" s="34" cm="1">
        <f t="array" aca="1" ref="B7" ca="1">INDIRECT($A7&amp;"!B31")</f>
        <v>406654.66057568445</v>
      </c>
      <c r="C7" s="23" cm="1">
        <f t="array" aca="1" ref="C7" ca="1">INDIRECT($A7&amp;"!C32")</f>
        <v>4.9088740410004779E-3</v>
      </c>
      <c r="D7" s="23" cm="1">
        <f t="array" aca="1" ref="D7" ca="1">INDIRECT($A7&amp;"!D32")</f>
        <v>1.1801805358793714E-2</v>
      </c>
      <c r="E7" s="23" cm="1">
        <f t="array" aca="1" ref="E7" ca="1">INDIRECT($A7&amp;"!E32")</f>
        <v>1.1025742330738153E-3</v>
      </c>
      <c r="G7" s="22">
        <f t="shared" ca="1" si="0"/>
        <v>1.1025742330738153E-3</v>
      </c>
    </row>
    <row r="8" spans="1:14" x14ac:dyDescent="0.25">
      <c r="A8" s="16" t="s">
        <v>5</v>
      </c>
      <c r="B8" s="34" cm="1">
        <f t="array" aca="1" ref="B8" ca="1">INDIRECT($A8&amp;"!B31")</f>
        <v>356952.77013354108</v>
      </c>
      <c r="C8" s="23" cm="1">
        <f t="array" aca="1" ref="C8" ca="1">INDIRECT($A8&amp;"!C32")</f>
        <v>4.3527438171361482E-2</v>
      </c>
      <c r="D8" s="23" cm="1">
        <f t="array" aca="1" ref="D8" ca="1">INDIRECT($A8&amp;"!D32")</f>
        <v>3.2474766590173523E-2</v>
      </c>
      <c r="E8" s="23" cm="1">
        <f t="array" aca="1" ref="E8" ca="1">INDIRECT($A8&amp;"!E32")</f>
        <v>2.3157885025111971E-2</v>
      </c>
      <c r="G8" s="22">
        <f t="shared" ca="1" si="0"/>
        <v>2.3157885025111971E-2</v>
      </c>
    </row>
    <row r="9" spans="1:14" x14ac:dyDescent="0.25">
      <c r="A9" s="16" t="s">
        <v>6</v>
      </c>
      <c r="B9" s="34" cm="1">
        <f t="array" aca="1" ref="B9" ca="1">INDIRECT($A9&amp;"!B31")</f>
        <v>443480.18813753052</v>
      </c>
      <c r="C9" s="23" cm="1">
        <f t="array" aca="1" ref="C9" ca="1">INDIRECT($A9&amp;"!C32")</f>
        <v>1.8366836842975659E-3</v>
      </c>
      <c r="D9" s="23" cm="1">
        <f t="array" aca="1" ref="D9" ca="1">INDIRECT($A9&amp;"!D32")</f>
        <v>2.1054379902060747E-2</v>
      </c>
      <c r="E9" s="23" cm="1">
        <f t="array" aca="1" ref="E9" ca="1">INDIRECT($A9&amp;"!E32")</f>
        <v>2.1281384805259113E-2</v>
      </c>
      <c r="G9" s="22">
        <f t="shared" ca="1" si="0"/>
        <v>1.8366836842975659E-3</v>
      </c>
    </row>
    <row r="10" spans="1:14" x14ac:dyDescent="0.25">
      <c r="A10" s="16" t="s">
        <v>7</v>
      </c>
      <c r="B10" s="34" cm="1">
        <f t="array" aca="1" ref="B10" ca="1">INDIRECT($A10&amp;"!B31")</f>
        <v>349834.37951759616</v>
      </c>
      <c r="C10" s="23" cm="1">
        <f t="array" aca="1" ref="C10" ca="1">INDIRECT($A10&amp;"!C32")</f>
        <v>1.9935690219921771E-2</v>
      </c>
      <c r="D10" s="23" cm="1">
        <f t="array" aca="1" ref="D10" ca="1">INDIRECT($A10&amp;"!D32")</f>
        <v>1.0566203901461242E-2</v>
      </c>
      <c r="E10" s="23" cm="1">
        <f t="array" aca="1" ref="E10" ca="1">INDIRECT($A10&amp;"!E32")</f>
        <v>1.3075406712483178E-2</v>
      </c>
      <c r="G10" s="22">
        <f t="shared" ca="1" si="0"/>
        <v>1.0566203901461242E-2</v>
      </c>
    </row>
    <row r="11" spans="1:14" x14ac:dyDescent="0.25">
      <c r="A11" s="16" t="s">
        <v>8</v>
      </c>
      <c r="B11" s="34" cm="1">
        <f t="array" aca="1" ref="B11" ca="1">INDIRECT($A11&amp;"!B31")</f>
        <v>713867.18533113576</v>
      </c>
      <c r="C11" s="23" cm="1">
        <f t="array" aca="1" ref="C11" ca="1">INDIRECT($A11&amp;"!C32")</f>
        <v>6.0723663373040155E-3</v>
      </c>
      <c r="D11" s="23" cm="1">
        <f t="array" aca="1" ref="D11" ca="1">INDIRECT($A11&amp;"!D32")</f>
        <v>9.5630341033379736E-5</v>
      </c>
      <c r="E11" s="23" cm="1">
        <f t="array" aca="1" ref="E11" ca="1">INDIRECT($A11&amp;"!E32")</f>
        <v>3.420868472659825E-3</v>
      </c>
      <c r="G11" s="22">
        <f t="shared" ca="1" si="0"/>
        <v>9.5630341033379736E-5</v>
      </c>
    </row>
    <row r="12" spans="1:14" ht="15.75" thickBot="1" x14ac:dyDescent="0.3">
      <c r="A12" s="16" t="s">
        <v>9</v>
      </c>
      <c r="B12" s="34" cm="1">
        <f t="array" aca="1" ref="B12" ca="1">INDIRECT($A12&amp;"!B31")</f>
        <v>482431.12392614369</v>
      </c>
      <c r="C12" s="23" cm="1">
        <f t="array" aca="1" ref="C12" ca="1">INDIRECT($A12&amp;"!C32")</f>
        <v>4.2524105778784325E-3</v>
      </c>
      <c r="D12" s="23" cm="1">
        <f t="array" aca="1" ref="D12" ca="1">INDIRECT($A12&amp;"!D32")</f>
        <v>2.7277264442054409E-2</v>
      </c>
      <c r="E12" s="23" cm="1">
        <f t="array" aca="1" ref="E12" ca="1">INDIRECT($A12&amp;"!E32")</f>
        <v>2.9680457962233637E-2</v>
      </c>
      <c r="G12" s="22">
        <f t="shared" ca="1" si="0"/>
        <v>4.2524105778784325E-3</v>
      </c>
    </row>
    <row r="13" spans="1:14" ht="15.75" thickBot="1" x14ac:dyDescent="0.3">
      <c r="A13" s="31" t="s">
        <v>59</v>
      </c>
      <c r="B13" s="35" cm="1">
        <f t="array" aca="1" ref="B13" ca="1">INDIRECT($A13&amp;"!B31")</f>
        <v>4455470.3856407804</v>
      </c>
      <c r="C13" s="32" cm="1">
        <f t="array" aca="1" ref="C13" ca="1">INDIRECT($A13&amp;"!C32")</f>
        <v>1.8314417228577997E-3</v>
      </c>
      <c r="D13" s="32" cm="1">
        <f t="array" aca="1" ref="D13" ca="1">INDIRECT($A13&amp;"!D32")</f>
        <v>1.4529562046558113E-2</v>
      </c>
      <c r="E13" s="33" cm="1">
        <f t="array" aca="1" ref="E13" ca="1">INDIRECT($A13&amp;"!E32")</f>
        <v>1.2000072390565341E-2</v>
      </c>
      <c r="G13" s="22">
        <f t="shared" ca="1" si="0"/>
        <v>1.8314417228577997E-3</v>
      </c>
      <c r="L13" s="26" t="s">
        <v>46</v>
      </c>
      <c r="M13" s="28" t="s">
        <v>57</v>
      </c>
      <c r="N13" s="27" t="s">
        <v>57</v>
      </c>
    </row>
    <row r="14" spans="1:14" x14ac:dyDescent="0.25">
      <c r="K14" s="30">
        <f>A14</f>
        <v>0</v>
      </c>
      <c r="L14" s="23">
        <f>C17</f>
        <v>0</v>
      </c>
      <c r="M14" s="23">
        <f>D17</f>
        <v>0</v>
      </c>
      <c r="N14" s="23">
        <f>E17</f>
        <v>0</v>
      </c>
    </row>
  </sheetData>
  <mergeCells count="1">
    <mergeCell ref="A1:E1"/>
  </mergeCells>
  <conditionalFormatting sqref="L14:N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E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E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E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E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E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E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E09-7D47-41A3-BE3E-7956F4EBEB2B}">
  <dimension ref="A1:K32"/>
  <sheetViews>
    <sheetView showGridLines="0" workbookViewId="0">
      <selection activeCell="A31" sqref="A31:B32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" customWidth="1"/>
  </cols>
  <sheetData>
    <row r="1" spans="1:5" ht="21" x14ac:dyDescent="0.35">
      <c r="A1" s="25" t="s">
        <v>47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ARTICULO!B3</f>
        <v>15680.295907629768</v>
      </c>
      <c r="C3" s="18">
        <f>TIENDA!B3</f>
        <v>14293.5654296875</v>
      </c>
      <c r="D3" s="18">
        <f>CATEGORIA!B3</f>
        <v>14452.01928710937</v>
      </c>
      <c r="E3" s="18">
        <f>DEPARTAMENTO!B3</f>
        <v>14586.388397216784</v>
      </c>
    </row>
    <row r="4" spans="1:5" x14ac:dyDescent="0.25">
      <c r="A4" s="16">
        <v>42486</v>
      </c>
      <c r="B4" s="18">
        <f>ARTICULO!B4</f>
        <v>14151.29457115645</v>
      </c>
      <c r="C4" s="18">
        <f>TIENDA!B4</f>
        <v>13943.5712890625</v>
      </c>
      <c r="D4" s="18">
        <f>CATEGORIA!B4</f>
        <v>13657.74145507812</v>
      </c>
      <c r="E4" s="18">
        <f>DEPARTAMENTO!B4</f>
        <v>13711.219924926756</v>
      </c>
    </row>
    <row r="5" spans="1:5" x14ac:dyDescent="0.25">
      <c r="A5" s="16">
        <v>42487</v>
      </c>
      <c r="B5" s="18">
        <f>ARTICULO!B5</f>
        <v>14191.934376497215</v>
      </c>
      <c r="C5" s="18">
        <f>TIENDA!B5</f>
        <v>13042.25</v>
      </c>
      <c r="D5" s="18">
        <f>CATEGORIA!B5</f>
        <v>13169.6416015625</v>
      </c>
      <c r="E5" s="18">
        <f>DEPARTAMENTO!B5</f>
        <v>13390.744766235332</v>
      </c>
    </row>
    <row r="6" spans="1:5" x14ac:dyDescent="0.25">
      <c r="A6" s="16">
        <v>42488</v>
      </c>
      <c r="B6" s="18">
        <f>ARTICULO!B6</f>
        <v>14454.198329731238</v>
      </c>
      <c r="C6" s="18">
        <f>TIENDA!B6</f>
        <v>14061.875</v>
      </c>
      <c r="D6" s="18">
        <f>CATEGORIA!B6</f>
        <v>14026.908203125</v>
      </c>
      <c r="E6" s="18">
        <f>DEPARTAMENTO!B6</f>
        <v>14077.980926513663</v>
      </c>
    </row>
    <row r="7" spans="1:5" x14ac:dyDescent="0.25">
      <c r="A7" s="16">
        <v>42489</v>
      </c>
      <c r="B7" s="18">
        <f>ARTICULO!B7</f>
        <v>16337.363795552921</v>
      </c>
      <c r="C7" s="18">
        <f>TIENDA!B7</f>
        <v>16920.4375</v>
      </c>
      <c r="D7" s="18">
        <f>CATEGORIA!B7</f>
        <v>16427.300048828118</v>
      </c>
      <c r="E7" s="18">
        <f>DEPARTAMENTO!B7</f>
        <v>16456.331848144517</v>
      </c>
    </row>
    <row r="8" spans="1:5" x14ac:dyDescent="0.25">
      <c r="A8" s="16">
        <v>42490</v>
      </c>
      <c r="B8" s="18">
        <f>ARTICULO!B8</f>
        <v>17958.960214856863</v>
      </c>
      <c r="C8" s="18">
        <f>TIENDA!B8</f>
        <v>18068.134765625</v>
      </c>
      <c r="D8" s="18">
        <f>CATEGORIA!B8</f>
        <v>18267.4365234375</v>
      </c>
      <c r="E8" s="18">
        <f>DEPARTAMENTO!B8</f>
        <v>18252.202713012684</v>
      </c>
    </row>
    <row r="9" spans="1:5" x14ac:dyDescent="0.25">
      <c r="A9" s="16">
        <v>42491</v>
      </c>
      <c r="B9" s="18">
        <f>ARTICULO!B9</f>
        <v>18489.291372789488</v>
      </c>
      <c r="C9" s="18">
        <f>TIENDA!B9</f>
        <v>19219.779296875</v>
      </c>
      <c r="D9" s="18">
        <f>CATEGORIA!B9</f>
        <v>18957.07763671875</v>
      </c>
      <c r="E9" s="18">
        <f>DEPARTAMENTO!B9</f>
        <v>18888.902236938458</v>
      </c>
    </row>
    <row r="10" spans="1:5" x14ac:dyDescent="0.25">
      <c r="A10" s="16">
        <v>42492</v>
      </c>
      <c r="B10" s="18">
        <f>ARTICULO!B10</f>
        <v>15871.886955069258</v>
      </c>
      <c r="C10" s="18">
        <f>TIENDA!B10</f>
        <v>16575.876953125</v>
      </c>
      <c r="D10" s="18">
        <f>CATEGORIA!B10</f>
        <v>15840.16259765625</v>
      </c>
      <c r="E10" s="18">
        <f>DEPARTAMENTO!B10</f>
        <v>15721.772453308093</v>
      </c>
    </row>
    <row r="11" spans="1:5" x14ac:dyDescent="0.25">
      <c r="A11" s="16">
        <v>42493</v>
      </c>
      <c r="B11" s="18">
        <f>ARTICULO!B11</f>
        <v>14927.316859358409</v>
      </c>
      <c r="C11" s="18">
        <f>TIENDA!B11</f>
        <v>14854.0283203125</v>
      </c>
      <c r="D11" s="18">
        <f>CATEGORIA!B11</f>
        <v>14530.57543945312</v>
      </c>
      <c r="E11" s="18">
        <f>DEPARTAMENTO!B11</f>
        <v>14613.620048522949</v>
      </c>
    </row>
    <row r="12" spans="1:5" x14ac:dyDescent="0.25">
      <c r="A12" s="16">
        <v>42494</v>
      </c>
      <c r="B12" s="18">
        <f>ARTICULO!B12</f>
        <v>15040.200868265685</v>
      </c>
      <c r="C12" s="18">
        <f>TIENDA!B12</f>
        <v>15280.84765625</v>
      </c>
      <c r="D12" s="18">
        <f>CATEGORIA!B12</f>
        <v>15015.74682617187</v>
      </c>
      <c r="E12" s="18">
        <f>DEPARTAMENTO!B12</f>
        <v>14957.584030151353</v>
      </c>
    </row>
    <row r="13" spans="1:5" x14ac:dyDescent="0.25">
      <c r="A13" s="16">
        <v>42495</v>
      </c>
      <c r="B13" s="18">
        <f>ARTICULO!B13</f>
        <v>15039.041260242679</v>
      </c>
      <c r="C13" s="18">
        <f>TIENDA!B13</f>
        <v>15471.8046875</v>
      </c>
      <c r="D13" s="18">
        <f>CATEGORIA!B13</f>
        <v>15243.1455078125</v>
      </c>
      <c r="E13" s="18">
        <f>DEPARTAMENTO!B13</f>
        <v>15219.734695434563</v>
      </c>
    </row>
    <row r="14" spans="1:5" x14ac:dyDescent="0.25">
      <c r="A14" s="16">
        <v>42496</v>
      </c>
      <c r="B14" s="18">
        <f>ARTICULO!B14</f>
        <v>16222.778487943329</v>
      </c>
      <c r="C14" s="18">
        <f>TIENDA!B14</f>
        <v>15582.70703125</v>
      </c>
      <c r="D14" s="18">
        <f>CATEGORIA!B14</f>
        <v>15390.47998046875</v>
      </c>
      <c r="E14" s="18">
        <f>DEPARTAMENTO!B14</f>
        <v>15379.375732421868</v>
      </c>
    </row>
    <row r="15" spans="1:5" x14ac:dyDescent="0.25">
      <c r="A15" s="16">
        <v>42497</v>
      </c>
      <c r="B15" s="18">
        <f>ARTICULO!B15</f>
        <v>17794.057885666251</v>
      </c>
      <c r="C15" s="18">
        <f>TIENDA!B15</f>
        <v>17970.24609375</v>
      </c>
      <c r="D15" s="18">
        <f>CATEGORIA!B15</f>
        <v>18165.8916015625</v>
      </c>
      <c r="E15" s="18">
        <f>DEPARTAMENTO!B15</f>
        <v>18262.062591552713</v>
      </c>
    </row>
    <row r="16" spans="1:5" x14ac:dyDescent="0.25">
      <c r="A16" s="16">
        <v>42498</v>
      </c>
      <c r="B16" s="18">
        <f>ARTICULO!B16</f>
        <v>19152.880202032462</v>
      </c>
      <c r="C16" s="18">
        <f>TIENDA!B16</f>
        <v>18788.951171875</v>
      </c>
      <c r="D16" s="18">
        <f>CATEGORIA!B16</f>
        <v>19376.65185546875</v>
      </c>
      <c r="E16" s="18">
        <f>DEPARTAMENTO!B16</f>
        <v>18881.306610107411</v>
      </c>
    </row>
    <row r="17" spans="1:11" x14ac:dyDescent="0.25">
      <c r="A17" s="16">
        <v>42499</v>
      </c>
      <c r="B17" s="18">
        <f>ARTICULO!B17</f>
        <v>16302.120409026738</v>
      </c>
      <c r="C17" s="18">
        <f>TIENDA!B17</f>
        <v>17521.421875</v>
      </c>
      <c r="D17" s="18">
        <f>CATEGORIA!B17</f>
        <v>16571.59375</v>
      </c>
      <c r="E17" s="18">
        <f>DEPARTAMENTO!B17</f>
        <v>16538.280380249009</v>
      </c>
      <c r="H17" s="29" t="s">
        <v>45</v>
      </c>
      <c r="I17" s="26" t="s">
        <v>46</v>
      </c>
      <c r="J17" s="28" t="s">
        <v>57</v>
      </c>
      <c r="K17" s="27" t="s">
        <v>57</v>
      </c>
    </row>
    <row r="18" spans="1:11" x14ac:dyDescent="0.25">
      <c r="A18" s="16">
        <v>42500</v>
      </c>
      <c r="B18" s="18">
        <f>ARTICULO!B18</f>
        <v>15337.635096140742</v>
      </c>
      <c r="C18" s="18">
        <f>TIENDA!B18</f>
        <v>14997.8798828125</v>
      </c>
      <c r="D18" s="18">
        <f>CATEGORIA!B18</f>
        <v>15821.4326171875</v>
      </c>
      <c r="E18" s="18">
        <f>DEPARTAMENTO!B18</f>
        <v>15386.741554260247</v>
      </c>
      <c r="G18" s="24" t="str">
        <f>A32</f>
        <v>Diff vs Artículo V. Abs</v>
      </c>
      <c r="H18" s="24"/>
      <c r="I18" s="23">
        <f>C32</f>
        <v>4.797876709274642E-3</v>
      </c>
      <c r="J18" s="23">
        <f>D32</f>
        <v>8.6386020586441438E-3</v>
      </c>
      <c r="K18" s="23">
        <f>E32</f>
        <v>1.3220384594190122E-2</v>
      </c>
    </row>
    <row r="19" spans="1:11" x14ac:dyDescent="0.25">
      <c r="A19" s="16">
        <v>42501</v>
      </c>
      <c r="B19" s="18">
        <f>ARTICULO!B19</f>
        <v>14979.354941152716</v>
      </c>
      <c r="C19" s="18">
        <f>TIENDA!B19</f>
        <v>15006.3974609375</v>
      </c>
      <c r="D19" s="18">
        <f>CATEGORIA!B19</f>
        <v>15054.0615234375</v>
      </c>
      <c r="E19" s="18">
        <f>DEPARTAMENTO!B19</f>
        <v>14894.715751647938</v>
      </c>
    </row>
    <row r="20" spans="1:11" x14ac:dyDescent="0.25">
      <c r="A20" s="16">
        <v>42502</v>
      </c>
      <c r="B20" s="18">
        <f>ARTICULO!B20</f>
        <v>15105.637745911239</v>
      </c>
      <c r="C20" s="18">
        <f>TIENDA!B20</f>
        <v>14717.158203125</v>
      </c>
      <c r="D20" s="18">
        <f>CATEGORIA!B20</f>
        <v>15219.03833007812</v>
      </c>
      <c r="E20" s="18">
        <f>DEPARTAMENTO!B20</f>
        <v>14816.602661132787</v>
      </c>
    </row>
    <row r="21" spans="1:11" x14ac:dyDescent="0.25">
      <c r="A21" s="16">
        <v>42503</v>
      </c>
      <c r="B21" s="18">
        <f>ARTICULO!B21</f>
        <v>15799.562687216659</v>
      </c>
      <c r="C21" s="18">
        <f>TIENDA!B21</f>
        <v>15680.9111328125</v>
      </c>
      <c r="D21" s="18">
        <f>CATEGORIA!B21</f>
        <v>15648.20874023437</v>
      </c>
      <c r="E21" s="18">
        <f>DEPARTAMENTO!B21</f>
        <v>15913.996505737292</v>
      </c>
    </row>
    <row r="22" spans="1:11" x14ac:dyDescent="0.25">
      <c r="A22" s="16">
        <v>42504</v>
      </c>
      <c r="B22" s="18">
        <f>ARTICULO!B22</f>
        <v>17942.760498669461</v>
      </c>
      <c r="C22" s="18">
        <f>TIENDA!B22</f>
        <v>17732.1796875</v>
      </c>
      <c r="D22" s="18">
        <f>CATEGORIA!B22</f>
        <v>17815.0439453125</v>
      </c>
      <c r="E22" s="18">
        <f>DEPARTAMENTO!B22</f>
        <v>17782.158584594719</v>
      </c>
    </row>
    <row r="23" spans="1:11" x14ac:dyDescent="0.25">
      <c r="A23" s="16">
        <v>42505</v>
      </c>
      <c r="B23" s="18">
        <f>ARTICULO!B23</f>
        <v>19048.042280799422</v>
      </c>
      <c r="C23" s="18">
        <f>TIENDA!B23</f>
        <v>18621.44921875</v>
      </c>
      <c r="D23" s="18">
        <f>CATEGORIA!B23</f>
        <v>19156.20947265625</v>
      </c>
      <c r="E23" s="18">
        <f>DEPARTAMENTO!B23</f>
        <v>18859.204956054677</v>
      </c>
    </row>
    <row r="24" spans="1:11" x14ac:dyDescent="0.25">
      <c r="A24" s="16">
        <v>42506</v>
      </c>
      <c r="B24" s="18">
        <f>ARTICULO!B24</f>
        <v>15571.62879371573</v>
      </c>
      <c r="C24" s="18">
        <f>TIENDA!B24</f>
        <v>15297.978515625</v>
      </c>
      <c r="D24" s="18">
        <f>CATEGORIA!B24</f>
        <v>15077.4736328125</v>
      </c>
      <c r="E24" s="18">
        <f>DEPARTAMENTO!B24</f>
        <v>15074.014137268046</v>
      </c>
    </row>
    <row r="25" spans="1:11" x14ac:dyDescent="0.25">
      <c r="A25" s="16">
        <v>42507</v>
      </c>
      <c r="B25" s="18">
        <f>ARTICULO!B25</f>
        <v>14990.759143504793</v>
      </c>
      <c r="C25" s="18">
        <f>TIENDA!B25</f>
        <v>16099.17578125</v>
      </c>
      <c r="D25" s="18">
        <f>CATEGORIA!B25</f>
        <v>15036.42846679687</v>
      </c>
      <c r="E25" s="18">
        <f>DEPARTAMENTO!B25</f>
        <v>15219.231292724598</v>
      </c>
    </row>
    <row r="26" spans="1:11" x14ac:dyDescent="0.25">
      <c r="A26" s="16">
        <v>42508</v>
      </c>
      <c r="B26" s="18">
        <f>ARTICULO!B26</f>
        <v>14459.311514471639</v>
      </c>
      <c r="C26" s="18">
        <f>TIENDA!B26</f>
        <v>14819.3701171875</v>
      </c>
      <c r="D26" s="18">
        <f>CATEGORIA!B26</f>
        <v>14534.2255859375</v>
      </c>
      <c r="E26" s="18">
        <f>DEPARTAMENTO!B26</f>
        <v>14616.025817871086</v>
      </c>
    </row>
    <row r="27" spans="1:11" x14ac:dyDescent="0.25">
      <c r="A27" s="16">
        <v>42509</v>
      </c>
      <c r="B27" s="18">
        <f>ARTICULO!B27</f>
        <v>14744.567066783069</v>
      </c>
      <c r="C27" s="18">
        <f>TIENDA!B27</f>
        <v>13993.087890625</v>
      </c>
      <c r="D27" s="18">
        <f>CATEGORIA!B27</f>
        <v>14368.79223632812</v>
      </c>
      <c r="E27" s="18">
        <f>DEPARTAMENTO!B27</f>
        <v>14354.918807983384</v>
      </c>
    </row>
    <row r="28" spans="1:11" x14ac:dyDescent="0.25">
      <c r="A28" s="16">
        <v>42510</v>
      </c>
      <c r="B28" s="18">
        <f>ARTICULO!B28</f>
        <v>15742.165597896423</v>
      </c>
      <c r="C28" s="18">
        <f>TIENDA!B28</f>
        <v>15534.0146484375</v>
      </c>
      <c r="D28" s="18">
        <f>CATEGORIA!B28</f>
        <v>15334.392578125</v>
      </c>
      <c r="E28" s="18">
        <f>DEPARTAMENTO!B28</f>
        <v>15192.821044921864</v>
      </c>
    </row>
    <row r="29" spans="1:11" x14ac:dyDescent="0.25">
      <c r="A29" s="16">
        <v>42511</v>
      </c>
      <c r="B29" s="18">
        <f>ARTICULO!B29</f>
        <v>17548.581631610399</v>
      </c>
      <c r="C29" s="18">
        <f>TIENDA!B29</f>
        <v>17092.642578125</v>
      </c>
      <c r="D29" s="18">
        <f>CATEGORIA!B29</f>
        <v>17233.30810546875</v>
      </c>
      <c r="E29" s="18">
        <f>DEPARTAMENTO!B29</f>
        <v>16817.802261352532</v>
      </c>
    </row>
    <row r="30" spans="1:11" x14ac:dyDescent="0.25">
      <c r="A30" s="16">
        <v>42512</v>
      </c>
      <c r="B30" s="18">
        <f>ARTICULO!B30</f>
        <v>18328.328501974651</v>
      </c>
      <c r="C30" s="18">
        <f>TIENDA!B30</f>
        <v>17859.35546875</v>
      </c>
      <c r="D30" s="18">
        <f>CATEGORIA!B30</f>
        <v>17923.12890625</v>
      </c>
      <c r="E30" s="18">
        <f>DEPARTAMENTO!B30</f>
        <v>17381.020660400391</v>
      </c>
    </row>
    <row r="31" spans="1:11" x14ac:dyDescent="0.25">
      <c r="A31" s="17" t="s">
        <v>61</v>
      </c>
      <c r="B31" s="19">
        <f>SUM(B3:B30)</f>
        <v>451211.95699566574</v>
      </c>
      <c r="C31" s="19">
        <f>SUM(C3:C30)</f>
        <v>449047.09765625</v>
      </c>
      <c r="D31" s="19">
        <f>SUM(D3:D30)</f>
        <v>447314.11645507813</v>
      </c>
      <c r="E31" s="19">
        <f>SUM(E3:E30)</f>
        <v>445246.76139068586</v>
      </c>
    </row>
    <row r="32" spans="1:11" x14ac:dyDescent="0.25">
      <c r="A32" s="38" t="s">
        <v>44</v>
      </c>
      <c r="B32" s="38"/>
      <c r="C32" s="23">
        <f>ABS((C31-$B$31)/$B$31)</f>
        <v>4.797876709274642E-3</v>
      </c>
      <c r="D32" s="23">
        <f>ABS((D31-$B$31)/$B$31)</f>
        <v>8.6386020586441438E-3</v>
      </c>
      <c r="E32" s="23">
        <f>ABS((E31-$B$31)/$B$31)</f>
        <v>1.3220384594190122E-2</v>
      </c>
    </row>
  </sheetData>
  <mergeCells count="3">
    <mergeCell ref="A32:B32"/>
    <mergeCell ref="A1:E1"/>
    <mergeCell ref="G18:H18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9336-43AF-4D01-90D0-EFE9AED11FEB}">
  <dimension ref="A1:K32"/>
  <sheetViews>
    <sheetView showGridLines="0" workbookViewId="0">
      <selection activeCell="G34" sqref="G34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48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ARTICULO!C3</f>
        <v>11197.215220398068</v>
      </c>
      <c r="C3" s="18">
        <f>TIENDA!C3</f>
        <v>11413.4758118351</v>
      </c>
      <c r="D3" s="18">
        <f>CATEGORIA!C3</f>
        <v>11421.493357366442</v>
      </c>
      <c r="E3" s="18">
        <f>DEPARTAMENTO!C3</f>
        <v>11450.132040417629</v>
      </c>
    </row>
    <row r="4" spans="1:5" x14ac:dyDescent="0.25">
      <c r="A4" s="16">
        <v>42486</v>
      </c>
      <c r="B4" s="18">
        <f>ARTICULO!C4</f>
        <v>10329.163198536166</v>
      </c>
      <c r="C4" s="18">
        <f>TIENDA!C4</f>
        <v>10468.566213714899</v>
      </c>
      <c r="D4" s="18">
        <f>CATEGORIA!C4</f>
        <v>10553.43925105097</v>
      </c>
      <c r="E4" s="18">
        <f>DEPARTAMENTO!C4</f>
        <v>10516.98761898727</v>
      </c>
    </row>
    <row r="5" spans="1:5" x14ac:dyDescent="0.25">
      <c r="A5" s="16">
        <v>42487</v>
      </c>
      <c r="B5" s="18">
        <f>ARTICULO!C5</f>
        <v>10058.923332911361</v>
      </c>
      <c r="C5" s="18">
        <f>TIENDA!C5</f>
        <v>10050.8764995868</v>
      </c>
      <c r="D5" s="18">
        <f>CATEGORIA!C5</f>
        <v>10222.740764835391</v>
      </c>
      <c r="E5" s="18">
        <f>DEPARTAMENTO!C5</f>
        <v>10160.566580391216</v>
      </c>
    </row>
    <row r="6" spans="1:5" x14ac:dyDescent="0.25">
      <c r="A6" s="16">
        <v>42488</v>
      </c>
      <c r="B6" s="18">
        <f>ARTICULO!C6</f>
        <v>10115.033222251959</v>
      </c>
      <c r="C6" s="18">
        <f>TIENDA!C6</f>
        <v>10152.4831831351</v>
      </c>
      <c r="D6" s="18">
        <f>CATEGORIA!C6</f>
        <v>10274.958438734489</v>
      </c>
      <c r="E6" s="18">
        <f>DEPARTAMENTO!C6</f>
        <v>10258.626000119732</v>
      </c>
    </row>
    <row r="7" spans="1:5" x14ac:dyDescent="0.25">
      <c r="A7" s="16">
        <v>42489</v>
      </c>
      <c r="B7" s="18">
        <f>ARTICULO!C7</f>
        <v>10431.576890737688</v>
      </c>
      <c r="C7" s="18">
        <f>TIENDA!C7</f>
        <v>10323.9457370051</v>
      </c>
      <c r="D7" s="18">
        <f>CATEGORIA!C7</f>
        <v>10695.670925928611</v>
      </c>
      <c r="E7" s="18">
        <f>DEPARTAMENTO!C7</f>
        <v>10635.636515131137</v>
      </c>
    </row>
    <row r="8" spans="1:5" x14ac:dyDescent="0.25">
      <c r="A8" s="16">
        <v>42490</v>
      </c>
      <c r="B8" s="18">
        <f>ARTICULO!C8</f>
        <v>11913.833672637469</v>
      </c>
      <c r="C8" s="18">
        <f>TIENDA!C8</f>
        <v>11932.9821377022</v>
      </c>
      <c r="D8" s="18">
        <f>CATEGORIA!C8</f>
        <v>11912.02643553336</v>
      </c>
      <c r="E8" s="18">
        <f>DEPARTAMENTO!C8</f>
        <v>11982.313537093229</v>
      </c>
    </row>
    <row r="9" spans="1:5" x14ac:dyDescent="0.25">
      <c r="A9" s="16">
        <v>42491</v>
      </c>
      <c r="B9" s="18">
        <f>ARTICULO!C9</f>
        <v>12444.592127205826</v>
      </c>
      <c r="C9" s="18">
        <f>TIENDA!C9</f>
        <v>12545.1440999761</v>
      </c>
      <c r="D9" s="18">
        <f>CATEGORIA!C9</f>
        <v>12360.517649083631</v>
      </c>
      <c r="E9" s="18">
        <f>DEPARTAMENTO!C9</f>
        <v>12483.939637674161</v>
      </c>
    </row>
    <row r="10" spans="1:5" x14ac:dyDescent="0.25">
      <c r="A10" s="16">
        <v>42492</v>
      </c>
      <c r="B10" s="18">
        <f>ARTICULO!C10</f>
        <v>11189.052813863882</v>
      </c>
      <c r="C10" s="18">
        <f>TIENDA!C10</f>
        <v>11239.534023419401</v>
      </c>
      <c r="D10" s="18">
        <f>CATEGORIA!C10</f>
        <v>11235.297200836769</v>
      </c>
      <c r="E10" s="18">
        <f>DEPARTAMENTO!C10</f>
        <v>11300.348892605361</v>
      </c>
    </row>
    <row r="11" spans="1:5" x14ac:dyDescent="0.25">
      <c r="A11" s="16">
        <v>42493</v>
      </c>
      <c r="B11" s="18">
        <f>ARTICULO!C11</f>
        <v>10365.661145660097</v>
      </c>
      <c r="C11" s="18">
        <f>TIENDA!C11</f>
        <v>10441.132442469099</v>
      </c>
      <c r="D11" s="18">
        <f>CATEGORIA!C11</f>
        <v>10512.648655151181</v>
      </c>
      <c r="E11" s="18">
        <f>DEPARTAMENTO!C11</f>
        <v>10496.133697971572</v>
      </c>
    </row>
    <row r="12" spans="1:5" x14ac:dyDescent="0.25">
      <c r="A12" s="16">
        <v>42494</v>
      </c>
      <c r="B12" s="18">
        <f>ARTICULO!C12</f>
        <v>10081.805102174056</v>
      </c>
      <c r="C12" s="18">
        <f>TIENDA!C12</f>
        <v>10085.7823203609</v>
      </c>
      <c r="D12" s="18">
        <f>CATEGORIA!C12</f>
        <v>10262.809372325861</v>
      </c>
      <c r="E12" s="18">
        <f>DEPARTAMENTO!C12</f>
        <v>10202.685881124466</v>
      </c>
    </row>
    <row r="13" spans="1:5" x14ac:dyDescent="0.25">
      <c r="A13" s="16">
        <v>42495</v>
      </c>
      <c r="B13" s="18">
        <f>ARTICULO!C13</f>
        <v>10134.144992134583</v>
      </c>
      <c r="C13" s="18">
        <f>TIENDA!C13</f>
        <v>10186.1061312334</v>
      </c>
      <c r="D13" s="18">
        <f>CATEGORIA!C13</f>
        <v>10300.24053523055</v>
      </c>
      <c r="E13" s="18">
        <f>DEPARTAMENTO!C13</f>
        <v>10287.932098579862</v>
      </c>
    </row>
    <row r="14" spans="1:5" x14ac:dyDescent="0.25">
      <c r="A14" s="16">
        <v>42496</v>
      </c>
      <c r="B14" s="18">
        <f>ARTICULO!C14</f>
        <v>10455.013274809095</v>
      </c>
      <c r="C14" s="18">
        <f>TIENDA!C14</f>
        <v>10360.7949759937</v>
      </c>
      <c r="D14" s="18">
        <f>CATEGORIA!C14</f>
        <v>10737.57505860425</v>
      </c>
      <c r="E14" s="18">
        <f>DEPARTAMENTO!C14</f>
        <v>10674.335873839051</v>
      </c>
    </row>
    <row r="15" spans="1:5" x14ac:dyDescent="0.25">
      <c r="A15" s="16">
        <v>42497</v>
      </c>
      <c r="B15" s="18">
        <f>ARTICULO!C15</f>
        <v>11918.118074673002</v>
      </c>
      <c r="C15" s="18">
        <f>TIENDA!C15</f>
        <v>11950.342838635301</v>
      </c>
      <c r="D15" s="18">
        <f>CATEGORIA!C15</f>
        <v>11904.692631526559</v>
      </c>
      <c r="E15" s="18">
        <f>DEPARTAMENTO!C15</f>
        <v>11990.376463690924</v>
      </c>
    </row>
    <row r="16" spans="1:5" x14ac:dyDescent="0.25">
      <c r="A16" s="16">
        <v>42498</v>
      </c>
      <c r="B16" s="18">
        <f>ARTICULO!C16</f>
        <v>12470.316492796328</v>
      </c>
      <c r="C16" s="18">
        <f>TIENDA!C16</f>
        <v>12532.604397160299</v>
      </c>
      <c r="D16" s="18">
        <f>CATEGORIA!C16</f>
        <v>12314.969885784929</v>
      </c>
      <c r="E16" s="18">
        <f>DEPARTAMENTO!C16</f>
        <v>12434.26589325914</v>
      </c>
    </row>
    <row r="17" spans="1:11" x14ac:dyDescent="0.25">
      <c r="A17" s="16">
        <v>42499</v>
      </c>
      <c r="B17" s="18">
        <f>ARTICULO!C17</f>
        <v>11219.108698548634</v>
      </c>
      <c r="C17" s="18">
        <f>TIENDA!C17</f>
        <v>11263.7032401008</v>
      </c>
      <c r="D17" s="18">
        <f>CATEGORIA!C17</f>
        <v>11244.370973877019</v>
      </c>
      <c r="E17" s="18">
        <f>DEPARTAMENTO!C17</f>
        <v>11306.491798716337</v>
      </c>
      <c r="H17" s="29" t="s">
        <v>45</v>
      </c>
      <c r="I17" s="26" t="s">
        <v>46</v>
      </c>
      <c r="J17" s="28" t="s">
        <v>57</v>
      </c>
      <c r="K17" s="27" t="s">
        <v>57</v>
      </c>
    </row>
    <row r="18" spans="1:11" x14ac:dyDescent="0.25">
      <c r="A18" s="16">
        <v>42500</v>
      </c>
      <c r="B18" s="18">
        <f>ARTICULO!C18</f>
        <v>10392.423243584488</v>
      </c>
      <c r="C18" s="18">
        <f>TIENDA!C18</f>
        <v>10471.925033117799</v>
      </c>
      <c r="D18" s="18">
        <f>CATEGORIA!C18</f>
        <v>10530.48922804084</v>
      </c>
      <c r="E18" s="18">
        <f>DEPARTAMENTO!C18</f>
        <v>10514.536198859292</v>
      </c>
      <c r="G18" s="24" t="str">
        <f>A32</f>
        <v>Diff vs Artículo V. Abs</v>
      </c>
      <c r="H18" s="24"/>
      <c r="I18" s="23">
        <f>C32</f>
        <v>3.4094357713912592E-3</v>
      </c>
      <c r="J18" s="23">
        <f>D32</f>
        <v>8.99999989107967E-3</v>
      </c>
      <c r="K18" s="23">
        <f>E32</f>
        <v>1.0297838357489066E-2</v>
      </c>
    </row>
    <row r="19" spans="1:11" x14ac:dyDescent="0.25">
      <c r="A19" s="16">
        <v>42501</v>
      </c>
      <c r="B19" s="18">
        <f>ARTICULO!C19</f>
        <v>10110.40655302171</v>
      </c>
      <c r="C19" s="18">
        <f>TIENDA!C19</f>
        <v>10119.392960579</v>
      </c>
      <c r="D19" s="18">
        <f>CATEGORIA!C19</f>
        <v>10286.329362336881</v>
      </c>
      <c r="E19" s="18">
        <f>DEPARTAMENTO!C19</f>
        <v>10225.574437890704</v>
      </c>
    </row>
    <row r="20" spans="1:11" x14ac:dyDescent="0.25">
      <c r="A20" s="16">
        <v>42502</v>
      </c>
      <c r="B20" s="18">
        <f>ARTICULO!C20</f>
        <v>10160.617055868794</v>
      </c>
      <c r="C20" s="18">
        <f>TIENDA!C20</f>
        <v>10219.6588101342</v>
      </c>
      <c r="D20" s="18">
        <f>CATEGORIA!C20</f>
        <v>10322.32602515016</v>
      </c>
      <c r="E20" s="18">
        <f>DEPARTAMENTO!C20</f>
        <v>10311.419529365961</v>
      </c>
    </row>
    <row r="21" spans="1:11" x14ac:dyDescent="0.25">
      <c r="A21" s="16">
        <v>42503</v>
      </c>
      <c r="B21" s="18">
        <f>ARTICULO!C21</f>
        <v>10481.387668111869</v>
      </c>
      <c r="C21" s="18">
        <f>TIENDA!C21</f>
        <v>10394.4934956541</v>
      </c>
      <c r="D21" s="18">
        <f>CATEGORIA!C21</f>
        <v>10760.51196042077</v>
      </c>
      <c r="E21" s="18">
        <f>DEPARTAMENTO!C21</f>
        <v>10697.84846633491</v>
      </c>
    </row>
    <row r="22" spans="1:11" x14ac:dyDescent="0.25">
      <c r="A22" s="16">
        <v>42504</v>
      </c>
      <c r="B22" s="18">
        <f>ARTICULO!C22</f>
        <v>11941.782385239476</v>
      </c>
      <c r="C22" s="18">
        <f>TIENDA!C22</f>
        <v>11983.160431832001</v>
      </c>
      <c r="D22" s="18">
        <f>CATEGORIA!C22</f>
        <v>11924.572530645219</v>
      </c>
      <c r="E22" s="18">
        <f>DEPARTAMENTO!C22</f>
        <v>12011.387363805006</v>
      </c>
    </row>
    <row r="23" spans="1:11" x14ac:dyDescent="0.25">
      <c r="A23" s="16">
        <v>42505</v>
      </c>
      <c r="B23" s="18">
        <f>ARTICULO!C23</f>
        <v>12497.785092589655</v>
      </c>
      <c r="C23" s="18">
        <f>TIENDA!C23</f>
        <v>12564.070422586101</v>
      </c>
      <c r="D23" s="18">
        <f>CATEGORIA!C23</f>
        <v>12333.049475130789</v>
      </c>
      <c r="E23" s="18">
        <f>DEPARTAMENTO!C23</f>
        <v>12450.63907864246</v>
      </c>
    </row>
    <row r="24" spans="1:11" x14ac:dyDescent="0.25">
      <c r="A24" s="16">
        <v>42506</v>
      </c>
      <c r="B24" s="18">
        <f>ARTICULO!C24</f>
        <v>11247.262278316828</v>
      </c>
      <c r="C24" s="18">
        <f>TIENDA!C24</f>
        <v>11296.8285942573</v>
      </c>
      <c r="D24" s="18">
        <f>CATEGORIA!C24</f>
        <v>11265.72236030619</v>
      </c>
      <c r="E24" s="18">
        <f>DEPARTAMENTO!C24</f>
        <v>11327.333681300473</v>
      </c>
    </row>
    <row r="25" spans="1:11" x14ac:dyDescent="0.25">
      <c r="A25" s="16">
        <v>42507</v>
      </c>
      <c r="B25" s="18">
        <f>ARTICULO!C25</f>
        <v>10420.636272296242</v>
      </c>
      <c r="C25" s="18">
        <f>TIENDA!C25</f>
        <v>10505.3497792168</v>
      </c>
      <c r="D25" s="18">
        <f>CATEGORIA!C25</f>
        <v>10552.41310937705</v>
      </c>
      <c r="E25" s="18">
        <f>DEPARTAMENTO!C25</f>
        <v>10536.635214454744</v>
      </c>
    </row>
    <row r="26" spans="1:11" x14ac:dyDescent="0.25">
      <c r="A26" s="16">
        <v>42508</v>
      </c>
      <c r="B26" s="18">
        <f>ARTICULO!C26</f>
        <v>10138.120852893373</v>
      </c>
      <c r="C26" s="18">
        <f>TIENDA!C26</f>
        <v>10152.945089086399</v>
      </c>
      <c r="D26" s="18">
        <f>CATEGORIA!C26</f>
        <v>10308.67918353369</v>
      </c>
      <c r="E26" s="18">
        <f>DEPARTAMENTO!C26</f>
        <v>10247.996108538491</v>
      </c>
    </row>
    <row r="27" spans="1:11" x14ac:dyDescent="0.25">
      <c r="A27" s="16">
        <v>42509</v>
      </c>
      <c r="B27" s="18">
        <f>ARTICULO!C27</f>
        <v>10187.967007518204</v>
      </c>
      <c r="C27" s="18">
        <f>TIENDA!C27</f>
        <v>10253.208318655101</v>
      </c>
      <c r="D27" s="18">
        <f>CATEGORIA!C27</f>
        <v>10344.547422935051</v>
      </c>
      <c r="E27" s="18">
        <f>DEPARTAMENTO!C27</f>
        <v>10334.053624288885</v>
      </c>
    </row>
    <row r="28" spans="1:11" x14ac:dyDescent="0.25">
      <c r="A28" s="16">
        <v>42510</v>
      </c>
      <c r="B28" s="18">
        <f>ARTICULO!C28</f>
        <v>10508.783551529743</v>
      </c>
      <c r="C28" s="18">
        <f>TIENDA!C28</f>
        <v>10428.049596517199</v>
      </c>
      <c r="D28" s="18">
        <f>CATEGORIA!C28</f>
        <v>10782.772084695189</v>
      </c>
      <c r="E28" s="18">
        <f>DEPARTAMENTO!C28</f>
        <v>10720.353857286078</v>
      </c>
    </row>
    <row r="29" spans="1:11" x14ac:dyDescent="0.25">
      <c r="A29" s="16">
        <v>42511</v>
      </c>
      <c r="B29" s="18">
        <f>ARTICULO!C29</f>
        <v>11968.305356793797</v>
      </c>
      <c r="C29" s="18">
        <f>TIENDA!C29</f>
        <v>12016.676712766101</v>
      </c>
      <c r="D29" s="18">
        <f>CATEGORIA!C29</f>
        <v>11946.63740564165</v>
      </c>
      <c r="E29" s="18">
        <f>DEPARTAMENTO!C29</f>
        <v>12033.738946657622</v>
      </c>
    </row>
    <row r="30" spans="1:11" x14ac:dyDescent="0.25">
      <c r="A30" s="16">
        <v>42512</v>
      </c>
      <c r="B30" s="18">
        <f>ARTICULO!C30</f>
        <v>12525.352529926216</v>
      </c>
      <c r="C30" s="18">
        <f>TIENDA!C30</f>
        <v>12597.5256095074</v>
      </c>
      <c r="D30" s="18">
        <f>CATEGORIA!C30</f>
        <v>12355.026282480219</v>
      </c>
      <c r="E30" s="18">
        <f>DEPARTAMENTO!C30</f>
        <v>12472.550849933144</v>
      </c>
    </row>
    <row r="31" spans="1:11" x14ac:dyDescent="0.25">
      <c r="A31" s="17" t="s">
        <v>61</v>
      </c>
      <c r="B31" s="19">
        <f>SUM(B3:B30)</f>
        <v>306904.38810702862</v>
      </c>
      <c r="C31" s="19">
        <f>SUM(C3:C30)</f>
        <v>307950.75890623766</v>
      </c>
      <c r="D31" s="19">
        <f>SUM(D3:D30)</f>
        <v>309666.52756656375</v>
      </c>
      <c r="E31" s="19">
        <f>SUM(E3:E30)</f>
        <v>310064.83988695889</v>
      </c>
    </row>
    <row r="32" spans="1:11" x14ac:dyDescent="0.25">
      <c r="A32" s="38" t="s">
        <v>44</v>
      </c>
      <c r="B32" s="38"/>
      <c r="C32" s="23">
        <f>ABS((C31-$B$31)/$B$31)</f>
        <v>3.4094357713912592E-3</v>
      </c>
      <c r="D32" s="23">
        <f>ABS((D31-$B$31)/$B$31)</f>
        <v>8.99999989107967E-3</v>
      </c>
      <c r="E32" s="23">
        <f>ABS((E31-$B$31)/$B$31)</f>
        <v>1.0297838357489066E-2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9628-329E-45E2-8512-A2EC747BCF1C}">
  <dimension ref="A1:K32"/>
  <sheetViews>
    <sheetView showGridLines="0" workbookViewId="0">
      <selection activeCell="H34" sqref="H34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49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ARTICULO!D3</f>
        <v>16406.093193725908</v>
      </c>
      <c r="C3" s="18">
        <f>TIENDA!D3</f>
        <v>16231.51953125</v>
      </c>
      <c r="D3" s="18">
        <f>CATEGORIA!D3</f>
        <v>15951.05981445312</v>
      </c>
      <c r="E3" s="18">
        <f>DEPARTAMENTO!D3</f>
        <v>15757.523933410637</v>
      </c>
    </row>
    <row r="4" spans="1:5" x14ac:dyDescent="0.25">
      <c r="A4" s="16">
        <v>42486</v>
      </c>
      <c r="B4" s="18">
        <f>ARTICULO!D4</f>
        <v>15123.236373655962</v>
      </c>
      <c r="C4" s="18">
        <f>TIENDA!D4</f>
        <v>14910.296875</v>
      </c>
      <c r="D4" s="18">
        <f>CATEGORIA!D4</f>
        <v>14753.98559570312</v>
      </c>
      <c r="E4" s="18">
        <f>DEPARTAMENTO!D4</f>
        <v>14691.810501098622</v>
      </c>
    </row>
    <row r="5" spans="1:5" x14ac:dyDescent="0.25">
      <c r="A5" s="16">
        <v>42487</v>
      </c>
      <c r="B5" s="18">
        <f>ARTICULO!D5</f>
        <v>14515.661442390525</v>
      </c>
      <c r="C5" s="18">
        <f>TIENDA!D5</f>
        <v>14788.513671875</v>
      </c>
      <c r="D5" s="18">
        <f>CATEGORIA!D5</f>
        <v>14249.44873046875</v>
      </c>
      <c r="E5" s="18">
        <f>DEPARTAMENTO!D5</f>
        <v>14544.51405334471</v>
      </c>
    </row>
    <row r="6" spans="1:5" x14ac:dyDescent="0.25">
      <c r="A6" s="16">
        <v>42488</v>
      </c>
      <c r="B6" s="18">
        <f>ARTICULO!D6</f>
        <v>14887.13868428487</v>
      </c>
      <c r="C6" s="18">
        <f>TIENDA!D6</f>
        <v>15206.8212890625</v>
      </c>
      <c r="D6" s="18">
        <f>CATEGORIA!D6</f>
        <v>15268.77807617187</v>
      </c>
      <c r="E6" s="18">
        <f>DEPARTAMENTO!D6</f>
        <v>14776.919906616198</v>
      </c>
    </row>
    <row r="7" spans="1:5" x14ac:dyDescent="0.25">
      <c r="A7" s="16">
        <v>42489</v>
      </c>
      <c r="B7" s="18">
        <f>ARTICULO!D7</f>
        <v>18103.331411954943</v>
      </c>
      <c r="C7" s="18">
        <f>TIENDA!D7</f>
        <v>19268.875</v>
      </c>
      <c r="D7" s="18">
        <f>CATEGORIA!D7</f>
        <v>18872.96044921875</v>
      </c>
      <c r="E7" s="18">
        <f>DEPARTAMENTO!D7</f>
        <v>18913.865493774396</v>
      </c>
    </row>
    <row r="8" spans="1:5" x14ac:dyDescent="0.25">
      <c r="A8" s="16">
        <v>42490</v>
      </c>
      <c r="B8" s="18">
        <f>ARTICULO!D8</f>
        <v>22409.976451581108</v>
      </c>
      <c r="C8" s="18">
        <f>TIENDA!D8</f>
        <v>23217.85546875</v>
      </c>
      <c r="D8" s="18">
        <f>CATEGORIA!D8</f>
        <v>23288.892333984368</v>
      </c>
      <c r="E8" s="18">
        <f>DEPARTAMENTO!D8</f>
        <v>23270.531478881821</v>
      </c>
    </row>
    <row r="9" spans="1:5" x14ac:dyDescent="0.25">
      <c r="A9" s="16">
        <v>42491</v>
      </c>
      <c r="B9" s="18">
        <f>ARTICULO!D9</f>
        <v>23540.828022436235</v>
      </c>
      <c r="C9" s="18">
        <f>TIENDA!D9</f>
        <v>22941.04296875</v>
      </c>
      <c r="D9" s="18">
        <f>CATEGORIA!D9</f>
        <v>23809.865966796868</v>
      </c>
      <c r="E9" s="18">
        <f>DEPARTAMENTO!D9</f>
        <v>24157.440528869622</v>
      </c>
    </row>
    <row r="10" spans="1:5" x14ac:dyDescent="0.25">
      <c r="A10" s="16">
        <v>42492</v>
      </c>
      <c r="B10" s="18">
        <f>ARTICULO!D10</f>
        <v>17853.026962733184</v>
      </c>
      <c r="C10" s="18">
        <f>TIENDA!D10</f>
        <v>18012.494140625</v>
      </c>
      <c r="D10" s="18">
        <f>CATEGORIA!D10</f>
        <v>18272.443603515618</v>
      </c>
      <c r="E10" s="18">
        <f>DEPARTAMENTO!D10</f>
        <v>18551.255325317379</v>
      </c>
    </row>
    <row r="11" spans="1:5" x14ac:dyDescent="0.25">
      <c r="A11" s="16">
        <v>42493</v>
      </c>
      <c r="B11" s="18">
        <f>ARTICULO!D11</f>
        <v>15811.745681416123</v>
      </c>
      <c r="C11" s="18">
        <f>TIENDA!D11</f>
        <v>16024.5087890625</v>
      </c>
      <c r="D11" s="18">
        <f>CATEGORIA!D11</f>
        <v>16382.43725585937</v>
      </c>
      <c r="E11" s="18">
        <f>DEPARTAMENTO!D11</f>
        <v>16053.803405761706</v>
      </c>
    </row>
    <row r="12" spans="1:5" x14ac:dyDescent="0.25">
      <c r="A12" s="16">
        <v>42494</v>
      </c>
      <c r="B12" s="18">
        <f>ARTICULO!D12</f>
        <v>15069.266724800687</v>
      </c>
      <c r="C12" s="18">
        <f>TIENDA!D12</f>
        <v>15614.904296875</v>
      </c>
      <c r="D12" s="18">
        <f>CATEGORIA!D12</f>
        <v>15626.10034179687</v>
      </c>
      <c r="E12" s="18">
        <f>DEPARTAMENTO!D12</f>
        <v>15576.411056518544</v>
      </c>
    </row>
    <row r="13" spans="1:5" x14ac:dyDescent="0.25">
      <c r="A13" s="16">
        <v>42495</v>
      </c>
      <c r="B13" s="18">
        <f>ARTICULO!D13</f>
        <v>15283.528497112446</v>
      </c>
      <c r="C13" s="18">
        <f>TIENDA!D13</f>
        <v>15342.5966796875</v>
      </c>
      <c r="D13" s="18">
        <f>CATEGORIA!D13</f>
        <v>15617.06958007812</v>
      </c>
      <c r="E13" s="18">
        <f>DEPARTAMENTO!D13</f>
        <v>15508.849273681624</v>
      </c>
    </row>
    <row r="14" spans="1:5" x14ac:dyDescent="0.25">
      <c r="A14" s="16">
        <v>42496</v>
      </c>
      <c r="B14" s="18">
        <f>ARTICULO!D14</f>
        <v>17612.648385630684</v>
      </c>
      <c r="C14" s="18">
        <f>TIENDA!D14</f>
        <v>17748.669921875</v>
      </c>
      <c r="D14" s="18">
        <f>CATEGORIA!D14</f>
        <v>18257.236083984368</v>
      </c>
      <c r="E14" s="18">
        <f>DEPARTAMENTO!D14</f>
        <v>18052.241073608377</v>
      </c>
    </row>
    <row r="15" spans="1:5" x14ac:dyDescent="0.25">
      <c r="A15" s="16">
        <v>42497</v>
      </c>
      <c r="B15" s="18">
        <f>ARTICULO!D15</f>
        <v>22539.465418892909</v>
      </c>
      <c r="C15" s="18">
        <f>TIENDA!D15</f>
        <v>21980.291015625</v>
      </c>
      <c r="D15" s="18">
        <f>CATEGORIA!D15</f>
        <v>22440.967529296868</v>
      </c>
      <c r="E15" s="18">
        <f>DEPARTAMENTO!D15</f>
        <v>22953.582183837876</v>
      </c>
    </row>
    <row r="16" spans="1:5" x14ac:dyDescent="0.25">
      <c r="A16" s="16">
        <v>42498</v>
      </c>
      <c r="B16" s="18">
        <f>ARTICULO!D16</f>
        <v>23868.073196202044</v>
      </c>
      <c r="C16" s="18">
        <f>TIENDA!D16</f>
        <v>23635.212890625</v>
      </c>
      <c r="D16" s="18">
        <f>CATEGORIA!D16</f>
        <v>23188.657958984368</v>
      </c>
      <c r="E16" s="18">
        <f>DEPARTAMENTO!D16</f>
        <v>24072.498733520501</v>
      </c>
    </row>
    <row r="17" spans="1:11" x14ac:dyDescent="0.25">
      <c r="A17" s="16">
        <v>42499</v>
      </c>
      <c r="B17" s="18">
        <f>ARTICULO!D17</f>
        <v>17570.423204855524</v>
      </c>
      <c r="C17" s="18">
        <f>TIENDA!D17</f>
        <v>17351.228515625</v>
      </c>
      <c r="D17" s="18">
        <f>CATEGORIA!D17</f>
        <v>17919.926025390618</v>
      </c>
      <c r="E17" s="18">
        <f>DEPARTAMENTO!D17</f>
        <v>17675.750892639153</v>
      </c>
      <c r="H17" s="29" t="s">
        <v>45</v>
      </c>
      <c r="I17" s="26" t="s">
        <v>46</v>
      </c>
      <c r="J17" s="28" t="s">
        <v>57</v>
      </c>
      <c r="K17" s="27" t="s">
        <v>57</v>
      </c>
    </row>
    <row r="18" spans="1:11" x14ac:dyDescent="0.25">
      <c r="A18" s="16">
        <v>42500</v>
      </c>
      <c r="B18" s="18">
        <f>ARTICULO!D18</f>
        <v>15198.786710904677</v>
      </c>
      <c r="C18" s="18">
        <f>TIENDA!D18</f>
        <v>15470.3671875</v>
      </c>
      <c r="D18" s="18">
        <f>CATEGORIA!D18</f>
        <v>15222.50561523437</v>
      </c>
      <c r="E18" s="18">
        <f>DEPARTAMENTO!D18</f>
        <v>15066.683647155751</v>
      </c>
      <c r="G18" s="24" t="str">
        <f>A32</f>
        <v>Diff vs Artículo V. Abs</v>
      </c>
      <c r="H18" s="24"/>
      <c r="I18" s="23">
        <f>C32</f>
        <v>9.0895010247632978E-4</v>
      </c>
      <c r="J18" s="23">
        <f>D32</f>
        <v>3.8955254024474512E-3</v>
      </c>
      <c r="K18" s="23">
        <f>E32</f>
        <v>7.1054935711363492E-3</v>
      </c>
    </row>
    <row r="19" spans="1:11" x14ac:dyDescent="0.25">
      <c r="A19" s="16">
        <v>42501</v>
      </c>
      <c r="B19" s="18">
        <f>ARTICULO!D19</f>
        <v>14520.977997699634</v>
      </c>
      <c r="C19" s="18">
        <f>TIENDA!D19</f>
        <v>14839.830078125</v>
      </c>
      <c r="D19" s="18">
        <f>CATEGORIA!D19</f>
        <v>14547.62451171875</v>
      </c>
      <c r="E19" s="18">
        <f>DEPARTAMENTO!D19</f>
        <v>14490.967880249002</v>
      </c>
    </row>
    <row r="20" spans="1:11" x14ac:dyDescent="0.25">
      <c r="A20" s="16">
        <v>42502</v>
      </c>
      <c r="B20" s="18">
        <f>ARTICULO!D20</f>
        <v>14846.553837264421</v>
      </c>
      <c r="C20" s="18">
        <f>TIENDA!D20</f>
        <v>14446.90625</v>
      </c>
      <c r="D20" s="18">
        <f>CATEGORIA!D20</f>
        <v>14390.873046875</v>
      </c>
      <c r="E20" s="18">
        <f>DEPARTAMENTO!D20</f>
        <v>14506.584022521973</v>
      </c>
    </row>
    <row r="21" spans="1:11" x14ac:dyDescent="0.25">
      <c r="A21" s="16">
        <v>42503</v>
      </c>
      <c r="B21" s="18">
        <f>ARTICULO!D21</f>
        <v>17176.273876010087</v>
      </c>
      <c r="C21" s="18">
        <f>TIENDA!D21</f>
        <v>17372.322265625</v>
      </c>
      <c r="D21" s="18">
        <f>CATEGORIA!D21</f>
        <v>16965.80078125</v>
      </c>
      <c r="E21" s="18">
        <f>DEPARTAMENTO!D21</f>
        <v>17262.655952453599</v>
      </c>
    </row>
    <row r="22" spans="1:11" x14ac:dyDescent="0.25">
      <c r="A22" s="16">
        <v>42504</v>
      </c>
      <c r="B22" s="18">
        <f>ARTICULO!D22</f>
        <v>21535.970942402255</v>
      </c>
      <c r="C22" s="18">
        <f>TIENDA!D22</f>
        <v>20963.7890625</v>
      </c>
      <c r="D22" s="18">
        <f>CATEGORIA!D22</f>
        <v>20849.099853515618</v>
      </c>
      <c r="E22" s="18">
        <f>DEPARTAMENTO!D22</f>
        <v>21658.011024475079</v>
      </c>
    </row>
    <row r="23" spans="1:11" x14ac:dyDescent="0.25">
      <c r="A23" s="16">
        <v>42505</v>
      </c>
      <c r="B23" s="18">
        <f>ARTICULO!D23</f>
        <v>23147.052797369186</v>
      </c>
      <c r="C23" s="18">
        <f>TIENDA!D23</f>
        <v>23330.560546875</v>
      </c>
      <c r="D23" s="18">
        <f>CATEGORIA!D23</f>
        <v>23356.180908203118</v>
      </c>
      <c r="E23" s="18">
        <f>DEPARTAMENTO!D23</f>
        <v>23362.78112792968</v>
      </c>
    </row>
    <row r="24" spans="1:11" x14ac:dyDescent="0.25">
      <c r="A24" s="16">
        <v>42506</v>
      </c>
      <c r="B24" s="18">
        <f>ARTICULO!D24</f>
        <v>17355.944243636735</v>
      </c>
      <c r="C24" s="18">
        <f>TIENDA!D24</f>
        <v>17058.173828125</v>
      </c>
      <c r="D24" s="18">
        <f>CATEGORIA!D24</f>
        <v>17431.184326171868</v>
      </c>
      <c r="E24" s="18">
        <f>DEPARTAMENTO!D24</f>
        <v>17536.757957458485</v>
      </c>
    </row>
    <row r="25" spans="1:11" x14ac:dyDescent="0.25">
      <c r="A25" s="16">
        <v>42507</v>
      </c>
      <c r="B25" s="18">
        <f>ARTICULO!D25</f>
        <v>15284.849132207453</v>
      </c>
      <c r="C25" s="18">
        <f>TIENDA!D25</f>
        <v>15062.21484375</v>
      </c>
      <c r="D25" s="18">
        <f>CATEGORIA!D25</f>
        <v>15308.43286132812</v>
      </c>
      <c r="E25" s="18">
        <f>DEPARTAMENTO!D25</f>
        <v>15245.066215515117</v>
      </c>
    </row>
    <row r="26" spans="1:11" x14ac:dyDescent="0.25">
      <c r="A26" s="16">
        <v>42508</v>
      </c>
      <c r="B26" s="18">
        <f>ARTICULO!D26</f>
        <v>14859.271596478762</v>
      </c>
      <c r="C26" s="18">
        <f>TIENDA!D26</f>
        <v>14993.9287109375</v>
      </c>
      <c r="D26" s="18">
        <f>CATEGORIA!D26</f>
        <v>15126.49243164062</v>
      </c>
      <c r="E26" s="18">
        <f>DEPARTAMENTO!D26</f>
        <v>14802.542297363263</v>
      </c>
    </row>
    <row r="27" spans="1:11" x14ac:dyDescent="0.25">
      <c r="A27" s="16">
        <v>42509</v>
      </c>
      <c r="B27" s="18">
        <f>ARTICULO!D27</f>
        <v>15047.823621932646</v>
      </c>
      <c r="C27" s="18">
        <f>TIENDA!D27</f>
        <v>14832.5478515625</v>
      </c>
      <c r="D27" s="18">
        <f>CATEGORIA!D27</f>
        <v>14763.14038085937</v>
      </c>
      <c r="E27" s="18">
        <f>DEPARTAMENTO!D27</f>
        <v>14935.423263549794</v>
      </c>
    </row>
    <row r="28" spans="1:11" x14ac:dyDescent="0.25">
      <c r="A28" s="16">
        <v>42510</v>
      </c>
      <c r="B28" s="18">
        <f>ARTICULO!D28</f>
        <v>17517.138325753614</v>
      </c>
      <c r="C28" s="18">
        <f>TIENDA!D28</f>
        <v>17088</v>
      </c>
      <c r="D28" s="18">
        <f>CATEGORIA!D28</f>
        <v>16999.493408203118</v>
      </c>
      <c r="E28" s="18">
        <f>DEPARTAMENTO!D28</f>
        <v>16908.083328247056</v>
      </c>
    </row>
    <row r="29" spans="1:11" x14ac:dyDescent="0.25">
      <c r="A29" s="16">
        <v>42511</v>
      </c>
      <c r="B29" s="18">
        <f>ARTICULO!D29</f>
        <v>21940.421723276839</v>
      </c>
      <c r="C29" s="18">
        <f>TIENDA!D29</f>
        <v>21660.32421875</v>
      </c>
      <c r="D29" s="18">
        <f>CATEGORIA!D29</f>
        <v>22122.188720703118</v>
      </c>
      <c r="E29" s="18">
        <f>DEPARTAMENTO!D29</f>
        <v>22180.779220581047</v>
      </c>
    </row>
    <row r="30" spans="1:11" x14ac:dyDescent="0.25">
      <c r="A30" s="16">
        <v>42512</v>
      </c>
      <c r="B30" s="18">
        <f>ARTICULO!D30</f>
        <v>23647.732157634568</v>
      </c>
      <c r="C30" s="18">
        <f>TIENDA!D30</f>
        <v>23736.349609375</v>
      </c>
      <c r="D30" s="18">
        <f>CATEGORIA!D30</f>
        <v>23648.57080078125</v>
      </c>
      <c r="E30" s="18">
        <f>DEPARTAMENTO!D30</f>
        <v>23731.648315429673</v>
      </c>
    </row>
    <row r="31" spans="1:11" x14ac:dyDescent="0.25">
      <c r="A31" s="17" t="s">
        <v>61</v>
      </c>
      <c r="B31" s="19">
        <f>SUM(B3:B30)</f>
        <v>502673.24061424407</v>
      </c>
      <c r="C31" s="19">
        <f>SUM(C3:C30)</f>
        <v>503130.1455078125</v>
      </c>
      <c r="D31" s="19">
        <f>SUM(D3:D30)</f>
        <v>504631.41699218744</v>
      </c>
      <c r="E31" s="19">
        <f>SUM(E3:E30)</f>
        <v>506244.98209381086</v>
      </c>
    </row>
    <row r="32" spans="1:11" x14ac:dyDescent="0.25">
      <c r="A32" s="38" t="s">
        <v>44</v>
      </c>
      <c r="B32" s="38"/>
      <c r="C32" s="23">
        <f>ABS((C31-$B$31)/$B$31)</f>
        <v>9.0895010247632978E-4</v>
      </c>
      <c r="D32" s="23">
        <f>ABS((D31-$B$31)/$B$31)</f>
        <v>3.8955254024474512E-3</v>
      </c>
      <c r="E32" s="23">
        <f>ABS((E31-$B$31)/$B$31)</f>
        <v>7.1054935711363492E-3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241D-D5C9-4B12-BC56-47C835AC71D6}">
  <dimension ref="A1:K32"/>
  <sheetViews>
    <sheetView showGridLines="0" workbookViewId="0">
      <selection activeCell="G35" sqref="G35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50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ARTICULO!E3</f>
        <v>14225.468768065095</v>
      </c>
      <c r="C3" s="18">
        <f>TIENDA!E3</f>
        <v>14650.7021484375</v>
      </c>
      <c r="D3" s="18">
        <f>CATEGORIA!E3</f>
        <v>14798.5556640625</v>
      </c>
      <c r="E3" s="18">
        <f>DEPARTAMENTO!E3</f>
        <v>14843.281097412097</v>
      </c>
    </row>
    <row r="4" spans="1:5" x14ac:dyDescent="0.25">
      <c r="A4" s="16">
        <v>42486</v>
      </c>
      <c r="B4" s="18">
        <f>ARTICULO!E4</f>
        <v>13172.08611347433</v>
      </c>
      <c r="C4" s="18">
        <f>TIENDA!E4</f>
        <v>13849.990234375</v>
      </c>
      <c r="D4" s="18">
        <f>CATEGORIA!E4</f>
        <v>13509.56298828125</v>
      </c>
      <c r="E4" s="18">
        <f>DEPARTAMENTO!E4</f>
        <v>13749.842895507794</v>
      </c>
    </row>
    <row r="5" spans="1:5" x14ac:dyDescent="0.25">
      <c r="A5" s="16">
        <v>42487</v>
      </c>
      <c r="B5" s="18">
        <f>ARTICULO!E5</f>
        <v>12842.762728765605</v>
      </c>
      <c r="C5" s="18">
        <f>TIENDA!E5</f>
        <v>13801.4892578125</v>
      </c>
      <c r="D5" s="18">
        <f>CATEGORIA!E5</f>
        <v>13680.15319824218</v>
      </c>
      <c r="E5" s="18">
        <f>DEPARTAMENTO!E5</f>
        <v>13733.684944152817</v>
      </c>
    </row>
    <row r="6" spans="1:5" x14ac:dyDescent="0.25">
      <c r="A6" s="16">
        <v>42488</v>
      </c>
      <c r="B6" s="18">
        <f>ARTICULO!E6</f>
        <v>13249.655269831415</v>
      </c>
      <c r="C6" s="18">
        <f>TIENDA!E6</f>
        <v>13999.1982421875</v>
      </c>
      <c r="D6" s="18">
        <f>CATEGORIA!E6</f>
        <v>13880.245239257809</v>
      </c>
      <c r="E6" s="18">
        <f>DEPARTAMENTO!E6</f>
        <v>13669.613265991189</v>
      </c>
    </row>
    <row r="7" spans="1:5" x14ac:dyDescent="0.25">
      <c r="A7" s="16">
        <v>42489</v>
      </c>
      <c r="B7" s="18">
        <f>ARTICULO!E7</f>
        <v>15696.923899015437</v>
      </c>
      <c r="C7" s="18">
        <f>TIENDA!E7</f>
        <v>17783.08984375</v>
      </c>
      <c r="D7" s="18">
        <f>CATEGORIA!E7</f>
        <v>18055.70361328125</v>
      </c>
      <c r="E7" s="18">
        <f>DEPARTAMENTO!E7</f>
        <v>17617.918510436983</v>
      </c>
    </row>
    <row r="8" spans="1:5" x14ac:dyDescent="0.25">
      <c r="A8" s="16">
        <v>42490</v>
      </c>
      <c r="B8" s="18">
        <f>ARTICULO!E8</f>
        <v>20738.566526918668</v>
      </c>
      <c r="C8" s="18">
        <f>TIENDA!E8</f>
        <v>23239.5625</v>
      </c>
      <c r="D8" s="18">
        <f>CATEGORIA!E8</f>
        <v>22999.61181640625</v>
      </c>
      <c r="E8" s="18">
        <f>DEPARTAMENTO!E8</f>
        <v>23509.187622070294</v>
      </c>
    </row>
    <row r="9" spans="1:5" x14ac:dyDescent="0.25">
      <c r="A9" s="16">
        <v>42491</v>
      </c>
      <c r="B9" s="18">
        <f>ARTICULO!E9</f>
        <v>22036.398277252443</v>
      </c>
      <c r="C9" s="18">
        <f>TIENDA!E9</f>
        <v>24081.55859375</v>
      </c>
      <c r="D9" s="18">
        <f>CATEGORIA!E9</f>
        <v>23526.383056640618</v>
      </c>
      <c r="E9" s="18">
        <f>DEPARTAMENTO!E9</f>
        <v>24162.918785095208</v>
      </c>
    </row>
    <row r="10" spans="1:5" x14ac:dyDescent="0.25">
      <c r="A10" s="16">
        <v>42492</v>
      </c>
      <c r="B10" s="18">
        <f>ARTICULO!E10</f>
        <v>14674.149317178639</v>
      </c>
      <c r="C10" s="18">
        <f>TIENDA!E10</f>
        <v>14650.7021484375</v>
      </c>
      <c r="D10" s="18">
        <f>CATEGORIA!E10</f>
        <v>14688.6904296875</v>
      </c>
      <c r="E10" s="18">
        <f>DEPARTAMENTO!E10</f>
        <v>14872.380722045873</v>
      </c>
    </row>
    <row r="11" spans="1:5" x14ac:dyDescent="0.25">
      <c r="A11" s="16">
        <v>42493</v>
      </c>
      <c r="B11" s="18">
        <f>ARTICULO!E11</f>
        <v>13442.335542630866</v>
      </c>
      <c r="C11" s="18">
        <f>TIENDA!E11</f>
        <v>15331.5908203125</v>
      </c>
      <c r="D11" s="18">
        <f>CATEGORIA!E11</f>
        <v>14334.625</v>
      </c>
      <c r="E11" s="18">
        <f>DEPARTAMENTO!E11</f>
        <v>14411.017044067368</v>
      </c>
    </row>
    <row r="12" spans="1:5" x14ac:dyDescent="0.25">
      <c r="A12" s="16">
        <v>42494</v>
      </c>
      <c r="B12" s="18">
        <f>ARTICULO!E12</f>
        <v>12669.364415277725</v>
      </c>
      <c r="C12" s="18">
        <f>TIENDA!E12</f>
        <v>13960.87109375</v>
      </c>
      <c r="D12" s="18">
        <f>CATEGORIA!E12</f>
        <v>13582.51879882812</v>
      </c>
      <c r="E12" s="18">
        <f>DEPARTAMENTO!E12</f>
        <v>13764.86583709715</v>
      </c>
    </row>
    <row r="13" spans="1:5" x14ac:dyDescent="0.25">
      <c r="A13" s="16">
        <v>42495</v>
      </c>
      <c r="B13" s="18">
        <f>ARTICULO!E13</f>
        <v>13257.728846785378</v>
      </c>
      <c r="C13" s="18">
        <f>TIENDA!E13</f>
        <v>14189.8994140625</v>
      </c>
      <c r="D13" s="18">
        <f>CATEGORIA!E13</f>
        <v>14454.91491699218</v>
      </c>
      <c r="E13" s="18">
        <f>DEPARTAMENTO!E13</f>
        <v>14439.523544311511</v>
      </c>
    </row>
    <row r="14" spans="1:5" x14ac:dyDescent="0.25">
      <c r="A14" s="16">
        <v>42496</v>
      </c>
      <c r="B14" s="18">
        <f>ARTICULO!E14</f>
        <v>15566.287844011558</v>
      </c>
      <c r="C14" s="18">
        <f>TIENDA!E14</f>
        <v>18613.13671875</v>
      </c>
      <c r="D14" s="18">
        <f>CATEGORIA!E14</f>
        <v>17848.486328125</v>
      </c>
      <c r="E14" s="18">
        <f>DEPARTAMENTO!E14</f>
        <v>17807.426681518547</v>
      </c>
    </row>
    <row r="15" spans="1:5" x14ac:dyDescent="0.25">
      <c r="A15" s="16">
        <v>42497</v>
      </c>
      <c r="B15" s="18">
        <f>ARTICULO!E15</f>
        <v>20437.562723997977</v>
      </c>
      <c r="C15" s="18">
        <f>TIENDA!E15</f>
        <v>23239.5625</v>
      </c>
      <c r="D15" s="18">
        <f>CATEGORIA!E15</f>
        <v>22895.48046875</v>
      </c>
      <c r="E15" s="18">
        <f>DEPARTAMENTO!E15</f>
        <v>23239.733406066887</v>
      </c>
    </row>
    <row r="16" spans="1:5" x14ac:dyDescent="0.25">
      <c r="A16" s="16">
        <v>42498</v>
      </c>
      <c r="B16" s="18">
        <f>ARTICULO!E16</f>
        <v>21764.516425246369</v>
      </c>
      <c r="C16" s="18">
        <f>TIENDA!E16</f>
        <v>23943.283203125</v>
      </c>
      <c r="D16" s="18">
        <f>CATEGORIA!E16</f>
        <v>23617.61767578125</v>
      </c>
      <c r="E16" s="18">
        <f>DEPARTAMENTO!E16</f>
        <v>24164.114700317361</v>
      </c>
    </row>
    <row r="17" spans="1:11" x14ac:dyDescent="0.25">
      <c r="A17" s="16">
        <v>42499</v>
      </c>
      <c r="B17" s="18">
        <f>ARTICULO!E17</f>
        <v>14660.407808686838</v>
      </c>
      <c r="C17" s="18">
        <f>TIENDA!E17</f>
        <v>15715.75390625</v>
      </c>
      <c r="D17" s="18">
        <f>CATEGORIA!E17</f>
        <v>14526.72094726562</v>
      </c>
      <c r="E17" s="18">
        <f>DEPARTAMENTO!E17</f>
        <v>15216.776939392064</v>
      </c>
      <c r="H17" s="29" t="s">
        <v>45</v>
      </c>
      <c r="I17" s="27" t="s">
        <v>57</v>
      </c>
      <c r="J17" s="26" t="s">
        <v>46</v>
      </c>
      <c r="K17" s="28" t="s">
        <v>57</v>
      </c>
    </row>
    <row r="18" spans="1:11" x14ac:dyDescent="0.25">
      <c r="A18" s="16">
        <v>42500</v>
      </c>
      <c r="B18" s="18">
        <f>ARTICULO!E18</f>
        <v>13414.242782810585</v>
      </c>
      <c r="C18" s="18">
        <f>TIENDA!E18</f>
        <v>14099.46875</v>
      </c>
      <c r="D18" s="18">
        <f>CATEGORIA!E18</f>
        <v>13363.34350585937</v>
      </c>
      <c r="E18" s="18">
        <f>DEPARTAMENTO!E18</f>
        <v>14011.486175537082</v>
      </c>
      <c r="G18" s="24" t="str">
        <f>A32</f>
        <v>Diff vs Artículo V. Abs</v>
      </c>
      <c r="H18" s="24"/>
      <c r="I18" s="23">
        <f>C32</f>
        <v>0.10499521463717115</v>
      </c>
      <c r="J18" s="23">
        <f>D32</f>
        <v>8.6984993645645131E-2</v>
      </c>
      <c r="K18" s="23">
        <f>E32</f>
        <v>9.5825577294197425E-2</v>
      </c>
    </row>
    <row r="19" spans="1:11" x14ac:dyDescent="0.25">
      <c r="A19" s="16">
        <v>42501</v>
      </c>
      <c r="B19" s="18">
        <f>ARTICULO!E19</f>
        <v>12673.791872285305</v>
      </c>
      <c r="C19" s="18">
        <f>TIENDA!E19</f>
        <v>13987.44140625</v>
      </c>
      <c r="D19" s="18">
        <f>CATEGORIA!E19</f>
        <v>14187.9345703125</v>
      </c>
      <c r="E19" s="18">
        <f>DEPARTAMENTO!E19</f>
        <v>14301.769515991204</v>
      </c>
    </row>
    <row r="20" spans="1:11" x14ac:dyDescent="0.25">
      <c r="A20" s="16">
        <v>42502</v>
      </c>
      <c r="B20" s="18">
        <f>ARTICULO!E20</f>
        <v>13158.372584763911</v>
      </c>
      <c r="C20" s="18">
        <f>TIENDA!E20</f>
        <v>14831.1904296875</v>
      </c>
      <c r="D20" s="18">
        <f>CATEGORIA!E20</f>
        <v>14671.81591796875</v>
      </c>
      <c r="E20" s="18">
        <f>DEPARTAMENTO!E20</f>
        <v>14477.961425781243</v>
      </c>
    </row>
    <row r="21" spans="1:11" x14ac:dyDescent="0.25">
      <c r="A21" s="16">
        <v>42503</v>
      </c>
      <c r="B21" s="18">
        <f>ARTICULO!E21</f>
        <v>15200.004469821228</v>
      </c>
      <c r="C21" s="18">
        <f>TIENDA!E21</f>
        <v>16765.298828125</v>
      </c>
      <c r="D21" s="18">
        <f>CATEGORIA!E21</f>
        <v>17372.1904296875</v>
      </c>
      <c r="E21" s="18">
        <f>DEPARTAMENTO!E21</f>
        <v>17297.74149322509</v>
      </c>
    </row>
    <row r="22" spans="1:11" x14ac:dyDescent="0.25">
      <c r="A22" s="16">
        <v>42504</v>
      </c>
      <c r="B22" s="18">
        <f>ARTICULO!E22</f>
        <v>19963.154497568492</v>
      </c>
      <c r="C22" s="18">
        <f>TIENDA!E22</f>
        <v>23239.5625</v>
      </c>
      <c r="D22" s="18">
        <f>CATEGORIA!E22</f>
        <v>22820.123291015618</v>
      </c>
      <c r="E22" s="18">
        <f>DEPARTAMENTO!E22</f>
        <v>22994.658309936505</v>
      </c>
    </row>
    <row r="23" spans="1:11" x14ac:dyDescent="0.25">
      <c r="A23" s="16">
        <v>42505</v>
      </c>
      <c r="B23" s="18">
        <f>ARTICULO!E23</f>
        <v>20916.599917582233</v>
      </c>
      <c r="C23" s="18">
        <f>TIENDA!E23</f>
        <v>23118.052734375</v>
      </c>
      <c r="D23" s="18">
        <f>CATEGORIA!E23</f>
        <v>22964.02880859375</v>
      </c>
      <c r="E23" s="18">
        <f>DEPARTAMENTO!E23</f>
        <v>23368.485809326161</v>
      </c>
    </row>
    <row r="24" spans="1:11" x14ac:dyDescent="0.25">
      <c r="A24" s="16">
        <v>42506</v>
      </c>
      <c r="B24" s="18">
        <f>ARTICULO!E24</f>
        <v>13650.01806749054</v>
      </c>
      <c r="C24" s="18">
        <f>TIENDA!E24</f>
        <v>15209.697265625</v>
      </c>
      <c r="D24" s="18">
        <f>CATEGORIA!E24</f>
        <v>14236.4755859375</v>
      </c>
      <c r="E24" s="18">
        <f>DEPARTAMENTO!E24</f>
        <v>14422.890762329089</v>
      </c>
    </row>
    <row r="25" spans="1:11" x14ac:dyDescent="0.25">
      <c r="A25" s="16">
        <v>42507</v>
      </c>
      <c r="B25" s="18">
        <f>ARTICULO!E25</f>
        <v>12231.703132219145</v>
      </c>
      <c r="C25" s="18">
        <f>TIENDA!E25</f>
        <v>13563.7451171875</v>
      </c>
      <c r="D25" s="18">
        <f>CATEGORIA!E25</f>
        <v>13431.23181152343</v>
      </c>
      <c r="E25" s="18">
        <f>DEPARTAMENTO!E25</f>
        <v>13272.06130218504</v>
      </c>
    </row>
    <row r="26" spans="1:11" x14ac:dyDescent="0.25">
      <c r="A26" s="16">
        <v>42508</v>
      </c>
      <c r="B26" s="18">
        <f>ARTICULO!E26</f>
        <v>12689.969827795399</v>
      </c>
      <c r="C26" s="18">
        <f>TIENDA!E26</f>
        <v>13971.615234375</v>
      </c>
      <c r="D26" s="18">
        <f>CATEGORIA!E26</f>
        <v>13981.166015625</v>
      </c>
      <c r="E26" s="18">
        <f>DEPARTAMENTO!E26</f>
        <v>14031.622665405255</v>
      </c>
    </row>
    <row r="27" spans="1:11" x14ac:dyDescent="0.25">
      <c r="A27" s="16">
        <v>42509</v>
      </c>
      <c r="B27" s="18">
        <f>ARTICULO!E27</f>
        <v>12998.167256125245</v>
      </c>
      <c r="C27" s="18">
        <f>TIENDA!E27</f>
        <v>14189.8994140625</v>
      </c>
      <c r="D27" s="18">
        <f>CATEGORIA!E27</f>
        <v>13932.62255859375</v>
      </c>
      <c r="E27" s="18">
        <f>DEPARTAMENTO!E27</f>
        <v>13790.961997985813</v>
      </c>
    </row>
    <row r="28" spans="1:11" x14ac:dyDescent="0.25">
      <c r="A28" s="16">
        <v>42510</v>
      </c>
      <c r="B28" s="18">
        <f>ARTICULO!E28</f>
        <v>14887.434701878574</v>
      </c>
      <c r="C28" s="18">
        <f>TIENDA!E28</f>
        <v>16602.5234375</v>
      </c>
      <c r="D28" s="18">
        <f>CATEGORIA!E28</f>
        <v>17128.36865234375</v>
      </c>
      <c r="E28" s="18">
        <f>DEPARTAMENTO!E28</f>
        <v>16460.264739990234</v>
      </c>
    </row>
    <row r="29" spans="1:11" x14ac:dyDescent="0.25">
      <c r="A29" s="16">
        <v>42511</v>
      </c>
      <c r="B29" s="18">
        <f>ARTICULO!E29</f>
        <v>19846.528661985878</v>
      </c>
      <c r="C29" s="18">
        <f>TIENDA!E29</f>
        <v>23239.5625</v>
      </c>
      <c r="D29" s="18">
        <f>CATEGORIA!E29</f>
        <v>22484.734375</v>
      </c>
      <c r="E29" s="18">
        <f>DEPARTAMENTO!E29</f>
        <v>22465.353904724121</v>
      </c>
    </row>
    <row r="30" spans="1:11" x14ac:dyDescent="0.25">
      <c r="A30" s="16">
        <v>42512</v>
      </c>
      <c r="B30" s="18">
        <f>ARTICULO!E30</f>
        <v>21396.290022745725</v>
      </c>
      <c r="C30" s="18">
        <f>TIENDA!E30</f>
        <v>23943.283203125</v>
      </c>
      <c r="D30" s="18">
        <f>CATEGORIA!E30</f>
        <v>22887.624755859368</v>
      </c>
      <c r="E30" s="18">
        <f>DEPARTAMENTO!E30</f>
        <v>23666.154731750474</v>
      </c>
    </row>
    <row r="31" spans="1:11" x14ac:dyDescent="0.25">
      <c r="A31" s="17" t="s">
        <v>61</v>
      </c>
      <c r="B31" s="19">
        <f>SUM(B3:B30)</f>
        <v>441460.49230221065</v>
      </c>
      <c r="C31" s="19">
        <f>SUM(C3:C30)</f>
        <v>487811.7314453125</v>
      </c>
      <c r="D31" s="19">
        <f>SUM(D3:D30)</f>
        <v>479860.93041992182</v>
      </c>
      <c r="E31" s="19">
        <f>SUM(E3:E30)</f>
        <v>483763.69882965059</v>
      </c>
    </row>
    <row r="32" spans="1:11" x14ac:dyDescent="0.25">
      <c r="A32" s="38" t="s">
        <v>44</v>
      </c>
      <c r="B32" s="38"/>
      <c r="C32" s="23">
        <f>ABS((C31-$B$31)/$B$31)</f>
        <v>0.10499521463717115</v>
      </c>
      <c r="D32" s="23">
        <f>ABS((D31-$B$31)/$B$31)</f>
        <v>8.6984993645645131E-2</v>
      </c>
      <c r="E32" s="23">
        <f>ABS((E31-$B$31)/$B$31)</f>
        <v>9.5825577294197425E-2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CF44-C130-4C69-8E84-47A4BC0F2F83}">
  <dimension ref="A1:K32"/>
  <sheetViews>
    <sheetView showGridLines="0" workbookViewId="0">
      <selection activeCell="G35" sqref="G35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51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ARTICULO!F3</f>
        <v>12649.022388459683</v>
      </c>
      <c r="C3" s="18">
        <f>TIENDA!F3</f>
        <v>12070.682961960099</v>
      </c>
      <c r="D3" s="18">
        <f>CATEGORIA!F3</f>
        <v>11949.869652269801</v>
      </c>
      <c r="E3" s="18">
        <f>DEPARTAMENTO!F3</f>
        <v>12133.388698712517</v>
      </c>
    </row>
    <row r="4" spans="1:5" x14ac:dyDescent="0.25">
      <c r="A4" s="16">
        <v>42486</v>
      </c>
      <c r="B4" s="18">
        <f>ARTICULO!F4</f>
        <v>12167.81177584262</v>
      </c>
      <c r="C4" s="18">
        <f>TIENDA!F4</f>
        <v>11444.258308960099</v>
      </c>
      <c r="D4" s="18">
        <f>CATEGORIA!F4</f>
        <v>11363.643051377461</v>
      </c>
      <c r="E4" s="18">
        <f>DEPARTAMENTO!F4</f>
        <v>11625.840121743833</v>
      </c>
    </row>
    <row r="5" spans="1:5" x14ac:dyDescent="0.25">
      <c r="A5" s="16">
        <v>42487</v>
      </c>
      <c r="B5" s="18">
        <f>ARTICULO!F5</f>
        <v>12597.136970493464</v>
      </c>
      <c r="C5" s="18">
        <f>TIENDA!F5</f>
        <v>11789.452765574</v>
      </c>
      <c r="D5" s="18">
        <f>CATEGORIA!F5</f>
        <v>11674.93584311095</v>
      </c>
      <c r="E5" s="18">
        <f>DEPARTAMENTO!F5</f>
        <v>12072.289581946063</v>
      </c>
    </row>
    <row r="6" spans="1:5" x14ac:dyDescent="0.25">
      <c r="A6" s="16">
        <v>42488</v>
      </c>
      <c r="B6" s="18">
        <f>ARTICULO!F6</f>
        <v>12721.146755031481</v>
      </c>
      <c r="C6" s="18">
        <f>TIENDA!F6</f>
        <v>12290.055288081699</v>
      </c>
      <c r="D6" s="18">
        <f>CATEGORIA!F6</f>
        <v>12136.29829930463</v>
      </c>
      <c r="E6" s="18">
        <f>DEPARTAMENTO!F6</f>
        <v>12444.699836338979</v>
      </c>
    </row>
    <row r="7" spans="1:5" x14ac:dyDescent="0.25">
      <c r="A7" s="16">
        <v>42489</v>
      </c>
      <c r="B7" s="18">
        <f>ARTICULO!F7</f>
        <v>15027.644666351713</v>
      </c>
      <c r="C7" s="18">
        <f>TIENDA!F7</f>
        <v>15078.5424124234</v>
      </c>
      <c r="D7" s="18">
        <f>CATEGORIA!F7</f>
        <v>15035.22781852994</v>
      </c>
      <c r="E7" s="18">
        <f>DEPARTAMENTO!F7</f>
        <v>15100.899105970508</v>
      </c>
    </row>
    <row r="8" spans="1:5" x14ac:dyDescent="0.25">
      <c r="A8" s="16">
        <v>42490</v>
      </c>
      <c r="B8" s="18">
        <f>ARTICULO!F8</f>
        <v>18736.248953082137</v>
      </c>
      <c r="C8" s="18">
        <f>TIENDA!F8</f>
        <v>19500.6537516018</v>
      </c>
      <c r="D8" s="18">
        <f>CATEGORIA!F8</f>
        <v>19448.576725150459</v>
      </c>
      <c r="E8" s="18">
        <f>DEPARTAMENTO!F8</f>
        <v>19385.403186362062</v>
      </c>
    </row>
    <row r="9" spans="1:5" x14ac:dyDescent="0.25">
      <c r="A9" s="16">
        <v>42491</v>
      </c>
      <c r="B9" s="18">
        <f>ARTICULO!F9</f>
        <v>17388.817093729791</v>
      </c>
      <c r="C9" s="18">
        <f>TIENDA!F9</f>
        <v>18431.106153368699</v>
      </c>
      <c r="D9" s="18">
        <f>CATEGORIA!F9</f>
        <v>18425.639199355552</v>
      </c>
      <c r="E9" s="18">
        <f>DEPARTAMENTO!F9</f>
        <v>18319.613649479874</v>
      </c>
    </row>
    <row r="10" spans="1:5" x14ac:dyDescent="0.25">
      <c r="A10" s="16">
        <v>42492</v>
      </c>
      <c r="B10" s="18">
        <f>ARTICULO!F10</f>
        <v>12677.243299256732</v>
      </c>
      <c r="C10" s="18">
        <f>TIENDA!F10</f>
        <v>12155.75731963</v>
      </c>
      <c r="D10" s="18">
        <f>CATEGORIA!F10</f>
        <v>12048.813216719789</v>
      </c>
      <c r="E10" s="18">
        <f>DEPARTAMENTO!F10</f>
        <v>12324.657586046327</v>
      </c>
    </row>
    <row r="11" spans="1:5" x14ac:dyDescent="0.25">
      <c r="A11" s="16">
        <v>42493</v>
      </c>
      <c r="B11" s="18">
        <f>ARTICULO!F11</f>
        <v>12212.275931693066</v>
      </c>
      <c r="C11" s="18">
        <f>TIENDA!F11</f>
        <v>11503.487101610401</v>
      </c>
      <c r="D11" s="18">
        <f>CATEGORIA!F11</f>
        <v>11428.76493652755</v>
      </c>
      <c r="E11" s="18">
        <f>DEPARTAMENTO!F11</f>
        <v>11794.890623066845</v>
      </c>
    </row>
    <row r="12" spans="1:5" x14ac:dyDescent="0.25">
      <c r="A12" s="16">
        <v>42494</v>
      </c>
      <c r="B12" s="18">
        <f>ARTICULO!F12</f>
        <v>12641.977449383807</v>
      </c>
      <c r="C12" s="18">
        <f>TIENDA!F12</f>
        <v>11831.305590083901</v>
      </c>
      <c r="D12" s="18">
        <f>CATEGORIA!F12</f>
        <v>11705.754971578441</v>
      </c>
      <c r="E12" s="18">
        <f>DEPARTAMENTO!F12</f>
        <v>12126.493983967539</v>
      </c>
    </row>
    <row r="13" spans="1:5" x14ac:dyDescent="0.25">
      <c r="A13" s="16">
        <v>42495</v>
      </c>
      <c r="B13" s="18">
        <f>ARTICULO!F13</f>
        <v>12759.198360404926</v>
      </c>
      <c r="C13" s="18">
        <f>TIENDA!F13</f>
        <v>12329.931426215</v>
      </c>
      <c r="D13" s="18">
        <f>CATEGORIA!F13</f>
        <v>12166.832285479521</v>
      </c>
      <c r="E13" s="18">
        <f>DEPARTAMENTO!F13</f>
        <v>12468.874107689035</v>
      </c>
    </row>
    <row r="14" spans="1:5" x14ac:dyDescent="0.25">
      <c r="A14" s="16">
        <v>42496</v>
      </c>
      <c r="B14" s="18">
        <f>ARTICULO!F14</f>
        <v>15057.587047205223</v>
      </c>
      <c r="C14" s="18">
        <f>TIENDA!F14</f>
        <v>15125.257727059099</v>
      </c>
      <c r="D14" s="18">
        <f>CATEGORIA!F14</f>
        <v>15070.562128478141</v>
      </c>
      <c r="E14" s="18">
        <f>DEPARTAMENTO!F14</f>
        <v>15120.731787125309</v>
      </c>
    </row>
    <row r="15" spans="1:5" x14ac:dyDescent="0.25">
      <c r="A15" s="16">
        <v>42497</v>
      </c>
      <c r="B15" s="18">
        <f>ARTICULO!F15</f>
        <v>18777.117623519513</v>
      </c>
      <c r="C15" s="18">
        <f>TIENDA!F15</f>
        <v>19581.252367568701</v>
      </c>
      <c r="D15" s="18">
        <f>CATEGORIA!F15</f>
        <v>19502.294215381829</v>
      </c>
      <c r="E15" s="18">
        <f>DEPARTAMENTO!F15</f>
        <v>19461.027721244071</v>
      </c>
    </row>
    <row r="16" spans="1:5" x14ac:dyDescent="0.25">
      <c r="A16" s="16">
        <v>42498</v>
      </c>
      <c r="B16" s="18">
        <f>ARTICULO!F16</f>
        <v>17419.149667050984</v>
      </c>
      <c r="C16" s="18">
        <f>TIENDA!F16</f>
        <v>18481.7096568282</v>
      </c>
      <c r="D16" s="18">
        <f>CATEGORIA!F16</f>
        <v>18454.744101632899</v>
      </c>
      <c r="E16" s="18">
        <f>DEPARTAMENTO!F16</f>
        <v>18344.313398334813</v>
      </c>
    </row>
    <row r="17" spans="1:11" x14ac:dyDescent="0.25">
      <c r="A17" s="16">
        <v>42499</v>
      </c>
      <c r="B17" s="18">
        <f>ARTICULO!F17</f>
        <v>12713.091785510373</v>
      </c>
      <c r="C17" s="18">
        <f>TIENDA!F17</f>
        <v>12205.2325294493</v>
      </c>
      <c r="D17" s="18">
        <f>CATEGORIA!F17</f>
        <v>12080.904320042</v>
      </c>
      <c r="E17" s="18">
        <f>DEPARTAMENTO!F17</f>
        <v>12374.301538493039</v>
      </c>
      <c r="H17" s="29" t="s">
        <v>45</v>
      </c>
      <c r="I17" s="28" t="s">
        <v>57</v>
      </c>
      <c r="J17" s="27" t="s">
        <v>57</v>
      </c>
      <c r="K17" s="26" t="s">
        <v>46</v>
      </c>
    </row>
    <row r="18" spans="1:11" x14ac:dyDescent="0.25">
      <c r="A18" s="16">
        <v>42500</v>
      </c>
      <c r="B18" s="18">
        <f>ARTICULO!F18</f>
        <v>12247.420194983762</v>
      </c>
      <c r="C18" s="18">
        <f>TIENDA!F18</f>
        <v>11552.499249950801</v>
      </c>
      <c r="D18" s="18">
        <f>CATEGORIA!F18</f>
        <v>11461.559404724831</v>
      </c>
      <c r="E18" s="18">
        <f>DEPARTAMENTO!F18</f>
        <v>11849.842734062204</v>
      </c>
      <c r="G18" s="24" t="str">
        <f>A32</f>
        <v>Diff vs Artículo V. Abs</v>
      </c>
      <c r="H18" s="24"/>
      <c r="I18" s="23">
        <f>C32</f>
        <v>4.9088740410004779E-3</v>
      </c>
      <c r="J18" s="23">
        <f>D32</f>
        <v>1.1801805358793714E-2</v>
      </c>
      <c r="K18" s="23">
        <f>E32</f>
        <v>1.1025742330738153E-3</v>
      </c>
    </row>
    <row r="19" spans="1:11" x14ac:dyDescent="0.25">
      <c r="A19" s="16">
        <v>42501</v>
      </c>
      <c r="B19" s="18">
        <f>ARTICULO!F19</f>
        <v>12677.350581483832</v>
      </c>
      <c r="C19" s="18">
        <f>TIENDA!F19</f>
        <v>11880.0069212402</v>
      </c>
      <c r="D19" s="18">
        <f>CATEGORIA!F19</f>
        <v>11738.28536191529</v>
      </c>
      <c r="E19" s="18">
        <f>DEPARTAMENTO!F19</f>
        <v>12175.659458442082</v>
      </c>
    </row>
    <row r="20" spans="1:11" x14ac:dyDescent="0.25">
      <c r="A20" s="16">
        <v>42502</v>
      </c>
      <c r="B20" s="18">
        <f>ARTICULO!F20</f>
        <v>12794.187684584098</v>
      </c>
      <c r="C20" s="18">
        <f>TIENDA!F20</f>
        <v>12378.5973586568</v>
      </c>
      <c r="D20" s="18">
        <f>CATEGORIA!F20</f>
        <v>12199.54320748773</v>
      </c>
      <c r="E20" s="18">
        <f>DEPARTAMENTO!F20</f>
        <v>12516.740467490463</v>
      </c>
    </row>
    <row r="21" spans="1:11" x14ac:dyDescent="0.25">
      <c r="A21" s="16">
        <v>42503</v>
      </c>
      <c r="B21" s="18">
        <f>ARTICULO!F21</f>
        <v>15092.278858350719</v>
      </c>
      <c r="C21" s="18">
        <f>TIENDA!F21</f>
        <v>15174.0458623837</v>
      </c>
      <c r="D21" s="18">
        <f>CATEGORIA!F21</f>
        <v>15103.43748291293</v>
      </c>
      <c r="E21" s="18">
        <f>DEPARTAMENTO!F21</f>
        <v>15171.134568506272</v>
      </c>
    </row>
    <row r="22" spans="1:11" x14ac:dyDescent="0.25">
      <c r="A22" s="16">
        <v>42504</v>
      </c>
      <c r="B22" s="18">
        <f>ARTICULO!F22</f>
        <v>18812.085935794774</v>
      </c>
      <c r="C22" s="18">
        <f>TIENDA!F22</f>
        <v>19630.646018879499</v>
      </c>
      <c r="D22" s="18">
        <f>CATEGORIA!F22</f>
        <v>19535.573702570648</v>
      </c>
      <c r="E22" s="18">
        <f>DEPARTAMENTO!F22</f>
        <v>19517.909917238921</v>
      </c>
    </row>
    <row r="23" spans="1:11" x14ac:dyDescent="0.25">
      <c r="A23" s="16">
        <v>42505</v>
      </c>
      <c r="B23" s="18">
        <f>ARTICULO!F23</f>
        <v>17453.44068003053</v>
      </c>
      <c r="C23" s="18">
        <f>TIENDA!F23</f>
        <v>18530.567271306601</v>
      </c>
      <c r="D23" s="18">
        <f>CATEGORIA!F23</f>
        <v>18487.41883714452</v>
      </c>
      <c r="E23" s="18">
        <f>DEPARTAMENTO!F23</f>
        <v>18397.025685812361</v>
      </c>
    </row>
    <row r="24" spans="1:11" x14ac:dyDescent="0.25">
      <c r="A24" s="16">
        <v>42506</v>
      </c>
      <c r="B24" s="18">
        <f>ARTICULO!F24</f>
        <v>12747.771574735256</v>
      </c>
      <c r="C24" s="18">
        <f>TIENDA!F24</f>
        <v>12254.0699801664</v>
      </c>
      <c r="D24" s="18">
        <f>CATEGORIA!F24</f>
        <v>12113.72024708364</v>
      </c>
      <c r="E24" s="18">
        <f>DEPARTAMENTO!F24</f>
        <v>12428.336710149362</v>
      </c>
    </row>
    <row r="25" spans="1:11" x14ac:dyDescent="0.25">
      <c r="A25" s="16">
        <v>42507</v>
      </c>
      <c r="B25" s="18">
        <f>ARTICULO!F25</f>
        <v>12282.079511197677</v>
      </c>
      <c r="C25" s="18">
        <f>TIENDA!F25</f>
        <v>11601.3284253319</v>
      </c>
      <c r="D25" s="18">
        <f>CATEGORIA!F25</f>
        <v>11494.415148496151</v>
      </c>
      <c r="E25" s="18">
        <f>DEPARTAMENTO!F25</f>
        <v>11903.936738652475</v>
      </c>
    </row>
    <row r="26" spans="1:11" x14ac:dyDescent="0.25">
      <c r="A26" s="16">
        <v>42508</v>
      </c>
      <c r="B26" s="18">
        <f>ARTICULO!F26</f>
        <v>12712.041638013217</v>
      </c>
      <c r="C26" s="18">
        <f>TIENDA!F26</f>
        <v>11928.8305420616</v>
      </c>
      <c r="D26" s="18">
        <f>CATEGORIA!F26</f>
        <v>11771.14111527143</v>
      </c>
      <c r="E26" s="18">
        <f>DEPARTAMENTO!F26</f>
        <v>12228.912732934601</v>
      </c>
    </row>
    <row r="27" spans="1:11" x14ac:dyDescent="0.25">
      <c r="A27" s="16">
        <v>42509</v>
      </c>
      <c r="B27" s="18">
        <f>ARTICULO!F27</f>
        <v>12828.85107028186</v>
      </c>
      <c r="C27" s="18">
        <f>TIENDA!F27</f>
        <v>12427.4203468716</v>
      </c>
      <c r="D27" s="18">
        <f>CATEGORIA!F27</f>
        <v>12232.406461077451</v>
      </c>
      <c r="E27" s="18">
        <f>DEPARTAMENTO!F27</f>
        <v>12569.655155288698</v>
      </c>
    </row>
    <row r="28" spans="1:11" x14ac:dyDescent="0.25">
      <c r="A28" s="16">
        <v>42510</v>
      </c>
      <c r="B28" s="18">
        <f>ARTICULO!F28</f>
        <v>15126.919169888502</v>
      </c>
      <c r="C28" s="18">
        <f>TIENDA!F28</f>
        <v>15222.871034456701</v>
      </c>
      <c r="D28" s="18">
        <f>CATEGORIA!F28</f>
        <v>15136.305897036862</v>
      </c>
      <c r="E28" s="18">
        <f>DEPARTAMENTO!F28</f>
        <v>15224.333317143353</v>
      </c>
    </row>
    <row r="29" spans="1:11" x14ac:dyDescent="0.25">
      <c r="A29" s="16">
        <v>42511</v>
      </c>
      <c r="B29" s="18">
        <f>ARTICULO!F29</f>
        <v>18846.721616383074</v>
      </c>
      <c r="C29" s="18">
        <f>TIENDA!F29</f>
        <v>19679.4820119875</v>
      </c>
      <c r="D29" s="18">
        <f>CATEGORIA!F29</f>
        <v>19568.452639086481</v>
      </c>
      <c r="E29" s="18">
        <f>DEPARTAMENTO!F29</f>
        <v>19571.635846315337</v>
      </c>
    </row>
    <row r="30" spans="1:11" x14ac:dyDescent="0.25">
      <c r="A30" s="16">
        <v>42512</v>
      </c>
      <c r="B30" s="18">
        <f>ARTICULO!F30</f>
        <v>17488.042292941689</v>
      </c>
      <c r="C30" s="18">
        <f>TIENDA!F30</f>
        <v>18579.393685024999</v>
      </c>
      <c r="D30" s="18">
        <f>CATEGORIA!F30</f>
        <v>18520.281153577002</v>
      </c>
      <c r="E30" s="18">
        <f>DEPARTAMENTO!F30</f>
        <v>18450.479267637573</v>
      </c>
    </row>
    <row r="31" spans="1:11" x14ac:dyDescent="0.25">
      <c r="A31" s="17" t="s">
        <v>61</v>
      </c>
      <c r="B31" s="19">
        <f>SUM(B3:B30)</f>
        <v>406654.66057568445</v>
      </c>
      <c r="C31" s="19">
        <f>SUM(C3:C30)</f>
        <v>404658.44406873261</v>
      </c>
      <c r="D31" s="19">
        <f>SUM(D3:D30)</f>
        <v>401855.4014233239</v>
      </c>
      <c r="E31" s="19">
        <f>SUM(E3:E30)</f>
        <v>407103.02752619458</v>
      </c>
    </row>
    <row r="32" spans="1:11" x14ac:dyDescent="0.25">
      <c r="A32" s="38" t="s">
        <v>44</v>
      </c>
      <c r="B32" s="38"/>
      <c r="C32" s="23">
        <f>ABS((C31-$B$31)/$B$31)</f>
        <v>4.9088740410004779E-3</v>
      </c>
      <c r="D32" s="23">
        <f>ABS((D31-$B$31)/$B$31)</f>
        <v>1.1801805358793714E-2</v>
      </c>
      <c r="E32" s="23">
        <f>ABS((E31-$B$31)/$B$31)</f>
        <v>1.1025742330738153E-3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0620-D812-4288-86C8-CE2F4CBACEC9}">
  <dimension ref="A1:K32"/>
  <sheetViews>
    <sheetView showGridLines="0" workbookViewId="0">
      <selection activeCell="G34" sqref="G34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52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ARTICULO!G3</f>
        <v>11371.996766570719</v>
      </c>
      <c r="C3" s="18">
        <f>TIENDA!G3</f>
        <v>10686.2978515625</v>
      </c>
      <c r="D3" s="18">
        <f>CATEGORIA!G3</f>
        <v>11039.12487792968</v>
      </c>
      <c r="E3" s="18">
        <f>DEPARTAMENTO!G3</f>
        <v>11006.709823608386</v>
      </c>
    </row>
    <row r="4" spans="1:5" x14ac:dyDescent="0.25">
      <c r="A4" s="16">
        <v>42486</v>
      </c>
      <c r="B4" s="18">
        <f>ARTICULO!G4</f>
        <v>10857.583344735085</v>
      </c>
      <c r="C4" s="18">
        <f>TIENDA!G4</f>
        <v>10245.0009765625</v>
      </c>
      <c r="D4" s="18">
        <f>CATEGORIA!G4</f>
        <v>9950.7166748046802</v>
      </c>
      <c r="E4" s="18">
        <f>DEPARTAMENTO!G4</f>
        <v>9993.5635070800763</v>
      </c>
    </row>
    <row r="5" spans="1:5" x14ac:dyDescent="0.25">
      <c r="A5" s="16">
        <v>42487</v>
      </c>
      <c r="B5" s="18">
        <f>ARTICULO!G5</f>
        <v>10582.943299358243</v>
      </c>
      <c r="C5" s="18">
        <f>TIENDA!G5</f>
        <v>9862.0498046875</v>
      </c>
      <c r="D5" s="18">
        <f>CATEGORIA!G5</f>
        <v>9654.2282714843695</v>
      </c>
      <c r="E5" s="18">
        <f>DEPARTAMENTO!G5</f>
        <v>9789.0658950805519</v>
      </c>
    </row>
    <row r="6" spans="1:5" x14ac:dyDescent="0.25">
      <c r="A6" s="16">
        <v>42488</v>
      </c>
      <c r="B6" s="18">
        <f>ARTICULO!G6</f>
        <v>10660.464283729902</v>
      </c>
      <c r="C6" s="18">
        <f>TIENDA!G6</f>
        <v>9732.873046875</v>
      </c>
      <c r="D6" s="18">
        <f>CATEGORIA!G6</f>
        <v>9553.56298828125</v>
      </c>
      <c r="E6" s="18">
        <f>DEPARTAMENTO!G6</f>
        <v>9693.5186996459925</v>
      </c>
    </row>
    <row r="7" spans="1:5" x14ac:dyDescent="0.25">
      <c r="A7" s="16">
        <v>42489</v>
      </c>
      <c r="B7" s="18">
        <f>ARTICULO!G7</f>
        <v>13192.71428207692</v>
      </c>
      <c r="C7" s="18">
        <f>TIENDA!G7</f>
        <v>14025.4150390625</v>
      </c>
      <c r="D7" s="18">
        <f>CATEGORIA!G7</f>
        <v>13761.14489746093</v>
      </c>
      <c r="E7" s="18">
        <f>DEPARTAMENTO!G7</f>
        <v>13478.724578857415</v>
      </c>
    </row>
    <row r="8" spans="1:5" x14ac:dyDescent="0.25">
      <c r="A8" s="16">
        <v>42490</v>
      </c>
      <c r="B8" s="18">
        <f>ARTICULO!G8</f>
        <v>15770.925677751187</v>
      </c>
      <c r="C8" s="18">
        <f>TIENDA!G8</f>
        <v>17063.076171875</v>
      </c>
      <c r="D8" s="18">
        <f>CATEGORIA!G8</f>
        <v>17077.724853515618</v>
      </c>
      <c r="E8" s="18">
        <f>DEPARTAMENTO!G8</f>
        <v>16859.208114624013</v>
      </c>
    </row>
    <row r="9" spans="1:5" x14ac:dyDescent="0.25">
      <c r="A9" s="16">
        <v>42491</v>
      </c>
      <c r="B9" s="18">
        <f>ARTICULO!G9</f>
        <v>15369.284389547536</v>
      </c>
      <c r="C9" s="18">
        <f>TIENDA!G9</f>
        <v>16614.955078125</v>
      </c>
      <c r="D9" s="18">
        <f>CATEGORIA!G9</f>
        <v>16181.43115234375</v>
      </c>
      <c r="E9" s="18">
        <f>DEPARTAMENTO!G9</f>
        <v>16385.705688476555</v>
      </c>
    </row>
    <row r="10" spans="1:5" x14ac:dyDescent="0.25">
      <c r="A10" s="16">
        <v>42492</v>
      </c>
      <c r="B10" s="18">
        <f>ARTICULO!G10</f>
        <v>11981.633719215748</v>
      </c>
      <c r="C10" s="18">
        <f>TIENDA!G10</f>
        <v>13582.5302734375</v>
      </c>
      <c r="D10" s="18">
        <f>CATEGORIA!G10</f>
        <v>13430.64196777343</v>
      </c>
      <c r="E10" s="18">
        <f>DEPARTAMENTO!G10</f>
        <v>13294.33403015136</v>
      </c>
    </row>
    <row r="11" spans="1:5" x14ac:dyDescent="0.25">
      <c r="A11" s="16">
        <v>42493</v>
      </c>
      <c r="B11" s="18">
        <f>ARTICULO!G11</f>
        <v>11728.525861624568</v>
      </c>
      <c r="C11" s="18">
        <f>TIENDA!G11</f>
        <v>12625.1943359375</v>
      </c>
      <c r="D11" s="18">
        <f>CATEGORIA!G11</f>
        <v>12430.30432128905</v>
      </c>
      <c r="E11" s="18">
        <f>DEPARTAMENTO!G11</f>
        <v>12150.627296447754</v>
      </c>
    </row>
    <row r="12" spans="1:5" x14ac:dyDescent="0.25">
      <c r="A12" s="16">
        <v>42494</v>
      </c>
      <c r="B12" s="18">
        <f>ARTICULO!G12</f>
        <v>11703.040566873269</v>
      </c>
      <c r="C12" s="18">
        <f>TIENDA!G12</f>
        <v>12167.63671875</v>
      </c>
      <c r="D12" s="18">
        <f>CATEGORIA!G12</f>
        <v>12129.2021484375</v>
      </c>
      <c r="E12" s="18">
        <f>DEPARTAMENTO!G12</f>
        <v>11644.286216735834</v>
      </c>
    </row>
    <row r="13" spans="1:5" x14ac:dyDescent="0.25">
      <c r="A13" s="16">
        <v>42495</v>
      </c>
      <c r="B13" s="18">
        <f>ARTICULO!G13</f>
        <v>11691.84579346608</v>
      </c>
      <c r="C13" s="18">
        <f>TIENDA!G13</f>
        <v>12829.4755859375</v>
      </c>
      <c r="D13" s="18">
        <f>CATEGORIA!G13</f>
        <v>12443.60339355468</v>
      </c>
      <c r="E13" s="18">
        <f>DEPARTAMENTO!G13</f>
        <v>12328.164886474597</v>
      </c>
    </row>
    <row r="14" spans="1:5" x14ac:dyDescent="0.25">
      <c r="A14" s="16">
        <v>42496</v>
      </c>
      <c r="B14" s="18">
        <f>ARTICULO!G14</f>
        <v>13084.885968005166</v>
      </c>
      <c r="C14" s="18">
        <f>TIENDA!G14</f>
        <v>13702.1064453125</v>
      </c>
      <c r="D14" s="18">
        <f>CATEGORIA!G14</f>
        <v>13745.583129882809</v>
      </c>
      <c r="E14" s="18">
        <f>DEPARTAMENTO!G14</f>
        <v>13407.683227539055</v>
      </c>
    </row>
    <row r="15" spans="1:5" x14ac:dyDescent="0.25">
      <c r="A15" s="16">
        <v>42497</v>
      </c>
      <c r="B15" s="18">
        <f>ARTICULO!G15</f>
        <v>15441.205483891592</v>
      </c>
      <c r="C15" s="18">
        <f>TIENDA!G15</f>
        <v>16926.95703125</v>
      </c>
      <c r="D15" s="18">
        <f>CATEGORIA!G15</f>
        <v>16745.0205078125</v>
      </c>
      <c r="E15" s="18">
        <f>DEPARTAMENTO!G15</f>
        <v>16590.5662460327</v>
      </c>
    </row>
    <row r="16" spans="1:5" x14ac:dyDescent="0.25">
      <c r="A16" s="16">
        <v>42498</v>
      </c>
      <c r="B16" s="18">
        <f>ARTICULO!G16</f>
        <v>15785.459600341737</v>
      </c>
      <c r="C16" s="18">
        <f>TIENDA!G16</f>
        <v>16576.048828125</v>
      </c>
      <c r="D16" s="18">
        <f>CATEGORIA!G16</f>
        <v>16390.02673339843</v>
      </c>
      <c r="E16" s="18">
        <f>DEPARTAMENTO!G16</f>
        <v>16908.935333251946</v>
      </c>
    </row>
    <row r="17" spans="1:11" x14ac:dyDescent="0.25">
      <c r="A17" s="16">
        <v>42499</v>
      </c>
      <c r="B17" s="18">
        <f>ARTICULO!G17</f>
        <v>12669.239394706496</v>
      </c>
      <c r="C17" s="18">
        <f>TIENDA!G17</f>
        <v>13516.2919921875</v>
      </c>
      <c r="D17" s="18">
        <f>CATEGORIA!G17</f>
        <v>13508.874511718739</v>
      </c>
      <c r="E17" s="18">
        <f>DEPARTAMENTO!G17</f>
        <v>13203.097526550288</v>
      </c>
      <c r="H17" s="29" t="s">
        <v>45</v>
      </c>
      <c r="I17" s="27" t="s">
        <v>57</v>
      </c>
      <c r="J17" s="28" t="s">
        <v>57</v>
      </c>
      <c r="K17" s="26" t="s">
        <v>46</v>
      </c>
    </row>
    <row r="18" spans="1:11" x14ac:dyDescent="0.25">
      <c r="A18" s="16">
        <v>42500</v>
      </c>
      <c r="B18" s="18">
        <f>ARTICULO!G18</f>
        <v>12012.861036948043</v>
      </c>
      <c r="C18" s="18">
        <f>TIENDA!G18</f>
        <v>13120.994140625</v>
      </c>
      <c r="D18" s="18">
        <f>CATEGORIA!G18</f>
        <v>12767.57751464843</v>
      </c>
      <c r="E18" s="18">
        <f>DEPARTAMENTO!G18</f>
        <v>12772.26781463623</v>
      </c>
      <c r="G18" s="24" t="str">
        <f>A32</f>
        <v>Diff vs Artículo V. Abs</v>
      </c>
      <c r="H18" s="24"/>
      <c r="I18" s="23">
        <f>C32</f>
        <v>4.3527438171361482E-2</v>
      </c>
      <c r="J18" s="23">
        <f>D32</f>
        <v>3.2474766590173523E-2</v>
      </c>
      <c r="K18" s="23">
        <f>E32</f>
        <v>2.3157885025111971E-2</v>
      </c>
    </row>
    <row r="19" spans="1:11" x14ac:dyDescent="0.25">
      <c r="A19" s="16">
        <v>42501</v>
      </c>
      <c r="B19" s="18">
        <f>ARTICULO!G19</f>
        <v>11474.821090906507</v>
      </c>
      <c r="C19" s="18">
        <f>TIENDA!G19</f>
        <v>12554.345703125</v>
      </c>
      <c r="D19" s="18">
        <f>CATEGORIA!G19</f>
        <v>12083.39721679687</v>
      </c>
      <c r="E19" s="18">
        <f>DEPARTAMENTO!G19</f>
        <v>11885.993942260731</v>
      </c>
    </row>
    <row r="20" spans="1:11" x14ac:dyDescent="0.25">
      <c r="A20" s="16">
        <v>42502</v>
      </c>
      <c r="B20" s="18">
        <f>ARTICULO!G20</f>
        <v>11451.109662129309</v>
      </c>
      <c r="C20" s="18">
        <f>TIENDA!G20</f>
        <v>12709.3193359375</v>
      </c>
      <c r="D20" s="18">
        <f>CATEGORIA!G20</f>
        <v>12275.45837402343</v>
      </c>
      <c r="E20" s="18">
        <f>DEPARTAMENTO!G20</f>
        <v>11823.30036163329</v>
      </c>
    </row>
    <row r="21" spans="1:11" x14ac:dyDescent="0.25">
      <c r="A21" s="16">
        <v>42503</v>
      </c>
      <c r="B21" s="18">
        <f>ARTICULO!G21</f>
        <v>13167.738381421192</v>
      </c>
      <c r="C21" s="18">
        <f>TIENDA!G21</f>
        <v>13465.494140625</v>
      </c>
      <c r="D21" s="18">
        <f>CATEGORIA!G21</f>
        <v>13345.95300292968</v>
      </c>
      <c r="E21" s="18">
        <f>DEPARTAMENTO!G21</f>
        <v>13324.125648498519</v>
      </c>
    </row>
    <row r="22" spans="1:11" x14ac:dyDescent="0.25">
      <c r="A22" s="16">
        <v>42504</v>
      </c>
      <c r="B22" s="18">
        <f>ARTICULO!G22</f>
        <v>15172.669539492865</v>
      </c>
      <c r="C22" s="18">
        <f>TIENDA!G22</f>
        <v>16521.998046875</v>
      </c>
      <c r="D22" s="18">
        <f>CATEGORIA!G22</f>
        <v>16579.591064453118</v>
      </c>
      <c r="E22" s="18">
        <f>DEPARTAMENTO!G22</f>
        <v>15913.964897155758</v>
      </c>
    </row>
    <row r="23" spans="1:11" x14ac:dyDescent="0.25">
      <c r="A23" s="16">
        <v>42505</v>
      </c>
      <c r="B23" s="18">
        <f>ARTICULO!G23</f>
        <v>14701.608652033026</v>
      </c>
      <c r="C23" s="18">
        <f>TIENDA!G23</f>
        <v>15539.7978515625</v>
      </c>
      <c r="D23" s="18">
        <f>CATEGORIA!G23</f>
        <v>15854.18237304687</v>
      </c>
      <c r="E23" s="18">
        <f>DEPARTAMENTO!G23</f>
        <v>15590.950820922837</v>
      </c>
    </row>
    <row r="24" spans="1:11" x14ac:dyDescent="0.25">
      <c r="A24" s="16">
        <v>42506</v>
      </c>
      <c r="B24" s="18">
        <f>ARTICULO!G24</f>
        <v>12208.292286540609</v>
      </c>
      <c r="C24" s="18">
        <f>TIENDA!G24</f>
        <v>12082.5263671875</v>
      </c>
      <c r="D24" s="18">
        <f>CATEGORIA!G24</f>
        <v>12309.12976074218</v>
      </c>
      <c r="E24" s="18">
        <f>DEPARTAMENTO!G24</f>
        <v>12195.497810363762</v>
      </c>
    </row>
    <row r="25" spans="1:11" x14ac:dyDescent="0.25">
      <c r="A25" s="16">
        <v>42507</v>
      </c>
      <c r="B25" s="18">
        <f>ARTICULO!G25</f>
        <v>11200.203122919596</v>
      </c>
      <c r="C25" s="18">
        <f>TIENDA!G25</f>
        <v>11489.275390625</v>
      </c>
      <c r="D25" s="18">
        <f>CATEGORIA!G25</f>
        <v>11267.21362304687</v>
      </c>
      <c r="E25" s="18">
        <f>DEPARTAMENTO!G25</f>
        <v>11160.893928527828</v>
      </c>
    </row>
    <row r="26" spans="1:11" x14ac:dyDescent="0.25">
      <c r="A26" s="16">
        <v>42508</v>
      </c>
      <c r="B26" s="18">
        <f>ARTICULO!G26</f>
        <v>10670.434129139581</v>
      </c>
      <c r="C26" s="18">
        <f>TIENDA!G26</f>
        <v>10816.880859375</v>
      </c>
      <c r="D26" s="18">
        <f>CATEGORIA!G26</f>
        <v>10574.05981445312</v>
      </c>
      <c r="E26" s="18">
        <f>DEPARTAMENTO!G26</f>
        <v>10473.381660461417</v>
      </c>
    </row>
    <row r="27" spans="1:11" x14ac:dyDescent="0.25">
      <c r="A27" s="16">
        <v>42509</v>
      </c>
      <c r="B27" s="18">
        <f>ARTICULO!G27</f>
        <v>11146.512084215878</v>
      </c>
      <c r="C27" s="18">
        <f>TIENDA!G27</f>
        <v>11179.1025390625</v>
      </c>
      <c r="D27" s="18">
        <f>CATEGORIA!G27</f>
        <v>11321.96447753905</v>
      </c>
      <c r="E27" s="18">
        <f>DEPARTAMENTO!G27</f>
        <v>11170.286582946765</v>
      </c>
    </row>
    <row r="28" spans="1:11" x14ac:dyDescent="0.25">
      <c r="A28" s="16">
        <v>42510</v>
      </c>
      <c r="B28" s="18">
        <f>ARTICULO!G28</f>
        <v>12425.928787278008</v>
      </c>
      <c r="C28" s="18">
        <f>TIENDA!G28</f>
        <v>11954.484375</v>
      </c>
      <c r="D28" s="18">
        <f>CATEGORIA!G28</f>
        <v>12152.310546874989</v>
      </c>
      <c r="E28" s="18">
        <f>DEPARTAMENTO!G28</f>
        <v>12323.184074401841</v>
      </c>
    </row>
    <row r="29" spans="1:11" x14ac:dyDescent="0.25">
      <c r="A29" s="16">
        <v>42511</v>
      </c>
      <c r="B29" s="18">
        <f>ARTICULO!G29</f>
        <v>14508.687030238854</v>
      </c>
      <c r="C29" s="18">
        <f>TIENDA!G29</f>
        <v>15417.59765625</v>
      </c>
      <c r="D29" s="18">
        <f>CATEGORIA!G29</f>
        <v>14560.49926757812</v>
      </c>
      <c r="E29" s="18">
        <f>DEPARTAMENTO!G29</f>
        <v>14419.031890869139</v>
      </c>
    </row>
    <row r="30" spans="1:11" x14ac:dyDescent="0.25">
      <c r="A30" s="16">
        <v>42512</v>
      </c>
      <c r="B30" s="18">
        <f>ARTICULO!G30</f>
        <v>14920.155898383351</v>
      </c>
      <c r="C30" s="18">
        <f>TIENDA!G30</f>
        <v>15482.2841796875</v>
      </c>
      <c r="D30" s="18">
        <f>CATEGORIA!G30</f>
        <v>15412.20056152343</v>
      </c>
      <c r="E30" s="18">
        <f>DEPARTAMENTO!G30</f>
        <v>15431.970840454092</v>
      </c>
    </row>
    <row r="31" spans="1:11" x14ac:dyDescent="0.25">
      <c r="A31" s="17" t="s">
        <v>61</v>
      </c>
      <c r="B31" s="19">
        <f>SUM(B3:B30)</f>
        <v>356952.77013354108</v>
      </c>
      <c r="C31" s="19">
        <f>SUM(C3:C30)</f>
        <v>372490.009765625</v>
      </c>
      <c r="D31" s="19">
        <f>SUM(D3:D30)</f>
        <v>368544.72802734369</v>
      </c>
      <c r="E31" s="19">
        <f>SUM(E3:E30)</f>
        <v>365219.04134368885</v>
      </c>
    </row>
    <row r="32" spans="1:11" x14ac:dyDescent="0.25">
      <c r="A32" s="38" t="s">
        <v>44</v>
      </c>
      <c r="B32" s="38"/>
      <c r="C32" s="23">
        <f>ABS((C31-$B$31)/$B$31)</f>
        <v>4.3527438171361482E-2</v>
      </c>
      <c r="D32" s="23">
        <f>ABS((D31-$B$31)/$B$31)</f>
        <v>3.2474766590173523E-2</v>
      </c>
      <c r="E32" s="23">
        <f>ABS((E31-$B$31)/$B$31)</f>
        <v>2.3157885025111971E-2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CB48-9BCF-435F-B1DD-E3A1231E2E03}">
  <dimension ref="A1:K32"/>
  <sheetViews>
    <sheetView showGridLines="0" workbookViewId="0">
      <selection activeCell="G35" sqref="G35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53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ARTICULO!H3</f>
        <v>15363.162433666348</v>
      </c>
      <c r="C3" s="18">
        <f>TIENDA!H3</f>
        <v>15350.8221794495</v>
      </c>
      <c r="D3" s="18">
        <f>CATEGORIA!H3</f>
        <v>15045.40503778705</v>
      </c>
      <c r="E3" s="18">
        <f>DEPARTAMENTO!H3</f>
        <v>14608.768529124653</v>
      </c>
    </row>
    <row r="4" spans="1:5" x14ac:dyDescent="0.25">
      <c r="A4" s="16">
        <v>42486</v>
      </c>
      <c r="B4" s="18">
        <f>ARTICULO!H4</f>
        <v>13821.441369452363</v>
      </c>
      <c r="C4" s="18">
        <f>TIENDA!H4</f>
        <v>13960.5532135132</v>
      </c>
      <c r="D4" s="18">
        <f>CATEGORIA!H4</f>
        <v>13551.45074248735</v>
      </c>
      <c r="E4" s="18">
        <f>DEPARTAMENTO!H4</f>
        <v>13617.832486762953</v>
      </c>
    </row>
    <row r="5" spans="1:5" x14ac:dyDescent="0.25">
      <c r="A5" s="16">
        <v>42487</v>
      </c>
      <c r="B5" s="18">
        <f>ARTICULO!H5</f>
        <v>13884.142828055421</v>
      </c>
      <c r="C5" s="18">
        <f>TIENDA!H5</f>
        <v>14034.7370885536</v>
      </c>
      <c r="D5" s="18">
        <f>CATEGORIA!H5</f>
        <v>13645.006293065189</v>
      </c>
      <c r="E5" s="18">
        <f>DEPARTAMENTO!H5</f>
        <v>13645.373017147273</v>
      </c>
    </row>
    <row r="6" spans="1:5" x14ac:dyDescent="0.25">
      <c r="A6" s="16">
        <v>42488</v>
      </c>
      <c r="B6" s="18">
        <f>ARTICULO!H6</f>
        <v>14151.646380878914</v>
      </c>
      <c r="C6" s="18">
        <f>TIENDA!H6</f>
        <v>14312.628171747599</v>
      </c>
      <c r="D6" s="18">
        <f>CATEGORIA!H6</f>
        <v>13951.85656007611</v>
      </c>
      <c r="E6" s="18">
        <f>DEPARTAMENTO!H6</f>
        <v>13862.303110151102</v>
      </c>
    </row>
    <row r="7" spans="1:5" x14ac:dyDescent="0.25">
      <c r="A7" s="16">
        <v>42489</v>
      </c>
      <c r="B7" s="18">
        <f>ARTICULO!H7</f>
        <v>15274.847003363597</v>
      </c>
      <c r="C7" s="18">
        <f>TIENDA!H7</f>
        <v>15278.7683527264</v>
      </c>
      <c r="D7" s="18">
        <f>CATEGORIA!H7</f>
        <v>14903.089906939182</v>
      </c>
      <c r="E7" s="18">
        <f>DEPARTAMENTO!H7</f>
        <v>15070.369607903553</v>
      </c>
    </row>
    <row r="8" spans="1:5" x14ac:dyDescent="0.25">
      <c r="A8" s="16">
        <v>42490</v>
      </c>
      <c r="B8" s="18">
        <f>ARTICULO!H8</f>
        <v>18446.706281349627</v>
      </c>
      <c r="C8" s="18">
        <f>TIENDA!H8</f>
        <v>18358.687092760199</v>
      </c>
      <c r="D8" s="18">
        <f>CATEGORIA!H8</f>
        <v>18192.618606228189</v>
      </c>
      <c r="E8" s="18">
        <f>DEPARTAMENTO!H8</f>
        <v>18316.72142406278</v>
      </c>
    </row>
    <row r="9" spans="1:5" x14ac:dyDescent="0.25">
      <c r="A9" s="16">
        <v>42491</v>
      </c>
      <c r="B9" s="18">
        <f>ARTICULO!H9</f>
        <v>19429.749853517136</v>
      </c>
      <c r="C9" s="18">
        <f>TIENDA!H9</f>
        <v>19294.620635926702</v>
      </c>
      <c r="D9" s="18">
        <f>CATEGORIA!H9</f>
        <v>18994.41404688777</v>
      </c>
      <c r="E9" s="18">
        <f>DEPARTAMENTO!H9</f>
        <v>18801.216269403463</v>
      </c>
    </row>
    <row r="10" spans="1:5" x14ac:dyDescent="0.25">
      <c r="A10" s="16">
        <v>42492</v>
      </c>
      <c r="B10" s="18">
        <f>ARTICULO!H10</f>
        <v>15549.842235269527</v>
      </c>
      <c r="C10" s="18">
        <f>TIENDA!H10</f>
        <v>15609.097495636801</v>
      </c>
      <c r="D10" s="18">
        <f>CATEGORIA!H10</f>
        <v>15154.20449340553</v>
      </c>
      <c r="E10" s="18">
        <f>DEPARTAMENTO!H10</f>
        <v>15029.139817977157</v>
      </c>
    </row>
    <row r="11" spans="1:5" x14ac:dyDescent="0.25">
      <c r="A11" s="16">
        <v>42493</v>
      </c>
      <c r="B11" s="18">
        <f>ARTICULO!H11</f>
        <v>13874.338595676205</v>
      </c>
      <c r="C11" s="18">
        <f>TIENDA!H11</f>
        <v>13908.711398383801</v>
      </c>
      <c r="D11" s="18">
        <f>CATEGORIA!H11</f>
        <v>13502.16673123168</v>
      </c>
      <c r="E11" s="18">
        <f>DEPARTAMENTO!H11</f>
        <v>13593.238746114446</v>
      </c>
    </row>
    <row r="12" spans="1:5" x14ac:dyDescent="0.25">
      <c r="A12" s="16">
        <v>42494</v>
      </c>
      <c r="B12" s="18">
        <f>ARTICULO!H12</f>
        <v>13943.220231547168</v>
      </c>
      <c r="C12" s="18">
        <f>TIENDA!H12</f>
        <v>14065.7274726139</v>
      </c>
      <c r="D12" s="18">
        <f>CATEGORIA!H12</f>
        <v>13661.243746294011</v>
      </c>
      <c r="E12" s="18">
        <f>DEPARTAMENTO!H12</f>
        <v>13700.673572514834</v>
      </c>
    </row>
    <row r="13" spans="1:5" x14ac:dyDescent="0.25">
      <c r="A13" s="16">
        <v>42495</v>
      </c>
      <c r="B13" s="18">
        <f>ARTICULO!H13</f>
        <v>14209.386362018606</v>
      </c>
      <c r="C13" s="18">
        <f>TIENDA!H13</f>
        <v>14352.3214454839</v>
      </c>
      <c r="D13" s="18">
        <f>CATEGORIA!H13</f>
        <v>13963.03791032112</v>
      </c>
      <c r="E13" s="18">
        <f>DEPARTAMENTO!H13</f>
        <v>13920.274195649798</v>
      </c>
    </row>
    <row r="14" spans="1:5" x14ac:dyDescent="0.25">
      <c r="A14" s="16">
        <v>42496</v>
      </c>
      <c r="B14" s="18">
        <f>ARTICULO!H14</f>
        <v>15322.525680015746</v>
      </c>
      <c r="C14" s="18">
        <f>TIENDA!H14</f>
        <v>15290.1118502711</v>
      </c>
      <c r="D14" s="18">
        <f>CATEGORIA!H14</f>
        <v>14902.368265969639</v>
      </c>
      <c r="E14" s="18">
        <f>DEPARTAMENTO!H14</f>
        <v>15050.09614276874</v>
      </c>
    </row>
    <row r="15" spans="1:5" x14ac:dyDescent="0.25">
      <c r="A15" s="16">
        <v>42497</v>
      </c>
      <c r="B15" s="18">
        <f>ARTICULO!H15</f>
        <v>18485.120532377034</v>
      </c>
      <c r="C15" s="18">
        <f>TIENDA!H15</f>
        <v>18409.438787618001</v>
      </c>
      <c r="D15" s="18">
        <f>CATEGORIA!H15</f>
        <v>18216.860070973999</v>
      </c>
      <c r="E15" s="18">
        <f>DEPARTAMENTO!H15</f>
        <v>18326.1303344199</v>
      </c>
    </row>
    <row r="16" spans="1:5" x14ac:dyDescent="0.25">
      <c r="A16" s="16">
        <v>42498</v>
      </c>
      <c r="B16" s="18">
        <f>ARTICULO!H16</f>
        <v>19479.534799598707</v>
      </c>
      <c r="C16" s="18">
        <f>TIENDA!H16</f>
        <v>19401.393212821498</v>
      </c>
      <c r="D16" s="18">
        <f>CATEGORIA!H16</f>
        <v>19058.993317430912</v>
      </c>
      <c r="E16" s="18">
        <f>DEPARTAMENTO!H16</f>
        <v>18921.492760084282</v>
      </c>
    </row>
    <row r="17" spans="1:11" x14ac:dyDescent="0.25">
      <c r="A17" s="16">
        <v>42499</v>
      </c>
      <c r="B17" s="18">
        <f>ARTICULO!H17</f>
        <v>15574.894848221111</v>
      </c>
      <c r="C17" s="18">
        <f>TIENDA!H17</f>
        <v>15652.5305059532</v>
      </c>
      <c r="D17" s="18">
        <f>CATEGORIA!H17</f>
        <v>15181.49105438177</v>
      </c>
      <c r="E17" s="18">
        <f>DEPARTAMENTO!H17</f>
        <v>15111.745932900752</v>
      </c>
      <c r="H17" s="29" t="s">
        <v>45</v>
      </c>
      <c r="I17" s="26" t="s">
        <v>46</v>
      </c>
      <c r="J17" s="28" t="s">
        <v>57</v>
      </c>
      <c r="K17" s="27" t="s">
        <v>57</v>
      </c>
    </row>
    <row r="18" spans="1:11" x14ac:dyDescent="0.25">
      <c r="A18" s="16">
        <v>42500</v>
      </c>
      <c r="B18" s="18">
        <f>ARTICULO!H18</f>
        <v>13895.863138335511</v>
      </c>
      <c r="C18" s="18">
        <f>TIENDA!H18</f>
        <v>13929.316165316601</v>
      </c>
      <c r="D18" s="18">
        <f>CATEGORIA!H18</f>
        <v>13521.489859671768</v>
      </c>
      <c r="E18" s="18">
        <f>DEPARTAMENTO!H18</f>
        <v>13598.592196451911</v>
      </c>
      <c r="G18" s="24" t="str">
        <f>A32</f>
        <v>Diff vs Artículo V. Abs</v>
      </c>
      <c r="H18" s="24"/>
      <c r="I18" s="23">
        <f>C32</f>
        <v>1.8366836842975659E-3</v>
      </c>
      <c r="J18" s="23">
        <f>D32</f>
        <v>2.1054379902060747E-2</v>
      </c>
      <c r="K18" s="23">
        <f>E32</f>
        <v>2.1281384805259113E-2</v>
      </c>
    </row>
    <row r="19" spans="1:11" x14ac:dyDescent="0.25">
      <c r="A19" s="16">
        <v>42501</v>
      </c>
      <c r="B19" s="18">
        <f>ARTICULO!H19</f>
        <v>13970.013753589785</v>
      </c>
      <c r="C19" s="18">
        <f>TIENDA!H19</f>
        <v>14092.4296568804</v>
      </c>
      <c r="D19" s="18">
        <f>CATEGORIA!H19</f>
        <v>13683.96570034212</v>
      </c>
      <c r="E19" s="18">
        <f>DEPARTAMENTO!H19</f>
        <v>13722.78072125134</v>
      </c>
    </row>
    <row r="20" spans="1:11" x14ac:dyDescent="0.25">
      <c r="A20" s="16">
        <v>42502</v>
      </c>
      <c r="B20" s="18">
        <f>ARTICULO!H20</f>
        <v>14235.275703262383</v>
      </c>
      <c r="C20" s="18">
        <f>TIENDA!H20</f>
        <v>14379.6642640804</v>
      </c>
      <c r="D20" s="18">
        <f>CATEGORIA!H20</f>
        <v>13985.32409946798</v>
      </c>
      <c r="E20" s="18">
        <f>DEPARTAMENTO!H20</f>
        <v>13941.759679184714</v>
      </c>
    </row>
    <row r="21" spans="1:11" x14ac:dyDescent="0.25">
      <c r="A21" s="16">
        <v>42503</v>
      </c>
      <c r="B21" s="18">
        <f>ARTICULO!H21</f>
        <v>15347.334774463128</v>
      </c>
      <c r="C21" s="18">
        <f>TIENDA!H21</f>
        <v>15315.3677942101</v>
      </c>
      <c r="D21" s="18">
        <f>CATEGORIA!H21</f>
        <v>14924.09167184015</v>
      </c>
      <c r="E21" s="18">
        <f>DEPARTAMENTO!H21</f>
        <v>15056.681477231061</v>
      </c>
    </row>
    <row r="22" spans="1:11" x14ac:dyDescent="0.25">
      <c r="A22" s="16">
        <v>42504</v>
      </c>
      <c r="B22" s="18">
        <f>ARTICULO!H22</f>
        <v>18512.566792011472</v>
      </c>
      <c r="C22" s="18">
        <f>TIENDA!H22</f>
        <v>18437.595635172998</v>
      </c>
      <c r="D22" s="18">
        <f>CATEGORIA!H22</f>
        <v>18239.719152378748</v>
      </c>
      <c r="E22" s="18">
        <f>DEPARTAMENTO!H22</f>
        <v>18338.510622001169</v>
      </c>
    </row>
    <row r="23" spans="1:11" x14ac:dyDescent="0.25">
      <c r="A23" s="16">
        <v>42505</v>
      </c>
      <c r="B23" s="18">
        <f>ARTICULO!H23</f>
        <v>19505.932177270148</v>
      </c>
      <c r="C23" s="18">
        <f>TIENDA!H23</f>
        <v>19433.673851626601</v>
      </c>
      <c r="D23" s="18">
        <f>CATEGORIA!H23</f>
        <v>19083.952479507978</v>
      </c>
      <c r="E23" s="18">
        <f>DEPARTAMENTO!H23</f>
        <v>18957.984211263836</v>
      </c>
    </row>
    <row r="24" spans="1:11" x14ac:dyDescent="0.25">
      <c r="A24" s="16">
        <v>42506</v>
      </c>
      <c r="B24" s="18">
        <f>ARTICULO!H24</f>
        <v>15597.658113558511</v>
      </c>
      <c r="C24" s="18">
        <f>TIENDA!H24</f>
        <v>15680.1486128426</v>
      </c>
      <c r="D24" s="18">
        <f>CATEGORIA!H24</f>
        <v>15204.602046904451</v>
      </c>
      <c r="E24" s="18">
        <f>DEPARTAMENTO!H24</f>
        <v>15140.166000785584</v>
      </c>
    </row>
    <row r="25" spans="1:11" x14ac:dyDescent="0.25">
      <c r="A25" s="16">
        <v>42507</v>
      </c>
      <c r="B25" s="18">
        <f>ARTICULO!H25</f>
        <v>13918.161074980646</v>
      </c>
      <c r="C25" s="18">
        <f>TIENDA!H25</f>
        <v>13955.2538468557</v>
      </c>
      <c r="D25" s="18">
        <f>CATEGORIA!H25</f>
        <v>13544.189098645911</v>
      </c>
      <c r="E25" s="18">
        <f>DEPARTAMENTO!H25</f>
        <v>13611.448039303154</v>
      </c>
    </row>
    <row r="26" spans="1:11" x14ac:dyDescent="0.25">
      <c r="A26" s="16">
        <v>42508</v>
      </c>
      <c r="B26" s="18">
        <f>ARTICULO!H26</f>
        <v>13993.179670976137</v>
      </c>
      <c r="C26" s="18">
        <f>TIENDA!H26</f>
        <v>14118.8161795539</v>
      </c>
      <c r="D26" s="18">
        <f>CATEGORIA!H26</f>
        <v>13706.84045013246</v>
      </c>
      <c r="E26" s="18">
        <f>DEPARTAMENTO!H26</f>
        <v>13739.533818747333</v>
      </c>
    </row>
    <row r="27" spans="1:11" x14ac:dyDescent="0.25">
      <c r="A27" s="16">
        <v>42509</v>
      </c>
      <c r="B27" s="18">
        <f>ARTICULO!H27</f>
        <v>14258.416221486277</v>
      </c>
      <c r="C27" s="18">
        <f>TIENDA!H27</f>
        <v>14406.0979449233</v>
      </c>
      <c r="D27" s="18">
        <f>CATEGORIA!H27</f>
        <v>14008.171922924459</v>
      </c>
      <c r="E27" s="18">
        <f>DEPARTAMENTO!H27</f>
        <v>13958.274356804268</v>
      </c>
    </row>
    <row r="28" spans="1:11" x14ac:dyDescent="0.25">
      <c r="A28" s="16">
        <v>42510</v>
      </c>
      <c r="B28" s="18">
        <f>ARTICULO!H28</f>
        <v>15370.372583800154</v>
      </c>
      <c r="C28" s="18">
        <f>TIENDA!H28</f>
        <v>15341.647856703201</v>
      </c>
      <c r="D28" s="18">
        <f>CATEGORIA!H28</f>
        <v>14946.909308791941</v>
      </c>
      <c r="E28" s="18">
        <f>DEPARTAMENTO!H28</f>
        <v>15070.049439078768</v>
      </c>
    </row>
    <row r="29" spans="1:11" x14ac:dyDescent="0.25">
      <c r="A29" s="16">
        <v>42511</v>
      </c>
      <c r="B29" s="18">
        <f>ARTICULO!H29</f>
        <v>18535.788919940976</v>
      </c>
      <c r="C29" s="18">
        <f>TIENDA!H29</f>
        <v>18464.0892380552</v>
      </c>
      <c r="D29" s="18">
        <f>CATEGORIA!H29</f>
        <v>18262.592875555711</v>
      </c>
      <c r="E29" s="18">
        <f>DEPARTAMENTO!H29</f>
        <v>18353.194612984422</v>
      </c>
    </row>
    <row r="30" spans="1:11" x14ac:dyDescent="0.25">
      <c r="A30" s="16">
        <v>42512</v>
      </c>
      <c r="B30" s="18">
        <f>ARTICULO!H30</f>
        <v>19529.065778847915</v>
      </c>
      <c r="C30" s="18">
        <f>TIENDA!H30</f>
        <v>19460.471013711402</v>
      </c>
      <c r="D30" s="18">
        <f>CATEGORIA!H30</f>
        <v>19106.932327802409</v>
      </c>
      <c r="E30" s="18">
        <f>DEPARTAMENTO!H30</f>
        <v>18977.964478193724</v>
      </c>
    </row>
    <row r="31" spans="1:11" x14ac:dyDescent="0.25">
      <c r="A31" s="17" t="s">
        <v>61</v>
      </c>
      <c r="B31" s="19">
        <f>SUM(B3:B30)</f>
        <v>443480.18813753052</v>
      </c>
      <c r="C31" s="19">
        <f>SUM(C3:C30)</f>
        <v>444294.72096339194</v>
      </c>
      <c r="D31" s="19">
        <f>SUM(D3:D30)</f>
        <v>434142.98777744558</v>
      </c>
      <c r="E31" s="19">
        <f>SUM(E3:E30)</f>
        <v>434042.31560026703</v>
      </c>
    </row>
    <row r="32" spans="1:11" x14ac:dyDescent="0.25">
      <c r="A32" s="38" t="s">
        <v>44</v>
      </c>
      <c r="B32" s="38"/>
      <c r="C32" s="23">
        <f>ABS((C31-$B$31)/$B$31)</f>
        <v>1.8366836842975659E-3</v>
      </c>
      <c r="D32" s="23">
        <f>ABS((D31-$B$31)/$B$31)</f>
        <v>2.1054379902060747E-2</v>
      </c>
      <c r="E32" s="23">
        <f>ABS((E31-$B$31)/$B$31)</f>
        <v>2.1281384805259113E-2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62A-3E2D-419D-A6E4-16DF56ABC2D4}">
  <dimension ref="A1:K32"/>
  <sheetViews>
    <sheetView showGridLines="0" workbookViewId="0">
      <selection activeCell="G35" sqref="G35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54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ARTICULO!I3</f>
        <v>12095.97646431875</v>
      </c>
      <c r="C3" s="18">
        <f>TIENDA!I3</f>
        <v>11541.328125</v>
      </c>
      <c r="D3" s="18">
        <f>CATEGORIA!I3</f>
        <v>11476.64404296875</v>
      </c>
      <c r="E3" s="18">
        <f>DEPARTAMENTO!I3</f>
        <v>11713.516662597656</v>
      </c>
    </row>
    <row r="4" spans="1:5" x14ac:dyDescent="0.25">
      <c r="A4" s="16">
        <v>42486</v>
      </c>
      <c r="B4" s="18">
        <f>ARTICULO!I4</f>
        <v>10695.616898970386</v>
      </c>
      <c r="C4" s="18">
        <f>TIENDA!I4</f>
        <v>11344.5419921875</v>
      </c>
      <c r="D4" s="18">
        <f>CATEGORIA!I4</f>
        <v>10449.4267578125</v>
      </c>
      <c r="E4" s="18">
        <f>DEPARTAMENTO!I4</f>
        <v>10689.612297058096</v>
      </c>
    </row>
    <row r="5" spans="1:5" x14ac:dyDescent="0.25">
      <c r="A5" s="16">
        <v>42487</v>
      </c>
      <c r="B5" s="18">
        <f>ARTICULO!I5</f>
        <v>10618.332705277482</v>
      </c>
      <c r="C5" s="18">
        <f>TIENDA!I5</f>
        <v>10726.8515625</v>
      </c>
      <c r="D5" s="18">
        <f>CATEGORIA!I5</f>
        <v>10101.490844726559</v>
      </c>
      <c r="E5" s="18">
        <f>DEPARTAMENTO!I5</f>
        <v>10333.932952880839</v>
      </c>
    </row>
    <row r="6" spans="1:5" x14ac:dyDescent="0.25">
      <c r="A6" s="16">
        <v>42488</v>
      </c>
      <c r="B6" s="18">
        <f>ARTICULO!I6</f>
        <v>10913.221277877454</v>
      </c>
      <c r="C6" s="18">
        <f>TIENDA!I6</f>
        <v>11077.556640625</v>
      </c>
      <c r="D6" s="18">
        <f>CATEGORIA!I6</f>
        <v>11440.82153320312</v>
      </c>
      <c r="E6" s="18">
        <f>DEPARTAMENTO!I6</f>
        <v>11303.442207336415</v>
      </c>
    </row>
    <row r="7" spans="1:5" x14ac:dyDescent="0.25">
      <c r="A7" s="16">
        <v>42489</v>
      </c>
      <c r="B7" s="18">
        <f>ARTICULO!I7</f>
        <v>11935.055329282883</v>
      </c>
      <c r="C7" s="18">
        <f>TIENDA!I7</f>
        <v>12221.013671875</v>
      </c>
      <c r="D7" s="18">
        <f>CATEGORIA!I7</f>
        <v>11984.91296386718</v>
      </c>
      <c r="E7" s="18">
        <f>DEPARTAMENTO!I7</f>
        <v>11591.763870239243</v>
      </c>
    </row>
    <row r="8" spans="1:5" x14ac:dyDescent="0.25">
      <c r="A8" s="16">
        <v>42490</v>
      </c>
      <c r="B8" s="18">
        <f>ARTICULO!I8</f>
        <v>14489.556081371029</v>
      </c>
      <c r="C8" s="18">
        <f>TIENDA!I8</f>
        <v>15422.9599609375</v>
      </c>
      <c r="D8" s="18">
        <f>CATEGORIA!I8</f>
        <v>15041.97924804687</v>
      </c>
      <c r="E8" s="18">
        <f>DEPARTAMENTO!I8</f>
        <v>15345.27023315429</v>
      </c>
    </row>
    <row r="9" spans="1:5" x14ac:dyDescent="0.25">
      <c r="A9" s="16">
        <v>42491</v>
      </c>
      <c r="B9" s="18">
        <f>ARTICULO!I9</f>
        <v>15693.557990731695</v>
      </c>
      <c r="C9" s="18">
        <f>TIENDA!I9</f>
        <v>16511.076171875</v>
      </c>
      <c r="D9" s="18">
        <f>CATEGORIA!I9</f>
        <v>16197.24731445312</v>
      </c>
      <c r="E9" s="18">
        <f>DEPARTAMENTO!I9</f>
        <v>16262.65895080565</v>
      </c>
    </row>
    <row r="10" spans="1:5" x14ac:dyDescent="0.25">
      <c r="A10" s="16">
        <v>42492</v>
      </c>
      <c r="B10" s="18">
        <f>ARTICULO!I10</f>
        <v>11860.055482554479</v>
      </c>
      <c r="C10" s="18">
        <f>TIENDA!I10</f>
        <v>11940.373046875</v>
      </c>
      <c r="D10" s="18">
        <f>CATEGORIA!I10</f>
        <v>11806.61218261718</v>
      </c>
      <c r="E10" s="18">
        <f>DEPARTAMENTO!I10</f>
        <v>11881.440521240227</v>
      </c>
    </row>
    <row r="11" spans="1:5" x14ac:dyDescent="0.25">
      <c r="A11" s="16">
        <v>42493</v>
      </c>
      <c r="B11" s="18">
        <f>ARTICULO!I11</f>
        <v>11184.615383633294</v>
      </c>
      <c r="C11" s="18">
        <f>TIENDA!I11</f>
        <v>12392.6455078125</v>
      </c>
      <c r="D11" s="18">
        <f>CATEGORIA!I11</f>
        <v>11816.016235351559</v>
      </c>
      <c r="E11" s="18">
        <f>DEPARTAMENTO!I11</f>
        <v>11672.631568908679</v>
      </c>
    </row>
    <row r="12" spans="1:5" x14ac:dyDescent="0.25">
      <c r="A12" s="16">
        <v>42494</v>
      </c>
      <c r="B12" s="18">
        <f>ARTICULO!I12</f>
        <v>11369.205056046367</v>
      </c>
      <c r="C12" s="18">
        <f>TIENDA!I12</f>
        <v>11615.7880859375</v>
      </c>
      <c r="D12" s="18">
        <f>CATEGORIA!I12</f>
        <v>11647.474731445309</v>
      </c>
      <c r="E12" s="18">
        <f>DEPARTAMENTO!I12</f>
        <v>11870.181198120112</v>
      </c>
    </row>
    <row r="13" spans="1:5" x14ac:dyDescent="0.25">
      <c r="A13" s="16">
        <v>42495</v>
      </c>
      <c r="B13" s="18">
        <f>ARTICULO!I13</f>
        <v>11205.25252958678</v>
      </c>
      <c r="C13" s="18">
        <f>TIENDA!I13</f>
        <v>11344.826171875</v>
      </c>
      <c r="D13" s="18">
        <f>CATEGORIA!I13</f>
        <v>11471.966796875</v>
      </c>
      <c r="E13" s="18">
        <f>DEPARTAMENTO!I13</f>
        <v>11603.637592315661</v>
      </c>
    </row>
    <row r="14" spans="1:5" x14ac:dyDescent="0.25">
      <c r="A14" s="16">
        <v>42496</v>
      </c>
      <c r="B14" s="18">
        <f>ARTICULO!I14</f>
        <v>11868.193225395136</v>
      </c>
      <c r="C14" s="18">
        <f>TIENDA!I14</f>
        <v>11959.79296875</v>
      </c>
      <c r="D14" s="18">
        <f>CATEGORIA!I14</f>
        <v>12231.43103027343</v>
      </c>
      <c r="E14" s="18">
        <f>DEPARTAMENTO!I14</f>
        <v>12109.725440978998</v>
      </c>
    </row>
    <row r="15" spans="1:5" x14ac:dyDescent="0.25">
      <c r="A15" s="16">
        <v>42497</v>
      </c>
      <c r="B15" s="18">
        <f>ARTICULO!I15</f>
        <v>14433.53291398659</v>
      </c>
      <c r="C15" s="18">
        <f>TIENDA!I15</f>
        <v>14977.9423828125</v>
      </c>
      <c r="D15" s="18">
        <f>CATEGORIA!I15</f>
        <v>15246.509765625</v>
      </c>
      <c r="E15" s="18">
        <f>DEPARTAMENTO!I15</f>
        <v>15219.926353454572</v>
      </c>
    </row>
    <row r="16" spans="1:5" x14ac:dyDescent="0.25">
      <c r="A16" s="16">
        <v>42498</v>
      </c>
      <c r="B16" s="18">
        <f>ARTICULO!I16</f>
        <v>15967.826882160263</v>
      </c>
      <c r="C16" s="18">
        <f>TIENDA!I16</f>
        <v>16481.009765625</v>
      </c>
      <c r="D16" s="18">
        <f>CATEGORIA!I16</f>
        <v>16340.51245117187</v>
      </c>
      <c r="E16" s="18">
        <f>DEPARTAMENTO!I16</f>
        <v>16206.186767578114</v>
      </c>
    </row>
    <row r="17" spans="1:11" x14ac:dyDescent="0.25">
      <c r="A17" s="16">
        <v>42499</v>
      </c>
      <c r="B17" s="18">
        <f>ARTICULO!I17</f>
        <v>12115.949403740347</v>
      </c>
      <c r="C17" s="18">
        <f>TIENDA!I17</f>
        <v>12543.6630859375</v>
      </c>
      <c r="D17" s="18">
        <f>CATEGORIA!I17</f>
        <v>12316.82653808593</v>
      </c>
      <c r="E17" s="18">
        <f>DEPARTAMENTO!I17</f>
        <v>12155.368370056134</v>
      </c>
      <c r="H17" s="29" t="s">
        <v>45</v>
      </c>
      <c r="I17" s="27" t="s">
        <v>57</v>
      </c>
      <c r="J17" s="26" t="s">
        <v>46</v>
      </c>
      <c r="K17" s="28" t="s">
        <v>57</v>
      </c>
    </row>
    <row r="18" spans="1:11" x14ac:dyDescent="0.25">
      <c r="A18" s="16">
        <v>42500</v>
      </c>
      <c r="B18" s="18">
        <f>ARTICULO!I18</f>
        <v>11300.289036510801</v>
      </c>
      <c r="C18" s="18">
        <f>TIENDA!I18</f>
        <v>11740.712890625</v>
      </c>
      <c r="D18" s="18">
        <f>CATEGORIA!I18</f>
        <v>11313.01806640625</v>
      </c>
      <c r="E18" s="18">
        <f>DEPARTAMENTO!I18</f>
        <v>11444.885032653801</v>
      </c>
      <c r="G18" s="24" t="str">
        <f>A32</f>
        <v>Diff vs Artículo V. Abs</v>
      </c>
      <c r="H18" s="24"/>
      <c r="I18" s="23">
        <f>C32</f>
        <v>1.9935690219921771E-2</v>
      </c>
      <c r="J18" s="23">
        <f>D32</f>
        <v>1.0566203901461242E-2</v>
      </c>
      <c r="K18" s="23">
        <f>E32</f>
        <v>1.3075406712483178E-2</v>
      </c>
    </row>
    <row r="19" spans="1:11" x14ac:dyDescent="0.25">
      <c r="A19" s="16">
        <v>42501</v>
      </c>
      <c r="B19" s="18">
        <f>ARTICULO!I19</f>
        <v>11484.877521643995</v>
      </c>
      <c r="C19" s="18">
        <f>TIENDA!I19</f>
        <v>11336.3798828125</v>
      </c>
      <c r="D19" s="18">
        <f>CATEGORIA!I19</f>
        <v>11269.69812011718</v>
      </c>
      <c r="E19" s="18">
        <f>DEPARTAMENTO!I19</f>
        <v>11476.268981933583</v>
      </c>
    </row>
    <row r="20" spans="1:11" x14ac:dyDescent="0.25">
      <c r="A20" s="16">
        <v>42502</v>
      </c>
      <c r="B20" s="18">
        <f>ARTICULO!I20</f>
        <v>11138.325048205208</v>
      </c>
      <c r="C20" s="18">
        <f>TIENDA!I20</f>
        <v>11521.046875</v>
      </c>
      <c r="D20" s="18">
        <f>CATEGORIA!I20</f>
        <v>11570.796874999989</v>
      </c>
      <c r="E20" s="18">
        <f>DEPARTAMENTO!I20</f>
        <v>11572.142440795893</v>
      </c>
    </row>
    <row r="21" spans="1:11" x14ac:dyDescent="0.25">
      <c r="A21" s="16">
        <v>42503</v>
      </c>
      <c r="B21" s="18">
        <f>ARTICULO!I21</f>
        <v>11729.735066977006</v>
      </c>
      <c r="C21" s="18">
        <f>TIENDA!I21</f>
        <v>12144.130859375</v>
      </c>
      <c r="D21" s="18">
        <f>CATEGORIA!I21</f>
        <v>11710.8984375</v>
      </c>
      <c r="E21" s="18">
        <f>DEPARTAMENTO!I21</f>
        <v>11796.389266967761</v>
      </c>
    </row>
    <row r="22" spans="1:11" x14ac:dyDescent="0.25">
      <c r="A22" s="16">
        <v>42504</v>
      </c>
      <c r="B22" s="18">
        <f>ARTICULO!I22</f>
        <v>14325.029060888568</v>
      </c>
      <c r="C22" s="18">
        <f>TIENDA!I22</f>
        <v>14499.9619140625</v>
      </c>
      <c r="D22" s="18">
        <f>CATEGORIA!I22</f>
        <v>14640.08923339843</v>
      </c>
      <c r="E22" s="18">
        <f>DEPARTAMENTO!I22</f>
        <v>14666.465530395495</v>
      </c>
    </row>
    <row r="23" spans="1:11" x14ac:dyDescent="0.25">
      <c r="A23" s="16">
        <v>42505</v>
      </c>
      <c r="B23" s="18">
        <f>ARTICULO!I23</f>
        <v>15622.504403402387</v>
      </c>
      <c r="C23" s="18">
        <f>TIENDA!I23</f>
        <v>16367.326171875</v>
      </c>
      <c r="D23" s="18">
        <f>CATEGORIA!I23</f>
        <v>16354.37133789062</v>
      </c>
      <c r="E23" s="18">
        <f>DEPARTAMENTO!I23</f>
        <v>16234.709938049313</v>
      </c>
    </row>
    <row r="24" spans="1:11" x14ac:dyDescent="0.25">
      <c r="A24" s="16">
        <v>42506</v>
      </c>
      <c r="B24" s="18">
        <f>ARTICULO!I24</f>
        <v>12188.746155845349</v>
      </c>
      <c r="C24" s="18">
        <f>TIENDA!I24</f>
        <v>12030.4267578125</v>
      </c>
      <c r="D24" s="18">
        <f>CATEGORIA!I24</f>
        <v>11819.165649414059</v>
      </c>
      <c r="E24" s="18">
        <f>DEPARTAMENTO!I24</f>
        <v>12018.612182617175</v>
      </c>
    </row>
    <row r="25" spans="1:11" x14ac:dyDescent="0.25">
      <c r="A25" s="16">
        <v>42507</v>
      </c>
      <c r="B25" s="18">
        <f>ARTICULO!I25</f>
        <v>11854.57479685114</v>
      </c>
      <c r="C25" s="18">
        <f>TIENDA!I25</f>
        <v>11707.2578125</v>
      </c>
      <c r="D25" s="18">
        <f>CATEGORIA!I25</f>
        <v>12149.1495361328</v>
      </c>
      <c r="E25" s="18">
        <f>DEPARTAMENTO!I25</f>
        <v>11939.203414916974</v>
      </c>
    </row>
    <row r="26" spans="1:11" x14ac:dyDescent="0.25">
      <c r="A26" s="16">
        <v>42508</v>
      </c>
      <c r="B26" s="18">
        <f>ARTICULO!I26</f>
        <v>11139.32142808975</v>
      </c>
      <c r="C26" s="18">
        <f>TIENDA!I26</f>
        <v>10805.6044921875</v>
      </c>
      <c r="D26" s="18">
        <f>CATEGORIA!I26</f>
        <v>11009.02429199218</v>
      </c>
      <c r="E26" s="18">
        <f>DEPARTAMENTO!I26</f>
        <v>11284.221366882317</v>
      </c>
    </row>
    <row r="27" spans="1:11" x14ac:dyDescent="0.25">
      <c r="A27" s="16">
        <v>42509</v>
      </c>
      <c r="B27" s="18">
        <f>ARTICULO!I27</f>
        <v>10800.826619620433</v>
      </c>
      <c r="C27" s="18">
        <f>TIENDA!I27</f>
        <v>10895.134765625</v>
      </c>
      <c r="D27" s="18">
        <f>CATEGORIA!I27</f>
        <v>10610.93737792968</v>
      </c>
      <c r="E27" s="18">
        <f>DEPARTAMENTO!I27</f>
        <v>10847.058296203602</v>
      </c>
    </row>
    <row r="28" spans="1:11" x14ac:dyDescent="0.25">
      <c r="A28" s="16">
        <v>42510</v>
      </c>
      <c r="B28" s="18">
        <f>ARTICULO!I28</f>
        <v>11936.988038180129</v>
      </c>
      <c r="C28" s="18">
        <f>TIENDA!I28</f>
        <v>11952.5888671875</v>
      </c>
      <c r="D28" s="18">
        <f>CATEGORIA!I28</f>
        <v>11637.40075683593</v>
      </c>
      <c r="E28" s="18">
        <f>DEPARTAMENTO!I28</f>
        <v>11393.711616516097</v>
      </c>
    </row>
    <row r="29" spans="1:11" x14ac:dyDescent="0.25">
      <c r="A29" s="16">
        <v>42511</v>
      </c>
      <c r="B29" s="18">
        <f>ARTICULO!I29</f>
        <v>14200.990764988814</v>
      </c>
      <c r="C29" s="18">
        <f>TIENDA!I29</f>
        <v>14075.8974609375</v>
      </c>
      <c r="D29" s="18">
        <f>CATEGORIA!I29</f>
        <v>14012.027465820309</v>
      </c>
      <c r="E29" s="18">
        <f>DEPARTAMENTO!I29</f>
        <v>13851.163825988753</v>
      </c>
    </row>
    <row r="30" spans="1:11" x14ac:dyDescent="0.25">
      <c r="A30" s="16">
        <v>42512</v>
      </c>
      <c r="B30" s="18">
        <f>ARTICULO!I30</f>
        <v>15666.223951459628</v>
      </c>
      <c r="C30" s="18">
        <f>TIENDA!I30</f>
        <v>15630.7314453125</v>
      </c>
      <c r="D30" s="18">
        <f>CATEGORIA!I30</f>
        <v>15864.35131835937</v>
      </c>
      <c r="E30" s="18">
        <f>DEPARTAMENTO!I30</f>
        <v>15924.479431152329</v>
      </c>
    </row>
    <row r="31" spans="1:11" x14ac:dyDescent="0.25">
      <c r="A31" s="17" t="s">
        <v>61</v>
      </c>
      <c r="B31" s="19">
        <f>SUM(B3:B30)</f>
        <v>349834.37951759616</v>
      </c>
      <c r="C31" s="19">
        <f>SUM(C3:C30)</f>
        <v>356808.5693359375</v>
      </c>
      <c r="D31" s="19">
        <f>SUM(D3:D30)</f>
        <v>353530.80090332025</v>
      </c>
      <c r="E31" s="19">
        <f>SUM(E3:E30)</f>
        <v>354408.60631179792</v>
      </c>
    </row>
    <row r="32" spans="1:11" x14ac:dyDescent="0.25">
      <c r="A32" s="38" t="s">
        <v>44</v>
      </c>
      <c r="B32" s="38"/>
      <c r="C32" s="23">
        <f>ABS((C31-$B$31)/$B$31)</f>
        <v>1.9935690219921771E-2</v>
      </c>
      <c r="D32" s="23">
        <f>ABS((D31-$B$31)/$B$31)</f>
        <v>1.0566203901461242E-2</v>
      </c>
      <c r="E32" s="23">
        <f>ABS((E31-$B$31)/$B$31)</f>
        <v>1.3075406712483178E-2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505D-7DE6-46C6-8027-D1B7E587384C}">
  <dimension ref="A1:K32"/>
  <sheetViews>
    <sheetView showGridLines="0" workbookViewId="0">
      <selection activeCell="G35" sqref="G35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55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ARTICULO!J3</f>
        <v>24040.117849025057</v>
      </c>
      <c r="C3" s="18">
        <f>TIENDA!J3</f>
        <v>23890.6171875</v>
      </c>
      <c r="D3" s="18">
        <f>CATEGORIA!J3</f>
        <v>23796.6220703125</v>
      </c>
      <c r="E3" s="18">
        <f>DEPARTAMENTO!J3</f>
        <v>23867.483840942376</v>
      </c>
    </row>
    <row r="4" spans="1:5" x14ac:dyDescent="0.25">
      <c r="A4" s="16">
        <v>42486</v>
      </c>
      <c r="B4" s="18">
        <f>ARTICULO!J4</f>
        <v>22398.494485654399</v>
      </c>
      <c r="C4" s="18">
        <f>TIENDA!J4</f>
        <v>21925.8515625</v>
      </c>
      <c r="D4" s="18">
        <f>CATEGORIA!J4</f>
        <v>21261.826416015618</v>
      </c>
      <c r="E4" s="18">
        <f>DEPARTAMENTO!J4</f>
        <v>21696.850921630841</v>
      </c>
    </row>
    <row r="5" spans="1:5" x14ac:dyDescent="0.25">
      <c r="A5" s="16">
        <v>42487</v>
      </c>
      <c r="B5" s="18">
        <f>ARTICULO!J5</f>
        <v>21759.710183878193</v>
      </c>
      <c r="C5" s="18">
        <f>TIENDA!J5</f>
        <v>21822.142578125</v>
      </c>
      <c r="D5" s="18">
        <f>CATEGORIA!J5</f>
        <v>21317.1279296875</v>
      </c>
      <c r="E5" s="18">
        <f>DEPARTAMENTO!J5</f>
        <v>21398.107299804669</v>
      </c>
    </row>
    <row r="6" spans="1:5" x14ac:dyDescent="0.25">
      <c r="A6" s="16">
        <v>42488</v>
      </c>
      <c r="B6" s="18">
        <f>ARTICULO!J6</f>
        <v>21752.453354615482</v>
      </c>
      <c r="C6" s="18">
        <f>TIENDA!J6</f>
        <v>21915.57421875</v>
      </c>
      <c r="D6" s="18">
        <f>CATEGORIA!J6</f>
        <v>21789.05029296875</v>
      </c>
      <c r="E6" s="18">
        <f>DEPARTAMENTO!J6</f>
        <v>21533.633178710916</v>
      </c>
    </row>
    <row r="7" spans="1:5" x14ac:dyDescent="0.25">
      <c r="A7" s="16">
        <v>42489</v>
      </c>
      <c r="B7" s="18">
        <f>ARTICULO!J7</f>
        <v>24547.292817306003</v>
      </c>
      <c r="C7" s="18">
        <f>TIENDA!J7</f>
        <v>23699.697265625</v>
      </c>
      <c r="D7" s="18">
        <f>CATEGORIA!J7</f>
        <v>23971.765380859368</v>
      </c>
      <c r="E7" s="18">
        <f>DEPARTAMENTO!J7</f>
        <v>24548.873741149884</v>
      </c>
    </row>
    <row r="8" spans="1:5" x14ac:dyDescent="0.25">
      <c r="A8" s="16">
        <v>42490</v>
      </c>
      <c r="B8" s="18">
        <f>ARTICULO!J8</f>
        <v>29164.167028858668</v>
      </c>
      <c r="C8" s="18">
        <f>TIENDA!J8</f>
        <v>29988.61328125</v>
      </c>
      <c r="D8" s="18">
        <f>CATEGORIA!J8</f>
        <v>30245.33984375</v>
      </c>
      <c r="E8" s="18">
        <f>DEPARTAMENTO!J8</f>
        <v>30092.863098144524</v>
      </c>
    </row>
    <row r="9" spans="1:5" x14ac:dyDescent="0.25">
      <c r="A9" s="16">
        <v>42491</v>
      </c>
      <c r="B9" s="18">
        <f>ARTICULO!J9</f>
        <v>31952.565484739833</v>
      </c>
      <c r="C9" s="18">
        <f>TIENDA!J9</f>
        <v>32894.9140625</v>
      </c>
      <c r="D9" s="18">
        <f>CATEGORIA!J9</f>
        <v>32420.81689453125</v>
      </c>
      <c r="E9" s="18">
        <f>DEPARTAMENTO!J9</f>
        <v>33253.557556152336</v>
      </c>
    </row>
    <row r="10" spans="1:5" x14ac:dyDescent="0.25">
      <c r="A10" s="16">
        <v>42492</v>
      </c>
      <c r="B10" s="18">
        <f>ARTICULO!J10</f>
        <v>26698.52568850165</v>
      </c>
      <c r="C10" s="18">
        <f>TIENDA!J10</f>
        <v>27083.388671875</v>
      </c>
      <c r="D10" s="18">
        <f>CATEGORIA!J10</f>
        <v>27344.061767578118</v>
      </c>
      <c r="E10" s="18">
        <f>DEPARTAMENTO!J10</f>
        <v>27165.430801391594</v>
      </c>
    </row>
    <row r="11" spans="1:5" x14ac:dyDescent="0.25">
      <c r="A11" s="16">
        <v>42493</v>
      </c>
      <c r="B11" s="18">
        <f>ARTICULO!J11</f>
        <v>23743.370351449346</v>
      </c>
      <c r="C11" s="18">
        <f>TIENDA!J11</f>
        <v>23886.091796875</v>
      </c>
      <c r="D11" s="18">
        <f>CATEGORIA!J11</f>
        <v>24635.978759765618</v>
      </c>
      <c r="E11" s="18">
        <f>DEPARTAMENTO!J11</f>
        <v>25125.629302978501</v>
      </c>
    </row>
    <row r="12" spans="1:5" x14ac:dyDescent="0.25">
      <c r="A12" s="16">
        <v>42494</v>
      </c>
      <c r="B12" s="18">
        <f>ARTICULO!J12</f>
        <v>22492.551718153991</v>
      </c>
      <c r="C12" s="18">
        <f>TIENDA!J12</f>
        <v>23139.189453125</v>
      </c>
      <c r="D12" s="18">
        <f>CATEGORIA!J12</f>
        <v>23156.15869140625</v>
      </c>
      <c r="E12" s="18">
        <f>DEPARTAMENTO!J12</f>
        <v>22887.030723571774</v>
      </c>
    </row>
    <row r="13" spans="1:5" x14ac:dyDescent="0.25">
      <c r="A13" s="16">
        <v>42495</v>
      </c>
      <c r="B13" s="18">
        <f>ARTICULO!J13</f>
        <v>22652.150871149901</v>
      </c>
      <c r="C13" s="18">
        <f>TIENDA!J13</f>
        <v>23107.60546875</v>
      </c>
      <c r="D13" s="18">
        <f>CATEGORIA!J13</f>
        <v>22764.15185546875</v>
      </c>
      <c r="E13" s="18">
        <f>DEPARTAMENTO!J13</f>
        <v>21939.94308471679</v>
      </c>
    </row>
    <row r="14" spans="1:5" x14ac:dyDescent="0.25">
      <c r="A14" s="16">
        <v>42496</v>
      </c>
      <c r="B14" s="18">
        <f>ARTICULO!J14</f>
        <v>24278.886646205319</v>
      </c>
      <c r="C14" s="18">
        <f>TIENDA!J14</f>
        <v>24994.568359375</v>
      </c>
      <c r="D14" s="18">
        <f>CATEGORIA!J14</f>
        <v>24662.07373046875</v>
      </c>
      <c r="E14" s="18">
        <f>DEPARTAMENTO!J14</f>
        <v>24722.950668334943</v>
      </c>
    </row>
    <row r="15" spans="1:5" x14ac:dyDescent="0.25">
      <c r="A15" s="16">
        <v>42497</v>
      </c>
      <c r="B15" s="18">
        <f>ARTICULO!J15</f>
        <v>29172.639266187129</v>
      </c>
      <c r="C15" s="18">
        <f>TIENDA!J15</f>
        <v>28538.216796875</v>
      </c>
      <c r="D15" s="18">
        <f>CATEGORIA!J15</f>
        <v>29457.2607421875</v>
      </c>
      <c r="E15" s="18">
        <f>DEPARTAMENTO!J15</f>
        <v>29481.682067871079</v>
      </c>
    </row>
    <row r="16" spans="1:5" x14ac:dyDescent="0.25">
      <c r="A16" s="16">
        <v>42498</v>
      </c>
      <c r="B16" s="18">
        <f>ARTICULO!J16</f>
        <v>33267.990975919114</v>
      </c>
      <c r="C16" s="18">
        <f>TIENDA!J16</f>
        <v>33872.8125</v>
      </c>
      <c r="D16" s="18">
        <f>CATEGORIA!J16</f>
        <v>34273.10302734375</v>
      </c>
      <c r="E16" s="18">
        <f>DEPARTAMENTO!J16</f>
        <v>34528.982223510735</v>
      </c>
    </row>
    <row r="17" spans="1:11" x14ac:dyDescent="0.25">
      <c r="A17" s="16">
        <v>42499</v>
      </c>
      <c r="B17" s="18">
        <f>ARTICULO!J17</f>
        <v>26607.035904087876</v>
      </c>
      <c r="C17" s="18">
        <f>TIENDA!J17</f>
        <v>26178.484375</v>
      </c>
      <c r="D17" s="18">
        <f>CATEGORIA!J17</f>
        <v>27175.245849609368</v>
      </c>
      <c r="E17" s="18">
        <f>DEPARTAMENTO!J17</f>
        <v>26931.212692260731</v>
      </c>
      <c r="H17" s="29" t="s">
        <v>45</v>
      </c>
      <c r="I17" s="27" t="s">
        <v>57</v>
      </c>
      <c r="J17" s="26" t="s">
        <v>46</v>
      </c>
      <c r="K17" s="28" t="s">
        <v>57</v>
      </c>
    </row>
    <row r="18" spans="1:11" x14ac:dyDescent="0.25">
      <c r="A18" s="16">
        <v>42500</v>
      </c>
      <c r="B18" s="18">
        <f>ARTICULO!J18</f>
        <v>23360.088017401162</v>
      </c>
      <c r="C18" s="18">
        <f>TIENDA!J18</f>
        <v>22433.826171875</v>
      </c>
      <c r="D18" s="18">
        <f>CATEGORIA!J18</f>
        <v>23166.940185546868</v>
      </c>
      <c r="E18" s="18">
        <f>DEPARTAMENTO!J18</f>
        <v>23483.425140380848</v>
      </c>
      <c r="G18" s="24" t="str">
        <f>A32</f>
        <v>Diff vs Artículo V. Abs</v>
      </c>
      <c r="H18" s="24"/>
      <c r="I18" s="23">
        <f>C32</f>
        <v>6.0723663373040155E-3</v>
      </c>
      <c r="J18" s="23">
        <f>D32</f>
        <v>9.5630341033379736E-5</v>
      </c>
      <c r="K18" s="23">
        <f>E32</f>
        <v>3.420868472659825E-3</v>
      </c>
    </row>
    <row r="19" spans="1:11" x14ac:dyDescent="0.25">
      <c r="A19" s="16">
        <v>42501</v>
      </c>
      <c r="B19" s="18">
        <f>ARTICULO!J19</f>
        <v>22141.795658405634</v>
      </c>
      <c r="C19" s="18">
        <f>TIENDA!J19</f>
        <v>22253.392578125</v>
      </c>
      <c r="D19" s="18">
        <f>CATEGORIA!J19</f>
        <v>22307.870361328118</v>
      </c>
      <c r="E19" s="18">
        <f>DEPARTAMENTO!J19</f>
        <v>22080.295356750477</v>
      </c>
    </row>
    <row r="20" spans="1:11" x14ac:dyDescent="0.25">
      <c r="A20" s="16">
        <v>42502</v>
      </c>
      <c r="B20" s="18">
        <f>ARTICULO!J20</f>
        <v>22310.854056138134</v>
      </c>
      <c r="C20" s="18">
        <f>TIENDA!J20</f>
        <v>21423.4375</v>
      </c>
      <c r="D20" s="18">
        <f>CATEGORIA!J20</f>
        <v>21986.486083984368</v>
      </c>
      <c r="E20" s="18">
        <f>DEPARTAMENTO!J20</f>
        <v>21802.204093933091</v>
      </c>
    </row>
    <row r="21" spans="1:11" x14ac:dyDescent="0.25">
      <c r="A21" s="16">
        <v>42503</v>
      </c>
      <c r="B21" s="18">
        <f>ARTICULO!J21</f>
        <v>23535.33327918965</v>
      </c>
      <c r="C21" s="18">
        <f>TIENDA!J21</f>
        <v>23320.453125</v>
      </c>
      <c r="D21" s="18">
        <f>CATEGORIA!J21</f>
        <v>23225.98193359375</v>
      </c>
      <c r="E21" s="18">
        <f>DEPARTAMENTO!J21</f>
        <v>23104.874572753903</v>
      </c>
    </row>
    <row r="22" spans="1:11" x14ac:dyDescent="0.25">
      <c r="A22" s="16">
        <v>42504</v>
      </c>
      <c r="B22" s="18">
        <f>ARTICULO!J22</f>
        <v>28242.999170308343</v>
      </c>
      <c r="C22" s="18">
        <f>TIENDA!J22</f>
        <v>27257.9140625</v>
      </c>
      <c r="D22" s="18">
        <f>CATEGORIA!J22</f>
        <v>27445.175537109368</v>
      </c>
      <c r="E22" s="18">
        <f>DEPARTAMENTO!J22</f>
        <v>27084.332717895493</v>
      </c>
    </row>
    <row r="23" spans="1:11" x14ac:dyDescent="0.25">
      <c r="A23" s="16">
        <v>42505</v>
      </c>
      <c r="B23" s="18">
        <f>ARTICULO!J23</f>
        <v>31872.354766246739</v>
      </c>
      <c r="C23" s="18">
        <f>TIENDA!J23</f>
        <v>30693.48046875</v>
      </c>
      <c r="D23" s="18">
        <f>CATEGORIA!J23</f>
        <v>31144.26318359375</v>
      </c>
      <c r="E23" s="18">
        <f>DEPARTAMENTO!J23</f>
        <v>31723.12052917479</v>
      </c>
    </row>
    <row r="24" spans="1:11" x14ac:dyDescent="0.25">
      <c r="A24" s="16">
        <v>42506</v>
      </c>
      <c r="B24" s="18">
        <f>ARTICULO!J24</f>
        <v>25986.794326384312</v>
      </c>
      <c r="C24" s="18">
        <f>TIENDA!J24</f>
        <v>26079.27734375</v>
      </c>
      <c r="D24" s="18">
        <f>CATEGORIA!J24</f>
        <v>26296.536865234368</v>
      </c>
      <c r="E24" s="18">
        <f>DEPARTAMENTO!J24</f>
        <v>26065.182464599602</v>
      </c>
    </row>
    <row r="25" spans="1:11" x14ac:dyDescent="0.25">
      <c r="A25" s="16">
        <v>42507</v>
      </c>
      <c r="B25" s="18">
        <f>ARTICULO!J25</f>
        <v>23588.643920264785</v>
      </c>
      <c r="C25" s="18">
        <f>TIENDA!J25</f>
        <v>23374.501953125</v>
      </c>
      <c r="D25" s="18">
        <f>CATEGORIA!J25</f>
        <v>23507.6328125</v>
      </c>
      <c r="E25" s="18">
        <f>DEPARTAMENTO!J25</f>
        <v>23649.127883911122</v>
      </c>
    </row>
    <row r="26" spans="1:11" x14ac:dyDescent="0.25">
      <c r="A26" s="16">
        <v>42508</v>
      </c>
      <c r="B26" s="18">
        <f>ARTICULO!J26</f>
        <v>22338.213604135435</v>
      </c>
      <c r="C26" s="18">
        <f>TIENDA!J26</f>
        <v>21897.54296875</v>
      </c>
      <c r="D26" s="18">
        <f>CATEGORIA!J26</f>
        <v>21764.03955078125</v>
      </c>
      <c r="E26" s="18">
        <f>DEPARTAMENTO!J26</f>
        <v>22058.891815185529</v>
      </c>
    </row>
    <row r="27" spans="1:11" x14ac:dyDescent="0.25">
      <c r="A27" s="16">
        <v>42509</v>
      </c>
      <c r="B27" s="18">
        <f>ARTICULO!J27</f>
        <v>21892.752986020405</v>
      </c>
      <c r="C27" s="18">
        <f>TIENDA!J27</f>
        <v>21463.525390625</v>
      </c>
      <c r="D27" s="18">
        <f>CATEGORIA!J27</f>
        <v>21397.879150390618</v>
      </c>
      <c r="E27" s="18">
        <f>DEPARTAMENTO!J27</f>
        <v>21263.482406616204</v>
      </c>
    </row>
    <row r="28" spans="1:11" x14ac:dyDescent="0.25">
      <c r="A28" s="16">
        <v>42510</v>
      </c>
      <c r="B28" s="18">
        <f>ARTICULO!J28</f>
        <v>23365.772222774449</v>
      </c>
      <c r="C28" s="18">
        <f>TIENDA!J28</f>
        <v>22348.494140625</v>
      </c>
      <c r="D28" s="18">
        <f>CATEGORIA!J28</f>
        <v>22134.530029296868</v>
      </c>
      <c r="E28" s="18">
        <f>DEPARTAMENTO!J28</f>
        <v>22449.838226318352</v>
      </c>
    </row>
    <row r="29" spans="1:11" x14ac:dyDescent="0.25">
      <c r="A29" s="16">
        <v>42511</v>
      </c>
      <c r="B29" s="18">
        <f>ARTICULO!J29</f>
        <v>28626.434115865493</v>
      </c>
      <c r="C29" s="18">
        <f>TIENDA!J29</f>
        <v>27612.0390625</v>
      </c>
      <c r="D29" s="18">
        <f>CATEGORIA!J29</f>
        <v>28306.3701171875</v>
      </c>
      <c r="E29" s="18">
        <f>DEPARTAMENTO!J29</f>
        <v>28886.307113647454</v>
      </c>
    </row>
    <row r="30" spans="1:11" x14ac:dyDescent="0.25">
      <c r="A30" s="16">
        <v>42512</v>
      </c>
      <c r="B30" s="18">
        <f>ARTICULO!J30</f>
        <v>32077.196582269124</v>
      </c>
      <c r="C30" s="18">
        <f>TIENDA!J30</f>
        <v>32436.669921875</v>
      </c>
      <c r="D30" s="18">
        <f>CATEGORIA!J30</f>
        <v>32844.62890625</v>
      </c>
      <c r="E30" s="18">
        <f>DEPARTAMENTO!J30</f>
        <v>33483.917556762681</v>
      </c>
    </row>
    <row r="31" spans="1:11" x14ac:dyDescent="0.25">
      <c r="A31" s="17" t="s">
        <v>61</v>
      </c>
      <c r="B31" s="19">
        <f>SUM(B3:B30)</f>
        <v>713867.18533113576</v>
      </c>
      <c r="C31" s="19">
        <f>SUM(C3:C30)</f>
        <v>709532.322265625</v>
      </c>
      <c r="D31" s="19">
        <f>SUM(D3:D30)</f>
        <v>713798.91796875</v>
      </c>
      <c r="E31" s="19">
        <f>SUM(E3:E30)</f>
        <v>716309.23107910145</v>
      </c>
    </row>
    <row r="32" spans="1:11" x14ac:dyDescent="0.25">
      <c r="A32" s="38" t="s">
        <v>44</v>
      </c>
      <c r="B32" s="38"/>
      <c r="C32" s="23">
        <f>ABS((C31-$B$31)/$B$31)</f>
        <v>6.0723663373040155E-3</v>
      </c>
      <c r="D32" s="23">
        <f>ABS((D31-$B$31)/$B$31)</f>
        <v>9.5630341033379736E-5</v>
      </c>
      <c r="E32" s="23">
        <f>ABS((E31-$B$31)/$B$31)</f>
        <v>3.420868472659825E-3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478-B3AE-42BB-9636-A98DAF8C5554}">
  <dimension ref="A1:K32"/>
  <sheetViews>
    <sheetView showGridLines="0" workbookViewId="0">
      <selection activeCell="G35" sqref="G35"/>
    </sheetView>
  </sheetViews>
  <sheetFormatPr baseColWidth="10" defaultRowHeight="15" x14ac:dyDescent="0.25"/>
  <cols>
    <col min="1" max="1" width="10.42578125" bestFit="1" customWidth="1"/>
    <col min="2" max="2" width="8.85546875" bestFit="1" customWidth="1"/>
    <col min="3" max="3" width="8" bestFit="1" customWidth="1"/>
    <col min="4" max="4" width="8.5703125" bestFit="1" customWidth="1"/>
    <col min="5" max="5" width="8" bestFit="1" customWidth="1"/>
    <col min="6" max="6" width="2.28515625" customWidth="1"/>
  </cols>
  <sheetData>
    <row r="1" spans="1:5" ht="21" x14ac:dyDescent="0.35">
      <c r="A1" s="25" t="s">
        <v>56</v>
      </c>
      <c r="B1" s="25"/>
      <c r="C1" s="25"/>
      <c r="D1" s="25"/>
      <c r="E1" s="25"/>
    </row>
    <row r="2" spans="1:5" x14ac:dyDescent="0.25">
      <c r="A2" s="15" t="s">
        <v>39</v>
      </c>
      <c r="B2" s="36" t="s">
        <v>38</v>
      </c>
      <c r="C2" s="15" t="s">
        <v>35</v>
      </c>
      <c r="D2" s="37" t="s">
        <v>37</v>
      </c>
      <c r="E2" s="15" t="s">
        <v>43</v>
      </c>
    </row>
    <row r="3" spans="1:5" x14ac:dyDescent="0.25">
      <c r="A3" s="16">
        <v>42485</v>
      </c>
      <c r="B3" s="18">
        <f>ARTICULO!K3</f>
        <v>14995.189448815943</v>
      </c>
      <c r="C3" s="18">
        <f>TIENDA!K3</f>
        <v>14365.1689453125</v>
      </c>
      <c r="D3" s="18">
        <f>CATEGORIA!K3</f>
        <v>14587.83325195312</v>
      </c>
      <c r="E3" s="18">
        <f>DEPARTAMENTO!K3</f>
        <v>14390.942741394032</v>
      </c>
    </row>
    <row r="4" spans="1:5" x14ac:dyDescent="0.25">
      <c r="A4" s="16">
        <v>42486</v>
      </c>
      <c r="B4" s="18">
        <f>ARTICULO!K4</f>
        <v>15370.68922789866</v>
      </c>
      <c r="C4" s="18">
        <f>TIENDA!K4</f>
        <v>15350.7822265625</v>
      </c>
      <c r="D4" s="18">
        <f>CATEGORIA!K4</f>
        <v>15176.5732421875</v>
      </c>
      <c r="E4" s="18">
        <f>DEPARTAMENTO!K4</f>
        <v>15334.456611633288</v>
      </c>
    </row>
    <row r="5" spans="1:5" x14ac:dyDescent="0.25">
      <c r="A5" s="16">
        <v>42487</v>
      </c>
      <c r="B5" s="18">
        <f>ARTICULO!K5</f>
        <v>14942.219774951924</v>
      </c>
      <c r="C5" s="18">
        <f>TIENDA!K5</f>
        <v>14908.1875</v>
      </c>
      <c r="D5" s="18">
        <f>CATEGORIA!K5</f>
        <v>14604.69384765625</v>
      </c>
      <c r="E5" s="18">
        <f>DEPARTAMENTO!K5</f>
        <v>14398.046577453588</v>
      </c>
    </row>
    <row r="6" spans="1:5" x14ac:dyDescent="0.25">
      <c r="A6" s="16">
        <v>42488</v>
      </c>
      <c r="B6" s="18">
        <f>ARTICULO!K6</f>
        <v>15256.845230755918</v>
      </c>
      <c r="C6" s="18">
        <f>TIENDA!K6</f>
        <v>14523.2451171875</v>
      </c>
      <c r="D6" s="18">
        <f>CATEGORIA!K6</f>
        <v>13864.31274414062</v>
      </c>
      <c r="E6" s="18">
        <f>DEPARTAMENTO!K6</f>
        <v>14889.583572387688</v>
      </c>
    </row>
    <row r="7" spans="1:5" x14ac:dyDescent="0.25">
      <c r="A7" s="16">
        <v>42489</v>
      </c>
      <c r="B7" s="18">
        <f>ARTICULO!K7</f>
        <v>17862.504268309796</v>
      </c>
      <c r="C7" s="18">
        <f>TIENDA!K7</f>
        <v>18642.27734375</v>
      </c>
      <c r="D7" s="18">
        <f>CATEGORIA!K7</f>
        <v>18487.374633789059</v>
      </c>
      <c r="E7" s="18">
        <f>DEPARTAMENTO!K7</f>
        <v>19114.354225158691</v>
      </c>
    </row>
    <row r="8" spans="1:5" x14ac:dyDescent="0.25">
      <c r="A8" s="16">
        <v>42490</v>
      </c>
      <c r="B8" s="18">
        <f>ARTICULO!K8</f>
        <v>20541.958557859933</v>
      </c>
      <c r="C8" s="18">
        <f>TIENDA!K8</f>
        <v>23074.166015625</v>
      </c>
      <c r="D8" s="18">
        <f>CATEGORIA!K8</f>
        <v>22491.534423828118</v>
      </c>
      <c r="E8" s="18">
        <f>DEPARTAMENTO!K8</f>
        <v>22573.971282958977</v>
      </c>
    </row>
    <row r="9" spans="1:5" x14ac:dyDescent="0.25">
      <c r="A9" s="16">
        <v>42491</v>
      </c>
      <c r="B9" s="18">
        <f>ARTICULO!K9</f>
        <v>19103.210426816484</v>
      </c>
      <c r="C9" s="18">
        <f>TIENDA!K9</f>
        <v>19742.302734375</v>
      </c>
      <c r="D9" s="18">
        <f>CATEGORIA!K9</f>
        <v>19944.77575683593</v>
      </c>
      <c r="E9" s="18">
        <f>DEPARTAMENTO!K9</f>
        <v>20802.681678771965</v>
      </c>
    </row>
    <row r="10" spans="1:5" x14ac:dyDescent="0.25">
      <c r="A10" s="16">
        <v>42492</v>
      </c>
      <c r="B10" s="18">
        <f>ARTICULO!K10</f>
        <v>17213.403455888849</v>
      </c>
      <c r="C10" s="18">
        <f>TIENDA!K10</f>
        <v>17175.146484375</v>
      </c>
      <c r="D10" s="18">
        <f>CATEGORIA!K10</f>
        <v>18022.13415527343</v>
      </c>
      <c r="E10" s="18">
        <f>DEPARTAMENTO!K10</f>
        <v>17866.428680419907</v>
      </c>
    </row>
    <row r="11" spans="1:5" x14ac:dyDescent="0.25">
      <c r="A11" s="16">
        <v>42493</v>
      </c>
      <c r="B11" s="18">
        <f>ARTICULO!K11</f>
        <v>16527.994287062142</v>
      </c>
      <c r="C11" s="18">
        <f>TIENDA!K11</f>
        <v>16625.376953125</v>
      </c>
      <c r="D11" s="18">
        <f>CATEGORIA!K11</f>
        <v>18049.34216308593</v>
      </c>
      <c r="E11" s="18">
        <f>DEPARTAMENTO!K11</f>
        <v>17991.285308837883</v>
      </c>
    </row>
    <row r="12" spans="1:5" x14ac:dyDescent="0.25">
      <c r="A12" s="16">
        <v>42494</v>
      </c>
      <c r="B12" s="18">
        <f>ARTICULO!K12</f>
        <v>16769.574069334773</v>
      </c>
      <c r="C12" s="18">
        <f>TIENDA!K12</f>
        <v>16091.4970703125</v>
      </c>
      <c r="D12" s="18">
        <f>CATEGORIA!K12</f>
        <v>17276.98486328125</v>
      </c>
      <c r="E12" s="18">
        <f>DEPARTAMENTO!K12</f>
        <v>17555.423866271965</v>
      </c>
    </row>
    <row r="13" spans="1:5" x14ac:dyDescent="0.25">
      <c r="A13" s="16">
        <v>42495</v>
      </c>
      <c r="B13" s="18">
        <f>ARTICULO!K13</f>
        <v>17185.517125706243</v>
      </c>
      <c r="C13" s="18">
        <f>TIENDA!K13</f>
        <v>17715.130859375</v>
      </c>
      <c r="D13" s="18">
        <f>CATEGORIA!K13</f>
        <v>17765.708251953118</v>
      </c>
      <c r="E13" s="18">
        <f>DEPARTAMENTO!K13</f>
        <v>17797.527618408185</v>
      </c>
    </row>
    <row r="14" spans="1:5" x14ac:dyDescent="0.25">
      <c r="A14" s="16">
        <v>42496</v>
      </c>
      <c r="B14" s="18">
        <f>ARTICULO!K14</f>
        <v>18478.385794031314</v>
      </c>
      <c r="C14" s="18">
        <f>TIENDA!K14</f>
        <v>18714.552734375</v>
      </c>
      <c r="D14" s="18">
        <f>CATEGORIA!K14</f>
        <v>19690.04187011718</v>
      </c>
      <c r="E14" s="18">
        <f>DEPARTAMENTO!K14</f>
        <v>19189.367973327629</v>
      </c>
    </row>
    <row r="15" spans="1:5" x14ac:dyDescent="0.25">
      <c r="A15" s="16">
        <v>42497</v>
      </c>
      <c r="B15" s="18">
        <f>ARTICULO!K15</f>
        <v>20584.915894565984</v>
      </c>
      <c r="C15" s="18">
        <f>TIENDA!K15</f>
        <v>21365.775390625</v>
      </c>
      <c r="D15" s="18">
        <f>CATEGORIA!K15</f>
        <v>21546.408203125</v>
      </c>
      <c r="E15" s="18">
        <f>DEPARTAMENTO!K15</f>
        <v>21697.570075988762</v>
      </c>
    </row>
    <row r="16" spans="1:5" x14ac:dyDescent="0.25">
      <c r="A16" s="16">
        <v>42498</v>
      </c>
      <c r="B16" s="18">
        <f>ARTICULO!K16</f>
        <v>19736.678801130729</v>
      </c>
      <c r="C16" s="18">
        <f>TIENDA!K16</f>
        <v>20026.58203125</v>
      </c>
      <c r="D16" s="18">
        <f>CATEGORIA!K16</f>
        <v>21331.53601074218</v>
      </c>
      <c r="E16" s="18">
        <f>DEPARTAMENTO!K16</f>
        <v>21282.652442932118</v>
      </c>
    </row>
    <row r="17" spans="1:11" x14ac:dyDescent="0.25">
      <c r="A17" s="16">
        <v>42499</v>
      </c>
      <c r="B17" s="18">
        <f>ARTICULO!K17</f>
        <v>17527.758867123626</v>
      </c>
      <c r="C17" s="18">
        <f>TIENDA!K17</f>
        <v>17569.654296875</v>
      </c>
      <c r="D17" s="18">
        <f>CATEGORIA!K17</f>
        <v>18678.253662109368</v>
      </c>
      <c r="E17" s="18">
        <f>DEPARTAMENTO!K17</f>
        <v>17970.375541687001</v>
      </c>
      <c r="H17" s="29" t="s">
        <v>45</v>
      </c>
      <c r="I17" s="26" t="s">
        <v>46</v>
      </c>
      <c r="J17" s="28" t="s">
        <v>57</v>
      </c>
      <c r="K17" s="27" t="s">
        <v>57</v>
      </c>
    </row>
    <row r="18" spans="1:11" x14ac:dyDescent="0.25">
      <c r="A18" s="16">
        <v>42500</v>
      </c>
      <c r="B18" s="18">
        <f>ARTICULO!K18</f>
        <v>17567.853495990679</v>
      </c>
      <c r="C18" s="18">
        <f>TIENDA!K18</f>
        <v>17551.62890625</v>
      </c>
      <c r="D18" s="18">
        <f>CATEGORIA!K18</f>
        <v>18571.781860351559</v>
      </c>
      <c r="E18" s="18">
        <f>DEPARTAMENTO!K18</f>
        <v>18535.536071777326</v>
      </c>
      <c r="G18" s="24" t="str">
        <f>A32</f>
        <v>Diff vs Artículo V. Abs</v>
      </c>
      <c r="H18" s="24"/>
      <c r="I18" s="23">
        <f>C32</f>
        <v>4.2524105778784325E-3</v>
      </c>
      <c r="J18" s="23">
        <f>D32</f>
        <v>2.7277264442054409E-2</v>
      </c>
      <c r="K18" s="23">
        <f>E32</f>
        <v>2.9680457962233637E-2</v>
      </c>
    </row>
    <row r="19" spans="1:11" x14ac:dyDescent="0.25">
      <c r="A19" s="16">
        <v>42501</v>
      </c>
      <c r="B19" s="18">
        <f>ARTICULO!K19</f>
        <v>16919.023944890243</v>
      </c>
      <c r="C19" s="18">
        <f>TIENDA!K19</f>
        <v>17103.140625</v>
      </c>
      <c r="D19" s="18">
        <f>CATEGORIA!K19</f>
        <v>17871.057861328118</v>
      </c>
      <c r="E19" s="18">
        <f>DEPARTAMENTO!K19</f>
        <v>16844.308761596665</v>
      </c>
    </row>
    <row r="20" spans="1:11" x14ac:dyDescent="0.25">
      <c r="A20" s="16">
        <v>42502</v>
      </c>
      <c r="B20" s="18">
        <f>ARTICULO!K20</f>
        <v>17082.940122822121</v>
      </c>
      <c r="C20" s="18">
        <f>TIENDA!K20</f>
        <v>17536.501953125</v>
      </c>
      <c r="D20" s="18">
        <f>CATEGORIA!K20</f>
        <v>17625.7763671875</v>
      </c>
      <c r="E20" s="18">
        <f>DEPARTAMENTO!K20</f>
        <v>17432.610832214348</v>
      </c>
    </row>
    <row r="21" spans="1:11" x14ac:dyDescent="0.25">
      <c r="A21" s="16">
        <v>42503</v>
      </c>
      <c r="B21" s="18">
        <f>ARTICULO!K21</f>
        <v>18696.351683233046</v>
      </c>
      <c r="C21" s="18">
        <f>TIENDA!K21</f>
        <v>18666.55859375</v>
      </c>
      <c r="D21" s="18">
        <f>CATEGORIA!K21</f>
        <v>18670.823974609368</v>
      </c>
      <c r="E21" s="18">
        <f>DEPARTAMENTO!K21</f>
        <v>18824.844009399407</v>
      </c>
    </row>
    <row r="22" spans="1:11" x14ac:dyDescent="0.25">
      <c r="A22" s="16">
        <v>42504</v>
      </c>
      <c r="B22" s="18">
        <f>ARTICULO!K22</f>
        <v>19207.462008996747</v>
      </c>
      <c r="C22" s="18">
        <f>TIENDA!K22</f>
        <v>18491.669921875</v>
      </c>
      <c r="D22" s="18">
        <f>CATEGORIA!K22</f>
        <v>18905.5615234375</v>
      </c>
      <c r="E22" s="18">
        <f>DEPARTAMENTO!K22</f>
        <v>19782.906478881821</v>
      </c>
    </row>
    <row r="23" spans="1:11" x14ac:dyDescent="0.25">
      <c r="A23" s="16">
        <v>42505</v>
      </c>
      <c r="B23" s="18">
        <f>ARTICULO!K23</f>
        <v>17766.751760179872</v>
      </c>
      <c r="C23" s="18">
        <f>TIENDA!K23</f>
        <v>17314.513671875</v>
      </c>
      <c r="D23" s="18">
        <f>CATEGORIA!K23</f>
        <v>18769.68688964843</v>
      </c>
      <c r="E23" s="18">
        <f>DEPARTAMENTO!K23</f>
        <v>18845.816215515122</v>
      </c>
    </row>
    <row r="24" spans="1:11" x14ac:dyDescent="0.25">
      <c r="A24" s="16">
        <v>42506</v>
      </c>
      <c r="B24" s="18">
        <f>ARTICULO!K24</f>
        <v>15762.291362556625</v>
      </c>
      <c r="C24" s="18">
        <f>TIENDA!K24</f>
        <v>15080.8115234375</v>
      </c>
      <c r="D24" s="18">
        <f>CATEGORIA!K24</f>
        <v>16116.32446289062</v>
      </c>
      <c r="E24" s="18">
        <f>DEPARTAMENTO!K24</f>
        <v>15814.301971435541</v>
      </c>
    </row>
    <row r="25" spans="1:11" x14ac:dyDescent="0.25">
      <c r="A25" s="16">
        <v>42507</v>
      </c>
      <c r="B25" s="18">
        <f>ARTICULO!K25</f>
        <v>15337.254856048788</v>
      </c>
      <c r="C25" s="18">
        <f>TIENDA!K25</f>
        <v>15253.779296875</v>
      </c>
      <c r="D25" s="18">
        <f>CATEGORIA!K25</f>
        <v>16480.360595703118</v>
      </c>
      <c r="E25" s="18">
        <f>DEPARTAMENTO!K25</f>
        <v>16472.526359558091</v>
      </c>
    </row>
    <row r="26" spans="1:11" x14ac:dyDescent="0.25">
      <c r="A26" s="16">
        <v>42508</v>
      </c>
      <c r="B26" s="18">
        <f>ARTICULO!K26</f>
        <v>15083.288237138766</v>
      </c>
      <c r="C26" s="18">
        <f>TIENDA!K26</f>
        <v>14811.3408203125</v>
      </c>
      <c r="D26" s="18">
        <f>CATEGORIA!K26</f>
        <v>14751.94116210937</v>
      </c>
      <c r="E26" s="18">
        <f>DEPARTAMENTO!K26</f>
        <v>14866.559677124013</v>
      </c>
    </row>
    <row r="27" spans="1:11" x14ac:dyDescent="0.25">
      <c r="A27" s="16">
        <v>42509</v>
      </c>
      <c r="B27" s="18">
        <f>ARTICULO!K27</f>
        <v>15279.132473029253</v>
      </c>
      <c r="C27" s="18">
        <f>TIENDA!K27</f>
        <v>15316.1484375</v>
      </c>
      <c r="D27" s="18">
        <f>CATEGORIA!K27</f>
        <v>14741.36450195312</v>
      </c>
      <c r="E27" s="18">
        <f>DEPARTAMENTO!K27</f>
        <v>14770.514350891093</v>
      </c>
    </row>
    <row r="28" spans="1:11" x14ac:dyDescent="0.25">
      <c r="A28" s="16">
        <v>42510</v>
      </c>
      <c r="B28" s="18">
        <f>ARTICULO!K28</f>
        <v>16461.523368184568</v>
      </c>
      <c r="C28" s="18">
        <f>TIENDA!K28</f>
        <v>16646.359375</v>
      </c>
      <c r="D28" s="18">
        <f>CATEGORIA!K28</f>
        <v>16309.87963867187</v>
      </c>
      <c r="E28" s="18">
        <f>DEPARTAMENTO!K28</f>
        <v>16065.441703796372</v>
      </c>
    </row>
    <row r="29" spans="1:11" x14ac:dyDescent="0.25">
      <c r="A29" s="16">
        <v>42511</v>
      </c>
      <c r="B29" s="18">
        <f>ARTICULO!K29</f>
        <v>17650.698724162299</v>
      </c>
      <c r="C29" s="18">
        <f>TIENDA!K29</f>
        <v>16611.916015625</v>
      </c>
      <c r="D29" s="18">
        <f>CATEGORIA!K29</f>
        <v>17609.85778808593</v>
      </c>
      <c r="E29" s="18">
        <f>DEPARTAMENTO!K29</f>
        <v>17450.014717102044</v>
      </c>
    </row>
    <row r="30" spans="1:11" x14ac:dyDescent="0.25">
      <c r="A30" s="16">
        <v>42512</v>
      </c>
      <c r="B30" s="18">
        <f>ARTICULO!K30</f>
        <v>17519.706658658335</v>
      </c>
      <c r="C30" s="18">
        <f>TIENDA!K30</f>
        <v>18208.404296875</v>
      </c>
      <c r="D30" s="18">
        <f>CATEGORIA!K30</f>
        <v>17648.6015625</v>
      </c>
      <c r="E30" s="18">
        <f>DEPARTAMENTO!K30</f>
        <v>18189.851272583001</v>
      </c>
    </row>
    <row r="31" spans="1:11" x14ac:dyDescent="0.25">
      <c r="A31" s="17" t="s">
        <v>61</v>
      </c>
      <c r="B31" s="19">
        <f>SUM(B3:B30)</f>
        <v>482431.12392614369</v>
      </c>
      <c r="C31" s="19">
        <f>SUM(C3:C30)</f>
        <v>484482.619140625</v>
      </c>
      <c r="D31" s="19">
        <f>SUM(D3:D30)</f>
        <v>495590.52526855463</v>
      </c>
      <c r="E31" s="19">
        <f>SUM(E3:E30)</f>
        <v>496749.90061950672</v>
      </c>
    </row>
    <row r="32" spans="1:11" x14ac:dyDescent="0.25">
      <c r="A32" s="38" t="s">
        <v>44</v>
      </c>
      <c r="B32" s="38"/>
      <c r="C32" s="23">
        <f>ABS((C31-$B$31)/$B$31)</f>
        <v>4.2524105778784325E-3</v>
      </c>
      <c r="D32" s="23">
        <f>ABS((D31-$B$31)/$B$31)</f>
        <v>2.7277264442054409E-2</v>
      </c>
      <c r="E32" s="23">
        <f>ABS((E31-$B$31)/$B$31)</f>
        <v>2.9680457962233637E-2</v>
      </c>
    </row>
  </sheetData>
  <mergeCells count="3">
    <mergeCell ref="A1:E1"/>
    <mergeCell ref="G18:H18"/>
    <mergeCell ref="A32:B32"/>
  </mergeCells>
  <conditionalFormatting sqref="C32:E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DE57-47A5-4FDA-AD25-8A4F46812058}">
  <dimension ref="A1:M32"/>
  <sheetViews>
    <sheetView showGridLines="0" tabSelected="1" workbookViewId="0">
      <selection activeCell="J35" sqref="J35"/>
    </sheetView>
  </sheetViews>
  <sheetFormatPr baseColWidth="10" defaultRowHeight="15" x14ac:dyDescent="0.25"/>
  <cols>
    <col min="1" max="1" width="12.5703125" bestFit="1" customWidth="1"/>
    <col min="2" max="2" width="10.140625" bestFit="1" customWidth="1"/>
    <col min="3" max="3" width="10.140625" customWidth="1"/>
    <col min="4" max="4" width="9.5703125" bestFit="1" customWidth="1"/>
    <col min="5" max="5" width="11.5703125" bestFit="1" customWidth="1"/>
    <col min="6" max="6" width="9.5703125" bestFit="1" customWidth="1"/>
    <col min="7" max="7" width="2.28515625" customWidth="1"/>
  </cols>
  <sheetData>
    <row r="1" spans="1:6" ht="21" x14ac:dyDescent="0.35">
      <c r="A1" s="25" t="s">
        <v>58</v>
      </c>
      <c r="B1" s="25"/>
      <c r="C1" s="25"/>
      <c r="D1" s="25"/>
      <c r="E1" s="25"/>
      <c r="F1" s="25"/>
    </row>
    <row r="2" spans="1:6" x14ac:dyDescent="0.25">
      <c r="A2" s="15" t="s">
        <v>39</v>
      </c>
      <c r="B2" s="15" t="s">
        <v>38</v>
      </c>
      <c r="C2" s="15" t="s">
        <v>35</v>
      </c>
      <c r="D2" s="15" t="s">
        <v>36</v>
      </c>
      <c r="E2" s="15" t="s">
        <v>37</v>
      </c>
      <c r="F2" s="15" t="s">
        <v>43</v>
      </c>
    </row>
    <row r="3" spans="1:6" x14ac:dyDescent="0.25">
      <c r="A3" s="16">
        <v>42485</v>
      </c>
      <c r="B3" s="18">
        <f>ARTICULO!L3</f>
        <v>148024.53844067536</v>
      </c>
      <c r="C3" s="18">
        <f>TOTAL!B3</f>
        <v>143419.28</v>
      </c>
      <c r="D3" s="18">
        <f>TIENDA!L3</f>
        <v>144494.18017199473</v>
      </c>
      <c r="E3" s="18">
        <f>CATEGORIA!L3</f>
        <v>144518.62705621234</v>
      </c>
      <c r="F3" s="18">
        <f>DEPARTAMENTO!L3</f>
        <v>144358.13576483677</v>
      </c>
    </row>
    <row r="4" spans="1:6" x14ac:dyDescent="0.25">
      <c r="A4" s="16">
        <v>42486</v>
      </c>
      <c r="B4" s="18">
        <f>ARTICULO!L4</f>
        <v>138087.41735937644</v>
      </c>
      <c r="C4" s="18">
        <f>TOTAL!B4</f>
        <v>136495.97</v>
      </c>
      <c r="D4" s="18">
        <f>TIENDA!L4</f>
        <v>137443.41289243818</v>
      </c>
      <c r="E4" s="18">
        <f>CATEGORIA!L4</f>
        <v>134228.36617479855</v>
      </c>
      <c r="F4" s="18">
        <f>DEPARTAMENTO!L4</f>
        <v>135628.01688642954</v>
      </c>
    </row>
    <row r="5" spans="1:6" x14ac:dyDescent="0.25">
      <c r="A5" s="16">
        <v>42487</v>
      </c>
      <c r="B5" s="18">
        <f>ARTICULO!L5</f>
        <v>135993.76764257945</v>
      </c>
      <c r="C5" s="18">
        <f>TOTAL!B5</f>
        <v>131923.32999999999</v>
      </c>
      <c r="D5" s="18">
        <f>TIENDA!L5</f>
        <v>134826.55072871441</v>
      </c>
      <c r="E5" s="18">
        <f>CATEGORIA!L5</f>
        <v>132319.46732483964</v>
      </c>
      <c r="F5" s="18">
        <f>DEPARTAMENTO!L5</f>
        <v>133466.32566843706</v>
      </c>
    </row>
    <row r="6" spans="1:6" x14ac:dyDescent="0.25">
      <c r="A6" s="16">
        <v>42488</v>
      </c>
      <c r="B6" s="18">
        <f>ARTICULO!L6</f>
        <v>138161.80278898863</v>
      </c>
      <c r="C6" s="18">
        <f>TOTAL!B6</f>
        <v>128369.13</v>
      </c>
      <c r="D6" s="18">
        <f>TIENDA!L6</f>
        <v>137272.31019765191</v>
      </c>
      <c r="E6" s="18">
        <f>CATEGORIA!L6</f>
        <v>136186.79237526364</v>
      </c>
      <c r="F6" s="18">
        <f>DEPARTAMENTO!L6</f>
        <v>136510.32070381189</v>
      </c>
    </row>
    <row r="7" spans="1:6" x14ac:dyDescent="0.25">
      <c r="A7" s="16">
        <v>42489</v>
      </c>
      <c r="B7" s="18">
        <f>ARTICULO!L7</f>
        <v>158409.25436395191</v>
      </c>
      <c r="C7" s="18">
        <f>TOTAL!B7</f>
        <v>160928.88</v>
      </c>
      <c r="D7" s="18">
        <f>TIENDA!L7</f>
        <v>163242.06216621742</v>
      </c>
      <c r="E7" s="18">
        <f>CATEGORIA!L7</f>
        <v>162195.15063870241</v>
      </c>
      <c r="F7" s="18">
        <f>DEPARTAMENTO!L7</f>
        <v>162528.73749676635</v>
      </c>
    </row>
    <row r="8" spans="1:6" x14ac:dyDescent="0.25">
      <c r="A8" s="16">
        <v>42490</v>
      </c>
      <c r="B8" s="18">
        <f>ARTICULO!L8</f>
        <v>190170.8994462667</v>
      </c>
      <c r="C8" s="18">
        <f>TOTAL!B8</f>
        <v>198964.61</v>
      </c>
      <c r="D8" s="18">
        <f>TIENDA!L8</f>
        <v>199866.69114612672</v>
      </c>
      <c r="E8" s="18">
        <f>CATEGORIA!L8</f>
        <v>198965.74080988072</v>
      </c>
      <c r="F8" s="18">
        <f>DEPARTAMENTO!L8</f>
        <v>199587.67269036471</v>
      </c>
    </row>
    <row r="9" spans="1:6" x14ac:dyDescent="0.25">
      <c r="A9" s="16">
        <v>42491</v>
      </c>
      <c r="B9" s="18">
        <f>ARTICULO!L9</f>
        <v>195448.29503876649</v>
      </c>
      <c r="C9" s="18">
        <f>TOTAL!B9</f>
        <v>190247.98</v>
      </c>
      <c r="D9" s="18">
        <f>TIENDA!L9</f>
        <v>202276.49979552149</v>
      </c>
      <c r="E9" s="18">
        <f>CATEGORIA!L9</f>
        <v>200818.16867364725</v>
      </c>
      <c r="F9" s="18">
        <f>DEPARTAMENTO!L9</f>
        <v>203518.63498166733</v>
      </c>
    </row>
    <row r="10" spans="1:6" x14ac:dyDescent="0.25">
      <c r="A10" s="16">
        <v>42492</v>
      </c>
      <c r="B10" s="18">
        <f>ARTICULO!L10</f>
        <v>155568.81992953198</v>
      </c>
      <c r="C10" s="18">
        <f>TOTAL!B10</f>
        <v>150592.35999999999</v>
      </c>
      <c r="D10" s="18">
        <f>TIENDA!L10</f>
        <v>158024.90055743622</v>
      </c>
      <c r="E10" s="18">
        <f>CATEGORIA!L10</f>
        <v>157843.06161506363</v>
      </c>
      <c r="F10" s="18">
        <f>DEPARTAMENTO!L10</f>
        <v>158007.18883050326</v>
      </c>
    </row>
    <row r="11" spans="1:6" x14ac:dyDescent="0.25">
      <c r="A11" s="16">
        <v>42493</v>
      </c>
      <c r="B11" s="18">
        <f>ARTICULO!L11</f>
        <v>143818.17964020412</v>
      </c>
      <c r="C11" s="18">
        <f>TOTAL!B11</f>
        <v>142794.67000000001</v>
      </c>
      <c r="D11" s="18">
        <f>TIENDA!L11</f>
        <v>147592.7674659008</v>
      </c>
      <c r="E11" s="18">
        <f>CATEGORIA!L11</f>
        <v>147622.85949771508</v>
      </c>
      <c r="F11" s="18">
        <f>DEPARTAMENTO!L11</f>
        <v>147902.87704267772</v>
      </c>
    </row>
    <row r="12" spans="1:6" x14ac:dyDescent="0.25">
      <c r="A12" s="16">
        <v>42494</v>
      </c>
      <c r="B12" s="18">
        <f>ARTICULO!L12</f>
        <v>141780.20620185754</v>
      </c>
      <c r="C12" s="18">
        <f>TOTAL!B12</f>
        <v>138676.67000000001</v>
      </c>
      <c r="D12" s="18">
        <f>TIENDA!L12</f>
        <v>143853.54975805868</v>
      </c>
      <c r="E12" s="18">
        <f>CATEGORIA!L12</f>
        <v>144063.99449156551</v>
      </c>
      <c r="F12" s="18">
        <f>DEPARTAMENTO!L12</f>
        <v>144285.6363660736</v>
      </c>
    </row>
    <row r="13" spans="1:6" x14ac:dyDescent="0.25">
      <c r="A13" s="16">
        <v>42495</v>
      </c>
      <c r="B13" s="18">
        <f>ARTICULO!L13</f>
        <v>143417.79463860762</v>
      </c>
      <c r="C13" s="18">
        <f>TOTAL!B13</f>
        <v>146645.84</v>
      </c>
      <c r="D13" s="18">
        <f>TIENDA!L13</f>
        <v>146869.69787011982</v>
      </c>
      <c r="E13" s="18">
        <f>CATEGORIA!L13</f>
        <v>146190.67103376554</v>
      </c>
      <c r="F13" s="18">
        <f>DEPARTAMENTO!L13</f>
        <v>145514.46109726161</v>
      </c>
    </row>
    <row r="14" spans="1:6" x14ac:dyDescent="0.25">
      <c r="A14" s="16">
        <v>42496</v>
      </c>
      <c r="B14" s="18">
        <f>ARTICULO!L14</f>
        <v>157947.19235325258</v>
      </c>
      <c r="C14" s="18">
        <f>TOTAL!B14</f>
        <v>168112.61</v>
      </c>
      <c r="D14" s="18">
        <f>TIENDA!L14</f>
        <v>162091.69873301141</v>
      </c>
      <c r="E14" s="18">
        <f>CATEGORIA!L14</f>
        <v>162535.83760637231</v>
      </c>
      <c r="F14" s="18">
        <f>DEPARTAMENTO!L14</f>
        <v>161513.93460146253</v>
      </c>
    </row>
    <row r="15" spans="1:6" x14ac:dyDescent="0.25">
      <c r="A15" s="16">
        <v>42497</v>
      </c>
      <c r="B15" s="18">
        <f>ARTICULO!L15</f>
        <v>189583.73581775799</v>
      </c>
      <c r="C15" s="18">
        <f>TOTAL!B15</f>
        <v>194493.94</v>
      </c>
      <c r="D15" s="18">
        <f>TIENDA!L15</f>
        <v>194940.0252047595</v>
      </c>
      <c r="E15" s="18">
        <f>CATEGORIA!L15</f>
        <v>196121.38573624176</v>
      </c>
      <c r="F15" s="18">
        <f>DEPARTAMENTO!L15</f>
        <v>197222.6574441595</v>
      </c>
    </row>
    <row r="16" spans="1:6" x14ac:dyDescent="0.25">
      <c r="A16" s="16">
        <v>42498</v>
      </c>
      <c r="B16" s="18">
        <f>ARTICULO!L16</f>
        <v>198912.42704247875</v>
      </c>
      <c r="C16" s="18">
        <f>TOTAL!B16</f>
        <v>201086.58</v>
      </c>
      <c r="D16" s="18">
        <f>TIENDA!L16</f>
        <v>203739.607657435</v>
      </c>
      <c r="E16" s="18">
        <f>CATEGORIA!L16</f>
        <v>204346.81301773933</v>
      </c>
      <c r="F16" s="18">
        <f>DEPARTAMENTO!L16</f>
        <v>205744.74886289643</v>
      </c>
    </row>
    <row r="17" spans="1:13" x14ac:dyDescent="0.25">
      <c r="A17" s="16">
        <v>42499</v>
      </c>
      <c r="B17" s="18">
        <f>ARTICULO!L17</f>
        <v>156960.03032450759</v>
      </c>
      <c r="C17" s="18">
        <f>TOTAL!B17</f>
        <v>157201.44</v>
      </c>
      <c r="D17" s="18">
        <f>TIENDA!L17</f>
        <v>159517.96432237831</v>
      </c>
      <c r="E17" s="18">
        <f>CATEGORIA!L17</f>
        <v>159204.20763248045</v>
      </c>
      <c r="F17" s="18">
        <f>DEPARTAMENTO!L17</f>
        <v>158483.40161294452</v>
      </c>
      <c r="I17" s="29" t="s">
        <v>45</v>
      </c>
      <c r="J17" s="26" t="s">
        <v>46</v>
      </c>
      <c r="K17" s="27" t="s">
        <v>57</v>
      </c>
      <c r="L17" s="28" t="s">
        <v>57</v>
      </c>
      <c r="M17" s="27" t="s">
        <v>57</v>
      </c>
    </row>
    <row r="18" spans="1:13" x14ac:dyDescent="0.25">
      <c r="A18" s="16">
        <v>42500</v>
      </c>
      <c r="B18" s="18">
        <f>ARTICULO!L18</f>
        <v>144727.46275361045</v>
      </c>
      <c r="C18" s="18">
        <f>TOTAL!B18</f>
        <v>145730.04999999999</v>
      </c>
      <c r="D18" s="18">
        <f>TIENDA!L18</f>
        <v>145368.61837807269</v>
      </c>
      <c r="E18" s="18">
        <f>CATEGORIA!L18</f>
        <v>145740.1378576718</v>
      </c>
      <c r="F18" s="18">
        <f>DEPARTAMENTO!L18</f>
        <v>146663.99656577469</v>
      </c>
      <c r="H18" s="24" t="str">
        <f>A32</f>
        <v>Diff vs Artículo V. Abs</v>
      </c>
      <c r="I18" s="24"/>
      <c r="J18" s="23">
        <f>C32</f>
        <v>1.8314417228577997E-3</v>
      </c>
      <c r="K18" s="23">
        <f>D32</f>
        <v>1.4529562046558113E-2</v>
      </c>
      <c r="L18" s="23">
        <f>E32</f>
        <v>1.2000072390565341E-2</v>
      </c>
      <c r="M18" s="23">
        <f>F32</f>
        <v>1.4292995694936705E-2</v>
      </c>
    </row>
    <row r="19" spans="1:13" x14ac:dyDescent="0.25">
      <c r="A19" s="16">
        <v>42501</v>
      </c>
      <c r="B19" s="18">
        <f>ARTICULO!L19</f>
        <v>140952.41391507938</v>
      </c>
      <c r="C19" s="18">
        <f>TOTAL!B19</f>
        <v>142590.45000000001</v>
      </c>
      <c r="D19" s="18">
        <f>TIENDA!L19</f>
        <v>143172.75727307459</v>
      </c>
      <c r="E19" s="18">
        <f>CATEGORIA!L19</f>
        <v>143030.22458963335</v>
      </c>
      <c r="F19" s="18">
        <f>DEPARTAMENTO!L19</f>
        <v>142098.33480801369</v>
      </c>
    </row>
    <row r="20" spans="1:13" x14ac:dyDescent="0.25">
      <c r="A20" s="16">
        <v>42502</v>
      </c>
      <c r="B20" s="18">
        <f>ARTICULO!L20</f>
        <v>142283.87350094962</v>
      </c>
      <c r="C20" s="18">
        <f>TOTAL!B20</f>
        <v>140772.97</v>
      </c>
      <c r="D20" s="18">
        <f>TIENDA!L20</f>
        <v>144163.48097974641</v>
      </c>
      <c r="E20" s="18">
        <f>CATEGORIA!L20</f>
        <v>144247.438327223</v>
      </c>
      <c r="F20" s="18">
        <f>DEPARTAMENTO!L20</f>
        <v>143201.32551405378</v>
      </c>
    </row>
    <row r="21" spans="1:13" x14ac:dyDescent="0.25">
      <c r="A21" s="16">
        <v>42503</v>
      </c>
      <c r="B21" s="18">
        <f>ARTICULO!L21</f>
        <v>156226.00074479458</v>
      </c>
      <c r="C21" s="18">
        <f>TOTAL!B21</f>
        <v>157050.45000000001</v>
      </c>
      <c r="D21" s="18">
        <f>TIENDA!L21</f>
        <v>158299.07609756041</v>
      </c>
      <c r="E21" s="18">
        <f>CATEGORIA!L21</f>
        <v>157727.89841497852</v>
      </c>
      <c r="F21" s="18">
        <f>DEPARTAMENTO!L21</f>
        <v>158450.29196110781</v>
      </c>
    </row>
    <row r="22" spans="1:13" x14ac:dyDescent="0.25">
      <c r="A22" s="16">
        <v>42504</v>
      </c>
      <c r="B22" s="18">
        <f>ARTICULO!L22</f>
        <v>185656.48083137246</v>
      </c>
      <c r="C22" s="18">
        <f>TOTAL!B22</f>
        <v>189614.1</v>
      </c>
      <c r="D22" s="18">
        <f>TIENDA!L22</f>
        <v>188758.477281197</v>
      </c>
      <c r="E22" s="18">
        <f>CATEGORIA!L22</f>
        <v>188754.54983383676</v>
      </c>
      <c r="F22" s="18">
        <f>DEPARTAMENTO!L22</f>
        <v>189750.30544637999</v>
      </c>
    </row>
    <row r="23" spans="1:13" x14ac:dyDescent="0.25">
      <c r="A23" s="16">
        <v>42505</v>
      </c>
      <c r="B23" s="18">
        <f>ARTICULO!L23</f>
        <v>192532.07252750322</v>
      </c>
      <c r="C23" s="18">
        <f>TOTAL!B23</f>
        <v>197951.38</v>
      </c>
      <c r="D23" s="18">
        <f>TIENDA!L23</f>
        <v>195513.4922095818</v>
      </c>
      <c r="E23" s="18">
        <f>CATEGORIA!L23</f>
        <v>197503.3437654161</v>
      </c>
      <c r="F23" s="18">
        <f>DEPARTAMENTO!L23</f>
        <v>197790.71837269125</v>
      </c>
    </row>
    <row r="24" spans="1:13" x14ac:dyDescent="0.25">
      <c r="A24" s="16">
        <v>42506</v>
      </c>
      <c r="B24" s="18">
        <f>ARTICULO!L24</f>
        <v>152316.40720278051</v>
      </c>
      <c r="C24" s="18">
        <f>TOTAL!B24</f>
        <v>150821.60999999999</v>
      </c>
      <c r="D24" s="18">
        <f>TIENDA!L24</f>
        <v>152069.93878882879</v>
      </c>
      <c r="E24" s="18">
        <f>CATEGORIA!L24</f>
        <v>151870.33493749739</v>
      </c>
      <c r="F24" s="18">
        <f>DEPARTAMENTO!L24</f>
        <v>152023.09367830714</v>
      </c>
    </row>
    <row r="25" spans="1:13" x14ac:dyDescent="0.25">
      <c r="A25" s="16">
        <v>42507</v>
      </c>
      <c r="B25" s="18">
        <f>ARTICULO!L25</f>
        <v>141108.86496249028</v>
      </c>
      <c r="C25" s="18">
        <f>TOTAL!B25</f>
        <v>141199.47</v>
      </c>
      <c r="D25" s="18">
        <f>TIENDA!L25</f>
        <v>142611.88224671688</v>
      </c>
      <c r="E25" s="18">
        <f>CATEGORIA!L25</f>
        <v>142771.46706355031</v>
      </c>
      <c r="F25" s="18">
        <f>DEPARTAMENTO!L25</f>
        <v>143010.13038974913</v>
      </c>
    </row>
    <row r="26" spans="1:13" x14ac:dyDescent="0.25">
      <c r="A26" s="16">
        <v>42508</v>
      </c>
      <c r="B26" s="18">
        <f>ARTICULO!L26</f>
        <v>138083.15249913206</v>
      </c>
      <c r="C26" s="18">
        <f>TOTAL!B26</f>
        <v>137928.47</v>
      </c>
      <c r="D26" s="18">
        <f>TIENDA!L26</f>
        <v>138316.87501382688</v>
      </c>
      <c r="E26" s="18">
        <f>CATEGORIA!L26</f>
        <v>137527.60960147664</v>
      </c>
      <c r="F26" s="18">
        <f>DEPARTAMENTO!L26</f>
        <v>138349.68796051331</v>
      </c>
    </row>
    <row r="27" spans="1:13" x14ac:dyDescent="0.25">
      <c r="A27" s="16">
        <v>42509</v>
      </c>
      <c r="B27" s="18">
        <f>ARTICULO!L27</f>
        <v>139185.01640701326</v>
      </c>
      <c r="C27" s="18">
        <f>TOTAL!B27</f>
        <v>141849.78</v>
      </c>
      <c r="D27" s="18">
        <f>TIENDA!L27</f>
        <v>138956.17289951252</v>
      </c>
      <c r="E27" s="18">
        <f>CATEGORIA!L27</f>
        <v>137721.82649053069</v>
      </c>
      <c r="F27" s="18">
        <f>DEPARTAMENTO!L27</f>
        <v>137994.62884255848</v>
      </c>
    </row>
    <row r="28" spans="1:13" x14ac:dyDescent="0.25">
      <c r="A28" s="16">
        <v>42510</v>
      </c>
      <c r="B28" s="18">
        <f>ARTICULO!L28</f>
        <v>153343.02634716418</v>
      </c>
      <c r="C28" s="18">
        <f>TOTAL!B28</f>
        <v>152432.10999999999</v>
      </c>
      <c r="D28" s="18">
        <f>TIENDA!L28</f>
        <v>153119.03333142711</v>
      </c>
      <c r="E28" s="18">
        <f>CATEGORIA!L28</f>
        <v>152562.36290087554</v>
      </c>
      <c r="F28" s="18">
        <f>DEPARTAMENTO!L28</f>
        <v>151808.08134770003</v>
      </c>
    </row>
    <row r="29" spans="1:13" x14ac:dyDescent="0.25">
      <c r="A29" s="16">
        <v>42511</v>
      </c>
      <c r="B29" s="18">
        <f>ARTICULO!L29</f>
        <v>183673.15854524644</v>
      </c>
      <c r="C29" s="18">
        <f>TOTAL!B29</f>
        <v>180572.92</v>
      </c>
      <c r="D29" s="18">
        <f>TIENDA!L29</f>
        <v>185870.22745499629</v>
      </c>
      <c r="E29" s="18">
        <f>CATEGORIA!L29</f>
        <v>186106.66876012756</v>
      </c>
      <c r="F29" s="18">
        <f>DEPARTAMENTO!L29</f>
        <v>186029.02234022247</v>
      </c>
    </row>
    <row r="30" spans="1:13" x14ac:dyDescent="0.25">
      <c r="A30" s="16">
        <v>42512</v>
      </c>
      <c r="B30" s="18">
        <f>ARTICULO!L30</f>
        <v>193098.0943748412</v>
      </c>
      <c r="C30" s="18">
        <f>TOTAL!B30</f>
        <v>195163.27</v>
      </c>
      <c r="D30" s="18">
        <f>TIENDA!L30</f>
        <v>197934.4684332438</v>
      </c>
      <c r="E30" s="18">
        <f>CATEGORIA!L30</f>
        <v>196211.34657538307</v>
      </c>
      <c r="F30" s="18">
        <f>DEPARTAMENTO!L30</f>
        <v>197710.03740429709</v>
      </c>
    </row>
    <row r="31" spans="1:13" x14ac:dyDescent="0.25">
      <c r="A31" s="17" t="s">
        <v>61</v>
      </c>
      <c r="B31" s="19">
        <f>SUM(B3:B30)</f>
        <v>4455470.3856407804</v>
      </c>
      <c r="C31" s="19">
        <f>SUM(C3:C30)</f>
        <v>4463630.32</v>
      </c>
      <c r="D31" s="19">
        <f>SUM(D3:D30)</f>
        <v>4520206.4190555504</v>
      </c>
      <c r="E31" s="19">
        <f>SUM(E3:E30)</f>
        <v>4508936.3528024899</v>
      </c>
      <c r="F31" s="19">
        <f>SUM(F3:F30)</f>
        <v>4519152.4046816621</v>
      </c>
    </row>
    <row r="32" spans="1:13" x14ac:dyDescent="0.25">
      <c r="A32" s="38" t="s">
        <v>44</v>
      </c>
      <c r="B32" s="38"/>
      <c r="C32" s="23">
        <f>ABS((C31-$B$31)/$B$31)</f>
        <v>1.8314417228577997E-3</v>
      </c>
      <c r="D32" s="23">
        <f>ABS((D31-$B$31)/$B$31)</f>
        <v>1.4529562046558113E-2</v>
      </c>
      <c r="E32" s="23">
        <f>ABS((E31-$B$31)/$B$31)</f>
        <v>1.2000072390565341E-2</v>
      </c>
      <c r="F32" s="23">
        <f>ABS((F31-$B$31)/$B$31)</f>
        <v>1.4292995694936705E-2</v>
      </c>
    </row>
  </sheetData>
  <mergeCells count="3">
    <mergeCell ref="A1:F1"/>
    <mergeCell ref="H18:I18"/>
    <mergeCell ref="A32:B32"/>
  </mergeCells>
  <conditionalFormatting sqref="C32:F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:M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5DA0-08EC-446B-9C7C-AE96FC4E7A4B}">
  <dimension ref="A1:C31"/>
  <sheetViews>
    <sheetView workbookViewId="0">
      <selection activeCell="C30" sqref="C30:C31"/>
    </sheetView>
  </sheetViews>
  <sheetFormatPr baseColWidth="10" defaultRowHeight="15" x14ac:dyDescent="0.25"/>
  <cols>
    <col min="2" max="2" width="12.85546875" bestFit="1" customWidth="1"/>
  </cols>
  <sheetData>
    <row r="1" spans="1:3" x14ac:dyDescent="0.25">
      <c r="A1" t="s">
        <v>40</v>
      </c>
    </row>
    <row r="2" spans="1:3" x14ac:dyDescent="0.25">
      <c r="A2" s="15" t="s">
        <v>24</v>
      </c>
      <c r="B2" s="15" t="s">
        <v>10</v>
      </c>
    </row>
    <row r="3" spans="1:3" x14ac:dyDescent="0.25">
      <c r="A3" s="16">
        <v>42485</v>
      </c>
      <c r="B3" s="18">
        <v>143419.28</v>
      </c>
      <c r="C3" s="18"/>
    </row>
    <row r="4" spans="1:3" x14ac:dyDescent="0.25">
      <c r="A4" s="16">
        <v>42486</v>
      </c>
      <c r="B4" s="18">
        <v>136495.97</v>
      </c>
      <c r="C4" s="18"/>
    </row>
    <row r="5" spans="1:3" x14ac:dyDescent="0.25">
      <c r="A5" s="16">
        <v>42487</v>
      </c>
      <c r="B5" s="18">
        <v>131923.32999999999</v>
      </c>
      <c r="C5" s="18"/>
    </row>
    <row r="6" spans="1:3" x14ac:dyDescent="0.25">
      <c r="A6" s="16">
        <v>42488</v>
      </c>
      <c r="B6" s="18">
        <v>128369.13</v>
      </c>
      <c r="C6" s="18"/>
    </row>
    <row r="7" spans="1:3" x14ac:dyDescent="0.25">
      <c r="A7" s="16">
        <v>42489</v>
      </c>
      <c r="B7" s="18">
        <v>160928.88</v>
      </c>
      <c r="C7" s="18"/>
    </row>
    <row r="8" spans="1:3" x14ac:dyDescent="0.25">
      <c r="A8" s="16">
        <v>42490</v>
      </c>
      <c r="B8" s="18">
        <v>198964.61</v>
      </c>
      <c r="C8" s="18"/>
    </row>
    <row r="9" spans="1:3" x14ac:dyDescent="0.25">
      <c r="A9" s="16">
        <v>42491</v>
      </c>
      <c r="B9" s="18">
        <v>190247.98</v>
      </c>
      <c r="C9" s="18"/>
    </row>
    <row r="10" spans="1:3" x14ac:dyDescent="0.25">
      <c r="A10" s="16">
        <v>42492</v>
      </c>
      <c r="B10" s="18">
        <v>150592.35999999999</v>
      </c>
      <c r="C10" s="18"/>
    </row>
    <row r="11" spans="1:3" x14ac:dyDescent="0.25">
      <c r="A11" s="16">
        <v>42493</v>
      </c>
      <c r="B11" s="18">
        <v>142794.67000000001</v>
      </c>
      <c r="C11" s="18"/>
    </row>
    <row r="12" spans="1:3" x14ac:dyDescent="0.25">
      <c r="A12" s="16">
        <v>42494</v>
      </c>
      <c r="B12" s="18">
        <v>138676.67000000001</v>
      </c>
      <c r="C12" s="18"/>
    </row>
    <row r="13" spans="1:3" x14ac:dyDescent="0.25">
      <c r="A13" s="16">
        <v>42495</v>
      </c>
      <c r="B13" s="18">
        <v>146645.84</v>
      </c>
      <c r="C13" s="18"/>
    </row>
    <row r="14" spans="1:3" x14ac:dyDescent="0.25">
      <c r="A14" s="16">
        <v>42496</v>
      </c>
      <c r="B14" s="18">
        <v>168112.61</v>
      </c>
      <c r="C14" s="18"/>
    </row>
    <row r="15" spans="1:3" x14ac:dyDescent="0.25">
      <c r="A15" s="16">
        <v>42497</v>
      </c>
      <c r="B15" s="18">
        <v>194493.94</v>
      </c>
      <c r="C15" s="18"/>
    </row>
    <row r="16" spans="1:3" x14ac:dyDescent="0.25">
      <c r="A16" s="16">
        <v>42498</v>
      </c>
      <c r="B16" s="18">
        <v>201086.58</v>
      </c>
      <c r="C16" s="18"/>
    </row>
    <row r="17" spans="1:3" x14ac:dyDescent="0.25">
      <c r="A17" s="16">
        <v>42499</v>
      </c>
      <c r="B17" s="18">
        <v>157201.44</v>
      </c>
      <c r="C17" s="18"/>
    </row>
    <row r="18" spans="1:3" x14ac:dyDescent="0.25">
      <c r="A18" s="16">
        <v>42500</v>
      </c>
      <c r="B18" s="18">
        <v>145730.04999999999</v>
      </c>
      <c r="C18" s="18"/>
    </row>
    <row r="19" spans="1:3" x14ac:dyDescent="0.25">
      <c r="A19" s="16">
        <v>42501</v>
      </c>
      <c r="B19" s="18">
        <v>142590.45000000001</v>
      </c>
      <c r="C19" s="18"/>
    </row>
    <row r="20" spans="1:3" x14ac:dyDescent="0.25">
      <c r="A20" s="16">
        <v>42502</v>
      </c>
      <c r="B20" s="18">
        <v>140772.97</v>
      </c>
      <c r="C20" s="18"/>
    </row>
    <row r="21" spans="1:3" x14ac:dyDescent="0.25">
      <c r="A21" s="16">
        <v>42503</v>
      </c>
      <c r="B21" s="18">
        <v>157050.45000000001</v>
      </c>
      <c r="C21" s="18"/>
    </row>
    <row r="22" spans="1:3" x14ac:dyDescent="0.25">
      <c r="A22" s="16">
        <v>42504</v>
      </c>
      <c r="B22" s="18">
        <v>189614.1</v>
      </c>
      <c r="C22" s="18"/>
    </row>
    <row r="23" spans="1:3" x14ac:dyDescent="0.25">
      <c r="A23" s="16">
        <v>42505</v>
      </c>
      <c r="B23" s="18">
        <v>197951.38</v>
      </c>
      <c r="C23" s="18"/>
    </row>
    <row r="24" spans="1:3" x14ac:dyDescent="0.25">
      <c r="A24" s="16">
        <v>42506</v>
      </c>
      <c r="B24" s="18">
        <v>150821.60999999999</v>
      </c>
      <c r="C24" s="18"/>
    </row>
    <row r="25" spans="1:3" x14ac:dyDescent="0.25">
      <c r="A25" s="16">
        <v>42507</v>
      </c>
      <c r="B25" s="18">
        <v>141199.47</v>
      </c>
      <c r="C25" s="18"/>
    </row>
    <row r="26" spans="1:3" x14ac:dyDescent="0.25">
      <c r="A26" s="16">
        <v>42508</v>
      </c>
      <c r="B26" s="18">
        <v>137928.47</v>
      </c>
      <c r="C26" s="18"/>
    </row>
    <row r="27" spans="1:3" x14ac:dyDescent="0.25">
      <c r="A27" s="16">
        <v>42509</v>
      </c>
      <c r="B27" s="18">
        <v>141849.78</v>
      </c>
      <c r="C27" s="18"/>
    </row>
    <row r="28" spans="1:3" x14ac:dyDescent="0.25">
      <c r="A28" s="16">
        <v>42510</v>
      </c>
      <c r="B28" s="18">
        <v>152432.10999999999</v>
      </c>
      <c r="C28" s="18"/>
    </row>
    <row r="29" spans="1:3" x14ac:dyDescent="0.25">
      <c r="A29" s="16">
        <v>42511</v>
      </c>
      <c r="B29" s="18">
        <v>180572.92</v>
      </c>
      <c r="C29" s="18"/>
    </row>
    <row r="30" spans="1:3" x14ac:dyDescent="0.25">
      <c r="A30" s="16">
        <v>42512</v>
      </c>
      <c r="B30" s="18">
        <v>195163.27</v>
      </c>
      <c r="C30" s="18"/>
    </row>
    <row r="31" spans="1:3" x14ac:dyDescent="0.25">
      <c r="A31" s="17" t="s">
        <v>25</v>
      </c>
      <c r="B31" s="19">
        <f>SUM(B3:B30)</f>
        <v>4463630.32</v>
      </c>
      <c r="C31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1A67-C564-4789-9A99-2505979357DE}">
  <dimension ref="A1:M31"/>
  <sheetViews>
    <sheetView workbookViewId="0">
      <selection activeCell="B2" sqref="B2:L2"/>
    </sheetView>
  </sheetViews>
  <sheetFormatPr baseColWidth="10" defaultRowHeight="15" x14ac:dyDescent="0.25"/>
  <cols>
    <col min="2" max="2" width="9.140625" bestFit="1" customWidth="1"/>
    <col min="3" max="3" width="8.85546875" bestFit="1" customWidth="1"/>
    <col min="4" max="4" width="7.85546875" customWidth="1"/>
    <col min="5" max="5" width="8" bestFit="1" customWidth="1"/>
    <col min="6" max="6" width="8.5703125" customWidth="1"/>
    <col min="7" max="7" width="6.7109375" customWidth="1"/>
    <col min="8" max="8" width="8.42578125" bestFit="1" customWidth="1"/>
    <col min="9" max="9" width="10.5703125" bestFit="1" customWidth="1"/>
    <col min="10" max="10" width="8" bestFit="1" customWidth="1"/>
    <col min="11" max="11" width="9.42578125" bestFit="1" customWidth="1"/>
    <col min="12" max="12" width="12.5703125" bestFit="1" customWidth="1"/>
  </cols>
  <sheetData>
    <row r="1" spans="1:13" x14ac:dyDescent="0.25">
      <c r="A1" t="s">
        <v>34</v>
      </c>
    </row>
    <row r="2" spans="1:13" x14ac:dyDescent="0.25">
      <c r="A2" s="15" t="s">
        <v>24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25</v>
      </c>
    </row>
    <row r="3" spans="1:13" x14ac:dyDescent="0.25">
      <c r="A3" s="16">
        <v>42485</v>
      </c>
      <c r="B3" s="18">
        <v>14293.5654296875</v>
      </c>
      <c r="C3" s="18">
        <v>11413.4758118351</v>
      </c>
      <c r="D3" s="18">
        <v>16231.51953125</v>
      </c>
      <c r="E3" s="18">
        <v>14650.7021484375</v>
      </c>
      <c r="F3" s="18">
        <v>12070.682961960099</v>
      </c>
      <c r="G3" s="18">
        <v>10686.2978515625</v>
      </c>
      <c r="H3" s="18">
        <v>15350.8221794495</v>
      </c>
      <c r="I3" s="18">
        <v>11541.328125</v>
      </c>
      <c r="J3" s="18">
        <v>23890.6171875</v>
      </c>
      <c r="K3" s="18">
        <v>14365.1689453125</v>
      </c>
      <c r="L3" s="18">
        <v>144494.18017199473</v>
      </c>
      <c r="M3" s="5"/>
    </row>
    <row r="4" spans="1:13" x14ac:dyDescent="0.25">
      <c r="A4" s="16">
        <v>42486</v>
      </c>
      <c r="B4" s="18">
        <v>13943.5712890625</v>
      </c>
      <c r="C4" s="18">
        <v>10468.566213714899</v>
      </c>
      <c r="D4" s="18">
        <v>14910.296875</v>
      </c>
      <c r="E4" s="18">
        <v>13849.990234375</v>
      </c>
      <c r="F4" s="18">
        <v>11444.258308960099</v>
      </c>
      <c r="G4" s="18">
        <v>10245.0009765625</v>
      </c>
      <c r="H4" s="18">
        <v>13960.5532135132</v>
      </c>
      <c r="I4" s="18">
        <v>11344.5419921875</v>
      </c>
      <c r="J4" s="18">
        <v>21925.8515625</v>
      </c>
      <c r="K4" s="18">
        <v>15350.7822265625</v>
      </c>
      <c r="L4" s="18">
        <v>137443.41289243818</v>
      </c>
      <c r="M4" s="5"/>
    </row>
    <row r="5" spans="1:13" x14ac:dyDescent="0.25">
      <c r="A5" s="16">
        <v>42487</v>
      </c>
      <c r="B5" s="18">
        <v>13042.25</v>
      </c>
      <c r="C5" s="18">
        <v>10050.8764995868</v>
      </c>
      <c r="D5" s="18">
        <v>14788.513671875</v>
      </c>
      <c r="E5" s="18">
        <v>13801.4892578125</v>
      </c>
      <c r="F5" s="18">
        <v>11789.452765574</v>
      </c>
      <c r="G5" s="18">
        <v>9862.0498046875</v>
      </c>
      <c r="H5" s="18">
        <v>14034.7370885536</v>
      </c>
      <c r="I5" s="18">
        <v>10726.8515625</v>
      </c>
      <c r="J5" s="18">
        <v>21822.142578125</v>
      </c>
      <c r="K5" s="18">
        <v>14908.1875</v>
      </c>
      <c r="L5" s="18">
        <v>134826.55072871441</v>
      </c>
      <c r="M5" s="5"/>
    </row>
    <row r="6" spans="1:13" x14ac:dyDescent="0.25">
      <c r="A6" s="16">
        <v>42488</v>
      </c>
      <c r="B6" s="18">
        <v>14061.875</v>
      </c>
      <c r="C6" s="18">
        <v>10152.4831831351</v>
      </c>
      <c r="D6" s="18">
        <v>15206.8212890625</v>
      </c>
      <c r="E6" s="18">
        <v>13999.1982421875</v>
      </c>
      <c r="F6" s="18">
        <v>12290.055288081699</v>
      </c>
      <c r="G6" s="18">
        <v>9732.873046875</v>
      </c>
      <c r="H6" s="18">
        <v>14312.628171747599</v>
      </c>
      <c r="I6" s="18">
        <v>11077.556640625</v>
      </c>
      <c r="J6" s="18">
        <v>21915.57421875</v>
      </c>
      <c r="K6" s="18">
        <v>14523.2451171875</v>
      </c>
      <c r="L6" s="18">
        <v>137272.31019765191</v>
      </c>
      <c r="M6" s="5"/>
    </row>
    <row r="7" spans="1:13" x14ac:dyDescent="0.25">
      <c r="A7" s="16">
        <v>42489</v>
      </c>
      <c r="B7" s="18">
        <v>16920.4375</v>
      </c>
      <c r="C7" s="18">
        <v>10323.9457370051</v>
      </c>
      <c r="D7" s="18">
        <v>19268.875</v>
      </c>
      <c r="E7" s="18">
        <v>17783.08984375</v>
      </c>
      <c r="F7" s="18">
        <v>15078.5424124234</v>
      </c>
      <c r="G7" s="18">
        <v>14025.4150390625</v>
      </c>
      <c r="H7" s="18">
        <v>15278.7683527264</v>
      </c>
      <c r="I7" s="18">
        <v>12221.013671875</v>
      </c>
      <c r="J7" s="18">
        <v>23699.697265625</v>
      </c>
      <c r="K7" s="18">
        <v>18642.27734375</v>
      </c>
      <c r="L7" s="18">
        <v>163242.06216621742</v>
      </c>
      <c r="M7" s="5"/>
    </row>
    <row r="8" spans="1:13" x14ac:dyDescent="0.25">
      <c r="A8" s="16">
        <v>42490</v>
      </c>
      <c r="B8" s="18">
        <v>18068.134765625</v>
      </c>
      <c r="C8" s="18">
        <v>11932.9821377022</v>
      </c>
      <c r="D8" s="18">
        <v>23217.85546875</v>
      </c>
      <c r="E8" s="18">
        <v>23239.5625</v>
      </c>
      <c r="F8" s="18">
        <v>19500.6537516018</v>
      </c>
      <c r="G8" s="18">
        <v>17063.076171875</v>
      </c>
      <c r="H8" s="18">
        <v>18358.687092760199</v>
      </c>
      <c r="I8" s="18">
        <v>15422.9599609375</v>
      </c>
      <c r="J8" s="18">
        <v>29988.61328125</v>
      </c>
      <c r="K8" s="18">
        <v>23074.166015625</v>
      </c>
      <c r="L8" s="18">
        <v>199866.69114612672</v>
      </c>
      <c r="M8" s="5"/>
    </row>
    <row r="9" spans="1:13" x14ac:dyDescent="0.25">
      <c r="A9" s="16">
        <v>42491</v>
      </c>
      <c r="B9" s="18">
        <v>19219.779296875</v>
      </c>
      <c r="C9" s="18">
        <v>12545.1440999761</v>
      </c>
      <c r="D9" s="18">
        <v>22941.04296875</v>
      </c>
      <c r="E9" s="18">
        <v>24081.55859375</v>
      </c>
      <c r="F9" s="18">
        <v>18431.106153368699</v>
      </c>
      <c r="G9" s="18">
        <v>16614.955078125</v>
      </c>
      <c r="H9" s="18">
        <v>19294.620635926702</v>
      </c>
      <c r="I9" s="18">
        <v>16511.076171875</v>
      </c>
      <c r="J9" s="18">
        <v>32894.9140625</v>
      </c>
      <c r="K9" s="18">
        <v>19742.302734375</v>
      </c>
      <c r="L9" s="18">
        <v>202276.49979552149</v>
      </c>
      <c r="M9" s="5"/>
    </row>
    <row r="10" spans="1:13" x14ac:dyDescent="0.25">
      <c r="A10" s="16">
        <v>42492</v>
      </c>
      <c r="B10" s="18">
        <v>16575.876953125</v>
      </c>
      <c r="C10" s="18">
        <v>11239.534023419401</v>
      </c>
      <c r="D10" s="18">
        <v>18012.494140625</v>
      </c>
      <c r="E10" s="18">
        <v>14650.7021484375</v>
      </c>
      <c r="F10" s="18">
        <v>12155.75731963</v>
      </c>
      <c r="G10" s="18">
        <v>13582.5302734375</v>
      </c>
      <c r="H10" s="18">
        <v>15609.097495636801</v>
      </c>
      <c r="I10" s="18">
        <v>11940.373046875</v>
      </c>
      <c r="J10" s="18">
        <v>27083.388671875</v>
      </c>
      <c r="K10" s="18">
        <v>17175.146484375</v>
      </c>
      <c r="L10" s="18">
        <v>158024.90055743622</v>
      </c>
      <c r="M10" s="5"/>
    </row>
    <row r="11" spans="1:13" x14ac:dyDescent="0.25">
      <c r="A11" s="16">
        <v>42493</v>
      </c>
      <c r="B11" s="18">
        <v>14854.0283203125</v>
      </c>
      <c r="C11" s="18">
        <v>10441.132442469099</v>
      </c>
      <c r="D11" s="18">
        <v>16024.5087890625</v>
      </c>
      <c r="E11" s="18">
        <v>15331.5908203125</v>
      </c>
      <c r="F11" s="18">
        <v>11503.487101610401</v>
      </c>
      <c r="G11" s="18">
        <v>12625.1943359375</v>
      </c>
      <c r="H11" s="18">
        <v>13908.711398383801</v>
      </c>
      <c r="I11" s="18">
        <v>12392.6455078125</v>
      </c>
      <c r="J11" s="18">
        <v>23886.091796875</v>
      </c>
      <c r="K11" s="18">
        <v>16625.376953125</v>
      </c>
      <c r="L11" s="18">
        <v>147592.7674659008</v>
      </c>
      <c r="M11" s="5"/>
    </row>
    <row r="12" spans="1:13" x14ac:dyDescent="0.25">
      <c r="A12" s="16">
        <v>42494</v>
      </c>
      <c r="B12" s="18">
        <v>15280.84765625</v>
      </c>
      <c r="C12" s="18">
        <v>10085.7823203609</v>
      </c>
      <c r="D12" s="18">
        <v>15614.904296875</v>
      </c>
      <c r="E12" s="18">
        <v>13960.87109375</v>
      </c>
      <c r="F12" s="18">
        <v>11831.305590083901</v>
      </c>
      <c r="G12" s="18">
        <v>12167.63671875</v>
      </c>
      <c r="H12" s="18">
        <v>14065.7274726139</v>
      </c>
      <c r="I12" s="18">
        <v>11615.7880859375</v>
      </c>
      <c r="J12" s="18">
        <v>23139.189453125</v>
      </c>
      <c r="K12" s="18">
        <v>16091.4970703125</v>
      </c>
      <c r="L12" s="18">
        <v>143853.54975805868</v>
      </c>
      <c r="M12" s="5"/>
    </row>
    <row r="13" spans="1:13" x14ac:dyDescent="0.25">
      <c r="A13" s="16">
        <v>42495</v>
      </c>
      <c r="B13" s="18">
        <v>15471.8046875</v>
      </c>
      <c r="C13" s="18">
        <v>10186.1061312334</v>
      </c>
      <c r="D13" s="18">
        <v>15342.5966796875</v>
      </c>
      <c r="E13" s="18">
        <v>14189.8994140625</v>
      </c>
      <c r="F13" s="18">
        <v>12329.931426215</v>
      </c>
      <c r="G13" s="18">
        <v>12829.4755859375</v>
      </c>
      <c r="H13" s="18">
        <v>14352.3214454839</v>
      </c>
      <c r="I13" s="18">
        <v>11344.826171875</v>
      </c>
      <c r="J13" s="18">
        <v>23107.60546875</v>
      </c>
      <c r="K13" s="18">
        <v>17715.130859375</v>
      </c>
      <c r="L13" s="18">
        <v>146869.69787011982</v>
      </c>
      <c r="M13" s="5"/>
    </row>
    <row r="14" spans="1:13" x14ac:dyDescent="0.25">
      <c r="A14" s="16">
        <v>42496</v>
      </c>
      <c r="B14" s="18">
        <v>15582.70703125</v>
      </c>
      <c r="C14" s="18">
        <v>10360.7949759937</v>
      </c>
      <c r="D14" s="18">
        <v>17748.669921875</v>
      </c>
      <c r="E14" s="18">
        <v>18613.13671875</v>
      </c>
      <c r="F14" s="18">
        <v>15125.257727059099</v>
      </c>
      <c r="G14" s="18">
        <v>13702.1064453125</v>
      </c>
      <c r="H14" s="18">
        <v>15290.1118502711</v>
      </c>
      <c r="I14" s="18">
        <v>11959.79296875</v>
      </c>
      <c r="J14" s="18">
        <v>24994.568359375</v>
      </c>
      <c r="K14" s="18">
        <v>18714.552734375</v>
      </c>
      <c r="L14" s="18">
        <v>162091.69873301141</v>
      </c>
      <c r="M14" s="5"/>
    </row>
    <row r="15" spans="1:13" x14ac:dyDescent="0.25">
      <c r="A15" s="16">
        <v>42497</v>
      </c>
      <c r="B15" s="18">
        <v>17970.24609375</v>
      </c>
      <c r="C15" s="18">
        <v>11950.342838635301</v>
      </c>
      <c r="D15" s="18">
        <v>21980.291015625</v>
      </c>
      <c r="E15" s="18">
        <v>23239.5625</v>
      </c>
      <c r="F15" s="18">
        <v>19581.252367568701</v>
      </c>
      <c r="G15" s="18">
        <v>16926.95703125</v>
      </c>
      <c r="H15" s="18">
        <v>18409.438787618001</v>
      </c>
      <c r="I15" s="18">
        <v>14977.9423828125</v>
      </c>
      <c r="J15" s="18">
        <v>28538.216796875</v>
      </c>
      <c r="K15" s="18">
        <v>21365.775390625</v>
      </c>
      <c r="L15" s="18">
        <v>194940.0252047595</v>
      </c>
      <c r="M15" s="5"/>
    </row>
    <row r="16" spans="1:13" x14ac:dyDescent="0.25">
      <c r="A16" s="16">
        <v>42498</v>
      </c>
      <c r="B16" s="18">
        <v>18788.951171875</v>
      </c>
      <c r="C16" s="18">
        <v>12532.604397160299</v>
      </c>
      <c r="D16" s="18">
        <v>23635.212890625</v>
      </c>
      <c r="E16" s="18">
        <v>23943.283203125</v>
      </c>
      <c r="F16" s="18">
        <v>18481.7096568282</v>
      </c>
      <c r="G16" s="18">
        <v>16576.048828125</v>
      </c>
      <c r="H16" s="18">
        <v>19401.393212821498</v>
      </c>
      <c r="I16" s="18">
        <v>16481.009765625</v>
      </c>
      <c r="J16" s="18">
        <v>33872.8125</v>
      </c>
      <c r="K16" s="18">
        <v>20026.58203125</v>
      </c>
      <c r="L16" s="18">
        <v>203739.607657435</v>
      </c>
      <c r="M16" s="5"/>
    </row>
    <row r="17" spans="1:13" x14ac:dyDescent="0.25">
      <c r="A17" s="16">
        <v>42499</v>
      </c>
      <c r="B17" s="18">
        <v>17521.421875</v>
      </c>
      <c r="C17" s="18">
        <v>11263.7032401008</v>
      </c>
      <c r="D17" s="18">
        <v>17351.228515625</v>
      </c>
      <c r="E17" s="18">
        <v>15715.75390625</v>
      </c>
      <c r="F17" s="18">
        <v>12205.2325294493</v>
      </c>
      <c r="G17" s="18">
        <v>13516.2919921875</v>
      </c>
      <c r="H17" s="18">
        <v>15652.5305059532</v>
      </c>
      <c r="I17" s="18">
        <v>12543.6630859375</v>
      </c>
      <c r="J17" s="18">
        <v>26178.484375</v>
      </c>
      <c r="K17" s="18">
        <v>17569.654296875</v>
      </c>
      <c r="L17" s="18">
        <v>159517.96432237831</v>
      </c>
      <c r="M17" s="5"/>
    </row>
    <row r="18" spans="1:13" x14ac:dyDescent="0.25">
      <c r="A18" s="16">
        <v>42500</v>
      </c>
      <c r="B18" s="18">
        <v>14997.8798828125</v>
      </c>
      <c r="C18" s="18">
        <v>10471.925033117799</v>
      </c>
      <c r="D18" s="18">
        <v>15470.3671875</v>
      </c>
      <c r="E18" s="18">
        <v>14099.46875</v>
      </c>
      <c r="F18" s="18">
        <v>11552.499249950801</v>
      </c>
      <c r="G18" s="18">
        <v>13120.994140625</v>
      </c>
      <c r="H18" s="18">
        <v>13929.316165316601</v>
      </c>
      <c r="I18" s="18">
        <v>11740.712890625</v>
      </c>
      <c r="J18" s="18">
        <v>22433.826171875</v>
      </c>
      <c r="K18" s="18">
        <v>17551.62890625</v>
      </c>
      <c r="L18" s="18">
        <v>145368.61837807269</v>
      </c>
      <c r="M18" s="5"/>
    </row>
    <row r="19" spans="1:13" x14ac:dyDescent="0.25">
      <c r="A19" s="16">
        <v>42501</v>
      </c>
      <c r="B19" s="18">
        <v>15006.3974609375</v>
      </c>
      <c r="C19" s="18">
        <v>10119.392960579</v>
      </c>
      <c r="D19" s="18">
        <v>14839.830078125</v>
      </c>
      <c r="E19" s="18">
        <v>13987.44140625</v>
      </c>
      <c r="F19" s="18">
        <v>11880.0069212402</v>
      </c>
      <c r="G19" s="18">
        <v>12554.345703125</v>
      </c>
      <c r="H19" s="18">
        <v>14092.4296568804</v>
      </c>
      <c r="I19" s="18">
        <v>11336.3798828125</v>
      </c>
      <c r="J19" s="18">
        <v>22253.392578125</v>
      </c>
      <c r="K19" s="18">
        <v>17103.140625</v>
      </c>
      <c r="L19" s="18">
        <v>143172.75727307459</v>
      </c>
      <c r="M19" s="5"/>
    </row>
    <row r="20" spans="1:13" x14ac:dyDescent="0.25">
      <c r="A20" s="16">
        <v>42502</v>
      </c>
      <c r="B20" s="18">
        <v>14717.158203125</v>
      </c>
      <c r="C20" s="18">
        <v>10219.6588101342</v>
      </c>
      <c r="D20" s="18">
        <v>14446.90625</v>
      </c>
      <c r="E20" s="18">
        <v>14831.1904296875</v>
      </c>
      <c r="F20" s="18">
        <v>12378.5973586568</v>
      </c>
      <c r="G20" s="18">
        <v>12709.3193359375</v>
      </c>
      <c r="H20" s="18">
        <v>14379.6642640804</v>
      </c>
      <c r="I20" s="18">
        <v>11521.046875</v>
      </c>
      <c r="J20" s="18">
        <v>21423.4375</v>
      </c>
      <c r="K20" s="18">
        <v>17536.501953125</v>
      </c>
      <c r="L20" s="18">
        <v>144163.48097974641</v>
      </c>
      <c r="M20" s="5"/>
    </row>
    <row r="21" spans="1:13" x14ac:dyDescent="0.25">
      <c r="A21" s="16">
        <v>42503</v>
      </c>
      <c r="B21" s="18">
        <v>15680.9111328125</v>
      </c>
      <c r="C21" s="18">
        <v>10394.4934956541</v>
      </c>
      <c r="D21" s="18">
        <v>17372.322265625</v>
      </c>
      <c r="E21" s="18">
        <v>16765.298828125</v>
      </c>
      <c r="F21" s="18">
        <v>15174.0458623837</v>
      </c>
      <c r="G21" s="18">
        <v>13465.494140625</v>
      </c>
      <c r="H21" s="18">
        <v>15315.3677942101</v>
      </c>
      <c r="I21" s="18">
        <v>12144.130859375</v>
      </c>
      <c r="J21" s="18">
        <v>23320.453125</v>
      </c>
      <c r="K21" s="18">
        <v>18666.55859375</v>
      </c>
      <c r="L21" s="18">
        <v>158299.07609756041</v>
      </c>
      <c r="M21" s="5"/>
    </row>
    <row r="22" spans="1:13" x14ac:dyDescent="0.25">
      <c r="A22" s="16">
        <v>42504</v>
      </c>
      <c r="B22" s="18">
        <v>17732.1796875</v>
      </c>
      <c r="C22" s="18">
        <v>11983.160431832001</v>
      </c>
      <c r="D22" s="18">
        <v>20963.7890625</v>
      </c>
      <c r="E22" s="18">
        <v>23239.5625</v>
      </c>
      <c r="F22" s="18">
        <v>19630.646018879499</v>
      </c>
      <c r="G22" s="18">
        <v>16521.998046875</v>
      </c>
      <c r="H22" s="18">
        <v>18437.595635172998</v>
      </c>
      <c r="I22" s="18">
        <v>14499.9619140625</v>
      </c>
      <c r="J22" s="18">
        <v>27257.9140625</v>
      </c>
      <c r="K22" s="18">
        <v>18491.669921875</v>
      </c>
      <c r="L22" s="18">
        <v>188758.477281197</v>
      </c>
      <c r="M22" s="5"/>
    </row>
    <row r="23" spans="1:13" x14ac:dyDescent="0.25">
      <c r="A23" s="16">
        <v>42505</v>
      </c>
      <c r="B23" s="18">
        <v>18621.44921875</v>
      </c>
      <c r="C23" s="18">
        <v>12564.070422586101</v>
      </c>
      <c r="D23" s="18">
        <v>23330.560546875</v>
      </c>
      <c r="E23" s="18">
        <v>23118.052734375</v>
      </c>
      <c r="F23" s="18">
        <v>18530.567271306601</v>
      </c>
      <c r="G23" s="18">
        <v>15539.7978515625</v>
      </c>
      <c r="H23" s="18">
        <v>19433.673851626601</v>
      </c>
      <c r="I23" s="18">
        <v>16367.326171875</v>
      </c>
      <c r="J23" s="18">
        <v>30693.48046875</v>
      </c>
      <c r="K23" s="18">
        <v>17314.513671875</v>
      </c>
      <c r="L23" s="18">
        <v>195513.4922095818</v>
      </c>
      <c r="M23" s="5"/>
    </row>
    <row r="24" spans="1:13" x14ac:dyDescent="0.25">
      <c r="A24" s="16">
        <v>42506</v>
      </c>
      <c r="B24" s="18">
        <v>15297.978515625</v>
      </c>
      <c r="C24" s="18">
        <v>11296.8285942573</v>
      </c>
      <c r="D24" s="18">
        <v>17058.173828125</v>
      </c>
      <c r="E24" s="18">
        <v>15209.697265625</v>
      </c>
      <c r="F24" s="18">
        <v>12254.0699801664</v>
      </c>
      <c r="G24" s="18">
        <v>12082.5263671875</v>
      </c>
      <c r="H24" s="18">
        <v>15680.1486128426</v>
      </c>
      <c r="I24" s="18">
        <v>12030.4267578125</v>
      </c>
      <c r="J24" s="18">
        <v>26079.27734375</v>
      </c>
      <c r="K24" s="18">
        <v>15080.8115234375</v>
      </c>
      <c r="L24" s="18">
        <v>152069.93878882879</v>
      </c>
      <c r="M24" s="5"/>
    </row>
    <row r="25" spans="1:13" x14ac:dyDescent="0.25">
      <c r="A25" s="16">
        <v>42507</v>
      </c>
      <c r="B25" s="18">
        <v>16099.17578125</v>
      </c>
      <c r="C25" s="18">
        <v>10505.3497792168</v>
      </c>
      <c r="D25" s="18">
        <v>15062.21484375</v>
      </c>
      <c r="E25" s="18">
        <v>13563.7451171875</v>
      </c>
      <c r="F25" s="18">
        <v>11601.3284253319</v>
      </c>
      <c r="G25" s="18">
        <v>11489.275390625</v>
      </c>
      <c r="H25" s="18">
        <v>13955.2538468557</v>
      </c>
      <c r="I25" s="18">
        <v>11707.2578125</v>
      </c>
      <c r="J25" s="18">
        <v>23374.501953125</v>
      </c>
      <c r="K25" s="18">
        <v>15253.779296875</v>
      </c>
      <c r="L25" s="18">
        <v>142611.88224671688</v>
      </c>
      <c r="M25" s="5"/>
    </row>
    <row r="26" spans="1:13" x14ac:dyDescent="0.25">
      <c r="A26" s="16">
        <v>42508</v>
      </c>
      <c r="B26" s="18">
        <v>14819.3701171875</v>
      </c>
      <c r="C26" s="18">
        <v>10152.945089086399</v>
      </c>
      <c r="D26" s="18">
        <v>14993.9287109375</v>
      </c>
      <c r="E26" s="18">
        <v>13971.615234375</v>
      </c>
      <c r="F26" s="18">
        <v>11928.8305420616</v>
      </c>
      <c r="G26" s="18">
        <v>10816.880859375</v>
      </c>
      <c r="H26" s="18">
        <v>14118.8161795539</v>
      </c>
      <c r="I26" s="18">
        <v>10805.6044921875</v>
      </c>
      <c r="J26" s="18">
        <v>21897.54296875</v>
      </c>
      <c r="K26" s="18">
        <v>14811.3408203125</v>
      </c>
      <c r="L26" s="18">
        <v>138316.87501382688</v>
      </c>
      <c r="M26" s="5"/>
    </row>
    <row r="27" spans="1:13" x14ac:dyDescent="0.25">
      <c r="A27" s="16">
        <v>42509</v>
      </c>
      <c r="B27" s="18">
        <v>13993.087890625</v>
      </c>
      <c r="C27" s="18">
        <v>10253.208318655101</v>
      </c>
      <c r="D27" s="18">
        <v>14832.5478515625</v>
      </c>
      <c r="E27" s="18">
        <v>14189.8994140625</v>
      </c>
      <c r="F27" s="18">
        <v>12427.4203468716</v>
      </c>
      <c r="G27" s="18">
        <v>11179.1025390625</v>
      </c>
      <c r="H27" s="18">
        <v>14406.0979449233</v>
      </c>
      <c r="I27" s="18">
        <v>10895.134765625</v>
      </c>
      <c r="J27" s="18">
        <v>21463.525390625</v>
      </c>
      <c r="K27" s="18">
        <v>15316.1484375</v>
      </c>
      <c r="L27" s="18">
        <v>138956.17289951252</v>
      </c>
      <c r="M27" s="5"/>
    </row>
    <row r="28" spans="1:13" x14ac:dyDescent="0.25">
      <c r="A28" s="16">
        <v>42510</v>
      </c>
      <c r="B28" s="18">
        <v>15534.0146484375</v>
      </c>
      <c r="C28" s="18">
        <v>10428.049596517199</v>
      </c>
      <c r="D28" s="18">
        <v>17088</v>
      </c>
      <c r="E28" s="18">
        <v>16602.5234375</v>
      </c>
      <c r="F28" s="18">
        <v>15222.871034456701</v>
      </c>
      <c r="G28" s="18">
        <v>11954.484375</v>
      </c>
      <c r="H28" s="18">
        <v>15341.647856703201</v>
      </c>
      <c r="I28" s="18">
        <v>11952.5888671875</v>
      </c>
      <c r="J28" s="18">
        <v>22348.494140625</v>
      </c>
      <c r="K28" s="18">
        <v>16646.359375</v>
      </c>
      <c r="L28" s="18">
        <v>153119.03333142711</v>
      </c>
      <c r="M28" s="5"/>
    </row>
    <row r="29" spans="1:13" x14ac:dyDescent="0.25">
      <c r="A29" s="16">
        <v>42511</v>
      </c>
      <c r="B29" s="18">
        <v>17092.642578125</v>
      </c>
      <c r="C29" s="18">
        <v>12016.676712766101</v>
      </c>
      <c r="D29" s="18">
        <v>21660.32421875</v>
      </c>
      <c r="E29" s="18">
        <v>23239.5625</v>
      </c>
      <c r="F29" s="18">
        <v>19679.4820119875</v>
      </c>
      <c r="G29" s="18">
        <v>15417.59765625</v>
      </c>
      <c r="H29" s="18">
        <v>18464.0892380552</v>
      </c>
      <c r="I29" s="18">
        <v>14075.8974609375</v>
      </c>
      <c r="J29" s="18">
        <v>27612.0390625</v>
      </c>
      <c r="K29" s="18">
        <v>16611.916015625</v>
      </c>
      <c r="L29" s="18">
        <v>185870.22745499629</v>
      </c>
      <c r="M29" s="5"/>
    </row>
    <row r="30" spans="1:13" x14ac:dyDescent="0.25">
      <c r="A30" s="16">
        <v>42512</v>
      </c>
      <c r="B30" s="18">
        <v>17859.35546875</v>
      </c>
      <c r="C30" s="18">
        <v>12597.5256095074</v>
      </c>
      <c r="D30" s="18">
        <v>23736.349609375</v>
      </c>
      <c r="E30" s="18">
        <v>23943.283203125</v>
      </c>
      <c r="F30" s="18">
        <v>18579.393685024999</v>
      </c>
      <c r="G30" s="18">
        <v>15482.2841796875</v>
      </c>
      <c r="H30" s="18">
        <v>19460.471013711402</v>
      </c>
      <c r="I30" s="18">
        <v>15630.7314453125</v>
      </c>
      <c r="J30" s="18">
        <v>32436.669921875</v>
      </c>
      <c r="K30" s="18">
        <v>18208.404296875</v>
      </c>
      <c r="L30" s="18">
        <v>197934.4684332438</v>
      </c>
      <c r="M30" s="5"/>
    </row>
    <row r="31" spans="1:13" x14ac:dyDescent="0.25">
      <c r="A31" s="17" t="s">
        <v>25</v>
      </c>
      <c r="B31" s="19">
        <v>449047.09765625</v>
      </c>
      <c r="C31" s="19">
        <v>307950.75890623766</v>
      </c>
      <c r="D31" s="19">
        <v>503130.1455078125</v>
      </c>
      <c r="E31" s="19">
        <v>487811.7314453125</v>
      </c>
      <c r="F31" s="19">
        <v>404658.44406873261</v>
      </c>
      <c r="G31" s="19">
        <v>372490.009765625</v>
      </c>
      <c r="H31" s="19">
        <v>444294.72096339194</v>
      </c>
      <c r="I31" s="19">
        <v>356808.5693359375</v>
      </c>
      <c r="J31" s="19">
        <v>709532.322265625</v>
      </c>
      <c r="K31" s="19">
        <v>484482.619140625</v>
      </c>
      <c r="L31" s="19">
        <v>4520206.4190555504</v>
      </c>
      <c r="M3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36AF-0756-40B7-99DE-D90D0226E79F}">
  <dimension ref="A1:M31"/>
  <sheetViews>
    <sheetView workbookViewId="0">
      <selection activeCell="C13" sqref="C13"/>
    </sheetView>
  </sheetViews>
  <sheetFormatPr baseColWidth="10" defaultRowHeight="15" x14ac:dyDescent="0.25"/>
  <sheetData>
    <row r="1" spans="1:13" x14ac:dyDescent="0.25">
      <c r="A1" t="s">
        <v>41</v>
      </c>
    </row>
    <row r="2" spans="1:13" x14ac:dyDescent="0.25">
      <c r="A2" s="15" t="s">
        <v>24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25</v>
      </c>
    </row>
    <row r="3" spans="1:13" x14ac:dyDescent="0.25">
      <c r="A3" s="16">
        <v>42485</v>
      </c>
      <c r="B3" s="18">
        <v>14452.01928710937</v>
      </c>
      <c r="C3" s="18">
        <v>11421.493357366442</v>
      </c>
      <c r="D3" s="18">
        <v>15951.05981445312</v>
      </c>
      <c r="E3" s="18">
        <v>14798.5556640625</v>
      </c>
      <c r="F3" s="18">
        <v>11949.869652269801</v>
      </c>
      <c r="G3" s="18">
        <v>11039.12487792968</v>
      </c>
      <c r="H3" s="18">
        <v>15045.40503778705</v>
      </c>
      <c r="I3" s="18">
        <v>11476.64404296875</v>
      </c>
      <c r="J3" s="18">
        <v>23796.6220703125</v>
      </c>
      <c r="K3" s="18">
        <v>14587.83325195312</v>
      </c>
      <c r="L3" s="18">
        <v>144518.62705621234</v>
      </c>
      <c r="M3" s="5"/>
    </row>
    <row r="4" spans="1:13" x14ac:dyDescent="0.25">
      <c r="A4" s="16">
        <v>42486</v>
      </c>
      <c r="B4" s="18">
        <v>13657.74145507812</v>
      </c>
      <c r="C4" s="18">
        <v>10553.43925105097</v>
      </c>
      <c r="D4" s="18">
        <v>14753.98559570312</v>
      </c>
      <c r="E4" s="18">
        <v>13509.56298828125</v>
      </c>
      <c r="F4" s="18">
        <v>11363.643051377461</v>
      </c>
      <c r="G4" s="18">
        <v>9950.7166748046802</v>
      </c>
      <c r="H4" s="18">
        <v>13551.45074248735</v>
      </c>
      <c r="I4" s="18">
        <v>10449.4267578125</v>
      </c>
      <c r="J4" s="18">
        <v>21261.826416015618</v>
      </c>
      <c r="K4" s="18">
        <v>15176.5732421875</v>
      </c>
      <c r="L4" s="18">
        <v>134228.36617479855</v>
      </c>
      <c r="M4" s="5"/>
    </row>
    <row r="5" spans="1:13" x14ac:dyDescent="0.25">
      <c r="A5" s="16">
        <v>42487</v>
      </c>
      <c r="B5" s="18">
        <v>13169.6416015625</v>
      </c>
      <c r="C5" s="18">
        <v>10222.740764835391</v>
      </c>
      <c r="D5" s="18">
        <v>14249.44873046875</v>
      </c>
      <c r="E5" s="18">
        <v>13680.15319824218</v>
      </c>
      <c r="F5" s="18">
        <v>11674.93584311095</v>
      </c>
      <c r="G5" s="18">
        <v>9654.2282714843695</v>
      </c>
      <c r="H5" s="18">
        <v>13645.006293065189</v>
      </c>
      <c r="I5" s="18">
        <v>10101.490844726559</v>
      </c>
      <c r="J5" s="18">
        <v>21317.1279296875</v>
      </c>
      <c r="K5" s="18">
        <v>14604.69384765625</v>
      </c>
      <c r="L5" s="18">
        <v>132319.46732483964</v>
      </c>
      <c r="M5" s="5"/>
    </row>
    <row r="6" spans="1:13" x14ac:dyDescent="0.25">
      <c r="A6" s="16">
        <v>42488</v>
      </c>
      <c r="B6" s="18">
        <v>14026.908203125</v>
      </c>
      <c r="C6" s="18">
        <v>10274.958438734489</v>
      </c>
      <c r="D6" s="18">
        <v>15268.77807617187</v>
      </c>
      <c r="E6" s="18">
        <v>13880.245239257809</v>
      </c>
      <c r="F6" s="18">
        <v>12136.29829930463</v>
      </c>
      <c r="G6" s="18">
        <v>9553.56298828125</v>
      </c>
      <c r="H6" s="18">
        <v>13951.85656007611</v>
      </c>
      <c r="I6" s="18">
        <v>11440.82153320312</v>
      </c>
      <c r="J6" s="18">
        <v>21789.05029296875</v>
      </c>
      <c r="K6" s="18">
        <v>13864.31274414062</v>
      </c>
      <c r="L6" s="18">
        <v>136186.79237526364</v>
      </c>
      <c r="M6" s="5"/>
    </row>
    <row r="7" spans="1:13" x14ac:dyDescent="0.25">
      <c r="A7" s="16">
        <v>42489</v>
      </c>
      <c r="B7" s="18">
        <v>16427.300048828118</v>
      </c>
      <c r="C7" s="18">
        <v>10695.670925928611</v>
      </c>
      <c r="D7" s="18">
        <v>18872.96044921875</v>
      </c>
      <c r="E7" s="18">
        <v>18055.70361328125</v>
      </c>
      <c r="F7" s="18">
        <v>15035.22781852994</v>
      </c>
      <c r="G7" s="18">
        <v>13761.14489746093</v>
      </c>
      <c r="H7" s="18">
        <v>14903.089906939182</v>
      </c>
      <c r="I7" s="18">
        <v>11984.91296386718</v>
      </c>
      <c r="J7" s="18">
        <v>23971.765380859368</v>
      </c>
      <c r="K7" s="18">
        <v>18487.374633789059</v>
      </c>
      <c r="L7" s="18">
        <v>162195.15063870241</v>
      </c>
      <c r="M7" s="5"/>
    </row>
    <row r="8" spans="1:13" x14ac:dyDescent="0.25">
      <c r="A8" s="16">
        <v>42490</v>
      </c>
      <c r="B8" s="18">
        <v>18267.4365234375</v>
      </c>
      <c r="C8" s="18">
        <v>11912.02643553336</v>
      </c>
      <c r="D8" s="18">
        <v>23288.892333984368</v>
      </c>
      <c r="E8" s="18">
        <v>22999.61181640625</v>
      </c>
      <c r="F8" s="18">
        <v>19448.576725150459</v>
      </c>
      <c r="G8" s="18">
        <v>17077.724853515618</v>
      </c>
      <c r="H8" s="18">
        <v>18192.618606228189</v>
      </c>
      <c r="I8" s="18">
        <v>15041.97924804687</v>
      </c>
      <c r="J8" s="18">
        <v>30245.33984375</v>
      </c>
      <c r="K8" s="18">
        <v>22491.534423828118</v>
      </c>
      <c r="L8" s="18">
        <v>198965.74080988072</v>
      </c>
      <c r="M8" s="5"/>
    </row>
    <row r="9" spans="1:13" x14ac:dyDescent="0.25">
      <c r="A9" s="16">
        <v>42491</v>
      </c>
      <c r="B9" s="18">
        <v>18957.07763671875</v>
      </c>
      <c r="C9" s="18">
        <v>12360.517649083631</v>
      </c>
      <c r="D9" s="18">
        <v>23809.865966796868</v>
      </c>
      <c r="E9" s="18">
        <v>23526.383056640618</v>
      </c>
      <c r="F9" s="18">
        <v>18425.639199355552</v>
      </c>
      <c r="G9" s="18">
        <v>16181.43115234375</v>
      </c>
      <c r="H9" s="18">
        <v>18994.41404688777</v>
      </c>
      <c r="I9" s="18">
        <v>16197.24731445312</v>
      </c>
      <c r="J9" s="18">
        <v>32420.81689453125</v>
      </c>
      <c r="K9" s="18">
        <v>19944.77575683593</v>
      </c>
      <c r="L9" s="18">
        <v>200818.16867364725</v>
      </c>
      <c r="M9" s="5"/>
    </row>
    <row r="10" spans="1:13" x14ac:dyDescent="0.25">
      <c r="A10" s="16">
        <v>42492</v>
      </c>
      <c r="B10" s="18">
        <v>15840.16259765625</v>
      </c>
      <c r="C10" s="18">
        <v>11235.297200836769</v>
      </c>
      <c r="D10" s="18">
        <v>18272.443603515618</v>
      </c>
      <c r="E10" s="18">
        <v>14688.6904296875</v>
      </c>
      <c r="F10" s="18">
        <v>12048.813216719789</v>
      </c>
      <c r="G10" s="18">
        <v>13430.64196777343</v>
      </c>
      <c r="H10" s="18">
        <v>15154.20449340553</v>
      </c>
      <c r="I10" s="18">
        <v>11806.61218261718</v>
      </c>
      <c r="J10" s="18">
        <v>27344.061767578118</v>
      </c>
      <c r="K10" s="18">
        <v>18022.13415527343</v>
      </c>
      <c r="L10" s="18">
        <v>157843.06161506363</v>
      </c>
      <c r="M10" s="5"/>
    </row>
    <row r="11" spans="1:13" x14ac:dyDescent="0.25">
      <c r="A11" s="16">
        <v>42493</v>
      </c>
      <c r="B11" s="18">
        <v>14530.57543945312</v>
      </c>
      <c r="C11" s="18">
        <v>10512.648655151181</v>
      </c>
      <c r="D11" s="18">
        <v>16382.43725585937</v>
      </c>
      <c r="E11" s="18">
        <v>14334.625</v>
      </c>
      <c r="F11" s="18">
        <v>11428.76493652755</v>
      </c>
      <c r="G11" s="18">
        <v>12430.30432128905</v>
      </c>
      <c r="H11" s="18">
        <v>13502.16673123168</v>
      </c>
      <c r="I11" s="18">
        <v>11816.016235351559</v>
      </c>
      <c r="J11" s="18">
        <v>24635.978759765618</v>
      </c>
      <c r="K11" s="18">
        <v>18049.34216308593</v>
      </c>
      <c r="L11" s="18">
        <v>147622.85949771508</v>
      </c>
      <c r="M11" s="5"/>
    </row>
    <row r="12" spans="1:13" x14ac:dyDescent="0.25">
      <c r="A12" s="16">
        <v>42494</v>
      </c>
      <c r="B12" s="18">
        <v>15015.74682617187</v>
      </c>
      <c r="C12" s="18">
        <v>10262.809372325861</v>
      </c>
      <c r="D12" s="18">
        <v>15626.10034179687</v>
      </c>
      <c r="E12" s="18">
        <v>13582.51879882812</v>
      </c>
      <c r="F12" s="18">
        <v>11705.754971578441</v>
      </c>
      <c r="G12" s="18">
        <v>12129.2021484375</v>
      </c>
      <c r="H12" s="18">
        <v>13661.243746294011</v>
      </c>
      <c r="I12" s="18">
        <v>11647.474731445309</v>
      </c>
      <c r="J12" s="18">
        <v>23156.15869140625</v>
      </c>
      <c r="K12" s="18">
        <v>17276.98486328125</v>
      </c>
      <c r="L12" s="18">
        <v>144063.99449156551</v>
      </c>
      <c r="M12" s="5"/>
    </row>
    <row r="13" spans="1:13" x14ac:dyDescent="0.25">
      <c r="A13" s="16">
        <v>42495</v>
      </c>
      <c r="B13" s="18">
        <v>15243.1455078125</v>
      </c>
      <c r="C13" s="18">
        <v>10300.24053523055</v>
      </c>
      <c r="D13" s="18">
        <v>15617.06958007812</v>
      </c>
      <c r="E13" s="18">
        <v>14454.91491699218</v>
      </c>
      <c r="F13" s="18">
        <v>12166.832285479521</v>
      </c>
      <c r="G13" s="18">
        <v>12443.60339355468</v>
      </c>
      <c r="H13" s="18">
        <v>13963.03791032112</v>
      </c>
      <c r="I13" s="18">
        <v>11471.966796875</v>
      </c>
      <c r="J13" s="18">
        <v>22764.15185546875</v>
      </c>
      <c r="K13" s="18">
        <v>17765.708251953118</v>
      </c>
      <c r="L13" s="18">
        <v>146190.67103376554</v>
      </c>
      <c r="M13" s="5"/>
    </row>
    <row r="14" spans="1:13" x14ac:dyDescent="0.25">
      <c r="A14" s="16">
        <v>42496</v>
      </c>
      <c r="B14" s="18">
        <v>15390.47998046875</v>
      </c>
      <c r="C14" s="18">
        <v>10737.57505860425</v>
      </c>
      <c r="D14" s="18">
        <v>18257.236083984368</v>
      </c>
      <c r="E14" s="18">
        <v>17848.486328125</v>
      </c>
      <c r="F14" s="18">
        <v>15070.562128478141</v>
      </c>
      <c r="G14" s="18">
        <v>13745.583129882809</v>
      </c>
      <c r="H14" s="18">
        <v>14902.368265969639</v>
      </c>
      <c r="I14" s="18">
        <v>12231.43103027343</v>
      </c>
      <c r="J14" s="18">
        <v>24662.07373046875</v>
      </c>
      <c r="K14" s="18">
        <v>19690.04187011718</v>
      </c>
      <c r="L14" s="18">
        <v>162535.83760637231</v>
      </c>
      <c r="M14" s="5"/>
    </row>
    <row r="15" spans="1:13" x14ac:dyDescent="0.25">
      <c r="A15" s="16">
        <v>42497</v>
      </c>
      <c r="B15" s="18">
        <v>18165.8916015625</v>
      </c>
      <c r="C15" s="18">
        <v>11904.692631526559</v>
      </c>
      <c r="D15" s="18">
        <v>22440.967529296868</v>
      </c>
      <c r="E15" s="18">
        <v>22895.48046875</v>
      </c>
      <c r="F15" s="18">
        <v>19502.294215381829</v>
      </c>
      <c r="G15" s="18">
        <v>16745.0205078125</v>
      </c>
      <c r="H15" s="18">
        <v>18216.860070973999</v>
      </c>
      <c r="I15" s="18">
        <v>15246.509765625</v>
      </c>
      <c r="J15" s="18">
        <v>29457.2607421875</v>
      </c>
      <c r="K15" s="18">
        <v>21546.408203125</v>
      </c>
      <c r="L15" s="18">
        <v>196121.38573624176</v>
      </c>
      <c r="M15" s="5"/>
    </row>
    <row r="16" spans="1:13" x14ac:dyDescent="0.25">
      <c r="A16" s="16">
        <v>42498</v>
      </c>
      <c r="B16" s="18">
        <v>19376.65185546875</v>
      </c>
      <c r="C16" s="18">
        <v>12314.969885784929</v>
      </c>
      <c r="D16" s="18">
        <v>23188.657958984368</v>
      </c>
      <c r="E16" s="18">
        <v>23617.61767578125</v>
      </c>
      <c r="F16" s="18">
        <v>18454.744101632899</v>
      </c>
      <c r="G16" s="18">
        <v>16390.02673339843</v>
      </c>
      <c r="H16" s="18">
        <v>19058.993317430912</v>
      </c>
      <c r="I16" s="18">
        <v>16340.51245117187</v>
      </c>
      <c r="J16" s="18">
        <v>34273.10302734375</v>
      </c>
      <c r="K16" s="18">
        <v>21331.53601074218</v>
      </c>
      <c r="L16" s="18">
        <v>204346.81301773933</v>
      </c>
      <c r="M16" s="5"/>
    </row>
    <row r="17" spans="1:13" x14ac:dyDescent="0.25">
      <c r="A17" s="16">
        <v>42499</v>
      </c>
      <c r="B17" s="18">
        <v>16571.59375</v>
      </c>
      <c r="C17" s="18">
        <v>11244.370973877019</v>
      </c>
      <c r="D17" s="18">
        <v>17919.926025390618</v>
      </c>
      <c r="E17" s="18">
        <v>14526.72094726562</v>
      </c>
      <c r="F17" s="18">
        <v>12080.904320042</v>
      </c>
      <c r="G17" s="18">
        <v>13508.874511718739</v>
      </c>
      <c r="H17" s="18">
        <v>15181.49105438177</v>
      </c>
      <c r="I17" s="18">
        <v>12316.82653808593</v>
      </c>
      <c r="J17" s="18">
        <v>27175.245849609368</v>
      </c>
      <c r="K17" s="18">
        <v>18678.253662109368</v>
      </c>
      <c r="L17" s="18">
        <v>159204.20763248045</v>
      </c>
      <c r="M17" s="5"/>
    </row>
    <row r="18" spans="1:13" x14ac:dyDescent="0.25">
      <c r="A18" s="16">
        <v>42500</v>
      </c>
      <c r="B18" s="18">
        <v>15821.4326171875</v>
      </c>
      <c r="C18" s="18">
        <v>10530.48922804084</v>
      </c>
      <c r="D18" s="18">
        <v>15222.50561523437</v>
      </c>
      <c r="E18" s="18">
        <v>13363.34350585937</v>
      </c>
      <c r="F18" s="18">
        <v>11461.559404724831</v>
      </c>
      <c r="G18" s="18">
        <v>12767.57751464843</v>
      </c>
      <c r="H18" s="18">
        <v>13521.489859671768</v>
      </c>
      <c r="I18" s="18">
        <v>11313.01806640625</v>
      </c>
      <c r="J18" s="18">
        <v>23166.940185546868</v>
      </c>
      <c r="K18" s="18">
        <v>18571.781860351559</v>
      </c>
      <c r="L18" s="18">
        <v>145740.1378576718</v>
      </c>
      <c r="M18" s="5"/>
    </row>
    <row r="19" spans="1:13" x14ac:dyDescent="0.25">
      <c r="A19" s="16">
        <v>42501</v>
      </c>
      <c r="B19" s="18">
        <v>15054.0615234375</v>
      </c>
      <c r="C19" s="18">
        <v>10286.329362336881</v>
      </c>
      <c r="D19" s="18">
        <v>14547.62451171875</v>
      </c>
      <c r="E19" s="18">
        <v>14187.9345703125</v>
      </c>
      <c r="F19" s="18">
        <v>11738.28536191529</v>
      </c>
      <c r="G19" s="18">
        <v>12083.39721679687</v>
      </c>
      <c r="H19" s="18">
        <v>13683.96570034212</v>
      </c>
      <c r="I19" s="18">
        <v>11269.69812011718</v>
      </c>
      <c r="J19" s="18">
        <v>22307.870361328118</v>
      </c>
      <c r="K19" s="18">
        <v>17871.057861328118</v>
      </c>
      <c r="L19" s="18">
        <v>143030.22458963335</v>
      </c>
      <c r="M19" s="5"/>
    </row>
    <row r="20" spans="1:13" x14ac:dyDescent="0.25">
      <c r="A20" s="16">
        <v>42502</v>
      </c>
      <c r="B20" s="18">
        <v>15219.03833007812</v>
      </c>
      <c r="C20" s="18">
        <v>10322.32602515016</v>
      </c>
      <c r="D20" s="18">
        <v>14390.873046875</v>
      </c>
      <c r="E20" s="18">
        <v>14671.81591796875</v>
      </c>
      <c r="F20" s="18">
        <v>12199.54320748773</v>
      </c>
      <c r="G20" s="18">
        <v>12275.45837402343</v>
      </c>
      <c r="H20" s="18">
        <v>13985.32409946798</v>
      </c>
      <c r="I20" s="18">
        <v>11570.796874999989</v>
      </c>
      <c r="J20" s="18">
        <v>21986.486083984368</v>
      </c>
      <c r="K20" s="18">
        <v>17625.7763671875</v>
      </c>
      <c r="L20" s="18">
        <v>144247.438327223</v>
      </c>
      <c r="M20" s="5"/>
    </row>
    <row r="21" spans="1:13" x14ac:dyDescent="0.25">
      <c r="A21" s="16">
        <v>42503</v>
      </c>
      <c r="B21" s="18">
        <v>15648.20874023437</v>
      </c>
      <c r="C21" s="18">
        <v>10760.51196042077</v>
      </c>
      <c r="D21" s="18">
        <v>16965.80078125</v>
      </c>
      <c r="E21" s="18">
        <v>17372.1904296875</v>
      </c>
      <c r="F21" s="18">
        <v>15103.43748291293</v>
      </c>
      <c r="G21" s="18">
        <v>13345.95300292968</v>
      </c>
      <c r="H21" s="18">
        <v>14924.09167184015</v>
      </c>
      <c r="I21" s="18">
        <v>11710.8984375</v>
      </c>
      <c r="J21" s="18">
        <v>23225.98193359375</v>
      </c>
      <c r="K21" s="18">
        <v>18670.823974609368</v>
      </c>
      <c r="L21" s="18">
        <v>157727.89841497852</v>
      </c>
      <c r="M21" s="5"/>
    </row>
    <row r="22" spans="1:13" x14ac:dyDescent="0.25">
      <c r="A22" s="16">
        <v>42504</v>
      </c>
      <c r="B22" s="18">
        <v>17815.0439453125</v>
      </c>
      <c r="C22" s="18">
        <v>11924.572530645219</v>
      </c>
      <c r="D22" s="18">
        <v>20849.099853515618</v>
      </c>
      <c r="E22" s="18">
        <v>22820.123291015618</v>
      </c>
      <c r="F22" s="18">
        <v>19535.573702570648</v>
      </c>
      <c r="G22" s="18">
        <v>16579.591064453118</v>
      </c>
      <c r="H22" s="18">
        <v>18239.719152378748</v>
      </c>
      <c r="I22" s="18">
        <v>14640.08923339843</v>
      </c>
      <c r="J22" s="18">
        <v>27445.175537109368</v>
      </c>
      <c r="K22" s="18">
        <v>18905.5615234375</v>
      </c>
      <c r="L22" s="18">
        <v>188754.54983383676</v>
      </c>
      <c r="M22" s="5"/>
    </row>
    <row r="23" spans="1:13" x14ac:dyDescent="0.25">
      <c r="A23" s="16">
        <v>42505</v>
      </c>
      <c r="B23" s="18">
        <v>19156.20947265625</v>
      </c>
      <c r="C23" s="18">
        <v>12333.049475130789</v>
      </c>
      <c r="D23" s="18">
        <v>23356.180908203118</v>
      </c>
      <c r="E23" s="18">
        <v>22964.02880859375</v>
      </c>
      <c r="F23" s="18">
        <v>18487.41883714452</v>
      </c>
      <c r="G23" s="18">
        <v>15854.18237304687</v>
      </c>
      <c r="H23" s="18">
        <v>19083.952479507978</v>
      </c>
      <c r="I23" s="18">
        <v>16354.37133789062</v>
      </c>
      <c r="J23" s="18">
        <v>31144.26318359375</v>
      </c>
      <c r="K23" s="18">
        <v>18769.68688964843</v>
      </c>
      <c r="L23" s="18">
        <v>197503.3437654161</v>
      </c>
      <c r="M23" s="5"/>
    </row>
    <row r="24" spans="1:13" x14ac:dyDescent="0.25">
      <c r="A24" s="16">
        <v>42506</v>
      </c>
      <c r="B24" s="18">
        <v>15077.4736328125</v>
      </c>
      <c r="C24" s="18">
        <v>11265.72236030619</v>
      </c>
      <c r="D24" s="18">
        <v>17431.184326171868</v>
      </c>
      <c r="E24" s="18">
        <v>14236.4755859375</v>
      </c>
      <c r="F24" s="18">
        <v>12113.72024708364</v>
      </c>
      <c r="G24" s="18">
        <v>12309.12976074218</v>
      </c>
      <c r="H24" s="18">
        <v>15204.602046904451</v>
      </c>
      <c r="I24" s="18">
        <v>11819.165649414059</v>
      </c>
      <c r="J24" s="18">
        <v>26296.536865234368</v>
      </c>
      <c r="K24" s="18">
        <v>16116.32446289062</v>
      </c>
      <c r="L24" s="18">
        <v>151870.33493749739</v>
      </c>
      <c r="M24" s="5"/>
    </row>
    <row r="25" spans="1:13" x14ac:dyDescent="0.25">
      <c r="A25" s="16">
        <v>42507</v>
      </c>
      <c r="B25" s="18">
        <v>15036.42846679687</v>
      </c>
      <c r="C25" s="18">
        <v>10552.41310937705</v>
      </c>
      <c r="D25" s="18">
        <v>15308.43286132812</v>
      </c>
      <c r="E25" s="18">
        <v>13431.23181152343</v>
      </c>
      <c r="F25" s="18">
        <v>11494.415148496151</v>
      </c>
      <c r="G25" s="18">
        <v>11267.21362304687</v>
      </c>
      <c r="H25" s="18">
        <v>13544.189098645911</v>
      </c>
      <c r="I25" s="18">
        <v>12149.1495361328</v>
      </c>
      <c r="J25" s="18">
        <v>23507.6328125</v>
      </c>
      <c r="K25" s="18">
        <v>16480.360595703118</v>
      </c>
      <c r="L25" s="18">
        <v>142771.46706355031</v>
      </c>
      <c r="M25" s="5"/>
    </row>
    <row r="26" spans="1:13" x14ac:dyDescent="0.25">
      <c r="A26" s="16">
        <v>42508</v>
      </c>
      <c r="B26" s="18">
        <v>14534.2255859375</v>
      </c>
      <c r="C26" s="18">
        <v>10308.67918353369</v>
      </c>
      <c r="D26" s="18">
        <v>15126.49243164062</v>
      </c>
      <c r="E26" s="18">
        <v>13981.166015625</v>
      </c>
      <c r="F26" s="18">
        <v>11771.14111527143</v>
      </c>
      <c r="G26" s="18">
        <v>10574.05981445312</v>
      </c>
      <c r="H26" s="18">
        <v>13706.84045013246</v>
      </c>
      <c r="I26" s="18">
        <v>11009.02429199218</v>
      </c>
      <c r="J26" s="18">
        <v>21764.03955078125</v>
      </c>
      <c r="K26" s="18">
        <v>14751.94116210937</v>
      </c>
      <c r="L26" s="18">
        <v>137527.60960147664</v>
      </c>
      <c r="M26" s="5"/>
    </row>
    <row r="27" spans="1:13" x14ac:dyDescent="0.25">
      <c r="A27" s="16">
        <v>42509</v>
      </c>
      <c r="B27" s="18">
        <v>14368.79223632812</v>
      </c>
      <c r="C27" s="18">
        <v>10344.547422935051</v>
      </c>
      <c r="D27" s="18">
        <v>14763.14038085937</v>
      </c>
      <c r="E27" s="18">
        <v>13932.62255859375</v>
      </c>
      <c r="F27" s="18">
        <v>12232.406461077451</v>
      </c>
      <c r="G27" s="18">
        <v>11321.96447753905</v>
      </c>
      <c r="H27" s="18">
        <v>14008.171922924459</v>
      </c>
      <c r="I27" s="18">
        <v>10610.93737792968</v>
      </c>
      <c r="J27" s="18">
        <v>21397.879150390618</v>
      </c>
      <c r="K27" s="18">
        <v>14741.36450195312</v>
      </c>
      <c r="L27" s="18">
        <v>137721.82649053069</v>
      </c>
      <c r="M27" s="5"/>
    </row>
    <row r="28" spans="1:13" x14ac:dyDescent="0.25">
      <c r="A28" s="16">
        <v>42510</v>
      </c>
      <c r="B28" s="18">
        <v>15334.392578125</v>
      </c>
      <c r="C28" s="18">
        <v>10782.772084695189</v>
      </c>
      <c r="D28" s="18">
        <v>16999.493408203118</v>
      </c>
      <c r="E28" s="18">
        <v>17128.36865234375</v>
      </c>
      <c r="F28" s="18">
        <v>15136.305897036862</v>
      </c>
      <c r="G28" s="18">
        <v>12152.310546874989</v>
      </c>
      <c r="H28" s="18">
        <v>14946.909308791941</v>
      </c>
      <c r="I28" s="18">
        <v>11637.40075683593</v>
      </c>
      <c r="J28" s="18">
        <v>22134.530029296868</v>
      </c>
      <c r="K28" s="18">
        <v>16309.87963867187</v>
      </c>
      <c r="L28" s="18">
        <v>152562.36290087554</v>
      </c>
      <c r="M28" s="5"/>
    </row>
    <row r="29" spans="1:13" x14ac:dyDescent="0.25">
      <c r="A29" s="16">
        <v>42511</v>
      </c>
      <c r="B29" s="18">
        <v>17233.30810546875</v>
      </c>
      <c r="C29" s="18">
        <v>11946.63740564165</v>
      </c>
      <c r="D29" s="18">
        <v>22122.188720703118</v>
      </c>
      <c r="E29" s="18">
        <v>22484.734375</v>
      </c>
      <c r="F29" s="18">
        <v>19568.452639086481</v>
      </c>
      <c r="G29" s="18">
        <v>14560.49926757812</v>
      </c>
      <c r="H29" s="18">
        <v>18262.592875555711</v>
      </c>
      <c r="I29" s="18">
        <v>14012.027465820309</v>
      </c>
      <c r="J29" s="18">
        <v>28306.3701171875</v>
      </c>
      <c r="K29" s="18">
        <v>17609.85778808593</v>
      </c>
      <c r="L29" s="18">
        <v>186106.66876012756</v>
      </c>
      <c r="M29" s="5"/>
    </row>
    <row r="30" spans="1:13" x14ac:dyDescent="0.25">
      <c r="A30" s="16">
        <v>42512</v>
      </c>
      <c r="B30" s="18">
        <v>17923.12890625</v>
      </c>
      <c r="C30" s="18">
        <v>12355.026282480219</v>
      </c>
      <c r="D30" s="18">
        <v>23648.57080078125</v>
      </c>
      <c r="E30" s="18">
        <v>22887.624755859368</v>
      </c>
      <c r="F30" s="18">
        <v>18520.281153577002</v>
      </c>
      <c r="G30" s="18">
        <v>15412.20056152343</v>
      </c>
      <c r="H30" s="18">
        <v>19106.932327802409</v>
      </c>
      <c r="I30" s="18">
        <v>15864.35131835937</v>
      </c>
      <c r="J30" s="18">
        <v>32844.62890625</v>
      </c>
      <c r="K30" s="18">
        <v>17648.6015625</v>
      </c>
      <c r="L30" s="18">
        <v>196211.34657538307</v>
      </c>
      <c r="M30" s="5"/>
    </row>
    <row r="31" spans="1:13" x14ac:dyDescent="0.25">
      <c r="A31" s="17" t="s">
        <v>25</v>
      </c>
      <c r="B31" s="19">
        <v>447314.11645507813</v>
      </c>
      <c r="C31" s="19">
        <v>309666.52756656375</v>
      </c>
      <c r="D31" s="19">
        <v>504631.41699218744</v>
      </c>
      <c r="E31" s="19">
        <v>479860.93041992182</v>
      </c>
      <c r="F31" s="19">
        <v>401855.4014233239</v>
      </c>
      <c r="G31" s="19">
        <v>368544.72802734369</v>
      </c>
      <c r="H31" s="19">
        <v>434142.98777744558</v>
      </c>
      <c r="I31" s="19">
        <v>353530.80090332025</v>
      </c>
      <c r="J31" s="19">
        <v>713798.91796875</v>
      </c>
      <c r="K31" s="19">
        <v>495590.52526855463</v>
      </c>
      <c r="L31" s="19">
        <v>4508936.3528024899</v>
      </c>
      <c r="M3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D7AD-D969-4EAC-9811-9629DDFED44D}">
  <dimension ref="A1:M31"/>
  <sheetViews>
    <sheetView workbookViewId="0">
      <selection activeCell="L3" sqref="L3:L30"/>
    </sheetView>
  </sheetViews>
  <sheetFormatPr baseColWidth="10" defaultRowHeight="15" x14ac:dyDescent="0.25"/>
  <sheetData>
    <row r="1" spans="1:13" x14ac:dyDescent="0.25">
      <c r="A1" t="s">
        <v>42</v>
      </c>
    </row>
    <row r="2" spans="1:13" x14ac:dyDescent="0.25">
      <c r="A2" s="15" t="s">
        <v>24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25</v>
      </c>
    </row>
    <row r="3" spans="1:13" x14ac:dyDescent="0.25">
      <c r="A3" s="16">
        <v>42485</v>
      </c>
      <c r="B3" s="18">
        <v>14586.388397216784</v>
      </c>
      <c r="C3" s="18">
        <v>11450.132040417629</v>
      </c>
      <c r="D3" s="18">
        <v>15757.523933410637</v>
      </c>
      <c r="E3" s="18">
        <v>14843.281097412097</v>
      </c>
      <c r="F3" s="18">
        <v>12133.388698712517</v>
      </c>
      <c r="G3" s="18">
        <v>11006.709823608386</v>
      </c>
      <c r="H3" s="18">
        <v>14608.768529124653</v>
      </c>
      <c r="I3" s="18">
        <v>11713.516662597656</v>
      </c>
      <c r="J3" s="18">
        <v>23867.483840942376</v>
      </c>
      <c r="K3" s="18">
        <v>14390.942741394032</v>
      </c>
      <c r="L3" s="18">
        <v>144358.13576483677</v>
      </c>
      <c r="M3" s="5"/>
    </row>
    <row r="4" spans="1:13" x14ac:dyDescent="0.25">
      <c r="A4" s="16">
        <v>42486</v>
      </c>
      <c r="B4" s="18">
        <v>13711.219924926756</v>
      </c>
      <c r="C4" s="18">
        <v>10516.98761898727</v>
      </c>
      <c r="D4" s="18">
        <v>14691.810501098622</v>
      </c>
      <c r="E4" s="18">
        <v>13749.842895507794</v>
      </c>
      <c r="F4" s="18">
        <v>11625.840121743833</v>
      </c>
      <c r="G4" s="18">
        <v>9993.5635070800763</v>
      </c>
      <c r="H4" s="18">
        <v>13617.832486762953</v>
      </c>
      <c r="I4" s="18">
        <v>10689.612297058096</v>
      </c>
      <c r="J4" s="18">
        <v>21696.850921630841</v>
      </c>
      <c r="K4" s="18">
        <v>15334.456611633288</v>
      </c>
      <c r="L4" s="18">
        <v>135628.01688642954</v>
      </c>
      <c r="M4" s="5"/>
    </row>
    <row r="5" spans="1:13" x14ac:dyDescent="0.25">
      <c r="A5" s="16">
        <v>42487</v>
      </c>
      <c r="B5" s="18">
        <v>13390.744766235332</v>
      </c>
      <c r="C5" s="18">
        <v>10160.566580391216</v>
      </c>
      <c r="D5" s="18">
        <v>14544.51405334471</v>
      </c>
      <c r="E5" s="18">
        <v>13733.684944152817</v>
      </c>
      <c r="F5" s="18">
        <v>12072.289581946063</v>
      </c>
      <c r="G5" s="18">
        <v>9789.0658950805519</v>
      </c>
      <c r="H5" s="18">
        <v>13645.373017147273</v>
      </c>
      <c r="I5" s="18">
        <v>10333.932952880839</v>
      </c>
      <c r="J5" s="18">
        <v>21398.107299804669</v>
      </c>
      <c r="K5" s="18">
        <v>14398.046577453588</v>
      </c>
      <c r="L5" s="18">
        <v>133466.32566843706</v>
      </c>
      <c r="M5" s="5"/>
    </row>
    <row r="6" spans="1:13" x14ac:dyDescent="0.25">
      <c r="A6" s="16">
        <v>42488</v>
      </c>
      <c r="B6" s="18">
        <v>14077.980926513663</v>
      </c>
      <c r="C6" s="18">
        <v>10258.626000119732</v>
      </c>
      <c r="D6" s="18">
        <v>14776.919906616198</v>
      </c>
      <c r="E6" s="18">
        <v>13669.613265991189</v>
      </c>
      <c r="F6" s="18">
        <v>12444.699836338979</v>
      </c>
      <c r="G6" s="18">
        <v>9693.5186996459925</v>
      </c>
      <c r="H6" s="18">
        <v>13862.303110151102</v>
      </c>
      <c r="I6" s="18">
        <v>11303.442207336415</v>
      </c>
      <c r="J6" s="18">
        <v>21533.633178710916</v>
      </c>
      <c r="K6" s="18">
        <v>14889.583572387688</v>
      </c>
      <c r="L6" s="18">
        <v>136510.32070381189</v>
      </c>
      <c r="M6" s="5"/>
    </row>
    <row r="7" spans="1:13" x14ac:dyDescent="0.25">
      <c r="A7" s="16">
        <v>42489</v>
      </c>
      <c r="B7" s="18">
        <v>16456.331848144517</v>
      </c>
      <c r="C7" s="18">
        <v>10635.636515131137</v>
      </c>
      <c r="D7" s="18">
        <v>18913.865493774396</v>
      </c>
      <c r="E7" s="18">
        <v>17617.918510436983</v>
      </c>
      <c r="F7" s="18">
        <v>15100.899105970508</v>
      </c>
      <c r="G7" s="18">
        <v>13478.724578857415</v>
      </c>
      <c r="H7" s="18">
        <v>15070.369607903553</v>
      </c>
      <c r="I7" s="18">
        <v>11591.763870239243</v>
      </c>
      <c r="J7" s="18">
        <v>24548.873741149884</v>
      </c>
      <c r="K7" s="18">
        <v>19114.354225158691</v>
      </c>
      <c r="L7" s="18">
        <v>162528.73749676635</v>
      </c>
      <c r="M7" s="5"/>
    </row>
    <row r="8" spans="1:13" x14ac:dyDescent="0.25">
      <c r="A8" s="16">
        <v>42490</v>
      </c>
      <c r="B8" s="18">
        <v>18252.202713012684</v>
      </c>
      <c r="C8" s="18">
        <v>11982.313537093229</v>
      </c>
      <c r="D8" s="18">
        <v>23270.531478881821</v>
      </c>
      <c r="E8" s="18">
        <v>23509.187622070294</v>
      </c>
      <c r="F8" s="18">
        <v>19385.403186362062</v>
      </c>
      <c r="G8" s="18">
        <v>16859.208114624013</v>
      </c>
      <c r="H8" s="18">
        <v>18316.72142406278</v>
      </c>
      <c r="I8" s="18">
        <v>15345.27023315429</v>
      </c>
      <c r="J8" s="18">
        <v>30092.863098144524</v>
      </c>
      <c r="K8" s="18">
        <v>22573.971282958977</v>
      </c>
      <c r="L8" s="18">
        <v>199587.67269036471</v>
      </c>
      <c r="M8" s="5"/>
    </row>
    <row r="9" spans="1:13" x14ac:dyDescent="0.25">
      <c r="A9" s="16">
        <v>42491</v>
      </c>
      <c r="B9" s="18">
        <v>18888.902236938458</v>
      </c>
      <c r="C9" s="18">
        <v>12483.939637674161</v>
      </c>
      <c r="D9" s="18">
        <v>24157.440528869622</v>
      </c>
      <c r="E9" s="18">
        <v>24162.918785095208</v>
      </c>
      <c r="F9" s="18">
        <v>18319.613649479874</v>
      </c>
      <c r="G9" s="18">
        <v>16385.705688476555</v>
      </c>
      <c r="H9" s="18">
        <v>18801.216269403463</v>
      </c>
      <c r="I9" s="18">
        <v>16262.65895080565</v>
      </c>
      <c r="J9" s="18">
        <v>33253.557556152336</v>
      </c>
      <c r="K9" s="18">
        <v>20802.681678771965</v>
      </c>
      <c r="L9" s="18">
        <v>203518.63498166733</v>
      </c>
      <c r="M9" s="5"/>
    </row>
    <row r="10" spans="1:13" x14ac:dyDescent="0.25">
      <c r="A10" s="16">
        <v>42492</v>
      </c>
      <c r="B10" s="18">
        <v>15721.772453308093</v>
      </c>
      <c r="C10" s="18">
        <v>11300.348892605361</v>
      </c>
      <c r="D10" s="18">
        <v>18551.255325317379</v>
      </c>
      <c r="E10" s="18">
        <v>14872.380722045873</v>
      </c>
      <c r="F10" s="18">
        <v>12324.657586046327</v>
      </c>
      <c r="G10" s="18">
        <v>13294.33403015136</v>
      </c>
      <c r="H10" s="18">
        <v>15029.139817977157</v>
      </c>
      <c r="I10" s="18">
        <v>11881.440521240227</v>
      </c>
      <c r="J10" s="18">
        <v>27165.430801391594</v>
      </c>
      <c r="K10" s="18">
        <v>17866.428680419907</v>
      </c>
      <c r="L10" s="18">
        <v>158007.18883050326</v>
      </c>
      <c r="M10" s="5"/>
    </row>
    <row r="11" spans="1:13" x14ac:dyDescent="0.25">
      <c r="A11" s="16">
        <v>42493</v>
      </c>
      <c r="B11" s="18">
        <v>14613.620048522949</v>
      </c>
      <c r="C11" s="18">
        <v>10496.133697971572</v>
      </c>
      <c r="D11" s="18">
        <v>16053.803405761706</v>
      </c>
      <c r="E11" s="18">
        <v>14411.017044067368</v>
      </c>
      <c r="F11" s="18">
        <v>11794.890623066845</v>
      </c>
      <c r="G11" s="18">
        <v>12150.627296447754</v>
      </c>
      <c r="H11" s="18">
        <v>13593.238746114446</v>
      </c>
      <c r="I11" s="18">
        <v>11672.631568908679</v>
      </c>
      <c r="J11" s="18">
        <v>25125.629302978501</v>
      </c>
      <c r="K11" s="18">
        <v>17991.285308837883</v>
      </c>
      <c r="L11" s="18">
        <v>147902.87704267772</v>
      </c>
      <c r="M11" s="5"/>
    </row>
    <row r="12" spans="1:13" x14ac:dyDescent="0.25">
      <c r="A12" s="16">
        <v>42494</v>
      </c>
      <c r="B12" s="18">
        <v>14957.584030151353</v>
      </c>
      <c r="C12" s="18">
        <v>10202.685881124466</v>
      </c>
      <c r="D12" s="18">
        <v>15576.411056518544</v>
      </c>
      <c r="E12" s="18">
        <v>13764.86583709715</v>
      </c>
      <c r="F12" s="18">
        <v>12126.493983967539</v>
      </c>
      <c r="G12" s="18">
        <v>11644.286216735834</v>
      </c>
      <c r="H12" s="18">
        <v>13700.673572514834</v>
      </c>
      <c r="I12" s="18">
        <v>11870.181198120112</v>
      </c>
      <c r="J12" s="18">
        <v>22887.030723571774</v>
      </c>
      <c r="K12" s="18">
        <v>17555.423866271965</v>
      </c>
      <c r="L12" s="18">
        <v>144285.6363660736</v>
      </c>
      <c r="M12" s="5"/>
    </row>
    <row r="13" spans="1:13" x14ac:dyDescent="0.25">
      <c r="A13" s="16">
        <v>42495</v>
      </c>
      <c r="B13" s="18">
        <v>15219.734695434563</v>
      </c>
      <c r="C13" s="18">
        <v>10287.932098579862</v>
      </c>
      <c r="D13" s="18">
        <v>15508.849273681624</v>
      </c>
      <c r="E13" s="18">
        <v>14439.523544311511</v>
      </c>
      <c r="F13" s="18">
        <v>12468.874107689035</v>
      </c>
      <c r="G13" s="18">
        <v>12328.164886474597</v>
      </c>
      <c r="H13" s="18">
        <v>13920.274195649798</v>
      </c>
      <c r="I13" s="18">
        <v>11603.637592315661</v>
      </c>
      <c r="J13" s="18">
        <v>21939.94308471679</v>
      </c>
      <c r="K13" s="18">
        <v>17797.527618408185</v>
      </c>
      <c r="L13" s="18">
        <v>145514.46109726161</v>
      </c>
      <c r="M13" s="5"/>
    </row>
    <row r="14" spans="1:13" x14ac:dyDescent="0.25">
      <c r="A14" s="16">
        <v>42496</v>
      </c>
      <c r="B14" s="18">
        <v>15379.375732421868</v>
      </c>
      <c r="C14" s="18">
        <v>10674.335873839051</v>
      </c>
      <c r="D14" s="18">
        <v>18052.241073608377</v>
      </c>
      <c r="E14" s="18">
        <v>17807.426681518547</v>
      </c>
      <c r="F14" s="18">
        <v>15120.731787125309</v>
      </c>
      <c r="G14" s="18">
        <v>13407.683227539055</v>
      </c>
      <c r="H14" s="18">
        <v>15050.09614276874</v>
      </c>
      <c r="I14" s="18">
        <v>12109.725440978998</v>
      </c>
      <c r="J14" s="18">
        <v>24722.950668334943</v>
      </c>
      <c r="K14" s="18">
        <v>19189.367973327629</v>
      </c>
      <c r="L14" s="18">
        <v>161513.93460146253</v>
      </c>
      <c r="M14" s="5"/>
    </row>
    <row r="15" spans="1:13" x14ac:dyDescent="0.25">
      <c r="A15" s="16">
        <v>42497</v>
      </c>
      <c r="B15" s="18">
        <v>18262.062591552713</v>
      </c>
      <c r="C15" s="18">
        <v>11990.376463690924</v>
      </c>
      <c r="D15" s="18">
        <v>22953.582183837876</v>
      </c>
      <c r="E15" s="18">
        <v>23239.733406066887</v>
      </c>
      <c r="F15" s="18">
        <v>19461.027721244071</v>
      </c>
      <c r="G15" s="18">
        <v>16590.5662460327</v>
      </c>
      <c r="H15" s="18">
        <v>18326.1303344199</v>
      </c>
      <c r="I15" s="18">
        <v>15219.926353454572</v>
      </c>
      <c r="J15" s="18">
        <v>29481.682067871079</v>
      </c>
      <c r="K15" s="18">
        <v>21697.570075988762</v>
      </c>
      <c r="L15" s="18">
        <v>197222.6574441595</v>
      </c>
      <c r="M15" s="5"/>
    </row>
    <row r="16" spans="1:13" x14ac:dyDescent="0.25">
      <c r="A16" s="16">
        <v>42498</v>
      </c>
      <c r="B16" s="18">
        <v>18881.306610107411</v>
      </c>
      <c r="C16" s="18">
        <v>12434.26589325914</v>
      </c>
      <c r="D16" s="18">
        <v>24072.498733520501</v>
      </c>
      <c r="E16" s="18">
        <v>24164.114700317361</v>
      </c>
      <c r="F16" s="18">
        <v>18344.313398334813</v>
      </c>
      <c r="G16" s="18">
        <v>16908.935333251946</v>
      </c>
      <c r="H16" s="18">
        <v>18921.492760084282</v>
      </c>
      <c r="I16" s="18">
        <v>16206.186767578114</v>
      </c>
      <c r="J16" s="18">
        <v>34528.982223510735</v>
      </c>
      <c r="K16" s="18">
        <v>21282.652442932118</v>
      </c>
      <c r="L16" s="18">
        <v>205744.74886289643</v>
      </c>
      <c r="M16" s="5"/>
    </row>
    <row r="17" spans="1:13" x14ac:dyDescent="0.25">
      <c r="A17" s="16">
        <v>42499</v>
      </c>
      <c r="B17" s="18">
        <v>16538.280380249009</v>
      </c>
      <c r="C17" s="18">
        <v>11306.491798716337</v>
      </c>
      <c r="D17" s="18">
        <v>17675.750892639153</v>
      </c>
      <c r="E17" s="18">
        <v>15216.776939392064</v>
      </c>
      <c r="F17" s="18">
        <v>12374.301538493039</v>
      </c>
      <c r="G17" s="18">
        <v>13203.097526550288</v>
      </c>
      <c r="H17" s="18">
        <v>15111.745932900752</v>
      </c>
      <c r="I17" s="18">
        <v>12155.368370056134</v>
      </c>
      <c r="J17" s="18">
        <v>26931.212692260731</v>
      </c>
      <c r="K17" s="18">
        <v>17970.375541687001</v>
      </c>
      <c r="L17" s="18">
        <v>158483.40161294452</v>
      </c>
      <c r="M17" s="5"/>
    </row>
    <row r="18" spans="1:13" x14ac:dyDescent="0.25">
      <c r="A18" s="16">
        <v>42500</v>
      </c>
      <c r="B18" s="18">
        <v>15386.741554260247</v>
      </c>
      <c r="C18" s="18">
        <v>10514.536198859292</v>
      </c>
      <c r="D18" s="18">
        <v>15066.683647155751</v>
      </c>
      <c r="E18" s="18">
        <v>14011.486175537082</v>
      </c>
      <c r="F18" s="18">
        <v>11849.842734062204</v>
      </c>
      <c r="G18" s="18">
        <v>12772.26781463623</v>
      </c>
      <c r="H18" s="18">
        <v>13598.592196451911</v>
      </c>
      <c r="I18" s="18">
        <v>11444.885032653801</v>
      </c>
      <c r="J18" s="18">
        <v>23483.425140380848</v>
      </c>
      <c r="K18" s="18">
        <v>18535.536071777326</v>
      </c>
      <c r="L18" s="18">
        <v>146663.99656577469</v>
      </c>
      <c r="M18" s="5"/>
    </row>
    <row r="19" spans="1:13" x14ac:dyDescent="0.25">
      <c r="A19" s="16">
        <v>42501</v>
      </c>
      <c r="B19" s="18">
        <v>14894.715751647938</v>
      </c>
      <c r="C19" s="18">
        <v>10225.574437890704</v>
      </c>
      <c r="D19" s="18">
        <v>14490.967880249002</v>
      </c>
      <c r="E19" s="18">
        <v>14301.769515991204</v>
      </c>
      <c r="F19" s="18">
        <v>12175.659458442082</v>
      </c>
      <c r="G19" s="18">
        <v>11885.993942260731</v>
      </c>
      <c r="H19" s="18">
        <v>13722.78072125134</v>
      </c>
      <c r="I19" s="18">
        <v>11476.268981933583</v>
      </c>
      <c r="J19" s="18">
        <v>22080.295356750477</v>
      </c>
      <c r="K19" s="18">
        <v>16844.308761596665</v>
      </c>
      <c r="L19" s="18">
        <v>142098.33480801369</v>
      </c>
      <c r="M19" s="5"/>
    </row>
    <row r="20" spans="1:13" x14ac:dyDescent="0.25">
      <c r="A20" s="16">
        <v>42502</v>
      </c>
      <c r="B20" s="18">
        <v>14816.602661132787</v>
      </c>
      <c r="C20" s="18">
        <v>10311.419529365961</v>
      </c>
      <c r="D20" s="18">
        <v>14506.584022521973</v>
      </c>
      <c r="E20" s="18">
        <v>14477.961425781243</v>
      </c>
      <c r="F20" s="18">
        <v>12516.740467490463</v>
      </c>
      <c r="G20" s="18">
        <v>11823.30036163329</v>
      </c>
      <c r="H20" s="18">
        <v>13941.759679184714</v>
      </c>
      <c r="I20" s="18">
        <v>11572.142440795893</v>
      </c>
      <c r="J20" s="18">
        <v>21802.204093933091</v>
      </c>
      <c r="K20" s="18">
        <v>17432.610832214348</v>
      </c>
      <c r="L20" s="18">
        <v>143201.32551405378</v>
      </c>
      <c r="M20" s="5"/>
    </row>
    <row r="21" spans="1:13" x14ac:dyDescent="0.25">
      <c r="A21" s="16">
        <v>42503</v>
      </c>
      <c r="B21" s="18">
        <v>15913.996505737292</v>
      </c>
      <c r="C21" s="18">
        <v>10697.84846633491</v>
      </c>
      <c r="D21" s="18">
        <v>17262.655952453599</v>
      </c>
      <c r="E21" s="18">
        <v>17297.74149322509</v>
      </c>
      <c r="F21" s="18">
        <v>15171.134568506272</v>
      </c>
      <c r="G21" s="18">
        <v>13324.125648498519</v>
      </c>
      <c r="H21" s="18">
        <v>15056.681477231061</v>
      </c>
      <c r="I21" s="18">
        <v>11796.389266967761</v>
      </c>
      <c r="J21" s="18">
        <v>23104.874572753903</v>
      </c>
      <c r="K21" s="18">
        <v>18824.844009399407</v>
      </c>
      <c r="L21" s="18">
        <v>158450.29196110781</v>
      </c>
      <c r="M21" s="5"/>
    </row>
    <row r="22" spans="1:13" x14ac:dyDescent="0.25">
      <c r="A22" s="16">
        <v>42504</v>
      </c>
      <c r="B22" s="18">
        <v>17782.158584594719</v>
      </c>
      <c r="C22" s="18">
        <v>12011.387363805006</v>
      </c>
      <c r="D22" s="18">
        <v>21658.011024475079</v>
      </c>
      <c r="E22" s="18">
        <v>22994.658309936505</v>
      </c>
      <c r="F22" s="18">
        <v>19517.909917238921</v>
      </c>
      <c r="G22" s="18">
        <v>15913.964897155758</v>
      </c>
      <c r="H22" s="18">
        <v>18338.510622001169</v>
      </c>
      <c r="I22" s="18">
        <v>14666.465530395495</v>
      </c>
      <c r="J22" s="18">
        <v>27084.332717895493</v>
      </c>
      <c r="K22" s="18">
        <v>19782.906478881821</v>
      </c>
      <c r="L22" s="18">
        <v>189750.30544637999</v>
      </c>
      <c r="M22" s="5"/>
    </row>
    <row r="23" spans="1:13" x14ac:dyDescent="0.25">
      <c r="A23" s="16">
        <v>42505</v>
      </c>
      <c r="B23" s="18">
        <v>18859.204956054677</v>
      </c>
      <c r="C23" s="18">
        <v>12450.63907864246</v>
      </c>
      <c r="D23" s="18">
        <v>23362.78112792968</v>
      </c>
      <c r="E23" s="18">
        <v>23368.485809326161</v>
      </c>
      <c r="F23" s="18">
        <v>18397.025685812361</v>
      </c>
      <c r="G23" s="18">
        <v>15590.950820922837</v>
      </c>
      <c r="H23" s="18">
        <v>18957.984211263836</v>
      </c>
      <c r="I23" s="18">
        <v>16234.709938049313</v>
      </c>
      <c r="J23" s="18">
        <v>31723.12052917479</v>
      </c>
      <c r="K23" s="18">
        <v>18845.816215515122</v>
      </c>
      <c r="L23" s="18">
        <v>197790.71837269125</v>
      </c>
      <c r="M23" s="5"/>
    </row>
    <row r="24" spans="1:13" x14ac:dyDescent="0.25">
      <c r="A24" s="16">
        <v>42506</v>
      </c>
      <c r="B24" s="18">
        <v>15074.014137268046</v>
      </c>
      <c r="C24" s="18">
        <v>11327.333681300473</v>
      </c>
      <c r="D24" s="18">
        <v>17536.757957458485</v>
      </c>
      <c r="E24" s="18">
        <v>14422.890762329089</v>
      </c>
      <c r="F24" s="18">
        <v>12428.336710149362</v>
      </c>
      <c r="G24" s="18">
        <v>12195.497810363762</v>
      </c>
      <c r="H24" s="18">
        <v>15140.166000785584</v>
      </c>
      <c r="I24" s="18">
        <v>12018.612182617175</v>
      </c>
      <c r="J24" s="18">
        <v>26065.182464599602</v>
      </c>
      <c r="K24" s="18">
        <v>15814.301971435541</v>
      </c>
      <c r="L24" s="18">
        <v>152023.09367830714</v>
      </c>
      <c r="M24" s="5"/>
    </row>
    <row r="25" spans="1:13" x14ac:dyDescent="0.25">
      <c r="A25" s="16">
        <v>42507</v>
      </c>
      <c r="B25" s="18">
        <v>15219.231292724598</v>
      </c>
      <c r="C25" s="18">
        <v>10536.635214454744</v>
      </c>
      <c r="D25" s="18">
        <v>15245.066215515117</v>
      </c>
      <c r="E25" s="18">
        <v>13272.06130218504</v>
      </c>
      <c r="F25" s="18">
        <v>11903.936738652475</v>
      </c>
      <c r="G25" s="18">
        <v>11160.893928527828</v>
      </c>
      <c r="H25" s="18">
        <v>13611.448039303154</v>
      </c>
      <c r="I25" s="18">
        <v>11939.203414916974</v>
      </c>
      <c r="J25" s="18">
        <v>23649.127883911122</v>
      </c>
      <c r="K25" s="18">
        <v>16472.526359558091</v>
      </c>
      <c r="L25" s="18">
        <v>143010.13038974913</v>
      </c>
      <c r="M25" s="5"/>
    </row>
    <row r="26" spans="1:13" x14ac:dyDescent="0.25">
      <c r="A26" s="16">
        <v>42508</v>
      </c>
      <c r="B26" s="18">
        <v>14616.025817871086</v>
      </c>
      <c r="C26" s="18">
        <v>10247.996108538491</v>
      </c>
      <c r="D26" s="18">
        <v>14802.542297363263</v>
      </c>
      <c r="E26" s="18">
        <v>14031.622665405255</v>
      </c>
      <c r="F26" s="18">
        <v>12228.912732934601</v>
      </c>
      <c r="G26" s="18">
        <v>10473.381660461417</v>
      </c>
      <c r="H26" s="18">
        <v>13739.533818747333</v>
      </c>
      <c r="I26" s="18">
        <v>11284.221366882317</v>
      </c>
      <c r="J26" s="18">
        <v>22058.891815185529</v>
      </c>
      <c r="K26" s="18">
        <v>14866.559677124013</v>
      </c>
      <c r="L26" s="18">
        <v>138349.68796051331</v>
      </c>
      <c r="M26" s="5"/>
    </row>
    <row r="27" spans="1:13" x14ac:dyDescent="0.25">
      <c r="A27" s="16">
        <v>42509</v>
      </c>
      <c r="B27" s="18">
        <v>14354.918807983384</v>
      </c>
      <c r="C27" s="18">
        <v>10334.053624288885</v>
      </c>
      <c r="D27" s="18">
        <v>14935.423263549794</v>
      </c>
      <c r="E27" s="18">
        <v>13790.961997985813</v>
      </c>
      <c r="F27" s="18">
        <v>12569.655155288698</v>
      </c>
      <c r="G27" s="18">
        <v>11170.286582946765</v>
      </c>
      <c r="H27" s="18">
        <v>13958.274356804268</v>
      </c>
      <c r="I27" s="18">
        <v>10847.058296203602</v>
      </c>
      <c r="J27" s="18">
        <v>21263.482406616204</v>
      </c>
      <c r="K27" s="18">
        <v>14770.514350891093</v>
      </c>
      <c r="L27" s="18">
        <v>137994.62884255848</v>
      </c>
      <c r="M27" s="5"/>
    </row>
    <row r="28" spans="1:13" x14ac:dyDescent="0.25">
      <c r="A28" s="16">
        <v>42510</v>
      </c>
      <c r="B28" s="18">
        <v>15192.821044921864</v>
      </c>
      <c r="C28" s="18">
        <v>10720.353857286078</v>
      </c>
      <c r="D28" s="18">
        <v>16908.083328247056</v>
      </c>
      <c r="E28" s="18">
        <v>16460.264739990234</v>
      </c>
      <c r="F28" s="18">
        <v>15224.333317143353</v>
      </c>
      <c r="G28" s="18">
        <v>12323.184074401841</v>
      </c>
      <c r="H28" s="18">
        <v>15070.049439078768</v>
      </c>
      <c r="I28" s="18">
        <v>11393.711616516097</v>
      </c>
      <c r="J28" s="18">
        <v>22449.838226318352</v>
      </c>
      <c r="K28" s="18">
        <v>16065.441703796372</v>
      </c>
      <c r="L28" s="18">
        <v>151808.08134770003</v>
      </c>
      <c r="M28" s="5"/>
    </row>
    <row r="29" spans="1:13" x14ac:dyDescent="0.25">
      <c r="A29" s="16">
        <v>42511</v>
      </c>
      <c r="B29" s="18">
        <v>16817.802261352532</v>
      </c>
      <c r="C29" s="18">
        <v>12033.738946657622</v>
      </c>
      <c r="D29" s="18">
        <v>22180.779220581047</v>
      </c>
      <c r="E29" s="18">
        <v>22465.353904724121</v>
      </c>
      <c r="F29" s="18">
        <v>19571.635846315337</v>
      </c>
      <c r="G29" s="18">
        <v>14419.031890869139</v>
      </c>
      <c r="H29" s="18">
        <v>18353.194612984422</v>
      </c>
      <c r="I29" s="18">
        <v>13851.163825988753</v>
      </c>
      <c r="J29" s="18">
        <v>28886.307113647454</v>
      </c>
      <c r="K29" s="18">
        <v>17450.014717102044</v>
      </c>
      <c r="L29" s="18">
        <v>186029.02234022247</v>
      </c>
      <c r="M29" s="5"/>
    </row>
    <row r="30" spans="1:13" x14ac:dyDescent="0.25">
      <c r="A30" s="16">
        <v>42512</v>
      </c>
      <c r="B30" s="18">
        <v>17381.020660400391</v>
      </c>
      <c r="C30" s="18">
        <v>12472.550849933144</v>
      </c>
      <c r="D30" s="18">
        <v>23731.648315429673</v>
      </c>
      <c r="E30" s="18">
        <v>23666.154731750474</v>
      </c>
      <c r="F30" s="18">
        <v>18450.479267637573</v>
      </c>
      <c r="G30" s="18">
        <v>15431.970840454092</v>
      </c>
      <c r="H30" s="18">
        <v>18977.964478193724</v>
      </c>
      <c r="I30" s="18">
        <v>15924.479431152329</v>
      </c>
      <c r="J30" s="18">
        <v>33483.917556762681</v>
      </c>
      <c r="K30" s="18">
        <v>18189.851272583001</v>
      </c>
      <c r="L30" s="18">
        <v>197710.03740429709</v>
      </c>
      <c r="M30" s="5"/>
    </row>
    <row r="31" spans="1:13" x14ac:dyDescent="0.25">
      <c r="A31" s="17" t="s">
        <v>25</v>
      </c>
      <c r="B31" s="19">
        <v>445246.76139068586</v>
      </c>
      <c r="C31" s="19">
        <v>310064.83988695889</v>
      </c>
      <c r="D31" s="19">
        <v>506244.98209381086</v>
      </c>
      <c r="E31" s="19">
        <v>483763.69882965059</v>
      </c>
      <c r="F31" s="19">
        <v>407103.02752619458</v>
      </c>
      <c r="G31" s="19">
        <v>365219.04134368885</v>
      </c>
      <c r="H31" s="19">
        <v>434042.31560026703</v>
      </c>
      <c r="I31" s="19">
        <v>354408.60631179792</v>
      </c>
      <c r="J31" s="19">
        <v>716309.23107910145</v>
      </c>
      <c r="K31" s="19">
        <v>496749.90061950672</v>
      </c>
      <c r="L31" s="19">
        <v>4519152.4046816621</v>
      </c>
      <c r="M31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C7D9-D55E-4C74-AF09-C3C245EC4C00}">
  <dimension ref="A1:N31"/>
  <sheetViews>
    <sheetView workbookViewId="0">
      <selection activeCell="B2" sqref="B2:L31"/>
    </sheetView>
  </sheetViews>
  <sheetFormatPr baseColWidth="10" defaultRowHeight="15" x14ac:dyDescent="0.25"/>
  <sheetData>
    <row r="1" spans="1:14" x14ac:dyDescent="0.25">
      <c r="A1" t="s">
        <v>33</v>
      </c>
    </row>
    <row r="2" spans="1:14" x14ac:dyDescent="0.25">
      <c r="A2" s="15" t="s">
        <v>24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25</v>
      </c>
      <c r="N2" s="15" t="s">
        <v>25</v>
      </c>
    </row>
    <row r="3" spans="1:14" x14ac:dyDescent="0.25">
      <c r="A3" s="16">
        <v>42485</v>
      </c>
      <c r="B3" s="18">
        <v>15680.295907629768</v>
      </c>
      <c r="C3" s="18">
        <v>11197.215220398068</v>
      </c>
      <c r="D3" s="18">
        <v>16406.093193725908</v>
      </c>
      <c r="E3" s="18">
        <v>14225.468768065095</v>
      </c>
      <c r="F3" s="18">
        <v>12649.022388459683</v>
      </c>
      <c r="G3" s="18">
        <v>11371.996766570719</v>
      </c>
      <c r="H3" s="18">
        <v>15363.162433666348</v>
      </c>
      <c r="I3" s="18">
        <v>12095.97646431875</v>
      </c>
      <c r="J3" s="18">
        <v>24040.117849025057</v>
      </c>
      <c r="K3" s="18">
        <v>14995.189448815943</v>
      </c>
      <c r="L3" s="18">
        <v>148024.53844067536</v>
      </c>
      <c r="M3" s="5"/>
      <c r="N3" s="18">
        <v>147370.33049161502</v>
      </c>
    </row>
    <row r="4" spans="1:14" x14ac:dyDescent="0.25">
      <c r="A4" s="16">
        <v>42486</v>
      </c>
      <c r="B4" s="18">
        <v>14151.29457115645</v>
      </c>
      <c r="C4" s="18">
        <v>10329.163198536166</v>
      </c>
      <c r="D4" s="18">
        <v>15123.236373655962</v>
      </c>
      <c r="E4" s="18">
        <v>13172.08611347433</v>
      </c>
      <c r="F4" s="18">
        <v>12167.81177584262</v>
      </c>
      <c r="G4" s="18">
        <v>10857.583344735085</v>
      </c>
      <c r="H4" s="18">
        <v>13821.441369452363</v>
      </c>
      <c r="I4" s="18">
        <v>10695.616898970386</v>
      </c>
      <c r="J4" s="18">
        <v>22398.494485654399</v>
      </c>
      <c r="K4" s="18">
        <v>15370.68922789866</v>
      </c>
      <c r="L4" s="18">
        <v>138087.41735937644</v>
      </c>
      <c r="M4" s="5"/>
      <c r="N4" s="18">
        <v>137738.85226304375</v>
      </c>
    </row>
    <row r="5" spans="1:14" x14ac:dyDescent="0.25">
      <c r="A5" s="16">
        <v>42487</v>
      </c>
      <c r="B5" s="18">
        <v>14191.934376497215</v>
      </c>
      <c r="C5" s="18">
        <v>10058.923332911361</v>
      </c>
      <c r="D5" s="18">
        <v>14515.661442390525</v>
      </c>
      <c r="E5" s="18">
        <v>12842.762728765605</v>
      </c>
      <c r="F5" s="18">
        <v>12597.136970493464</v>
      </c>
      <c r="G5" s="18">
        <v>10582.943299358243</v>
      </c>
      <c r="H5" s="18">
        <v>13884.142828055421</v>
      </c>
      <c r="I5" s="18">
        <v>10618.332705277482</v>
      </c>
      <c r="J5" s="18">
        <v>21759.710183878193</v>
      </c>
      <c r="K5" s="18">
        <v>14942.219774951924</v>
      </c>
      <c r="L5" s="18">
        <v>135993.76764257945</v>
      </c>
      <c r="M5" s="5"/>
      <c r="N5" s="18">
        <v>135523.8433979243</v>
      </c>
    </row>
    <row r="6" spans="1:14" x14ac:dyDescent="0.25">
      <c r="A6" s="16">
        <v>42488</v>
      </c>
      <c r="B6" s="18">
        <v>14454.198329731238</v>
      </c>
      <c r="C6" s="18">
        <v>10115.033222251959</v>
      </c>
      <c r="D6" s="18">
        <v>14887.13868428487</v>
      </c>
      <c r="E6" s="18">
        <v>13249.655269831415</v>
      </c>
      <c r="F6" s="18">
        <v>12721.146755031481</v>
      </c>
      <c r="G6" s="18">
        <v>10660.464283729902</v>
      </c>
      <c r="H6" s="18">
        <v>14151.646380878914</v>
      </c>
      <c r="I6" s="18">
        <v>10913.221277877454</v>
      </c>
      <c r="J6" s="18">
        <v>21752.453354615482</v>
      </c>
      <c r="K6" s="18">
        <v>15256.845230755918</v>
      </c>
      <c r="L6" s="18">
        <v>138161.80278898863</v>
      </c>
      <c r="M6" s="5"/>
      <c r="N6" s="18">
        <v>137335.46242669201</v>
      </c>
    </row>
    <row r="7" spans="1:14" x14ac:dyDescent="0.25">
      <c r="A7" s="16">
        <v>42489</v>
      </c>
      <c r="B7" s="18">
        <v>16337.363795552921</v>
      </c>
      <c r="C7" s="18">
        <v>10431.576890737688</v>
      </c>
      <c r="D7" s="18">
        <v>18103.331411954943</v>
      </c>
      <c r="E7" s="18">
        <v>15696.923899015437</v>
      </c>
      <c r="F7" s="18">
        <v>15027.644666351713</v>
      </c>
      <c r="G7" s="18">
        <v>13192.71428207692</v>
      </c>
      <c r="H7" s="18">
        <v>15274.847003363597</v>
      </c>
      <c r="I7" s="18">
        <v>11935.055329282883</v>
      </c>
      <c r="J7" s="18">
        <v>24547.292817306003</v>
      </c>
      <c r="K7" s="18">
        <v>17862.504268309796</v>
      </c>
      <c r="L7" s="18">
        <v>158409.25436395191</v>
      </c>
      <c r="M7" s="5"/>
      <c r="N7" s="18">
        <v>158518.28722969905</v>
      </c>
    </row>
    <row r="8" spans="1:14" x14ac:dyDescent="0.25">
      <c r="A8" s="16">
        <v>42490</v>
      </c>
      <c r="B8" s="18">
        <v>17958.960214856863</v>
      </c>
      <c r="C8" s="18">
        <v>11913.833672637469</v>
      </c>
      <c r="D8" s="18">
        <v>22409.976451581108</v>
      </c>
      <c r="E8" s="18">
        <v>20738.566526918668</v>
      </c>
      <c r="F8" s="18">
        <v>18736.248953082137</v>
      </c>
      <c r="G8" s="18">
        <v>15770.925677751187</v>
      </c>
      <c r="H8" s="18">
        <v>18446.706281349627</v>
      </c>
      <c r="I8" s="18">
        <v>14489.556081371029</v>
      </c>
      <c r="J8" s="18">
        <v>29164.167028858668</v>
      </c>
      <c r="K8" s="18">
        <v>20541.958557859933</v>
      </c>
      <c r="L8" s="18">
        <v>190170.8994462667</v>
      </c>
      <c r="M8" s="5"/>
      <c r="N8" s="18">
        <v>188544.21285015094</v>
      </c>
    </row>
    <row r="9" spans="1:14" x14ac:dyDescent="0.25">
      <c r="A9" s="16">
        <v>42491</v>
      </c>
      <c r="B9" s="18">
        <v>18489.291372789488</v>
      </c>
      <c r="C9" s="18">
        <v>12444.592127205826</v>
      </c>
      <c r="D9" s="18">
        <v>23540.828022436235</v>
      </c>
      <c r="E9" s="18">
        <v>22036.398277252443</v>
      </c>
      <c r="F9" s="18">
        <v>17388.817093729791</v>
      </c>
      <c r="G9" s="18">
        <v>15369.284389547536</v>
      </c>
      <c r="H9" s="18">
        <v>19429.749853517136</v>
      </c>
      <c r="I9" s="18">
        <v>15693.557990731695</v>
      </c>
      <c r="J9" s="18">
        <v>31952.565484739833</v>
      </c>
      <c r="K9" s="18">
        <v>19103.210426816484</v>
      </c>
      <c r="L9" s="18">
        <v>195448.29503876649</v>
      </c>
      <c r="M9" s="5"/>
      <c r="N9" s="18">
        <v>193070.56109976806</v>
      </c>
    </row>
    <row r="10" spans="1:14" x14ac:dyDescent="0.25">
      <c r="A10" s="16">
        <v>42492</v>
      </c>
      <c r="B10" s="18">
        <v>15871.886955069258</v>
      </c>
      <c r="C10" s="18">
        <v>11189.052813863882</v>
      </c>
      <c r="D10" s="18">
        <v>17853.026962733184</v>
      </c>
      <c r="E10" s="18">
        <v>14674.149317178639</v>
      </c>
      <c r="F10" s="18">
        <v>12677.243299256732</v>
      </c>
      <c r="G10" s="18">
        <v>11981.633719215748</v>
      </c>
      <c r="H10" s="18">
        <v>15549.842235269527</v>
      </c>
      <c r="I10" s="18">
        <v>11860.055482554479</v>
      </c>
      <c r="J10" s="18">
        <v>26698.52568850165</v>
      </c>
      <c r="K10" s="18">
        <v>17213.403455888849</v>
      </c>
      <c r="L10" s="18">
        <v>155568.81992953198</v>
      </c>
      <c r="M10" s="5"/>
      <c r="N10" s="18">
        <v>155283.16520293325</v>
      </c>
    </row>
    <row r="11" spans="1:14" x14ac:dyDescent="0.25">
      <c r="A11" s="16">
        <v>42493</v>
      </c>
      <c r="B11" s="18">
        <v>14927.316859358409</v>
      </c>
      <c r="C11" s="18">
        <v>10365.661145660097</v>
      </c>
      <c r="D11" s="18">
        <v>15811.745681416123</v>
      </c>
      <c r="E11" s="18">
        <v>13442.335542630866</v>
      </c>
      <c r="F11" s="18">
        <v>12212.275931693066</v>
      </c>
      <c r="G11" s="18">
        <v>11728.525861624568</v>
      </c>
      <c r="H11" s="18">
        <v>13874.338595676205</v>
      </c>
      <c r="I11" s="18">
        <v>11184.615383633294</v>
      </c>
      <c r="J11" s="18">
        <v>23743.370351449346</v>
      </c>
      <c r="K11" s="18">
        <v>16527.994287062142</v>
      </c>
      <c r="L11" s="18">
        <v>143818.17964020412</v>
      </c>
      <c r="M11" s="5"/>
      <c r="N11" s="18">
        <v>143621.69736640572</v>
      </c>
    </row>
    <row r="12" spans="1:14" x14ac:dyDescent="0.25">
      <c r="A12" s="16">
        <v>42494</v>
      </c>
      <c r="B12" s="18">
        <v>15040.200868265685</v>
      </c>
      <c r="C12" s="18">
        <v>10081.805102174056</v>
      </c>
      <c r="D12" s="18">
        <v>15069.266724800687</v>
      </c>
      <c r="E12" s="18">
        <v>12669.364415277725</v>
      </c>
      <c r="F12" s="18">
        <v>12641.977449383807</v>
      </c>
      <c r="G12" s="18">
        <v>11703.040566873269</v>
      </c>
      <c r="H12" s="18">
        <v>13943.220231547168</v>
      </c>
      <c r="I12" s="18">
        <v>11369.205056046367</v>
      </c>
      <c r="J12" s="18">
        <v>22492.551718153991</v>
      </c>
      <c r="K12" s="18">
        <v>16769.574069334773</v>
      </c>
      <c r="L12" s="18">
        <v>141780.20620185754</v>
      </c>
      <c r="M12" s="5"/>
      <c r="N12" s="18">
        <v>141245.96533408813</v>
      </c>
    </row>
    <row r="13" spans="1:14" x14ac:dyDescent="0.25">
      <c r="A13" s="16">
        <v>42495</v>
      </c>
      <c r="B13" s="18">
        <v>15039.041260242679</v>
      </c>
      <c r="C13" s="18">
        <v>10134.144992134583</v>
      </c>
      <c r="D13" s="18">
        <v>15283.528497112446</v>
      </c>
      <c r="E13" s="18">
        <v>13257.728846785378</v>
      </c>
      <c r="F13" s="18">
        <v>12759.198360404926</v>
      </c>
      <c r="G13" s="18">
        <v>11691.84579346608</v>
      </c>
      <c r="H13" s="18">
        <v>14209.386362018606</v>
      </c>
      <c r="I13" s="18">
        <v>11205.25252958678</v>
      </c>
      <c r="J13" s="18">
        <v>22652.150871149901</v>
      </c>
      <c r="K13" s="18">
        <v>17185.517125706243</v>
      </c>
      <c r="L13" s="18">
        <v>143417.79463860762</v>
      </c>
      <c r="M13" s="5"/>
      <c r="N13" s="18">
        <v>141970.21645658958</v>
      </c>
    </row>
    <row r="14" spans="1:14" x14ac:dyDescent="0.25">
      <c r="A14" s="16">
        <v>42496</v>
      </c>
      <c r="B14" s="18">
        <v>16222.778487943329</v>
      </c>
      <c r="C14" s="18">
        <v>10455.013274809095</v>
      </c>
      <c r="D14" s="18">
        <v>17612.648385630684</v>
      </c>
      <c r="E14" s="18">
        <v>15566.287844011558</v>
      </c>
      <c r="F14" s="18">
        <v>15057.587047205223</v>
      </c>
      <c r="G14" s="18">
        <v>13084.885968005166</v>
      </c>
      <c r="H14" s="18">
        <v>15322.525680015746</v>
      </c>
      <c r="I14" s="18">
        <v>11868.193225395136</v>
      </c>
      <c r="J14" s="18">
        <v>24278.886646205319</v>
      </c>
      <c r="K14" s="18">
        <v>18478.385794031314</v>
      </c>
      <c r="L14" s="18">
        <v>157947.19235325258</v>
      </c>
      <c r="M14" s="5"/>
      <c r="N14" s="18">
        <v>157717.17948348689</v>
      </c>
    </row>
    <row r="15" spans="1:14" x14ac:dyDescent="0.25">
      <c r="A15" s="16">
        <v>42497</v>
      </c>
      <c r="B15" s="18">
        <v>17794.057885666251</v>
      </c>
      <c r="C15" s="18">
        <v>11918.118074673002</v>
      </c>
      <c r="D15" s="18">
        <v>22539.465418892909</v>
      </c>
      <c r="E15" s="18">
        <v>20437.562723997977</v>
      </c>
      <c r="F15" s="18">
        <v>18777.117623519513</v>
      </c>
      <c r="G15" s="18">
        <v>15441.205483891592</v>
      </c>
      <c r="H15" s="18">
        <v>18485.120532377034</v>
      </c>
      <c r="I15" s="18">
        <v>14433.53291398659</v>
      </c>
      <c r="J15" s="18">
        <v>29172.639266187129</v>
      </c>
      <c r="K15" s="18">
        <v>20584.915894565984</v>
      </c>
      <c r="L15" s="18">
        <v>189583.73581775799</v>
      </c>
      <c r="M15" s="5"/>
      <c r="N15" s="18">
        <v>187672.59382387335</v>
      </c>
    </row>
    <row r="16" spans="1:14" x14ac:dyDescent="0.25">
      <c r="A16" s="16">
        <v>42498</v>
      </c>
      <c r="B16" s="18">
        <v>19152.880202032462</v>
      </c>
      <c r="C16" s="18">
        <v>12470.316492796328</v>
      </c>
      <c r="D16" s="18">
        <v>23868.073196202044</v>
      </c>
      <c r="E16" s="18">
        <v>21764.516425246369</v>
      </c>
      <c r="F16" s="18">
        <v>17419.149667050984</v>
      </c>
      <c r="G16" s="18">
        <v>15785.459600341737</v>
      </c>
      <c r="H16" s="18">
        <v>19479.534799598707</v>
      </c>
      <c r="I16" s="18">
        <v>15967.826882160263</v>
      </c>
      <c r="J16" s="18">
        <v>33267.990975919114</v>
      </c>
      <c r="K16" s="18">
        <v>19736.678801130729</v>
      </c>
      <c r="L16" s="18">
        <v>198912.42704247875</v>
      </c>
      <c r="M16" s="5"/>
      <c r="N16" s="18">
        <v>196539.66895221302</v>
      </c>
    </row>
    <row r="17" spans="1:14" x14ac:dyDescent="0.25">
      <c r="A17" s="16">
        <v>42499</v>
      </c>
      <c r="B17" s="18">
        <v>16302.120409026738</v>
      </c>
      <c r="C17" s="18">
        <v>11219.108698548634</v>
      </c>
      <c r="D17" s="18">
        <v>17570.423204855524</v>
      </c>
      <c r="E17" s="18">
        <v>14660.407808686838</v>
      </c>
      <c r="F17" s="18">
        <v>12713.091785510373</v>
      </c>
      <c r="G17" s="18">
        <v>12669.239394706496</v>
      </c>
      <c r="H17" s="18">
        <v>15574.894848221111</v>
      </c>
      <c r="I17" s="18">
        <v>12115.949403740347</v>
      </c>
      <c r="J17" s="18">
        <v>26607.035904087876</v>
      </c>
      <c r="K17" s="18">
        <v>17527.758867123626</v>
      </c>
      <c r="L17" s="18">
        <v>156960.03032450759</v>
      </c>
      <c r="M17" s="5"/>
      <c r="N17" s="18">
        <v>156514.43569884176</v>
      </c>
    </row>
    <row r="18" spans="1:14" x14ac:dyDescent="0.25">
      <c r="A18" s="16">
        <v>42500</v>
      </c>
      <c r="B18" s="18">
        <v>15337.635096140742</v>
      </c>
      <c r="C18" s="18">
        <v>10392.423243584488</v>
      </c>
      <c r="D18" s="18">
        <v>15198.786710904677</v>
      </c>
      <c r="E18" s="18">
        <v>13414.242782810585</v>
      </c>
      <c r="F18" s="18">
        <v>12247.420194983762</v>
      </c>
      <c r="G18" s="18">
        <v>12012.861036948043</v>
      </c>
      <c r="H18" s="18">
        <v>13895.863138335511</v>
      </c>
      <c r="I18" s="18">
        <v>11300.289036510801</v>
      </c>
      <c r="J18" s="18">
        <v>23360.088017401162</v>
      </c>
      <c r="K18" s="18">
        <v>17567.853495990679</v>
      </c>
      <c r="L18" s="18">
        <v>144727.46275361045</v>
      </c>
      <c r="M18" s="5"/>
      <c r="N18" s="18">
        <v>144462.71209660228</v>
      </c>
    </row>
    <row r="19" spans="1:14" x14ac:dyDescent="0.25">
      <c r="A19" s="16">
        <v>42501</v>
      </c>
      <c r="B19" s="18">
        <v>14979.354941152716</v>
      </c>
      <c r="C19" s="18">
        <v>10110.40655302171</v>
      </c>
      <c r="D19" s="18">
        <v>14520.977997699634</v>
      </c>
      <c r="E19" s="18">
        <v>12673.791872285305</v>
      </c>
      <c r="F19" s="18">
        <v>12677.350581483832</v>
      </c>
      <c r="G19" s="18">
        <v>11474.821090906507</v>
      </c>
      <c r="H19" s="18">
        <v>13970.013753589785</v>
      </c>
      <c r="I19" s="18">
        <v>11484.877521643995</v>
      </c>
      <c r="J19" s="18">
        <v>22141.795658405634</v>
      </c>
      <c r="K19" s="18">
        <v>16919.023944890243</v>
      </c>
      <c r="L19" s="18">
        <v>140952.41391507938</v>
      </c>
      <c r="M19" s="5"/>
      <c r="N19" s="18">
        <v>140441.83526539255</v>
      </c>
    </row>
    <row r="20" spans="1:14" x14ac:dyDescent="0.25">
      <c r="A20" s="16">
        <v>42502</v>
      </c>
      <c r="B20" s="18">
        <v>15105.637745911239</v>
      </c>
      <c r="C20" s="18">
        <v>10160.617055868794</v>
      </c>
      <c r="D20" s="18">
        <v>14846.553837264421</v>
      </c>
      <c r="E20" s="18">
        <v>13158.372584763911</v>
      </c>
      <c r="F20" s="18">
        <v>12794.187684584098</v>
      </c>
      <c r="G20" s="18">
        <v>11451.109662129309</v>
      </c>
      <c r="H20" s="18">
        <v>14235.275703262383</v>
      </c>
      <c r="I20" s="18">
        <v>11138.325048205208</v>
      </c>
      <c r="J20" s="18">
        <v>22310.854056138134</v>
      </c>
      <c r="K20" s="18">
        <v>17082.940122822121</v>
      </c>
      <c r="L20" s="18">
        <v>142283.87350094962</v>
      </c>
      <c r="M20" s="5"/>
      <c r="N20" s="18">
        <v>140804.60853980394</v>
      </c>
    </row>
    <row r="21" spans="1:14" x14ac:dyDescent="0.25">
      <c r="A21" s="16">
        <v>42503</v>
      </c>
      <c r="B21" s="18">
        <v>15799.562687216659</v>
      </c>
      <c r="C21" s="18">
        <v>10481.387668111869</v>
      </c>
      <c r="D21" s="18">
        <v>17176.273876010087</v>
      </c>
      <c r="E21" s="18">
        <v>15200.004469821228</v>
      </c>
      <c r="F21" s="18">
        <v>15092.278858350719</v>
      </c>
      <c r="G21" s="18">
        <v>13167.738381421192</v>
      </c>
      <c r="H21" s="18">
        <v>15347.334774463128</v>
      </c>
      <c r="I21" s="18">
        <v>11729.735066977006</v>
      </c>
      <c r="J21" s="18">
        <v>23535.33327918965</v>
      </c>
      <c r="K21" s="18">
        <v>18696.351683233046</v>
      </c>
      <c r="L21" s="18">
        <v>156226.00074479458</v>
      </c>
      <c r="M21" s="5"/>
      <c r="N21" s="18">
        <v>155804.0881856184</v>
      </c>
    </row>
    <row r="22" spans="1:14" x14ac:dyDescent="0.25">
      <c r="A22" s="16">
        <v>42504</v>
      </c>
      <c r="B22" s="18">
        <v>17942.760498669461</v>
      </c>
      <c r="C22" s="18">
        <v>11941.782385239476</v>
      </c>
      <c r="D22" s="18">
        <v>21535.970942402255</v>
      </c>
      <c r="E22" s="18">
        <v>19963.154497568492</v>
      </c>
      <c r="F22" s="18">
        <v>18812.085935794774</v>
      </c>
      <c r="G22" s="18">
        <v>15172.669539492865</v>
      </c>
      <c r="H22" s="18">
        <v>18512.566792011472</v>
      </c>
      <c r="I22" s="18">
        <v>14325.029060888568</v>
      </c>
      <c r="J22" s="18">
        <v>28242.999170308343</v>
      </c>
      <c r="K22" s="18">
        <v>19207.462008996747</v>
      </c>
      <c r="L22" s="18">
        <v>185656.48083137246</v>
      </c>
      <c r="M22" s="5"/>
      <c r="N22" s="18">
        <v>183777.62170644201</v>
      </c>
    </row>
    <row r="23" spans="1:14" x14ac:dyDescent="0.25">
      <c r="A23" s="16">
        <v>42505</v>
      </c>
      <c r="B23" s="18">
        <v>19048.042280799422</v>
      </c>
      <c r="C23" s="18">
        <v>12497.785092589655</v>
      </c>
      <c r="D23" s="18">
        <v>23147.052797369186</v>
      </c>
      <c r="E23" s="18">
        <v>20916.599917582233</v>
      </c>
      <c r="F23" s="18">
        <v>17453.44068003053</v>
      </c>
      <c r="G23" s="18">
        <v>14701.608652033026</v>
      </c>
      <c r="H23" s="18">
        <v>19505.932177270148</v>
      </c>
      <c r="I23" s="18">
        <v>15622.504403402387</v>
      </c>
      <c r="J23" s="18">
        <v>31872.354766246739</v>
      </c>
      <c r="K23" s="18">
        <v>17766.751760179872</v>
      </c>
      <c r="L23" s="18">
        <v>192532.07252750322</v>
      </c>
      <c r="M23" s="5"/>
      <c r="N23" s="18">
        <v>189983.5148612996</v>
      </c>
    </row>
    <row r="24" spans="1:14" x14ac:dyDescent="0.25">
      <c r="A24" s="16">
        <v>42506</v>
      </c>
      <c r="B24" s="18">
        <v>15571.62879371573</v>
      </c>
      <c r="C24" s="18">
        <v>11247.262278316828</v>
      </c>
      <c r="D24" s="18">
        <v>17355.944243636735</v>
      </c>
      <c r="E24" s="18">
        <v>13650.01806749054</v>
      </c>
      <c r="F24" s="18">
        <v>12747.771574735256</v>
      </c>
      <c r="G24" s="18">
        <v>12208.292286540609</v>
      </c>
      <c r="H24" s="18">
        <v>15597.658113558511</v>
      </c>
      <c r="I24" s="18">
        <v>12188.746155845349</v>
      </c>
      <c r="J24" s="18">
        <v>25986.794326384312</v>
      </c>
      <c r="K24" s="18">
        <v>15762.291362556625</v>
      </c>
      <c r="L24" s="18">
        <v>152316.40720278051</v>
      </c>
      <c r="M24" s="5"/>
      <c r="N24" s="18">
        <v>151917.92165070408</v>
      </c>
    </row>
    <row r="25" spans="1:14" x14ac:dyDescent="0.25">
      <c r="A25" s="16">
        <v>42507</v>
      </c>
      <c r="B25" s="18">
        <v>14990.759143504793</v>
      </c>
      <c r="C25" s="18">
        <v>10420.636272296242</v>
      </c>
      <c r="D25" s="18">
        <v>15284.849132207453</v>
      </c>
      <c r="E25" s="18">
        <v>12231.703132219145</v>
      </c>
      <c r="F25" s="18">
        <v>12282.079511197677</v>
      </c>
      <c r="G25" s="18">
        <v>11200.203122919596</v>
      </c>
      <c r="H25" s="18">
        <v>13918.161074980646</v>
      </c>
      <c r="I25" s="18">
        <v>11854.57479685114</v>
      </c>
      <c r="J25" s="18">
        <v>23588.643920264785</v>
      </c>
      <c r="K25" s="18">
        <v>15337.254856048788</v>
      </c>
      <c r="L25" s="18">
        <v>141108.86496249028</v>
      </c>
      <c r="M25" s="5"/>
      <c r="N25" s="18">
        <v>140794.89193840473</v>
      </c>
    </row>
    <row r="26" spans="1:14" x14ac:dyDescent="0.25">
      <c r="A26" s="16">
        <v>42508</v>
      </c>
      <c r="B26" s="18">
        <v>14459.311514471639</v>
      </c>
      <c r="C26" s="18">
        <v>10138.120852893373</v>
      </c>
      <c r="D26" s="18">
        <v>14859.271596478762</v>
      </c>
      <c r="E26" s="18">
        <v>12689.969827795399</v>
      </c>
      <c r="F26" s="18">
        <v>12712.041638013217</v>
      </c>
      <c r="G26" s="18">
        <v>10670.434129139581</v>
      </c>
      <c r="H26" s="18">
        <v>13993.179670976137</v>
      </c>
      <c r="I26" s="18">
        <v>11139.32142808975</v>
      </c>
      <c r="J26" s="18">
        <v>22338.213604135435</v>
      </c>
      <c r="K26" s="18">
        <v>15083.288237138766</v>
      </c>
      <c r="L26" s="18">
        <v>138083.15249913206</v>
      </c>
      <c r="M26" s="5"/>
      <c r="N26" s="18">
        <v>137860.16118879398</v>
      </c>
    </row>
    <row r="27" spans="1:14" x14ac:dyDescent="0.25">
      <c r="A27" s="16">
        <v>42509</v>
      </c>
      <c r="B27" s="18">
        <v>14744.567066783069</v>
      </c>
      <c r="C27" s="18">
        <v>10187.967007518204</v>
      </c>
      <c r="D27" s="18">
        <v>15047.823621932646</v>
      </c>
      <c r="E27" s="18">
        <v>12998.167256125245</v>
      </c>
      <c r="F27" s="18">
        <v>12828.85107028186</v>
      </c>
      <c r="G27" s="18">
        <v>11146.512084215878</v>
      </c>
      <c r="H27" s="18">
        <v>14258.416221486277</v>
      </c>
      <c r="I27" s="18">
        <v>10800.826619620433</v>
      </c>
      <c r="J27" s="18">
        <v>21892.752986020405</v>
      </c>
      <c r="K27" s="18">
        <v>15279.132473029253</v>
      </c>
      <c r="L27" s="18">
        <v>139185.01640701326</v>
      </c>
      <c r="M27" s="5"/>
      <c r="N27" s="18">
        <v>138276.71797365684</v>
      </c>
    </row>
    <row r="28" spans="1:14" x14ac:dyDescent="0.25">
      <c r="A28" s="16">
        <v>42510</v>
      </c>
      <c r="B28" s="18">
        <v>15742.165597896423</v>
      </c>
      <c r="C28" s="18">
        <v>10508.783551529743</v>
      </c>
      <c r="D28" s="18">
        <v>17517.138325753614</v>
      </c>
      <c r="E28" s="18">
        <v>14887.434701878574</v>
      </c>
      <c r="F28" s="18">
        <v>15126.919169888502</v>
      </c>
      <c r="G28" s="18">
        <v>12425.928787278008</v>
      </c>
      <c r="H28" s="18">
        <v>15370.372583800154</v>
      </c>
      <c r="I28" s="18">
        <v>11936.988038180129</v>
      </c>
      <c r="J28" s="18">
        <v>23365.772222774449</v>
      </c>
      <c r="K28" s="18">
        <v>16461.523368184568</v>
      </c>
      <c r="L28" s="18">
        <v>153343.02634716418</v>
      </c>
      <c r="M28" s="5"/>
      <c r="N28" s="18">
        <v>153123.77016666377</v>
      </c>
    </row>
    <row r="29" spans="1:14" x14ac:dyDescent="0.25">
      <c r="A29" s="16">
        <v>42511</v>
      </c>
      <c r="B29" s="18">
        <v>17548.581631610399</v>
      </c>
      <c r="C29" s="18">
        <v>11968.305356793797</v>
      </c>
      <c r="D29" s="18">
        <v>21940.421723276839</v>
      </c>
      <c r="E29" s="18">
        <v>19846.528661985878</v>
      </c>
      <c r="F29" s="18">
        <v>18846.721616383074</v>
      </c>
      <c r="G29" s="18">
        <v>14508.687030238854</v>
      </c>
      <c r="H29" s="18">
        <v>18535.788919940976</v>
      </c>
      <c r="I29" s="18">
        <v>14200.990764988814</v>
      </c>
      <c r="J29" s="18">
        <v>28626.434115865493</v>
      </c>
      <c r="K29" s="18">
        <v>17650.698724162299</v>
      </c>
      <c r="L29" s="18">
        <v>183673.15854524644</v>
      </c>
      <c r="M29" s="5"/>
      <c r="N29" s="18">
        <v>181361.53389230339</v>
      </c>
    </row>
    <row r="30" spans="1:14" x14ac:dyDescent="0.25">
      <c r="A30" s="16">
        <v>42512</v>
      </c>
      <c r="B30" s="18">
        <v>18328.328501974651</v>
      </c>
      <c r="C30" s="18">
        <v>12525.352529926216</v>
      </c>
      <c r="D30" s="18">
        <v>23647.732157634568</v>
      </c>
      <c r="E30" s="18">
        <v>21396.290022745725</v>
      </c>
      <c r="F30" s="18">
        <v>17488.042292941689</v>
      </c>
      <c r="G30" s="18">
        <v>14920.155898383351</v>
      </c>
      <c r="H30" s="18">
        <v>19529.065778847915</v>
      </c>
      <c r="I30" s="18">
        <v>15666.223951459628</v>
      </c>
      <c r="J30" s="18">
        <v>32077.196582269124</v>
      </c>
      <c r="K30" s="18">
        <v>17519.706658658335</v>
      </c>
      <c r="L30" s="18">
        <v>193098.0943748412</v>
      </c>
      <c r="M30" s="5"/>
      <c r="N30" s="18">
        <v>190965.31896687471</v>
      </c>
    </row>
    <row r="31" spans="1:14" x14ac:dyDescent="0.25">
      <c r="A31" s="17" t="s">
        <v>25</v>
      </c>
      <c r="B31" s="19">
        <v>451211.95699566574</v>
      </c>
      <c r="C31" s="19">
        <v>306904.38810702862</v>
      </c>
      <c r="D31" s="19">
        <v>502673.24061424407</v>
      </c>
      <c r="E31" s="19">
        <v>441460.49230221065</v>
      </c>
      <c r="F31" s="19">
        <v>406654.66057568445</v>
      </c>
      <c r="G31" s="19">
        <v>356952.77013354108</v>
      </c>
      <c r="H31" s="19">
        <v>443480.18813753052</v>
      </c>
      <c r="I31" s="19">
        <v>349834.37951759616</v>
      </c>
      <c r="J31" s="19">
        <v>713867.18533113576</v>
      </c>
      <c r="K31" s="19">
        <v>482431.12392614369</v>
      </c>
      <c r="L31" s="19">
        <v>4455470.3856407804</v>
      </c>
      <c r="M31" s="5"/>
      <c r="N31" s="19">
        <v>4428241.1685098847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B0AE-1F90-4329-B237-4600603463EE}">
  <dimension ref="A1:AB30"/>
  <sheetViews>
    <sheetView zoomScale="140" zoomScaleNormal="140" workbookViewId="0">
      <pane xSplit="1" ySplit="4" topLeftCell="I5" activePane="bottomRight" state="frozen"/>
      <selection pane="topRight" activeCell="B1" sqref="B1"/>
      <selection pane="bottomLeft" activeCell="A5" sqref="A5"/>
      <selection pane="bottomRight" sqref="A1:Z16"/>
    </sheetView>
  </sheetViews>
  <sheetFormatPr baseColWidth="10" defaultRowHeight="15" x14ac:dyDescent="0.25"/>
  <cols>
    <col min="1" max="1" width="18.5703125" bestFit="1" customWidth="1"/>
    <col min="2" max="2" width="10.140625" bestFit="1" customWidth="1"/>
    <col min="3" max="3" width="10.7109375" bestFit="1" customWidth="1"/>
    <col min="4" max="4" width="10.5703125" bestFit="1" customWidth="1"/>
    <col min="5" max="5" width="2.140625" customWidth="1"/>
    <col min="6" max="9" width="10.5703125" customWidth="1"/>
    <col min="10" max="10" width="1.85546875" customWidth="1"/>
    <col min="11" max="15" width="10.5703125" customWidth="1"/>
    <col min="16" max="16" width="2.5703125" customWidth="1"/>
    <col min="17" max="22" width="10.5703125" customWidth="1"/>
    <col min="23" max="23" width="2.5703125" customWidth="1"/>
    <col min="24" max="24" width="10.5703125" customWidth="1"/>
    <col min="25" max="25" width="5" bestFit="1" customWidth="1"/>
    <col min="26" max="26" width="10.28515625" customWidth="1"/>
    <col min="27" max="27" width="5.28515625" bestFit="1" customWidth="1"/>
    <col min="28" max="28" width="5.42578125" bestFit="1" customWidth="1"/>
  </cols>
  <sheetData>
    <row r="1" spans="1:28" x14ac:dyDescent="0.25">
      <c r="B1" s="20" t="s">
        <v>16</v>
      </c>
      <c r="C1" s="20"/>
      <c r="D1" s="20"/>
      <c r="F1" s="20" t="s">
        <v>16</v>
      </c>
      <c r="G1" s="20"/>
      <c r="H1" s="20"/>
      <c r="I1" s="20"/>
      <c r="K1" s="20" t="s">
        <v>17</v>
      </c>
      <c r="L1" s="20"/>
      <c r="M1" s="20"/>
      <c r="N1" s="20"/>
      <c r="O1" s="20"/>
      <c r="P1" s="20"/>
      <c r="Q1" s="20"/>
      <c r="R1" s="20"/>
      <c r="S1" s="20"/>
      <c r="T1" s="7"/>
      <c r="U1" s="7"/>
      <c r="V1" s="7"/>
    </row>
    <row r="2" spans="1:28" x14ac:dyDescent="0.25">
      <c r="B2" s="20" t="s">
        <v>20</v>
      </c>
      <c r="C2" s="20"/>
      <c r="D2" s="20"/>
      <c r="F2" s="20" t="s">
        <v>20</v>
      </c>
      <c r="G2" s="20"/>
      <c r="H2" s="20"/>
      <c r="I2" s="20"/>
      <c r="K2" s="20" t="s">
        <v>20</v>
      </c>
      <c r="L2" s="20"/>
      <c r="M2" s="20"/>
      <c r="N2" s="20"/>
      <c r="O2" s="20"/>
      <c r="P2" s="20"/>
      <c r="Q2" s="20"/>
      <c r="R2" s="20"/>
      <c r="S2" s="20"/>
      <c r="T2" s="7"/>
      <c r="U2" s="7"/>
      <c r="V2" s="7"/>
    </row>
    <row r="3" spans="1:28" x14ac:dyDescent="0.25">
      <c r="C3" t="s">
        <v>15</v>
      </c>
      <c r="H3" t="s">
        <v>18</v>
      </c>
      <c r="L3" t="s">
        <v>22</v>
      </c>
      <c r="N3" t="s">
        <v>18</v>
      </c>
      <c r="O3" t="s">
        <v>19</v>
      </c>
      <c r="Q3" s="12" t="s">
        <v>26</v>
      </c>
      <c r="R3" s="13" t="s">
        <v>27</v>
      </c>
      <c r="S3" s="14" t="s">
        <v>28</v>
      </c>
      <c r="T3" s="14" t="s">
        <v>29</v>
      </c>
      <c r="U3" s="14" t="s">
        <v>30</v>
      </c>
      <c r="V3" s="14"/>
    </row>
    <row r="4" spans="1:28" x14ac:dyDescent="0.25">
      <c r="A4" s="1"/>
      <c r="B4" s="8" t="s">
        <v>11</v>
      </c>
      <c r="C4" s="8" t="s">
        <v>12</v>
      </c>
      <c r="D4" s="8" t="s">
        <v>13</v>
      </c>
      <c r="E4" s="8"/>
      <c r="F4" s="8" t="s">
        <v>11</v>
      </c>
      <c r="G4" s="8" t="s">
        <v>21</v>
      </c>
      <c r="H4" s="8" t="s">
        <v>12</v>
      </c>
      <c r="I4" s="8" t="s">
        <v>13</v>
      </c>
      <c r="J4" s="8"/>
      <c r="K4" s="8" t="s">
        <v>23</v>
      </c>
      <c r="L4" s="8" t="s">
        <v>21</v>
      </c>
      <c r="M4" s="8" t="s">
        <v>13</v>
      </c>
      <c r="N4" s="8" t="s">
        <v>12</v>
      </c>
      <c r="O4" s="8" t="s">
        <v>12</v>
      </c>
      <c r="P4" s="8"/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/>
      <c r="W4" s="8"/>
      <c r="X4" s="2"/>
      <c r="Y4" s="2"/>
      <c r="Z4" s="2" t="s">
        <v>14</v>
      </c>
    </row>
    <row r="5" spans="1:28" x14ac:dyDescent="0.25">
      <c r="A5" s="1" t="s">
        <v>0</v>
      </c>
      <c r="B5" s="10">
        <v>1122.6199999999999</v>
      </c>
      <c r="C5" s="10">
        <v>1066.56</v>
      </c>
      <c r="D5" s="10">
        <v>1101.8599999999999</v>
      </c>
      <c r="E5" s="10"/>
      <c r="F5" s="10">
        <v>1122.6199999999999</v>
      </c>
      <c r="G5" s="10">
        <v>1110</v>
      </c>
      <c r="H5" s="10">
        <v>1036</v>
      </c>
      <c r="I5" s="10">
        <v>1101.8599999999999</v>
      </c>
      <c r="J5" s="10"/>
      <c r="K5" s="10">
        <v>1088</v>
      </c>
      <c r="L5" s="10">
        <v>1079</v>
      </c>
      <c r="M5" s="10">
        <v>1152</v>
      </c>
      <c r="N5" s="10">
        <v>1064</v>
      </c>
      <c r="O5" s="10">
        <v>1083</v>
      </c>
      <c r="P5" s="10"/>
      <c r="Q5" s="10">
        <v>1079</v>
      </c>
      <c r="R5" s="10">
        <v>1310</v>
      </c>
      <c r="S5" s="10">
        <v>1013</v>
      </c>
      <c r="T5" s="11">
        <v>985</v>
      </c>
      <c r="U5" s="10">
        <v>1041</v>
      </c>
      <c r="V5" s="10">
        <v>1044</v>
      </c>
      <c r="W5" s="10"/>
      <c r="X5" s="3">
        <f>MIN(B5:D5,F5:I5,K5:W5)</f>
        <v>985</v>
      </c>
      <c r="Y5" s="4">
        <f>X5/Z5</f>
        <v>6.9046250473159584E-2</v>
      </c>
      <c r="Z5" s="3">
        <v>14265.8</v>
      </c>
      <c r="AA5" s="5">
        <f>U5-T5</f>
        <v>56</v>
      </c>
      <c r="AB5" s="6">
        <f>AA5/T5</f>
        <v>5.685279187817259E-2</v>
      </c>
    </row>
    <row r="6" spans="1:28" x14ac:dyDescent="0.25">
      <c r="A6" s="1" t="s">
        <v>1</v>
      </c>
      <c r="B6" s="10">
        <v>1239.3499999999999</v>
      </c>
      <c r="C6" s="10">
        <v>1176.51</v>
      </c>
      <c r="D6" s="10">
        <v>986.18</v>
      </c>
      <c r="E6" s="10"/>
      <c r="F6" s="10">
        <v>1239.3499999999999</v>
      </c>
      <c r="G6" s="10">
        <v>972</v>
      </c>
      <c r="H6" s="10">
        <v>870</v>
      </c>
      <c r="I6" s="10">
        <v>986.18</v>
      </c>
      <c r="J6" s="10"/>
      <c r="K6" s="11">
        <v>694</v>
      </c>
      <c r="L6" s="10">
        <v>1065</v>
      </c>
      <c r="M6" s="10">
        <v>803</v>
      </c>
      <c r="N6" s="10">
        <v>837</v>
      </c>
      <c r="O6" s="10">
        <v>873</v>
      </c>
      <c r="P6" s="10"/>
      <c r="Q6" s="10">
        <v>975</v>
      </c>
      <c r="R6" s="10">
        <v>892</v>
      </c>
      <c r="S6" s="10">
        <v>863</v>
      </c>
      <c r="T6" s="10">
        <v>848</v>
      </c>
      <c r="U6" s="10">
        <v>872</v>
      </c>
      <c r="V6" s="10">
        <v>881</v>
      </c>
      <c r="W6" s="10"/>
      <c r="X6" s="9">
        <f t="shared" ref="X6:X16" si="0">MIN(B6:D6,F6:I6,K6:W6)</f>
        <v>694</v>
      </c>
      <c r="Y6" s="4">
        <f t="shared" ref="Y6:Y15" si="1">X6/Z6</f>
        <v>7.3986654683813657E-2</v>
      </c>
      <c r="Z6" s="3">
        <v>9380.07</v>
      </c>
      <c r="AA6" s="5">
        <f t="shared" ref="AA6:AA15" si="2">U6-T6</f>
        <v>24</v>
      </c>
      <c r="AB6" s="6">
        <f t="shared" ref="AB6:AB15" si="3">AA6/T6</f>
        <v>2.8301886792452831E-2</v>
      </c>
    </row>
    <row r="7" spans="1:28" x14ac:dyDescent="0.25">
      <c r="A7" s="1" t="s">
        <v>2</v>
      </c>
      <c r="B7" s="10">
        <v>5476.88</v>
      </c>
      <c r="C7" s="10">
        <v>1129.71</v>
      </c>
      <c r="D7" s="10">
        <v>1396.11</v>
      </c>
      <c r="E7" s="10"/>
      <c r="F7" s="10">
        <v>5476.88</v>
      </c>
      <c r="G7" s="10">
        <v>1135</v>
      </c>
      <c r="H7" s="10">
        <v>1056</v>
      </c>
      <c r="I7" s="10">
        <v>1396.11</v>
      </c>
      <c r="J7" s="10"/>
      <c r="K7" s="10">
        <v>1101</v>
      </c>
      <c r="L7" s="10">
        <v>1339</v>
      </c>
      <c r="M7" s="10">
        <v>1198</v>
      </c>
      <c r="N7" s="10">
        <v>997</v>
      </c>
      <c r="O7" s="11">
        <v>912</v>
      </c>
      <c r="P7" s="11"/>
      <c r="Q7" s="10">
        <v>979</v>
      </c>
      <c r="R7" s="10">
        <v>1020</v>
      </c>
      <c r="S7" s="10">
        <v>946</v>
      </c>
      <c r="T7" s="10">
        <v>940</v>
      </c>
      <c r="U7" s="10">
        <v>1193</v>
      </c>
      <c r="V7" s="10">
        <v>1000</v>
      </c>
      <c r="W7" s="10"/>
      <c r="X7" s="3">
        <f t="shared" si="0"/>
        <v>912</v>
      </c>
      <c r="Y7" s="4">
        <f t="shared" si="1"/>
        <v>5.3981234418245663E-2</v>
      </c>
      <c r="Z7" s="3">
        <v>16894.759999999998</v>
      </c>
      <c r="AA7" s="5">
        <f t="shared" si="2"/>
        <v>253</v>
      </c>
      <c r="AB7" s="6">
        <f t="shared" si="3"/>
        <v>0.26914893617021279</v>
      </c>
    </row>
    <row r="8" spans="1:28" x14ac:dyDescent="0.25">
      <c r="A8" s="1" t="s">
        <v>3</v>
      </c>
      <c r="B8" s="10">
        <v>1602.46</v>
      </c>
      <c r="C8" s="10">
        <v>1929.19</v>
      </c>
      <c r="D8" s="10">
        <v>1716.63</v>
      </c>
      <c r="E8" s="10"/>
      <c r="F8" s="10">
        <v>1602.46</v>
      </c>
      <c r="G8" s="10">
        <v>1502</v>
      </c>
      <c r="H8" s="10">
        <v>1888</v>
      </c>
      <c r="I8" s="10">
        <v>1716.63</v>
      </c>
      <c r="J8" s="10"/>
      <c r="K8" s="10">
        <v>1546</v>
      </c>
      <c r="L8" s="10">
        <v>15118</v>
      </c>
      <c r="M8" s="10">
        <v>2143</v>
      </c>
      <c r="N8" s="11">
        <v>1462</v>
      </c>
      <c r="O8" s="10">
        <v>1663</v>
      </c>
      <c r="P8" s="10"/>
      <c r="Q8" s="10">
        <v>2058</v>
      </c>
      <c r="R8" s="10">
        <v>2343</v>
      </c>
      <c r="S8" s="10">
        <v>1744</v>
      </c>
      <c r="T8" s="10">
        <v>1753</v>
      </c>
      <c r="U8" s="11">
        <v>1445</v>
      </c>
      <c r="V8" s="10">
        <v>1604</v>
      </c>
      <c r="W8" s="10"/>
      <c r="X8" s="3">
        <f t="shared" si="0"/>
        <v>1445</v>
      </c>
      <c r="Y8" s="4">
        <f t="shared" si="1"/>
        <v>0.11255927862355192</v>
      </c>
      <c r="Z8" s="3">
        <v>12837.68</v>
      </c>
      <c r="AA8" s="5">
        <f t="shared" si="2"/>
        <v>-308</v>
      </c>
      <c r="AB8" s="6">
        <f t="shared" si="3"/>
        <v>-0.17569880205362237</v>
      </c>
    </row>
    <row r="9" spans="1:28" x14ac:dyDescent="0.25">
      <c r="A9" s="1" t="s">
        <v>4</v>
      </c>
      <c r="B9" s="10">
        <v>5062.9399999999996</v>
      </c>
      <c r="C9" s="10">
        <v>1264.3599999999999</v>
      </c>
      <c r="D9" s="10">
        <v>1139.44</v>
      </c>
      <c r="E9" s="10"/>
      <c r="F9" s="10">
        <v>5062.9399999999996</v>
      </c>
      <c r="G9" s="10">
        <v>980</v>
      </c>
      <c r="H9" s="10">
        <v>1234</v>
      </c>
      <c r="I9" s="10">
        <v>1139.44</v>
      </c>
      <c r="J9" s="10"/>
      <c r="K9" s="10">
        <v>999</v>
      </c>
      <c r="L9" s="11">
        <v>941</v>
      </c>
      <c r="M9" s="10">
        <v>1528</v>
      </c>
      <c r="N9" s="10">
        <v>1485</v>
      </c>
      <c r="O9" s="10">
        <v>1065</v>
      </c>
      <c r="P9" s="10"/>
      <c r="Q9" s="10">
        <v>1428</v>
      </c>
      <c r="R9" s="10">
        <v>1422</v>
      </c>
      <c r="S9" s="10">
        <v>1368</v>
      </c>
      <c r="T9" s="10">
        <v>1285</v>
      </c>
      <c r="U9" s="10">
        <v>1141</v>
      </c>
      <c r="V9" s="10">
        <v>1183</v>
      </c>
      <c r="W9" s="10"/>
      <c r="X9" s="9">
        <f t="shared" si="0"/>
        <v>941</v>
      </c>
      <c r="Y9" s="4">
        <f t="shared" si="1"/>
        <v>7.4517536565858147E-2</v>
      </c>
      <c r="Z9" s="3">
        <v>12627.9</v>
      </c>
      <c r="AA9" s="5">
        <f t="shared" si="2"/>
        <v>-144</v>
      </c>
      <c r="AB9" s="6">
        <f t="shared" si="3"/>
        <v>-0.11206225680933853</v>
      </c>
    </row>
    <row r="10" spans="1:28" x14ac:dyDescent="0.25">
      <c r="A10" s="1" t="s">
        <v>5</v>
      </c>
      <c r="B10" s="10">
        <v>2284.4499999999998</v>
      </c>
      <c r="C10" s="10">
        <v>1272.04</v>
      </c>
      <c r="D10" s="10">
        <v>1257.96</v>
      </c>
      <c r="E10" s="10"/>
      <c r="F10" s="10">
        <v>2284.4499999999998</v>
      </c>
      <c r="G10" s="10">
        <v>1171</v>
      </c>
      <c r="H10" s="10">
        <v>1110</v>
      </c>
      <c r="I10" s="10">
        <v>1257.96</v>
      </c>
      <c r="J10" s="10"/>
      <c r="K10" s="10">
        <v>1428</v>
      </c>
      <c r="L10" s="10">
        <v>1427</v>
      </c>
      <c r="M10" s="10">
        <v>1666</v>
      </c>
      <c r="N10" s="10">
        <v>1222</v>
      </c>
      <c r="O10" s="11">
        <v>1072</v>
      </c>
      <c r="P10" s="11"/>
      <c r="Q10" s="10">
        <v>1215</v>
      </c>
      <c r="R10" s="10">
        <v>1141</v>
      </c>
      <c r="S10" s="10">
        <v>1119</v>
      </c>
      <c r="T10" s="10">
        <v>1094</v>
      </c>
      <c r="U10" s="10">
        <v>1120</v>
      </c>
      <c r="V10" s="10">
        <v>1051</v>
      </c>
      <c r="W10" s="10"/>
      <c r="X10" s="3">
        <f t="shared" si="0"/>
        <v>1051</v>
      </c>
      <c r="Y10" s="4">
        <f t="shared" si="1"/>
        <v>9.6703790126092176E-2</v>
      </c>
      <c r="Z10" s="3">
        <v>10868.24</v>
      </c>
      <c r="AA10" s="5">
        <f t="shared" si="2"/>
        <v>26</v>
      </c>
      <c r="AB10" s="6">
        <f t="shared" si="3"/>
        <v>2.376599634369287E-2</v>
      </c>
    </row>
    <row r="11" spans="1:28" x14ac:dyDescent="0.25">
      <c r="A11" s="1" t="s">
        <v>6</v>
      </c>
      <c r="B11" s="10">
        <v>2028.77</v>
      </c>
      <c r="C11" s="10">
        <v>934.44</v>
      </c>
      <c r="D11" s="10">
        <v>922.15</v>
      </c>
      <c r="E11" s="10"/>
      <c r="F11" s="10">
        <v>2028.77</v>
      </c>
      <c r="G11" s="11">
        <v>813</v>
      </c>
      <c r="H11" s="10">
        <v>899</v>
      </c>
      <c r="I11" s="10">
        <v>922.15</v>
      </c>
      <c r="J11" s="10"/>
      <c r="K11" s="10">
        <v>995</v>
      </c>
      <c r="L11" s="10">
        <v>1863</v>
      </c>
      <c r="M11" s="10">
        <v>941</v>
      </c>
      <c r="N11" s="10">
        <v>957</v>
      </c>
      <c r="O11" s="10">
        <v>907</v>
      </c>
      <c r="P11" s="10"/>
      <c r="Q11" s="10">
        <v>1215</v>
      </c>
      <c r="R11" s="10">
        <v>1032</v>
      </c>
      <c r="S11" s="10">
        <v>1046</v>
      </c>
      <c r="T11" s="10">
        <v>991</v>
      </c>
      <c r="U11" s="10">
        <v>966</v>
      </c>
      <c r="V11" s="10">
        <v>1033</v>
      </c>
      <c r="W11" s="10"/>
      <c r="X11" s="9">
        <f t="shared" si="0"/>
        <v>813</v>
      </c>
      <c r="Y11" s="4">
        <f t="shared" si="1"/>
        <v>5.7155672225928711E-2</v>
      </c>
      <c r="Z11" s="3">
        <v>14224.31</v>
      </c>
      <c r="AA11" s="5">
        <f t="shared" si="2"/>
        <v>-25</v>
      </c>
      <c r="AB11" s="6">
        <f t="shared" si="3"/>
        <v>-2.5227043390514632E-2</v>
      </c>
    </row>
    <row r="12" spans="1:28" x14ac:dyDescent="0.25">
      <c r="A12" s="1" t="s">
        <v>7</v>
      </c>
      <c r="B12" s="10">
        <v>3555.93</v>
      </c>
      <c r="C12" s="10">
        <v>678.02</v>
      </c>
      <c r="D12" s="10">
        <v>698.65</v>
      </c>
      <c r="E12" s="10"/>
      <c r="F12" s="10">
        <v>3555.93</v>
      </c>
      <c r="G12" s="10">
        <v>645</v>
      </c>
      <c r="H12" s="10">
        <v>637</v>
      </c>
      <c r="I12" s="10">
        <v>698.65</v>
      </c>
      <c r="J12" s="10"/>
      <c r="K12" s="10">
        <v>642</v>
      </c>
      <c r="L12" s="10">
        <v>794</v>
      </c>
      <c r="M12" s="10">
        <v>733</v>
      </c>
      <c r="N12" s="10">
        <v>660</v>
      </c>
      <c r="O12" s="10">
        <v>612</v>
      </c>
      <c r="P12" s="11"/>
      <c r="Q12" s="10">
        <v>568</v>
      </c>
      <c r="R12" s="10">
        <v>635</v>
      </c>
      <c r="S12" s="10">
        <v>549</v>
      </c>
      <c r="T12" s="11">
        <v>527</v>
      </c>
      <c r="U12" s="10">
        <v>678</v>
      </c>
      <c r="V12" s="10">
        <v>589</v>
      </c>
      <c r="W12" s="10"/>
      <c r="X12" s="3">
        <f t="shared" si="0"/>
        <v>527</v>
      </c>
      <c r="Y12" s="4">
        <f t="shared" si="1"/>
        <v>4.5266047543951866E-2</v>
      </c>
      <c r="Z12" s="3">
        <v>11642.28</v>
      </c>
      <c r="AA12" s="5">
        <f t="shared" si="2"/>
        <v>151</v>
      </c>
      <c r="AB12" s="6">
        <f t="shared" si="3"/>
        <v>0.28652751423149903</v>
      </c>
    </row>
    <row r="13" spans="1:28" x14ac:dyDescent="0.25">
      <c r="A13" s="1" t="s">
        <v>8</v>
      </c>
      <c r="B13" s="10">
        <v>1694.9</v>
      </c>
      <c r="C13" s="10">
        <v>1503.5</v>
      </c>
      <c r="D13" s="10">
        <v>1844.33</v>
      </c>
      <c r="E13" s="10"/>
      <c r="F13" s="10">
        <v>1694.9</v>
      </c>
      <c r="G13" s="10">
        <v>1413</v>
      </c>
      <c r="H13" s="10">
        <v>1417</v>
      </c>
      <c r="I13" s="10">
        <v>1844.33</v>
      </c>
      <c r="J13" s="10"/>
      <c r="K13" s="10">
        <v>1536</v>
      </c>
      <c r="L13" s="10">
        <v>1839</v>
      </c>
      <c r="M13" s="10">
        <v>1811</v>
      </c>
      <c r="N13" s="10">
        <v>1365</v>
      </c>
      <c r="O13" s="10">
        <v>1301</v>
      </c>
      <c r="P13" s="11"/>
      <c r="Q13" s="10">
        <v>1249</v>
      </c>
      <c r="R13" s="10">
        <v>1432</v>
      </c>
      <c r="S13" s="11">
        <v>1223</v>
      </c>
      <c r="T13" s="10">
        <v>1301</v>
      </c>
      <c r="U13" s="10">
        <v>1477</v>
      </c>
      <c r="V13" s="10">
        <v>1380</v>
      </c>
      <c r="W13" s="10"/>
      <c r="X13" s="3">
        <f t="shared" si="0"/>
        <v>1223</v>
      </c>
      <c r="Y13" s="4">
        <f t="shared" si="1"/>
        <v>5.1398886035263082E-2</v>
      </c>
      <c r="Z13" s="3">
        <v>23794.29</v>
      </c>
      <c r="AA13" s="5">
        <f t="shared" si="2"/>
        <v>176</v>
      </c>
      <c r="AB13" s="6">
        <f t="shared" si="3"/>
        <v>0.13528055342044581</v>
      </c>
    </row>
    <row r="14" spans="1:28" x14ac:dyDescent="0.25">
      <c r="A14" s="1" t="s">
        <v>9</v>
      </c>
      <c r="B14" s="10">
        <v>2994.07</v>
      </c>
      <c r="C14" s="11">
        <v>2205.35</v>
      </c>
      <c r="D14" s="10">
        <v>2791.85</v>
      </c>
      <c r="E14" s="10"/>
      <c r="F14" s="10">
        <v>2994.07</v>
      </c>
      <c r="G14" s="10">
        <v>2690</v>
      </c>
      <c r="H14" s="10">
        <v>2223</v>
      </c>
      <c r="I14" s="10">
        <v>2791.85</v>
      </c>
      <c r="J14" s="10"/>
      <c r="K14" s="10">
        <v>3799</v>
      </c>
      <c r="L14" s="10">
        <v>3995</v>
      </c>
      <c r="M14" s="10">
        <v>3342</v>
      </c>
      <c r="N14" s="10">
        <v>2639</v>
      </c>
      <c r="O14" s="10">
        <v>2765</v>
      </c>
      <c r="P14" s="10"/>
      <c r="Q14" s="10">
        <v>3157</v>
      </c>
      <c r="R14" s="10">
        <v>4015</v>
      </c>
      <c r="S14" s="10">
        <v>3052</v>
      </c>
      <c r="T14" s="10">
        <v>2917</v>
      </c>
      <c r="U14" s="10">
        <v>2220</v>
      </c>
      <c r="V14" s="10">
        <v>2545</v>
      </c>
      <c r="W14" s="10"/>
      <c r="X14" s="3">
        <f t="shared" si="0"/>
        <v>2205.35</v>
      </c>
      <c r="Y14" s="4">
        <f t="shared" si="1"/>
        <v>0.15007403838563654</v>
      </c>
      <c r="Z14" s="3">
        <v>14695.08</v>
      </c>
      <c r="AA14" s="5">
        <f t="shared" si="2"/>
        <v>-697</v>
      </c>
      <c r="AB14" s="6">
        <f t="shared" si="3"/>
        <v>-0.23894412067192322</v>
      </c>
    </row>
    <row r="15" spans="1:28" x14ac:dyDescent="0.25">
      <c r="A15" s="1" t="s">
        <v>10</v>
      </c>
      <c r="B15" s="10">
        <v>10360.879999999999</v>
      </c>
      <c r="C15" s="10">
        <v>11385.89</v>
      </c>
      <c r="D15" s="10">
        <v>9885.1</v>
      </c>
      <c r="E15" s="10"/>
      <c r="F15" s="10">
        <v>11656</v>
      </c>
      <c r="G15" s="10">
        <v>12628</v>
      </c>
      <c r="H15" s="10">
        <v>11193</v>
      </c>
      <c r="I15" s="10">
        <v>10680</v>
      </c>
      <c r="J15" s="10"/>
      <c r="K15" s="10">
        <v>10128</v>
      </c>
      <c r="L15" s="10">
        <v>9545</v>
      </c>
      <c r="M15" s="10">
        <v>11390</v>
      </c>
      <c r="N15" s="11">
        <v>9131</v>
      </c>
      <c r="O15" s="10">
        <v>10802</v>
      </c>
      <c r="P15" s="10"/>
      <c r="Q15" s="10">
        <v>13212</v>
      </c>
      <c r="R15" s="10">
        <v>14303</v>
      </c>
      <c r="S15" s="10">
        <v>10356</v>
      </c>
      <c r="T15" s="10">
        <v>10508</v>
      </c>
      <c r="U15" s="10">
        <v>11132</v>
      </c>
      <c r="V15" s="10">
        <v>9893</v>
      </c>
      <c r="W15" s="10"/>
      <c r="X15" s="3">
        <f t="shared" si="0"/>
        <v>9131</v>
      </c>
      <c r="Y15" s="4">
        <f t="shared" si="1"/>
        <v>7.2018055386309315E-2</v>
      </c>
      <c r="Z15" s="3">
        <v>126787.65</v>
      </c>
      <c r="AA15" s="5">
        <f t="shared" si="2"/>
        <v>624</v>
      </c>
      <c r="AB15" s="6">
        <f t="shared" si="3"/>
        <v>5.9383326988960788E-2</v>
      </c>
    </row>
    <row r="16" spans="1:28" x14ac:dyDescent="0.25">
      <c r="B16" s="10">
        <f>AVERAGE(B5:B14)</f>
        <v>2706.2370000000001</v>
      </c>
      <c r="C16" s="10">
        <f>AVERAGE(C5:C14)</f>
        <v>1315.9680000000001</v>
      </c>
      <c r="D16" s="10">
        <f>AVERAGE(D5:D14)</f>
        <v>1385.5160000000001</v>
      </c>
      <c r="E16" s="10"/>
      <c r="F16" s="10">
        <f>AVERAGE(F5:F14)</f>
        <v>2706.2370000000001</v>
      </c>
      <c r="G16" s="10">
        <f>AVERAGE(G5:G14)</f>
        <v>1243.0999999999999</v>
      </c>
      <c r="H16" s="10">
        <f>AVERAGE(H5:H14)</f>
        <v>1237</v>
      </c>
      <c r="I16" s="10">
        <f>AVERAGE(I5:I14)</f>
        <v>1385.5160000000001</v>
      </c>
      <c r="J16" s="10"/>
      <c r="K16" s="10">
        <f>AVERAGE(K5:K14)</f>
        <v>1382.8</v>
      </c>
      <c r="L16" s="10">
        <f>AVERAGE(L5:L14)</f>
        <v>2946</v>
      </c>
      <c r="M16" s="10">
        <f>AVERAGE(M5:M14)</f>
        <v>1531.7</v>
      </c>
      <c r="N16" s="10">
        <f>AVERAGE(N5:N14)</f>
        <v>1268.8</v>
      </c>
      <c r="O16" s="10">
        <f>AVERAGE(O5:O14)</f>
        <v>1225.3</v>
      </c>
      <c r="P16" s="10"/>
      <c r="Q16" s="10">
        <f t="shared" ref="Q16:V16" si="4">AVERAGE(Q5:Q14)</f>
        <v>1392.3</v>
      </c>
      <c r="R16" s="10">
        <f t="shared" si="4"/>
        <v>1524.2</v>
      </c>
      <c r="S16" s="10">
        <f t="shared" si="4"/>
        <v>1292.3</v>
      </c>
      <c r="T16" s="10">
        <f t="shared" si="4"/>
        <v>1264.0999999999999</v>
      </c>
      <c r="U16" s="10">
        <f t="shared" si="4"/>
        <v>1215.3</v>
      </c>
      <c r="V16" s="10">
        <f t="shared" si="4"/>
        <v>1231</v>
      </c>
      <c r="W16" s="10"/>
      <c r="X16" s="3">
        <f t="shared" si="0"/>
        <v>1215.3</v>
      </c>
    </row>
    <row r="20" spans="1:1" x14ac:dyDescent="0.25">
      <c r="A20" s="1" t="s">
        <v>0</v>
      </c>
    </row>
    <row r="21" spans="1:1" x14ac:dyDescent="0.25">
      <c r="A21" s="1" t="s">
        <v>1</v>
      </c>
    </row>
    <row r="22" spans="1:1" x14ac:dyDescent="0.25">
      <c r="A22" s="1" t="s">
        <v>2</v>
      </c>
    </row>
    <row r="23" spans="1:1" x14ac:dyDescent="0.25">
      <c r="A23" s="1" t="s">
        <v>3</v>
      </c>
    </row>
    <row r="24" spans="1:1" x14ac:dyDescent="0.25">
      <c r="A24" s="1" t="s">
        <v>4</v>
      </c>
    </row>
    <row r="25" spans="1:1" x14ac:dyDescent="0.25">
      <c r="A25" s="1" t="s">
        <v>5</v>
      </c>
    </row>
    <row r="26" spans="1:1" x14ac:dyDescent="0.25">
      <c r="A26" s="1" t="s">
        <v>6</v>
      </c>
    </row>
    <row r="27" spans="1:1" x14ac:dyDescent="0.25">
      <c r="A27" s="1" t="s">
        <v>7</v>
      </c>
    </row>
    <row r="28" spans="1:1" x14ac:dyDescent="0.25">
      <c r="A28" s="1" t="s">
        <v>8</v>
      </c>
    </row>
    <row r="29" spans="1:1" x14ac:dyDescent="0.25">
      <c r="A29" s="1" t="s">
        <v>9</v>
      </c>
    </row>
    <row r="30" spans="1:1" x14ac:dyDescent="0.25">
      <c r="A30" s="1" t="s">
        <v>10</v>
      </c>
    </row>
  </sheetData>
  <mergeCells count="6">
    <mergeCell ref="B1:D1"/>
    <mergeCell ref="F1:I1"/>
    <mergeCell ref="K1:S1"/>
    <mergeCell ref="B2:D2"/>
    <mergeCell ref="F2:I2"/>
    <mergeCell ref="K2:S2"/>
  </mergeCells>
  <conditionalFormatting sqref="B5:W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W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W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W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W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W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W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W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W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W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W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W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964-1A99-4473-B65A-ACC23111638C}">
  <dimension ref="A1:AB30"/>
  <sheetViews>
    <sheetView zoomScale="140" zoomScaleNormal="140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C26" sqref="C26"/>
    </sheetView>
  </sheetViews>
  <sheetFormatPr baseColWidth="10" defaultRowHeight="15" x14ac:dyDescent="0.25"/>
  <cols>
    <col min="1" max="1" width="18.5703125" bestFit="1" customWidth="1"/>
    <col min="2" max="2" width="10.140625" bestFit="1" customWidth="1"/>
    <col min="3" max="3" width="10.7109375" bestFit="1" customWidth="1"/>
    <col min="4" max="4" width="10.5703125" bestFit="1" customWidth="1"/>
    <col min="5" max="5" width="2.140625" customWidth="1"/>
    <col min="6" max="9" width="10.5703125" customWidth="1"/>
    <col min="10" max="10" width="1.85546875" customWidth="1"/>
    <col min="11" max="24" width="10.5703125" customWidth="1"/>
    <col min="25" max="25" width="5" bestFit="1" customWidth="1"/>
    <col min="26" max="26" width="15.85546875" bestFit="1" customWidth="1"/>
  </cols>
  <sheetData>
    <row r="1" spans="1:28" x14ac:dyDescent="0.25">
      <c r="B1" s="20" t="s">
        <v>16</v>
      </c>
      <c r="C1" s="20"/>
      <c r="D1" s="20"/>
      <c r="F1" s="20" t="s">
        <v>16</v>
      </c>
      <c r="G1" s="20"/>
      <c r="H1" s="20"/>
      <c r="I1" s="20"/>
      <c r="K1" s="20" t="s">
        <v>17</v>
      </c>
      <c r="L1" s="20"/>
      <c r="M1" s="20"/>
      <c r="N1" s="20"/>
      <c r="O1" s="20"/>
      <c r="P1" s="20"/>
      <c r="Q1" s="20"/>
      <c r="R1" s="20"/>
      <c r="S1" s="20"/>
      <c r="T1" s="7"/>
      <c r="U1" s="7"/>
      <c r="V1" s="7"/>
    </row>
    <row r="2" spans="1:28" x14ac:dyDescent="0.25">
      <c r="B2" s="20" t="s">
        <v>20</v>
      </c>
      <c r="C2" s="20"/>
      <c r="D2" s="20"/>
      <c r="F2" s="20" t="s">
        <v>20</v>
      </c>
      <c r="G2" s="20"/>
      <c r="H2" s="20"/>
      <c r="I2" s="20"/>
      <c r="K2" s="20" t="s">
        <v>20</v>
      </c>
      <c r="L2" s="20"/>
      <c r="M2" s="20"/>
      <c r="N2" s="20"/>
      <c r="O2" s="20"/>
      <c r="P2" s="20"/>
      <c r="Q2" s="20"/>
      <c r="R2" s="20"/>
      <c r="S2" s="20"/>
      <c r="T2" s="7">
        <v>5</v>
      </c>
      <c r="U2" s="7">
        <v>3</v>
      </c>
      <c r="V2" s="7">
        <v>4</v>
      </c>
    </row>
    <row r="3" spans="1:28" x14ac:dyDescent="0.25">
      <c r="C3" t="s">
        <v>15</v>
      </c>
      <c r="H3" t="s">
        <v>18</v>
      </c>
      <c r="L3" t="s">
        <v>22</v>
      </c>
      <c r="N3" t="s">
        <v>18</v>
      </c>
      <c r="O3" t="s">
        <v>19</v>
      </c>
      <c r="Q3" s="12"/>
      <c r="R3" s="13" t="s">
        <v>27</v>
      </c>
      <c r="S3" s="14" t="s">
        <v>28</v>
      </c>
      <c r="T3" s="14" t="s">
        <v>29</v>
      </c>
      <c r="U3" s="14" t="s">
        <v>30</v>
      </c>
      <c r="V3" s="14"/>
    </row>
    <row r="4" spans="1:28" x14ac:dyDescent="0.25">
      <c r="A4" s="1"/>
      <c r="B4" s="8" t="s">
        <v>11</v>
      </c>
      <c r="C4" s="8" t="s">
        <v>12</v>
      </c>
      <c r="D4" s="8" t="s">
        <v>13</v>
      </c>
      <c r="E4" s="8"/>
      <c r="F4" s="8" t="s">
        <v>11</v>
      </c>
      <c r="G4" s="8" t="s">
        <v>21</v>
      </c>
      <c r="H4" s="8" t="s">
        <v>12</v>
      </c>
      <c r="I4" s="8" t="s">
        <v>13</v>
      </c>
      <c r="J4" s="8"/>
      <c r="K4" s="8" t="s">
        <v>23</v>
      </c>
      <c r="L4" s="8" t="s">
        <v>21</v>
      </c>
      <c r="M4" s="8" t="s">
        <v>13</v>
      </c>
      <c r="N4" s="8" t="s">
        <v>12</v>
      </c>
      <c r="O4" s="8" t="s">
        <v>12</v>
      </c>
      <c r="P4" s="8"/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/>
      <c r="W4" s="8"/>
      <c r="X4" s="2"/>
      <c r="Y4" s="2"/>
      <c r="Z4" s="2" t="s">
        <v>14</v>
      </c>
    </row>
    <row r="5" spans="1:28" x14ac:dyDescent="0.25">
      <c r="A5" s="1" t="s">
        <v>0</v>
      </c>
      <c r="B5" s="10">
        <v>1122.6199999999999</v>
      </c>
      <c r="C5" s="10">
        <v>1066.56</v>
      </c>
      <c r="D5" s="10">
        <v>1101.8599999999999</v>
      </c>
      <c r="E5" s="10"/>
      <c r="F5" s="10">
        <v>1122.6199999999999</v>
      </c>
      <c r="G5" s="10">
        <v>1110</v>
      </c>
      <c r="H5" s="10">
        <v>1036</v>
      </c>
      <c r="I5" s="10">
        <v>1101.8599999999999</v>
      </c>
      <c r="J5" s="10"/>
      <c r="K5" s="10">
        <v>1088</v>
      </c>
      <c r="L5" s="10">
        <v>1079</v>
      </c>
      <c r="M5" s="10">
        <v>1152</v>
      </c>
      <c r="N5" s="10">
        <v>1064</v>
      </c>
      <c r="O5" s="10">
        <v>1083</v>
      </c>
      <c r="P5" s="10"/>
      <c r="Q5" s="10"/>
      <c r="R5" s="10"/>
      <c r="S5" s="10"/>
      <c r="T5" s="11">
        <v>985</v>
      </c>
      <c r="U5" s="10"/>
      <c r="V5" s="10"/>
      <c r="W5" s="10"/>
      <c r="X5" s="3">
        <f>MIN(B5:D5,F5:I5,K5:W5)</f>
        <v>985</v>
      </c>
      <c r="Y5" s="4">
        <f>X5/Z5</f>
        <v>6.9046250473159584E-2</v>
      </c>
      <c r="Z5" s="3">
        <v>14265.8</v>
      </c>
      <c r="AA5" s="5">
        <f>U5-T5</f>
        <v>-985</v>
      </c>
      <c r="AB5" s="6">
        <f>AA5/T5</f>
        <v>-1</v>
      </c>
    </row>
    <row r="6" spans="1:28" x14ac:dyDescent="0.25">
      <c r="A6" s="1" t="s">
        <v>1</v>
      </c>
      <c r="B6" s="10">
        <v>1239.3499999999999</v>
      </c>
      <c r="C6" s="10">
        <v>1176.51</v>
      </c>
      <c r="D6" s="10">
        <v>986.18</v>
      </c>
      <c r="E6" s="10"/>
      <c r="F6" s="10">
        <v>1239.3499999999999</v>
      </c>
      <c r="G6" s="10">
        <v>972</v>
      </c>
      <c r="H6" s="10">
        <v>870</v>
      </c>
      <c r="I6" s="10">
        <v>986.18</v>
      </c>
      <c r="J6" s="10"/>
      <c r="K6" s="11">
        <v>694</v>
      </c>
      <c r="L6" s="10">
        <v>1065</v>
      </c>
      <c r="M6" s="10">
        <v>803</v>
      </c>
      <c r="N6" s="10">
        <v>837</v>
      </c>
      <c r="O6" s="10">
        <v>873</v>
      </c>
      <c r="P6" s="10"/>
      <c r="Q6" s="10"/>
      <c r="R6" s="10"/>
      <c r="S6" s="10"/>
      <c r="T6" s="10"/>
      <c r="U6" s="10"/>
      <c r="V6" s="10"/>
      <c r="W6" s="10"/>
      <c r="X6" s="9">
        <f t="shared" ref="X6:X16" si="0">MIN(B6:D6,F6:I6,K6:W6)</f>
        <v>694</v>
      </c>
      <c r="Y6" s="4">
        <f t="shared" ref="Y6:Y15" si="1">X6/Z6</f>
        <v>7.3986654683813657E-2</v>
      </c>
      <c r="Z6" s="3">
        <v>9380.07</v>
      </c>
      <c r="AA6" s="5">
        <f t="shared" ref="AA6:AA15" si="2">U6-T6</f>
        <v>0</v>
      </c>
      <c r="AB6" s="6" t="e">
        <f t="shared" ref="AB6:AB15" si="3">AA6/T6</f>
        <v>#DIV/0!</v>
      </c>
    </row>
    <row r="7" spans="1:28" x14ac:dyDescent="0.25">
      <c r="A7" s="1" t="s">
        <v>2</v>
      </c>
      <c r="B7" s="10">
        <v>5476.88</v>
      </c>
      <c r="C7" s="10">
        <v>1129.71</v>
      </c>
      <c r="D7" s="10">
        <v>1396.11</v>
      </c>
      <c r="E7" s="10"/>
      <c r="F7" s="10">
        <v>5476.88</v>
      </c>
      <c r="G7" s="10">
        <v>1135</v>
      </c>
      <c r="H7" s="10">
        <v>1056</v>
      </c>
      <c r="I7" s="10">
        <v>1396.11</v>
      </c>
      <c r="J7" s="10"/>
      <c r="K7" s="10">
        <v>1101</v>
      </c>
      <c r="L7" s="10">
        <v>1339</v>
      </c>
      <c r="M7" s="10">
        <v>1198</v>
      </c>
      <c r="N7" s="10">
        <v>997</v>
      </c>
      <c r="O7" s="11">
        <v>912</v>
      </c>
      <c r="P7" s="11"/>
      <c r="Q7" s="10"/>
      <c r="R7" s="10"/>
      <c r="S7" s="10"/>
      <c r="T7" s="10">
        <v>940</v>
      </c>
      <c r="U7" s="10"/>
      <c r="V7" s="10"/>
      <c r="W7" s="10"/>
      <c r="X7" s="3">
        <f t="shared" si="0"/>
        <v>912</v>
      </c>
      <c r="Y7" s="4">
        <f t="shared" si="1"/>
        <v>5.3981234418245663E-2</v>
      </c>
      <c r="Z7" s="3">
        <v>16894.759999999998</v>
      </c>
      <c r="AA7" s="5">
        <f t="shared" si="2"/>
        <v>-940</v>
      </c>
      <c r="AB7" s="6">
        <f t="shared" si="3"/>
        <v>-1</v>
      </c>
    </row>
    <row r="8" spans="1:28" x14ac:dyDescent="0.25">
      <c r="A8" s="1" t="s">
        <v>3</v>
      </c>
      <c r="B8" s="10">
        <v>1602.46</v>
      </c>
      <c r="C8" s="10">
        <v>1929.19</v>
      </c>
      <c r="D8" s="10">
        <v>1716.63</v>
      </c>
      <c r="E8" s="10"/>
      <c r="F8" s="10">
        <v>1602.46</v>
      </c>
      <c r="G8" s="10">
        <v>1502</v>
      </c>
      <c r="H8" s="10">
        <v>1888</v>
      </c>
      <c r="I8" s="10">
        <v>1716.63</v>
      </c>
      <c r="J8" s="10"/>
      <c r="K8" s="10">
        <v>1546</v>
      </c>
      <c r="L8" s="10">
        <v>15118</v>
      </c>
      <c r="M8" s="10">
        <v>2143</v>
      </c>
      <c r="N8" s="11">
        <v>1462</v>
      </c>
      <c r="O8" s="10">
        <v>1663</v>
      </c>
      <c r="P8" s="10"/>
      <c r="Q8" s="10"/>
      <c r="R8" s="10"/>
      <c r="S8" s="10"/>
      <c r="T8" s="10"/>
      <c r="U8" s="11">
        <v>1445</v>
      </c>
      <c r="V8" s="10"/>
      <c r="W8" s="10"/>
      <c r="X8" s="3">
        <f t="shared" si="0"/>
        <v>1445</v>
      </c>
      <c r="Y8" s="4">
        <f t="shared" si="1"/>
        <v>0.11255927862355192</v>
      </c>
      <c r="Z8" s="3">
        <v>12837.68</v>
      </c>
      <c r="AA8" s="5">
        <f t="shared" si="2"/>
        <v>1445</v>
      </c>
      <c r="AB8" s="6" t="e">
        <f t="shared" si="3"/>
        <v>#DIV/0!</v>
      </c>
    </row>
    <row r="9" spans="1:28" x14ac:dyDescent="0.25">
      <c r="A9" s="1" t="s">
        <v>4</v>
      </c>
      <c r="B9" s="10">
        <v>5062.9399999999996</v>
      </c>
      <c r="C9" s="10">
        <v>1264.3599999999999</v>
      </c>
      <c r="D9" s="10">
        <v>1139.44</v>
      </c>
      <c r="E9" s="10"/>
      <c r="F9" s="10">
        <v>5062.9399999999996</v>
      </c>
      <c r="G9" s="10">
        <v>980</v>
      </c>
      <c r="H9" s="10">
        <v>1234</v>
      </c>
      <c r="I9" s="10">
        <v>1139.44</v>
      </c>
      <c r="J9" s="10"/>
      <c r="K9" s="10">
        <v>999</v>
      </c>
      <c r="L9" s="11">
        <v>941</v>
      </c>
      <c r="M9" s="10">
        <v>1528</v>
      </c>
      <c r="N9" s="10">
        <v>1485</v>
      </c>
      <c r="O9" s="10">
        <v>1065</v>
      </c>
      <c r="P9" s="10"/>
      <c r="Q9" s="10"/>
      <c r="R9" s="10"/>
      <c r="S9" s="10"/>
      <c r="T9" s="10"/>
      <c r="U9" s="10"/>
      <c r="V9" s="10"/>
      <c r="W9" s="10"/>
      <c r="X9" s="9">
        <f t="shared" si="0"/>
        <v>941</v>
      </c>
      <c r="Y9" s="4">
        <f t="shared" si="1"/>
        <v>7.4517536565858147E-2</v>
      </c>
      <c r="Z9" s="3">
        <v>12627.9</v>
      </c>
      <c r="AA9" s="5">
        <f t="shared" si="2"/>
        <v>0</v>
      </c>
      <c r="AB9" s="6" t="e">
        <f t="shared" si="3"/>
        <v>#DIV/0!</v>
      </c>
    </row>
    <row r="10" spans="1:28" x14ac:dyDescent="0.25">
      <c r="A10" s="1" t="s">
        <v>5</v>
      </c>
      <c r="B10" s="10">
        <v>2284.4499999999998</v>
      </c>
      <c r="C10" s="10">
        <v>1272.04</v>
      </c>
      <c r="D10" s="10">
        <v>1257.96</v>
      </c>
      <c r="E10" s="10"/>
      <c r="F10" s="10">
        <v>2284.4499999999998</v>
      </c>
      <c r="G10" s="10">
        <v>1171</v>
      </c>
      <c r="H10" s="10">
        <v>1110</v>
      </c>
      <c r="I10" s="10">
        <v>1257.96</v>
      </c>
      <c r="J10" s="10"/>
      <c r="K10" s="10">
        <v>1428</v>
      </c>
      <c r="L10" s="10">
        <v>1427</v>
      </c>
      <c r="M10" s="10">
        <v>1666</v>
      </c>
      <c r="N10" s="10">
        <v>1222</v>
      </c>
      <c r="O10" s="11">
        <v>1072</v>
      </c>
      <c r="P10" s="11"/>
      <c r="Q10" s="10"/>
      <c r="R10" s="10"/>
      <c r="S10" s="10"/>
      <c r="T10" s="10"/>
      <c r="U10" s="10"/>
      <c r="V10" s="10">
        <v>1051</v>
      </c>
      <c r="W10" s="10"/>
      <c r="X10" s="3">
        <f t="shared" si="0"/>
        <v>1051</v>
      </c>
      <c r="Y10" s="4">
        <f t="shared" si="1"/>
        <v>9.6703790126092176E-2</v>
      </c>
      <c r="Z10" s="3">
        <v>10868.24</v>
      </c>
      <c r="AA10" s="5">
        <f t="shared" si="2"/>
        <v>0</v>
      </c>
      <c r="AB10" s="6" t="e">
        <f t="shared" si="3"/>
        <v>#DIV/0!</v>
      </c>
    </row>
    <row r="11" spans="1:28" x14ac:dyDescent="0.25">
      <c r="A11" s="1" t="s">
        <v>6</v>
      </c>
      <c r="B11" s="10">
        <v>2028.77</v>
      </c>
      <c r="C11" s="10">
        <v>934.44</v>
      </c>
      <c r="D11" s="10">
        <v>922.15</v>
      </c>
      <c r="E11" s="10"/>
      <c r="F11" s="10">
        <v>2028.77</v>
      </c>
      <c r="G11" s="11">
        <v>813</v>
      </c>
      <c r="H11" s="10">
        <v>899</v>
      </c>
      <c r="I11" s="10">
        <v>922.15</v>
      </c>
      <c r="J11" s="10"/>
      <c r="K11" s="10">
        <v>995</v>
      </c>
      <c r="L11" s="10">
        <v>1863</v>
      </c>
      <c r="M11" s="10">
        <v>941</v>
      </c>
      <c r="N11" s="10">
        <v>957</v>
      </c>
      <c r="O11" s="10">
        <v>907</v>
      </c>
      <c r="P11" s="10"/>
      <c r="Q11" s="10"/>
      <c r="R11" s="10"/>
      <c r="S11" s="10"/>
      <c r="T11" s="10"/>
      <c r="U11" s="10"/>
      <c r="V11" s="10"/>
      <c r="W11" s="10"/>
      <c r="X11" s="9">
        <f t="shared" si="0"/>
        <v>813</v>
      </c>
      <c r="Y11" s="4">
        <f t="shared" si="1"/>
        <v>5.7155672225928711E-2</v>
      </c>
      <c r="Z11" s="3">
        <v>14224.31</v>
      </c>
      <c r="AA11" s="5">
        <f t="shared" si="2"/>
        <v>0</v>
      </c>
      <c r="AB11" s="6" t="e">
        <f t="shared" si="3"/>
        <v>#DIV/0!</v>
      </c>
    </row>
    <row r="12" spans="1:28" x14ac:dyDescent="0.25">
      <c r="A12" s="1" t="s">
        <v>7</v>
      </c>
      <c r="B12" s="10">
        <v>3555.93</v>
      </c>
      <c r="C12" s="10">
        <v>678.02</v>
      </c>
      <c r="D12" s="10">
        <v>698.65</v>
      </c>
      <c r="E12" s="10"/>
      <c r="F12" s="10">
        <v>3555.93</v>
      </c>
      <c r="G12" s="10">
        <v>645</v>
      </c>
      <c r="H12" s="10">
        <v>637</v>
      </c>
      <c r="I12" s="10">
        <v>698.65</v>
      </c>
      <c r="J12" s="10"/>
      <c r="K12" s="10">
        <v>642</v>
      </c>
      <c r="L12" s="10">
        <v>794</v>
      </c>
      <c r="M12" s="10">
        <v>733</v>
      </c>
      <c r="N12" s="10">
        <v>660</v>
      </c>
      <c r="O12" s="10">
        <v>612</v>
      </c>
      <c r="P12" s="11"/>
      <c r="Q12" s="10"/>
      <c r="R12" s="10"/>
      <c r="S12" s="10"/>
      <c r="T12" s="11">
        <v>527</v>
      </c>
      <c r="U12" s="10"/>
      <c r="V12" s="10"/>
      <c r="W12" s="10"/>
      <c r="X12" s="3">
        <f t="shared" si="0"/>
        <v>527</v>
      </c>
      <c r="Y12" s="4">
        <f t="shared" si="1"/>
        <v>4.5266047543951866E-2</v>
      </c>
      <c r="Z12" s="3">
        <v>11642.28</v>
      </c>
      <c r="AA12" s="5">
        <f t="shared" si="2"/>
        <v>-527</v>
      </c>
      <c r="AB12" s="6">
        <f t="shared" si="3"/>
        <v>-1</v>
      </c>
    </row>
    <row r="13" spans="1:28" x14ac:dyDescent="0.25">
      <c r="A13" s="1" t="s">
        <v>8</v>
      </c>
      <c r="B13" s="10">
        <v>1694.9</v>
      </c>
      <c r="C13" s="10">
        <v>1503.5</v>
      </c>
      <c r="D13" s="10">
        <v>1844.33</v>
      </c>
      <c r="E13" s="10"/>
      <c r="F13" s="10">
        <v>1694.9</v>
      </c>
      <c r="G13" s="10">
        <v>1413</v>
      </c>
      <c r="H13" s="10">
        <v>1417</v>
      </c>
      <c r="I13" s="10">
        <v>1844.33</v>
      </c>
      <c r="J13" s="10"/>
      <c r="K13" s="10">
        <v>1536</v>
      </c>
      <c r="L13" s="10">
        <v>1839</v>
      </c>
      <c r="M13" s="10">
        <v>1811</v>
      </c>
      <c r="N13" s="10">
        <v>1365</v>
      </c>
      <c r="O13" s="10">
        <v>1301</v>
      </c>
      <c r="P13" s="11"/>
      <c r="Q13" s="10"/>
      <c r="R13" s="10"/>
      <c r="S13" s="11">
        <v>1223</v>
      </c>
      <c r="T13" s="10"/>
      <c r="U13" s="10"/>
      <c r="V13" s="10"/>
      <c r="W13" s="10"/>
      <c r="X13" s="3">
        <f t="shared" si="0"/>
        <v>1223</v>
      </c>
      <c r="Y13" s="4">
        <f t="shared" si="1"/>
        <v>5.1398886035263082E-2</v>
      </c>
      <c r="Z13" s="3">
        <v>23794.29</v>
      </c>
      <c r="AA13" s="5">
        <f t="shared" si="2"/>
        <v>0</v>
      </c>
      <c r="AB13" s="6" t="e">
        <f t="shared" si="3"/>
        <v>#DIV/0!</v>
      </c>
    </row>
    <row r="14" spans="1:28" x14ac:dyDescent="0.25">
      <c r="A14" s="1" t="s">
        <v>9</v>
      </c>
      <c r="B14" s="10">
        <v>2994.07</v>
      </c>
      <c r="C14" s="11">
        <v>2205.35</v>
      </c>
      <c r="D14" s="10">
        <v>2791.85</v>
      </c>
      <c r="E14" s="10"/>
      <c r="F14" s="10">
        <v>2994.07</v>
      </c>
      <c r="G14" s="10">
        <v>2690</v>
      </c>
      <c r="H14" s="10">
        <v>2223</v>
      </c>
      <c r="I14" s="10">
        <v>2791.85</v>
      </c>
      <c r="J14" s="10"/>
      <c r="K14" s="10">
        <v>3799</v>
      </c>
      <c r="L14" s="10">
        <v>3995</v>
      </c>
      <c r="M14" s="10">
        <v>3342</v>
      </c>
      <c r="N14" s="10">
        <v>2639</v>
      </c>
      <c r="O14" s="10">
        <v>2765</v>
      </c>
      <c r="P14" s="10"/>
      <c r="Q14" s="10"/>
      <c r="R14" s="10"/>
      <c r="S14" s="10"/>
      <c r="T14" s="10"/>
      <c r="U14" s="10">
        <v>2220</v>
      </c>
      <c r="V14" s="10"/>
      <c r="W14" s="10"/>
      <c r="X14" s="3">
        <f t="shared" si="0"/>
        <v>2205.35</v>
      </c>
      <c r="Y14" s="4">
        <f t="shared" si="1"/>
        <v>0.15007403838563654</v>
      </c>
      <c r="Z14" s="3">
        <v>14695.08</v>
      </c>
      <c r="AA14" s="5">
        <f t="shared" si="2"/>
        <v>2220</v>
      </c>
      <c r="AB14" s="6" t="e">
        <f t="shared" si="3"/>
        <v>#DIV/0!</v>
      </c>
    </row>
    <row r="15" spans="1:28" x14ac:dyDescent="0.25">
      <c r="A15" s="1" t="s">
        <v>10</v>
      </c>
      <c r="B15" s="10">
        <v>10360.879999999999</v>
      </c>
      <c r="C15" s="10">
        <v>11385.89</v>
      </c>
      <c r="D15" s="10">
        <v>9885.1</v>
      </c>
      <c r="E15" s="10"/>
      <c r="F15" s="10">
        <v>11656</v>
      </c>
      <c r="G15" s="10">
        <v>12628</v>
      </c>
      <c r="H15" s="10">
        <v>11193</v>
      </c>
      <c r="I15" s="10">
        <v>10680</v>
      </c>
      <c r="J15" s="10"/>
      <c r="K15" s="10">
        <v>10128</v>
      </c>
      <c r="L15" s="10">
        <v>9545</v>
      </c>
      <c r="M15" s="10">
        <v>11390</v>
      </c>
      <c r="N15" s="11">
        <v>9131</v>
      </c>
      <c r="O15" s="10">
        <v>10802</v>
      </c>
      <c r="P15" s="10"/>
      <c r="Q15" s="10"/>
      <c r="R15" s="10"/>
      <c r="S15" s="10"/>
      <c r="T15" s="10"/>
      <c r="U15" s="10"/>
      <c r="V15" s="10">
        <v>9893</v>
      </c>
      <c r="W15" s="10"/>
      <c r="X15" s="3">
        <f t="shared" si="0"/>
        <v>9131</v>
      </c>
      <c r="Y15" s="4">
        <f t="shared" si="1"/>
        <v>7.2018055386309315E-2</v>
      </c>
      <c r="Z15" s="3">
        <v>126787.65</v>
      </c>
      <c r="AA15" s="5">
        <f t="shared" si="2"/>
        <v>0</v>
      </c>
      <c r="AB15" s="6" t="e">
        <f t="shared" si="3"/>
        <v>#DIV/0!</v>
      </c>
    </row>
    <row r="16" spans="1:28" x14ac:dyDescent="0.25">
      <c r="B16" s="10">
        <f>AVERAGE(B5:B14)</f>
        <v>2706.2370000000001</v>
      </c>
      <c r="C16" s="10">
        <f>AVERAGE(C5:C14)</f>
        <v>1315.9680000000001</v>
      </c>
      <c r="D16" s="10">
        <f>AVERAGE(D5:D14)</f>
        <v>1385.5160000000001</v>
      </c>
      <c r="E16" s="10"/>
      <c r="F16" s="10">
        <f>AVERAGE(F5:F14)</f>
        <v>2706.2370000000001</v>
      </c>
      <c r="G16" s="10">
        <f>AVERAGE(G5:G14)</f>
        <v>1243.0999999999999</v>
      </c>
      <c r="H16" s="10">
        <f>AVERAGE(H5:H14)</f>
        <v>1237</v>
      </c>
      <c r="I16" s="10">
        <f>AVERAGE(I5:I14)</f>
        <v>1385.5160000000001</v>
      </c>
      <c r="J16" s="10"/>
      <c r="K16" s="10">
        <f>AVERAGE(K5:K14)</f>
        <v>1382.8</v>
      </c>
      <c r="L16" s="10">
        <f>AVERAGE(L5:L14)</f>
        <v>2946</v>
      </c>
      <c r="M16" s="10">
        <f>AVERAGE(M5:M14)</f>
        <v>1531.7</v>
      </c>
      <c r="N16" s="10">
        <f>AVERAGE(N5:N14)</f>
        <v>1268.8</v>
      </c>
      <c r="O16" s="10">
        <f>AVERAGE(O5:O14)</f>
        <v>1225.3</v>
      </c>
      <c r="P16" s="10"/>
      <c r="Q16" s="10"/>
      <c r="R16" s="10"/>
      <c r="S16" s="10">
        <f>AVERAGE(S5:S14)</f>
        <v>1223</v>
      </c>
      <c r="T16" s="10">
        <f>AVERAGE(T5:T14)</f>
        <v>817.33333333333337</v>
      </c>
      <c r="U16" s="10">
        <f>AVERAGE(U5:U14)</f>
        <v>1832.5</v>
      </c>
      <c r="V16" s="10">
        <f>AVERAGE(V5:V14)</f>
        <v>1051</v>
      </c>
      <c r="W16" s="10"/>
      <c r="X16" s="3">
        <f t="shared" si="0"/>
        <v>817.33333333333337</v>
      </c>
    </row>
    <row r="18" spans="18:22" x14ac:dyDescent="0.25">
      <c r="T18" s="7"/>
      <c r="U18" s="7"/>
      <c r="V18" s="7"/>
    </row>
    <row r="19" spans="18:22" x14ac:dyDescent="0.25">
      <c r="R19" t="s">
        <v>31</v>
      </c>
      <c r="S19">
        <v>100</v>
      </c>
      <c r="T19">
        <v>50</v>
      </c>
      <c r="U19">
        <v>50</v>
      </c>
      <c r="V19">
        <v>50</v>
      </c>
    </row>
    <row r="20" spans="18:22" x14ac:dyDescent="0.25">
      <c r="R20" t="s">
        <v>32</v>
      </c>
      <c r="S20" s="7">
        <v>5</v>
      </c>
      <c r="T20" s="7">
        <v>5</v>
      </c>
      <c r="U20" s="7">
        <v>3</v>
      </c>
      <c r="V20" s="7">
        <v>4</v>
      </c>
    </row>
    <row r="22" spans="18:22" x14ac:dyDescent="0.25">
      <c r="S22" t="s">
        <v>31</v>
      </c>
      <c r="T22" t="s">
        <v>32</v>
      </c>
    </row>
    <row r="23" spans="18:22" x14ac:dyDescent="0.25">
      <c r="R23" s="1" t="s">
        <v>8</v>
      </c>
      <c r="S23">
        <v>100</v>
      </c>
      <c r="T23" s="7">
        <v>5</v>
      </c>
    </row>
    <row r="24" spans="18:22" x14ac:dyDescent="0.25">
      <c r="R24" s="1" t="s">
        <v>0</v>
      </c>
      <c r="S24">
        <v>50</v>
      </c>
      <c r="T24" s="7">
        <v>5</v>
      </c>
    </row>
    <row r="25" spans="18:22" x14ac:dyDescent="0.25">
      <c r="R25" s="1" t="s">
        <v>2</v>
      </c>
      <c r="S25">
        <v>50</v>
      </c>
      <c r="T25" s="7">
        <v>5</v>
      </c>
    </row>
    <row r="26" spans="18:22" x14ac:dyDescent="0.25">
      <c r="R26" s="1" t="s">
        <v>7</v>
      </c>
      <c r="S26">
        <v>50</v>
      </c>
      <c r="T26" s="7">
        <v>5</v>
      </c>
    </row>
    <row r="27" spans="18:22" x14ac:dyDescent="0.25">
      <c r="R27" s="1" t="s">
        <v>3</v>
      </c>
      <c r="S27">
        <v>50</v>
      </c>
      <c r="T27" s="7">
        <v>3</v>
      </c>
    </row>
    <row r="28" spans="18:22" x14ac:dyDescent="0.25">
      <c r="R28" s="1" t="s">
        <v>9</v>
      </c>
      <c r="S28">
        <v>50</v>
      </c>
      <c r="T28" s="7">
        <v>3</v>
      </c>
    </row>
    <row r="29" spans="18:22" x14ac:dyDescent="0.25">
      <c r="R29" s="1" t="s">
        <v>5</v>
      </c>
      <c r="S29">
        <v>50</v>
      </c>
      <c r="T29" s="7">
        <v>4</v>
      </c>
    </row>
    <row r="30" spans="18:22" x14ac:dyDescent="0.25">
      <c r="R30" s="1" t="s">
        <v>10</v>
      </c>
      <c r="S30">
        <v>50</v>
      </c>
      <c r="T30" s="7">
        <v>4</v>
      </c>
    </row>
  </sheetData>
  <mergeCells count="6">
    <mergeCell ref="B1:D1"/>
    <mergeCell ref="F1:I1"/>
    <mergeCell ref="K1:S1"/>
    <mergeCell ref="B2:D2"/>
    <mergeCell ref="F2:I2"/>
    <mergeCell ref="K2:S2"/>
  </mergeCells>
  <conditionalFormatting sqref="B5:P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P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P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P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P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P1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P1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P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P1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P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P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P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W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W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:W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:W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9:W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0:W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:W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2:W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W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4:W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W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:W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RESUMEN</vt:lpstr>
      <vt:lpstr>Back_Bay</vt:lpstr>
      <vt:lpstr>Brooklyn</vt:lpstr>
      <vt:lpstr>Greenwich_Village</vt:lpstr>
      <vt:lpstr>Harlem</vt:lpstr>
      <vt:lpstr>Midtown_Village</vt:lpstr>
      <vt:lpstr>Queen_Village</vt:lpstr>
      <vt:lpstr>Roxbury</vt:lpstr>
      <vt:lpstr>South_End</vt:lpstr>
      <vt:lpstr>Tribeca</vt:lpstr>
      <vt:lpstr>Yorktown</vt:lpstr>
      <vt:lpstr>Total_Tiendas</vt:lpstr>
      <vt:lpstr>TOTAL</vt:lpstr>
      <vt:lpstr>TIENDA</vt:lpstr>
      <vt:lpstr>CATEGORIA</vt:lpstr>
      <vt:lpstr>DEPARTAMENTO</vt:lpstr>
      <vt:lpstr>ARTICULO</vt:lpstr>
      <vt:lpstr>Modelos</vt:lpstr>
      <vt:lpstr>Finalistas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Guerra Cámara</dc:creator>
  <cp:lastModifiedBy>Juan Antonio Guerra Cámara</cp:lastModifiedBy>
  <dcterms:created xsi:type="dcterms:W3CDTF">2024-10-01T19:04:24Z</dcterms:created>
  <dcterms:modified xsi:type="dcterms:W3CDTF">2024-10-13T12:38:14Z</dcterms:modified>
</cp:coreProperties>
</file>