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https://d.docs.live.net/21e2290bf9df685f/"/>
    </mc:Choice>
  </mc:AlternateContent>
  <xr:revisionPtr revIDLastSave="399" documentId="8_{8B8B7125-E6E6-43B1-939F-49F21DA13172}" xr6:coauthVersionLast="46" xr6:coauthVersionMax="47" xr10:uidLastSave="{7265A772-26DE-4CDB-B251-CC7B3A46B10C}"/>
  <bookViews>
    <workbookView xWindow="-120" yWindow="-120" windowWidth="29040" windowHeight="15990" activeTab="8" xr2:uid="{8DC8B5C6-1680-4733-8B76-D8E0E89B7B97}"/>
  </bookViews>
  <sheets>
    <sheet name="Menu" sheetId="7" r:id="rId1"/>
    <sheet name="Razones" sheetId="1" r:id="rId2"/>
    <sheet name="BACHOCO" sheetId="2" r:id="rId3"/>
    <sheet name="HERDEZ" sheetId="3" r:id="rId4"/>
    <sheet name="BIMBO" sheetId="5" r:id="rId5"/>
    <sheet name="COCA-COLA" sheetId="4" r:id="rId6"/>
    <sheet name="LALA" sheetId="6" r:id="rId7"/>
    <sheet name="Hoja5" sheetId="10" r:id="rId8"/>
    <sheet name="Hoja1" sheetId="11" r:id="rId9"/>
  </sheets>
  <functionGroups builtInGroupCount="19"/>
  <definedNames>
    <definedName name="blanco">Hoja5!$S$8:$Y$12</definedName>
    <definedName name="EMPRESAS">Menu!$J$8:$J$12</definedName>
    <definedName name="Graf1">Hoja5!$G$8:$K$12</definedName>
    <definedName name="graf1.2">Hoja1!$C$6:$H$20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1" i="11" l="1" a="1"/>
  <c r="K11" i="11" s="1"/>
  <c r="S15" i="10" a="1"/>
  <c r="S15" i="10" s="1"/>
  <c r="T7" i="10" a="1"/>
  <c r="T7" i="10" s="1"/>
  <c r="O22" i="10"/>
  <c r="C9" i="10"/>
  <c r="C13" i="10"/>
  <c r="C12" i="10"/>
  <c r="C11" i="10"/>
  <c r="C10" i="10"/>
  <c r="O53" i="10"/>
  <c r="O52" i="10"/>
  <c r="O51" i="10"/>
  <c r="O50" i="10"/>
  <c r="O49" i="10"/>
  <c r="I53" i="10"/>
  <c r="I52" i="10"/>
  <c r="I51" i="10"/>
  <c r="I50" i="10"/>
  <c r="I49" i="10"/>
  <c r="C53" i="10"/>
  <c r="C52" i="10"/>
  <c r="C51" i="10"/>
  <c r="C50" i="10"/>
  <c r="C49" i="10"/>
  <c r="O40" i="10"/>
  <c r="O39" i="10"/>
  <c r="O38" i="10"/>
  <c r="O37" i="10"/>
  <c r="O36" i="10"/>
  <c r="I38" i="10"/>
  <c r="I40" i="10"/>
  <c r="I39" i="10"/>
  <c r="I37" i="10"/>
  <c r="I36" i="10"/>
  <c r="C40" i="10"/>
  <c r="C39" i="10"/>
  <c r="C38" i="10"/>
  <c r="C37" i="10"/>
  <c r="C36" i="10"/>
  <c r="O23" i="10"/>
  <c r="O26" i="10"/>
  <c r="O25" i="10"/>
  <c r="D14" i="10" a="1"/>
  <c r="D14" i="1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<sst xmlns="http://schemas.openxmlformats.org/spreadsheetml/2006/main" count="309" uniqueCount="150">
  <si>
    <t>RAZON FINANCIERA</t>
  </si>
  <si>
    <t>FORMULA</t>
  </si>
  <si>
    <t>¿QUÉ MIDE?</t>
  </si>
  <si>
    <t>Liquidez</t>
  </si>
  <si>
    <t>Razón Rápida</t>
  </si>
  <si>
    <t xml:space="preserve">Razon rapida=  (Activo Circulante)/(Pasivo Circulante)  </t>
  </si>
  <si>
    <t>Mide la capacidad que tiene la empresa 
para pagar sus deudas en el corto plazo</t>
  </si>
  <si>
    <t>Endeudamiento</t>
  </si>
  <si>
    <t>Prueba del Acido</t>
  </si>
  <si>
    <t>Prueba del Acido =((Activo Circulante-Inventarios))/(Pasivo Circulante)</t>
  </si>
  <si>
    <t>Mide la capacidad que tiene la empresa 
para hacer frente a sus obligaciones en 
el corto plazo</t>
  </si>
  <si>
    <t>Rentabilidad</t>
  </si>
  <si>
    <t>Capital del trabajo</t>
  </si>
  <si>
    <t>Capital del trabajo = (Activo circulante) - (Pasivo circulante)</t>
  </si>
  <si>
    <t>Mide los recursos con que dispone una 
empresa para operar sin sobresaltos y de forma eficiente</t>
  </si>
  <si>
    <t>Actividad, Rotacion</t>
  </si>
  <si>
    <t>Razon de endeudamiento</t>
  </si>
  <si>
    <t>Pasivo total / Activo total</t>
  </si>
  <si>
    <t>Mide el porcentaje de activos que se encuentran financiados por los acredores, MIENTRAS MAS GRANDE SEA ESTE INDICE, MAYOR ES EL MONTO DE DINERO DE OTRAS PERSONAS QUE SE UTILIZA PARA GENERAR UTILIDADES</t>
  </si>
  <si>
    <t>Apalancamiento</t>
  </si>
  <si>
    <t>Pasivo total / Capital Contable</t>
  </si>
  <si>
    <t>Mide el porcentaje del activo que esta financiado con recursos ajenos</t>
  </si>
  <si>
    <t>Rendimiento Sobre los Activos</t>
  </si>
  <si>
    <t>RSA=(Utilidad Neta)/(Activo Total)</t>
  </si>
  <si>
    <t>Nos indica las unidades monetarias de utilidad que 
genera cada unidad monetaria invertida en activo, 
o el porcentaje de la inversión en activos que se 
convierte en utilidad</t>
  </si>
  <si>
    <t>Rendimiento sobre el capital</t>
  </si>
  <si>
    <t>RSC = (Utilidad neta) / (Capital contable)</t>
  </si>
  <si>
    <t>Evalúa la capacidad de generar recursos de una empresa</t>
  </si>
  <si>
    <t>Rotacion del Inventario</t>
  </si>
  <si>
    <t>Rotacion del Inventario=Ventas/Inventarios</t>
  </si>
  <si>
    <t>Permite conocer el número de veces en que 
el inventario es realizado en un periodo determinado. 
Lo que determina la rotación de inventarios.</t>
  </si>
  <si>
    <t>Rotación del Activo Total</t>
  </si>
  <si>
    <t>AT=Ventas/(Activo Total)</t>
  </si>
  <si>
    <t>Mide la actividad de los activos y la capacidad de la 
empresa para generar ventas a través del uso de los 
activos.</t>
  </si>
  <si>
    <t>Periodo Promedio de Cobranzas</t>
  </si>
  <si>
    <t>PPC=(Cuentas por Cobrar)/(((Ventas))/(360 días))</t>
  </si>
  <si>
    <t>Mide el tiempo que tarda la empresa en recuperar 
sus cuentas por cobrar</t>
  </si>
  <si>
    <t>Razon Rapida</t>
  </si>
  <si>
    <t>Prueba del acido</t>
  </si>
  <si>
    <t>capital de trabajo</t>
  </si>
  <si>
    <t>RSA</t>
  </si>
  <si>
    <t>RSC</t>
  </si>
  <si>
    <t>MU</t>
  </si>
  <si>
    <t>Rotacion de inventarios</t>
  </si>
  <si>
    <t>Rotacion de activo</t>
  </si>
  <si>
    <t>Periodo promedio de cobranza</t>
  </si>
  <si>
    <t>un poco de historia</t>
  </si>
  <si>
    <t xml:space="preserve">Cuentas a considerar </t>
  </si>
  <si>
    <t>Activo circulante</t>
  </si>
  <si>
    <t>Inventarios</t>
  </si>
  <si>
    <t>Activo total</t>
  </si>
  <si>
    <t>Ventas</t>
  </si>
  <si>
    <t>Cuentas por cobrar</t>
  </si>
  <si>
    <t>32,372,591</t>
  </si>
  <si>
    <t>5,674,286</t>
  </si>
  <si>
    <t>58,011,189</t>
  </si>
  <si>
    <t>68,791,260</t>
  </si>
  <si>
    <t>3,936,326</t>
  </si>
  <si>
    <t>Pasivo Circulante</t>
  </si>
  <si>
    <t>utilidad neta</t>
  </si>
  <si>
    <t>Pasivo total</t>
  </si>
  <si>
    <t>Capital contable</t>
  </si>
  <si>
    <t>7,999,017</t>
  </si>
  <si>
    <t>3,702,365</t>
  </si>
  <si>
    <t>14,381,880</t>
  </si>
  <si>
    <t>43,629,309</t>
  </si>
  <si>
    <t>11,640,780</t>
  </si>
  <si>
    <t>3,370,027</t>
  </si>
  <si>
    <t>33,574,653</t>
  </si>
  <si>
    <t>24,036,279</t>
  </si>
  <si>
    <t>3,583,644</t>
  </si>
  <si>
    <t>4,807,349</t>
  </si>
  <si>
    <t>2,368,456</t>
  </si>
  <si>
    <t>16,238,190</t>
  </si>
  <si>
    <t>17,336,463</t>
  </si>
  <si>
    <t>50,601,967</t>
  </si>
  <si>
    <t>10,893,292</t>
  </si>
  <si>
    <t>307,650,260</t>
  </si>
  <si>
    <t>20,745,436</t>
  </si>
  <si>
    <t>61,264,175</t>
  </si>
  <si>
    <t>219,639,170</t>
  </si>
  <si>
    <t>88,011,090</t>
  </si>
  <si>
    <t>72,439,646</t>
  </si>
  <si>
    <t>263,066,151</t>
  </si>
  <si>
    <t>183,614,618</t>
  </si>
  <si>
    <t>11,522,823</t>
  </si>
  <si>
    <t>42,844,241</t>
  </si>
  <si>
    <t>140,608,776</t>
  </si>
  <si>
    <t>122,457,375</t>
  </si>
  <si>
    <t>z</t>
  </si>
  <si>
    <t>22,425,618</t>
  </si>
  <si>
    <t>6,021,523</t>
  </si>
  <si>
    <t>71,977,654</t>
  </si>
  <si>
    <t>80,831,322</t>
  </si>
  <si>
    <t>9,916,022</t>
  </si>
  <si>
    <t>22,869,316</t>
  </si>
  <si>
    <t>55,012,176</t>
  </si>
  <si>
    <t>16,965,478</t>
  </si>
  <si>
    <t>LIQUIDEZ</t>
  </si>
  <si>
    <t>Prueba del Ácido</t>
  </si>
  <si>
    <t>Capital de Trabajo</t>
  </si>
  <si>
    <t>Razon rapida=  (Activo Circulante)/(Pasivo Circulante)</t>
  </si>
  <si>
    <t>Capital deTrabajo =  Activo Circulante - Pasivo Circulante</t>
  </si>
  <si>
    <t>Empresa</t>
  </si>
  <si>
    <t>Valor Obtenido</t>
  </si>
  <si>
    <t>Interpretacion</t>
  </si>
  <si>
    <t>Evaluacion</t>
  </si>
  <si>
    <t>EMPRESA</t>
  </si>
  <si>
    <t>BACHOCO</t>
  </si>
  <si>
    <t>HERDEZ</t>
  </si>
  <si>
    <t>BIMBO</t>
  </si>
  <si>
    <t>COCA
COLA</t>
  </si>
  <si>
    <t>COCA COLA</t>
  </si>
  <si>
    <t>LALA</t>
  </si>
  <si>
    <t>La empresa no cuenta con la liquidez necesaria para hacer frente con las obligaciones a corto plazo</t>
  </si>
  <si>
    <t>ENDEUDAMIENTO</t>
  </si>
  <si>
    <t>Razon de Endeudamiento</t>
  </si>
  <si>
    <t>Margen de Utilidad</t>
  </si>
  <si>
    <t>Razon de endeudamiento = (Pasivo total)/(Activo total)</t>
  </si>
  <si>
    <t>Apalancamiento = (Pasivo total)/(Capital contable)</t>
  </si>
  <si>
    <t>Margen de Utilidad=(utilidad neta)/Ventas</t>
  </si>
  <si>
    <t>76% de los recursos utilizados para inversión no pertenecen a la empresa, es decir, son recursos ajenos</t>
  </si>
  <si>
    <t xml:space="preserve">ACTIVIDAD </t>
  </si>
  <si>
    <t>Rotacion de Inventario</t>
  </si>
  <si>
    <t>Rotación de Activos</t>
  </si>
  <si>
    <t>Periodo Promedio de Cobranza</t>
  </si>
  <si>
    <t>RENTABILIDAD</t>
  </si>
  <si>
    <t>Rendimiento Sobre Capital</t>
  </si>
  <si>
    <t>RSC = (utilidad neta)/(Capital contable)</t>
  </si>
  <si>
    <t>La empresa tiene 2.42 el
ratio corriente lo que significa que por 
cada 100 pesos de deuda a corto plazo 
tiene 242 pesos en activos circulantes 
para cubrirla</t>
  </si>
  <si>
    <t>La empresa tiene .83 veces  de la deuda a corto plazo en activos circulante para cubrirlo</t>
  </si>
  <si>
    <t>La empresa tiene un ratio corriente de .17 veces que se pueden usar para cubrir deuda a corto plazo</t>
  </si>
  <si>
    <t>La empresa tiene .98 el ratio corriente lo que significa que por cada 100 pesos de deuda a corto plazo tiene 98 pesos en activos circulantes para cubrirla</t>
  </si>
  <si>
    <t>La empresa tiene un ratio  la deuda a corto plazo circulante de 4.05 veces,  que son utiles para cubrir</t>
  </si>
  <si>
    <t>La empresa durante a finales del 2020 pudo cubrir 3.33  veces sus obligaciones corrientes</t>
  </si>
  <si>
    <t>La empresa a finales del año pasado pudo cubrir 1.72 veces sus obligaciones corrientes</t>
  </si>
  <si>
    <t>La empresa a finales del año pasado pudo cubrir 0.64 veces sus obligaciones corrientes</t>
  </si>
  <si>
    <t>La empresa a finales del año pasado pudo cubrir 1.46 veces sus obligaciones corrientes</t>
  </si>
  <si>
    <t>La empresa a finales del año pasado pudo cubrir .71veces sus obligaciones corrientes</t>
  </si>
  <si>
    <t>La empresa cuenta con la liquidez necesaria para hacer frente con las obligaciones a corto plazo</t>
  </si>
  <si>
    <t>24% de los recursos utilizados para inversión no pertenecen a la empresa, es decir, son recursos ajenos</t>
  </si>
  <si>
    <t>48% de los recursos utilizados para inversión no pertenecen a la empresa, es decir, son recursos ajenos</t>
  </si>
  <si>
    <t>71% de los recursos utilizados para inversión no pertenecen a la empresa, es decir, son recursos ajenos</t>
  </si>
  <si>
    <t>53% de los recursos utilizados para inversión no pertenecen a la empresa, es decir, son recursos ajenos</t>
  </si>
  <si>
    <t xml:space="preserve">La empresa tuvo un apalancamiento de .32 puntos, esto quiere decir que la empresa no tiene un muy buen nivel de aplacamiento en sus pasivos para incrementar la rentabilidad del patrimonio </t>
  </si>
  <si>
    <t xml:space="preserve">La empresa esta teniendo un adecuado nivel de gastos financieros como de su estructura de capital </t>
  </si>
  <si>
    <t>La empresa tiene un apalancamiento de 2.49 puntos, lo cual nos dice que tiene una muy buena estructura de capital</t>
  </si>
  <si>
    <t>La empresa tiene un apalancamiento mayor a 1, esto quiere decir que la empresa tiene un correcto apalancamiento en sus pasivos</t>
  </si>
  <si>
    <t>La empresa tiene un apalancamiento de 3.24 puntos, lo cual nos dice que tiene una muy buena estructura de capital</t>
  </si>
  <si>
    <t>Grafico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</si>
</sst>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rial Nova Cond"/>
      <family val="2"/>
      <scheme val="minor"/>
    </font>
    <font>
      <sz val="11"/>
      <color theme="1"/>
      <name val="Arial Nova Cond"/>
      <family val="2"/>
      <scheme val="minor"/>
    </font>
    <font>
      <sz val="11"/>
      <color theme="0"/>
      <name val="Arial Nova Cond"/>
      <family val="2"/>
      <scheme val="minor"/>
    </font>
    <font>
      <b/>
      <sz val="12"/>
      <color theme="1"/>
      <name val="Arial Nova Cond"/>
      <family val="2"/>
      <scheme val="minor"/>
    </font>
    <font>
      <b/>
      <sz val="11"/>
      <color theme="0"/>
      <name val="Arial Nova Cond"/>
      <family val="2"/>
      <scheme val="minor"/>
    </font>
    <font>
      <b/>
      <sz val="11"/>
      <color theme="5" tint="0.79998168889431442"/>
      <name val="Arial Nova Cond"/>
      <family val="2"/>
      <scheme val="minor"/>
    </font>
    <font>
      <sz val="12"/>
      <color theme="1"/>
      <name val="Arial Nova Cond"/>
      <family val="2"/>
      <scheme val="minor"/>
    </font>
    <font>
      <b/>
      <sz val="11"/>
      <color theme="1"/>
      <name val="Arial Nova Cond"/>
      <family val="2"/>
      <scheme val="minor"/>
    </font>
    <font>
      <u/>
      <sz val="11"/>
      <color theme="10"/>
      <name val="Arial Nova Cond"/>
      <family val="2"/>
      <scheme val="minor"/>
    </font>
    <font>
      <sz val="10"/>
      <color theme="1"/>
      <name val="Arial Nova Cond"/>
      <family val="2"/>
      <scheme val="minor"/>
    </font>
    <font>
      <b/>
      <sz val="26"/>
      <color theme="1"/>
      <name val="Arial Nova Cond"/>
      <family val="2"/>
      <scheme val="minor"/>
    </font>
    <font>
      <b/>
      <sz val="24"/>
      <color theme="1"/>
      <name val="Arial Nova Cond"/>
      <family val="2"/>
      <scheme val="minor"/>
    </font>
    <font>
      <b/>
      <sz val="28"/>
      <color theme="1"/>
      <name val="Arial Nova Cond"/>
      <family val="2"/>
      <scheme val="minor"/>
    </font>
    <font>
      <sz val="9"/>
      <color theme="1"/>
      <name val="Arial Nova Cond"/>
      <family val="2"/>
      <scheme val="minor"/>
    </font>
    <font>
      <sz val="8"/>
      <color theme="1"/>
      <name val="Arial Nova Cond"/>
      <family val="2"/>
      <scheme val="minor"/>
    </font>
    <font>
      <b/>
      <sz val="12"/>
      <color theme="0"/>
      <name val="Arial Nova Cond"/>
      <family val="2"/>
      <scheme val="minor"/>
    </font>
  </fonts>
  <fills count="20">
    <fill>
      <patternFill patternType="none"/>
    </fill>
    <fill>
      <patternFill patternType="gray125"/>
    </fill>
    <fill>
      <patternFill patternType="solid">
        <fgColor auto="1"/>
        <bgColor theme="2"/>
      </patternFill>
    </fill>
    <fill>
      <patternFill patternType="solid">
        <fgColor theme="7"/>
        <bgColor theme="2"/>
      </patternFill>
    </fill>
    <fill>
      <patternFill patternType="lightUp">
        <fgColor theme="2"/>
        <bgColor theme="3" tint="0.59996337778862885"/>
      </patternFill>
    </fill>
    <fill>
      <patternFill patternType="lightUp">
        <fgColor theme="2"/>
        <bgColor theme="4" tint="0.79998168889431442"/>
      </patternFill>
    </fill>
    <fill>
      <patternFill patternType="gray0625">
        <fgColor theme="5" tint="0.79998168889431442"/>
        <bgColor theme="4" tint="0.59996337778862885"/>
      </patternFill>
    </fill>
    <fill>
      <patternFill patternType="gray0625">
        <fgColor theme="9"/>
        <bgColor theme="6" tint="0.39991454817346722"/>
      </patternFill>
    </fill>
    <fill>
      <patternFill patternType="solid">
        <fgColor theme="8" tint="-0.24994659260841701"/>
        <bgColor theme="0"/>
      </patternFill>
    </fill>
    <fill>
      <patternFill patternType="solid">
        <fgColor theme="5" tint="-0.24994659260841701"/>
        <bgColor theme="0"/>
      </patternFill>
    </fill>
    <fill>
      <patternFill patternType="lightUp">
        <fgColor theme="2"/>
        <bgColor theme="0"/>
      </patternFill>
    </fill>
    <fill>
      <patternFill patternType="solid">
        <fgColor theme="9" tint="0.39994506668294322"/>
        <bgColor theme="0"/>
      </patternFill>
    </fill>
    <fill>
      <patternFill patternType="solid">
        <fgColor theme="9" tint="-0.24994659260841701"/>
        <bgColor theme="0"/>
      </patternFill>
    </fill>
    <fill>
      <patternFill patternType="solid">
        <fgColor theme="9" tint="-0.499984740745262"/>
        <bgColor theme="0"/>
      </patternFill>
    </fill>
    <fill>
      <patternFill patternType="solid">
        <fgColor theme="7" tint="-0.24994659260841701"/>
        <bgColor theme="0"/>
      </patternFill>
    </fill>
    <fill>
      <patternFill patternType="solid">
        <fgColor theme="0"/>
        <bgColor theme="0"/>
      </patternFill>
    </fill>
    <fill>
      <patternFill patternType="solid">
        <fgColor rgb="FFFFFFFF"/>
        <bgColor indexed="64"/>
      </patternFill>
    </fill>
    <fill>
      <patternFill patternType="solid">
        <fgColor theme="0"/>
        <bgColor indexed="64"/>
      </patternFill>
    </fill>
    <fill>
      <patternFill patternType="solid">
        <fgColor rgb="FFF6B0A8"/>
        <bgColor theme="2"/>
      </patternFill>
    </fill>
    <fill>
      <patternFill patternType="solid">
        <fgColor rgb="FFF6B0A8"/>
        <bgColor theme="0"/>
      </patternFill>
    </fill>
  </fills>
  <borders count="13">
    <border>
      <left/>
      <right/>
      <top/>
      <bottom/>
      <diagonal/>
    </border>
    <border>
      <left style="thick">
        <color theme="3" tint="0.39994506668294322"/>
      </left>
      <right style="thick">
        <color theme="3" tint="0.39994506668294322"/>
      </right>
      <top/>
      <bottom/>
      <diagonal/>
    </border>
    <border>
      <left style="thick">
        <color theme="2" tint="-0.499984740745262"/>
      </left>
      <right style="thick">
        <color theme="2" tint="-0.499984740745262"/>
      </right>
      <top style="thick">
        <color theme="2" tint="-0.499984740745262"/>
      </top>
      <bottom style="thick">
        <color theme="2" tint="-0.499984740745262"/>
      </bottom>
      <diagonal/>
    </border>
    <border>
      <left style="thick">
        <color theme="3" tint="0.39991454817346722"/>
      </left>
      <right style="thick">
        <color theme="3" tint="0.39991454817346722"/>
      </right>
      <top style="thick">
        <color theme="3" tint="0.39991454817346722"/>
      </top>
      <bottom style="thick">
        <color theme="3" tint="0.39991454817346722"/>
      </bottom>
      <diagonal/>
    </border>
    <border>
      <left style="thick">
        <color theme="3" tint="0.39982299264503923"/>
      </left>
      <right style="thick">
        <color theme="3" tint="0.39982299264503923"/>
      </right>
      <top/>
      <bottom style="thick">
        <color theme="3" tint="0.39985351115451523"/>
      </bottom>
      <diagonal/>
    </border>
    <border>
      <left style="thick">
        <color theme="3" tint="0.39985351115451523"/>
      </left>
      <right style="thick">
        <color theme="3" tint="0.39985351115451523"/>
      </right>
      <top style="thick">
        <color theme="3" tint="0.39988402966399123"/>
      </top>
      <bottom/>
      <diagonal/>
    </border>
    <border>
      <left style="thin">
        <color theme="1" tint="-0.749961851863155"/>
      </left>
      <right/>
      <top style="thin">
        <color theme="1" tint="-0.749961851863155"/>
      </top>
      <bottom style="thin">
        <color theme="1" tint="-0.749961851863155"/>
      </bottom>
      <diagonal/>
    </border>
    <border>
      <left/>
      <right style="thin">
        <color theme="1" tint="-0.749961851863155"/>
      </right>
      <top style="thin">
        <color theme="1" tint="-0.749961851863155"/>
      </top>
      <bottom style="thin">
        <color theme="1" tint="-0.749961851863155"/>
      </bottom>
      <diagonal/>
    </border>
    <border>
      <left style="thin">
        <color theme="1" tint="-0.749961851863155"/>
      </left>
      <right style="thin">
        <color theme="1" tint="-0.749961851863155"/>
      </right>
      <top style="thin">
        <color theme="1" tint="-0.749961851863155"/>
      </top>
      <bottom style="thin">
        <color theme="1" tint="-0.749961851863155"/>
      </bottom>
      <diagonal/>
    </border>
    <border>
      <left style="thick">
        <color theme="2" tint="-0.499984740745262"/>
      </left>
      <right/>
      <top style="thick">
        <color theme="2" tint="-0.499984740745262"/>
      </top>
      <bottom style="thick">
        <color theme="2" tint="-0.499984740745262"/>
      </bottom>
      <diagonal/>
    </border>
    <border>
      <left/>
      <right/>
      <top style="thick">
        <color theme="2" tint="-0.499984740745262"/>
      </top>
      <bottom style="thick">
        <color theme="2" tint="-0.499984740745262"/>
      </bottom>
      <diagonal/>
    </border>
    <border>
      <left/>
      <right style="thick">
        <color theme="2" tint="-0.499984740745262"/>
      </right>
      <top style="thick">
        <color theme="2" tint="-0.499984740745262"/>
      </top>
      <bottom style="thick">
        <color theme="2" tint="-0.499984740745262"/>
      </bottom>
      <diagonal/>
    </border>
    <border>
      <left style="thin">
        <color auto="1"/>
      </left>
      <right style="thin">
        <color auto="1"/>
      </right>
      <top style="thin">
        <color auto="1"/>
      </top>
      <bottom style="thin">
        <color auto="1"/>
      </bottom>
      <diagonal/>
    </border>
  </borders>
  <cellStyleXfs count="19">
    <xf numFmtId="0" fontId="0" fillId="0" borderId="0"/>
    <xf numFmtId="3" fontId="1" fillId="2" borderId="1"/>
    <xf numFmtId="3" fontId="1" fillId="3" borderId="1"/>
    <xf numFmtId="3" fontId="1" fillId="4" borderId="1"/>
    <xf numFmtId="3" fontId="1" fillId="5" borderId="1"/>
    <xf numFmtId="3" fontId="4" fillId="6" borderId="1"/>
    <xf numFmtId="3" fontId="2" fillId="7" borderId="1"/>
    <xf numFmtId="3" fontId="2" fillId="8" borderId="1"/>
    <xf numFmtId="3" fontId="5" fillId="9" borderId="1"/>
    <xf numFmtId="3" fontId="3" fillId="10" borderId="2">
      <alignment horizontal="center" wrapText="1"/>
    </xf>
    <xf numFmtId="3" fontId="1" fillId="11" borderId="1"/>
    <xf numFmtId="3" fontId="2" fillId="12" borderId="1"/>
    <xf numFmtId="3" fontId="2" fillId="13" borderId="1"/>
    <xf numFmtId="3" fontId="2" fillId="14" borderId="1"/>
    <xf numFmtId="3" fontId="6" fillId="15" borderId="3">
      <alignment horizontal="center" wrapText="1"/>
    </xf>
    <xf numFmtId="3" fontId="6" fillId="15" borderId="5">
      <alignment horizontal="center" wrapText="1"/>
    </xf>
    <xf numFmtId="3" fontId="6" fillId="15" borderId="4">
      <alignment horizontal="center" wrapText="1"/>
    </xf>
    <xf numFmtId="0" fontId="8" fillId="0" borderId="0" applyNumberFormat="0" applyFill="0" applyBorder="0" applyAlignment="0" applyProtection="0"/>
    <xf numFmtId="0" fontId="9" fillId="0" borderId="0"/>
  </cellStyleXfs>
  <cellXfs count="57">
    <xf numFmtId="0" fontId="0" fillId="0" borderId="0" xfId="0"/>
    <xf numFmtId="0" fontId="0" fillId="0" borderId="0" xfId="0" applyAlignment="1">
      <alignment vertical="center" wrapText="1"/>
    </xf>
    <xf numFmtId="0" fontId="0" fillId="0" borderId="0" xfId="0"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9" fontId="0" fillId="16" borderId="8" xfId="0" applyNumberFormat="1" applyFill="1" applyBorder="1" applyAlignment="1">
      <alignment horizontal="right"/>
    </xf>
    <xf numFmtId="0" fontId="0" fillId="16" borderId="8" xfId="0" applyFill="1" applyBorder="1"/>
    <xf numFmtId="9" fontId="0" fillId="16" borderId="8" xfId="0" applyNumberFormat="1" applyFill="1" applyBorder="1"/>
    <xf numFmtId="0" fontId="8" fillId="0" borderId="0" xfId="17"/>
    <xf numFmtId="3" fontId="3" fillId="10" borderId="2" xfId="9">
      <alignment horizontal="center" wrapText="1"/>
    </xf>
    <xf numFmtId="3" fontId="1" fillId="2" borderId="1" xfId="1"/>
    <xf numFmtId="3" fontId="6" fillId="15" borderId="4" xfId="16">
      <alignment horizontal="center" wrapText="1"/>
    </xf>
    <xf numFmtId="0" fontId="0" fillId="0" borderId="0" xfId="0" applyFill="1"/>
    <xf numFmtId="9" fontId="0" fillId="16" borderId="8" xfId="0" applyNumberFormat="1" applyFill="1" applyBorder="1" applyAlignment="1">
      <alignment horizontal="center" vertical="center"/>
    </xf>
    <xf numFmtId="0" fontId="0" fillId="16" borderId="6" xfId="0" applyFill="1" applyBorder="1" applyAlignment="1">
      <alignment vertical="center"/>
    </xf>
    <xf numFmtId="0" fontId="0" fillId="0" borderId="0" xfId="0" applyAlignment="1">
      <alignment vertical="center"/>
    </xf>
    <xf numFmtId="3" fontId="6" fillId="15" borderId="4" xfId="16" applyAlignment="1">
      <alignment horizontal="center" vertical="center" wrapText="1"/>
    </xf>
    <xf numFmtId="3" fontId="1" fillId="2" borderId="1" xfId="1" applyAlignment="1">
      <alignment horizontal="center" vertical="center"/>
    </xf>
    <xf numFmtId="4" fontId="1" fillId="2" borderId="1" xfId="1" applyNumberFormat="1" applyAlignment="1">
      <alignment horizontal="center" vertical="center"/>
    </xf>
    <xf numFmtId="0" fontId="0" fillId="17" borderId="12" xfId="0" applyFill="1" applyBorder="1"/>
    <xf numFmtId="4" fontId="1" fillId="2" borderId="1" xfId="1" applyNumberFormat="1"/>
    <xf numFmtId="3" fontId="0" fillId="17" borderId="12" xfId="0" applyNumberFormat="1" applyFill="1" applyBorder="1"/>
    <xf numFmtId="4" fontId="1" fillId="2" borderId="1" xfId="1" applyNumberFormat="1" applyAlignment="1">
      <alignment horizontal="right"/>
    </xf>
    <xf numFmtId="4" fontId="6" fillId="15" borderId="4" xfId="16" applyNumberFormat="1" applyAlignment="1">
      <alignment horizontal="right" wrapText="1"/>
    </xf>
    <xf numFmtId="3" fontId="3" fillId="10" borderId="2" xfId="9" applyAlignment="1">
      <alignment horizontal="center" vertical="center" wrapText="1"/>
    </xf>
    <xf numFmtId="3" fontId="13" fillId="15" borderId="4" xfId="16" applyFont="1">
      <alignment horizontal="center" wrapText="1"/>
    </xf>
    <xf numFmtId="4" fontId="0" fillId="15" borderId="4" xfId="16" applyNumberFormat="1" applyFont="1" applyAlignment="1">
      <alignment horizontal="center" vertical="center" wrapText="1"/>
    </xf>
    <xf numFmtId="0" fontId="0" fillId="16" borderId="6" xfId="0" applyFill="1" applyBorder="1" applyAlignment="1">
      <alignment horizontal="center"/>
    </xf>
    <xf numFmtId="0" fontId="0" fillId="16" borderId="7" xfId="0" applyFill="1" applyBorder="1" applyAlignment="1">
      <alignment horizontal="center"/>
    </xf>
    <xf numFmtId="3" fontId="12" fillId="10" borderId="2" xfId="9" applyFont="1" applyAlignment="1">
      <alignment horizontal="center" wrapText="1"/>
    </xf>
    <xf numFmtId="3" fontId="11" fillId="10" borderId="2" xfId="9" applyFont="1" applyAlignment="1">
      <alignment horizontal="center" wrapText="1"/>
    </xf>
    <xf numFmtId="3" fontId="10" fillId="10" borderId="9" xfId="9" applyFont="1" applyBorder="1" applyAlignment="1">
      <alignment horizontal="center" wrapText="1"/>
    </xf>
    <xf numFmtId="3" fontId="10" fillId="10" borderId="10" xfId="9" applyFont="1" applyBorder="1" applyAlignment="1">
      <alignment horizontal="center" wrapText="1"/>
    </xf>
    <xf numFmtId="3" fontId="10" fillId="10" borderId="11" xfId="9" applyFont="1" applyBorder="1" applyAlignment="1">
      <alignment horizontal="center" wrapText="1"/>
    </xf>
    <xf numFmtId="3" fontId="3" fillId="10" borderId="2" xfId="9" applyAlignment="1">
      <alignment horizontal="center" wrapText="1"/>
    </xf>
    <xf numFmtId="3" fontId="3" fillId="10" borderId="9" xfId="9" applyBorder="1" applyAlignment="1">
      <alignment horizontal="center" vertical="center" wrapText="1"/>
    </xf>
    <xf numFmtId="3" fontId="3" fillId="10" borderId="10" xfId="9" applyBorder="1" applyAlignment="1">
      <alignment horizontal="center" vertical="center" wrapText="1"/>
    </xf>
    <xf numFmtId="3" fontId="3" fillId="10" borderId="11" xfId="9" applyBorder="1" applyAlignment="1">
      <alignment horizontal="center" vertical="center" wrapText="1"/>
    </xf>
    <xf numFmtId="3" fontId="3" fillId="10" borderId="9" xfId="9" applyBorder="1" applyAlignment="1">
      <alignment horizontal="center" wrapText="1"/>
    </xf>
    <xf numFmtId="3" fontId="3" fillId="10" borderId="10" xfId="9" applyBorder="1" applyAlignment="1">
      <alignment horizontal="center" wrapText="1"/>
    </xf>
    <xf numFmtId="3" fontId="3" fillId="10" borderId="11" xfId="9" applyBorder="1" applyAlignment="1">
      <alignment horizontal="center" wrapText="1"/>
    </xf>
    <xf numFmtId="3" fontId="11" fillId="10" borderId="9" xfId="9" applyFont="1" applyBorder="1" applyAlignment="1">
      <alignment horizontal="center" wrapText="1"/>
    </xf>
    <xf numFmtId="3" fontId="11" fillId="10" borderId="10" xfId="9" applyFont="1" applyBorder="1" applyAlignment="1">
      <alignment horizontal="center" wrapText="1"/>
    </xf>
    <xf numFmtId="3" fontId="11" fillId="10" borderId="11" xfId="9" applyFont="1" applyBorder="1" applyAlignment="1">
      <alignment horizontal="center" wrapText="1"/>
    </xf>
    <xf numFmtId="3" fontId="13" fillId="2" borderId="1" xfId="1" applyFont="1" applyAlignment="1">
      <alignment horizontal="left" vertical="top" wrapText="1"/>
    </xf>
    <xf numFmtId="3" fontId="13" fillId="2" borderId="1" xfId="1" applyFont="1" applyAlignment="1">
      <alignment horizontal="left" vertical="center" wrapText="1"/>
    </xf>
    <xf numFmtId="3" fontId="13" fillId="15" borderId="4" xfId="16" applyFont="1" applyAlignment="1">
      <alignment horizontal="left" vertical="center" wrapText="1"/>
    </xf>
    <xf numFmtId="3" fontId="14" fillId="2" borderId="1" xfId="1" applyFont="1" applyAlignment="1">
      <alignment horizontal="left" vertical="center" wrapText="1"/>
    </xf>
    <xf numFmtId="3" fontId="1" fillId="2" borderId="1" xfId="1" applyAlignment="1">
      <alignment horizontal="left" vertical="center"/>
    </xf>
    <xf numFmtId="3" fontId="6" fillId="15" borderId="4" xfId="16" applyAlignment="1">
      <alignment horizontal="left" vertical="center" wrapText="1"/>
    </xf>
    <xf numFmtId="4" fontId="4" fillId="18" borderId="1" xfId="1" applyNumberFormat="1" applyFont="1" applyFill="1" applyAlignment="1">
      <alignment horizontal="center" vertical="center"/>
    </xf>
    <xf numFmtId="3" fontId="15" fillId="19" borderId="4" xfId="16" applyFont="1" applyFill="1" applyAlignment="1">
      <alignment horizontal="center" vertical="center" wrapText="1"/>
    </xf>
    <xf numFmtId="4" fontId="4" fillId="19" borderId="4" xfId="16" applyNumberFormat="1" applyFont="1" applyFill="1" applyAlignment="1">
      <alignment horizontal="center" vertical="center" wrapText="1"/>
    </xf>
    <xf numFmtId="3" fontId="4" fillId="18" borderId="1" xfId="1" applyFont="1" applyFill="1" applyAlignment="1">
      <alignment horizontal="center" vertical="center"/>
    </xf>
    <xf numFmtId="3" fontId="4" fillId="19" borderId="4" xfId="16" applyFont="1" applyFill="1" applyAlignment="1">
      <alignment horizontal="center" vertical="center" wrapText="1"/>
    </xf>
    <xf numFmtId="0" fontId="0" fillId="0" borderId="0" xfId="0" applyAlignment="1"/>
    <xf numFmtId="3" fontId="13" fillId="2" borderId="0" xfId="1" applyFont="1" applyBorder="1" applyAlignment="1">
      <alignment horizontal="center" vertical="center" wrapText="1"/>
    </xf>
  </cellXfs>
  <cellStyles count="19">
    <cellStyle name="BordeLimpio" xfId="1" xr:uid="{228E36CA-539A-4E07-B1BA-4001D0C37A41}"/>
    <cellStyle name="CeldaCompleta" xfId="14" xr:uid="{89A084FD-EDA7-4D28-926F-9A8B5D3E3D2A}"/>
    <cellStyle name="Color 1" xfId="2" xr:uid="{55F221C0-5200-4E65-9D00-86F8AA61939D}"/>
    <cellStyle name="Color 2" xfId="3" xr:uid="{E0077029-A321-403C-8509-A56C3C08340D}"/>
    <cellStyle name="Color10" xfId="10" xr:uid="{D30B9A61-2AE2-49D3-BCBF-02521A189CF5}"/>
    <cellStyle name="Color11" xfId="11" xr:uid="{28AB9B2C-28DB-4FA3-848F-738555BD1482}"/>
    <cellStyle name="Color3" xfId="4" xr:uid="{CB02C0FD-D3E7-4A86-BE6F-FFE685998EF7}"/>
    <cellStyle name="Color4" xfId="5" xr:uid="{6DAAC705-7ECB-4F5F-A278-1917B79EB86E}"/>
    <cellStyle name="Color5" xfId="6" xr:uid="{C99C85D2-FFE6-493E-8C23-1FB0991DEB72}"/>
    <cellStyle name="Color6" xfId="7" xr:uid="{D620C5BA-2638-49A7-B49F-9010411C5967}"/>
    <cellStyle name="Color7" xfId="8" xr:uid="{C6A1EE24-3FAB-415C-89F8-7A2535C04ECD}"/>
    <cellStyle name="Color8" xfId="12" xr:uid="{17DA8838-40A2-4EFC-8F9E-F08A86B7E7CB}"/>
    <cellStyle name="Color9" xfId="13" xr:uid="{05D19A5A-433E-4097-993E-F59C432D3292}"/>
    <cellStyle name="Hipervínculo" xfId="17" builtinId="8"/>
    <cellStyle name="Inf" xfId="16" xr:uid="{537CF541-7511-411E-9973-194849B46011}"/>
    <cellStyle name="Normal" xfId="0" builtinId="0"/>
    <cellStyle name="Normal 2" xfId="18" xr:uid="{672B2456-8F0C-41A4-B2F2-A80E9B6C5D51}"/>
    <cellStyle name="Sup" xfId="15" xr:uid="{53BA3305-0980-4BD0-9EA0-09E659B54986}"/>
    <cellStyle name="Titulos" xfId="9" xr:uid="{56C93FE0-A99F-4056-8CE3-F2818CD7C944}"/>
  </cellStyles>
  <dxfs count="4">
    <dxf>
      <alignment horizontal="general" vertical="center" textRotation="0" wrapText="1" indent="0" justifyLastLine="0" shrinkToFit="0" readingOrder="0"/>
    </dxf>
    <dxf>
      <font>
        <b/>
      </font>
      <alignment horizontal="center" vertical="center" textRotation="0" indent="0" justifyLastLine="0" shrinkToFit="0" readingOrder="0"/>
    </dxf>
    <dxf>
      <font>
        <b/>
      </font>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F6B0A8"/>
      <color rgb="FFC453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Hoja5!$C$8</c:f>
              <c:strCache>
                <c:ptCount val="1"/>
                <c:pt idx="0">
                  <c:v>Valor Obtenido</c:v>
                </c:pt>
              </c:strCache>
            </c:strRef>
          </c:tx>
          <c:spPr>
            <a:solidFill>
              <a:schemeClr val="accent1"/>
            </a:solidFill>
            <a:ln>
              <a:noFill/>
            </a:ln>
            <a:effectLst/>
            <a:sp3d/>
          </c:spPr>
          <c:invertIfNegative val="0"/>
          <c:cat>
            <c:strRef>
              <c:f>Hoja5!$B$9:$B$13</c:f>
              <c:strCache>
                <c:ptCount val="5"/>
                <c:pt idx="0">
                  <c:v>BACHOCO</c:v>
                </c:pt>
                <c:pt idx="1">
                  <c:v>HERDEZ</c:v>
                </c:pt>
                <c:pt idx="2">
                  <c:v>BIMBO</c:v>
                </c:pt>
                <c:pt idx="3">
                  <c:v>COCA
COLA</c:v>
                </c:pt>
                <c:pt idx="4">
                  <c:v>LALA</c:v>
                </c:pt>
              </c:strCache>
            </c:strRef>
          </c:cat>
          <c:val>
            <c:numRef>
              <c:f>Hoja5!$C$9:$C$13</c:f>
              <c:numCache>
                <c:formatCode>#,##0.00</c:formatCode>
                <c:ptCount val="5"/>
                <c:pt idx="0">
                  <c:v>4.0470711588686461</c:v>
                </c:pt>
                <c:pt idx="1">
                  <c:v>2.4214551512694418</c:v>
                </c:pt>
                <c:pt idx="2">
                  <c:v>0.82596341173287646</c:v>
                </c:pt>
                <c:pt idx="3">
                  <c:v>0.1736440143729002</c:v>
                </c:pt>
                <c:pt idx="4" formatCode="#,##0">
                  <c:v>0.9805985452297743</c:v>
                </c:pt>
              </c:numCache>
            </c:numRef>
          </c:val>
          <c:extLst>
            <c:ext xmlns:c16="http://schemas.microsoft.com/office/drawing/2014/chart" uri="{C3380CC4-5D6E-409C-BE32-E72D297353CC}">
              <c16:uniqueId val="{00000000-13A6-4A0D-B4A0-98D1A701F9BC}"/>
            </c:ext>
          </c:extLst>
        </c:ser>
        <c:dLbls>
          <c:showLegendKey val="0"/>
          <c:showVal val="0"/>
          <c:showCatName val="0"/>
          <c:showSerName val="0"/>
          <c:showPercent val="0"/>
          <c:showBubbleSize val="0"/>
        </c:dLbls>
        <c:gapWidth val="150"/>
        <c:shape val="box"/>
        <c:axId val="789646255"/>
        <c:axId val="789647087"/>
        <c:axId val="0"/>
      </c:bar3DChart>
      <c:catAx>
        <c:axId val="7896462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89647087"/>
        <c:crosses val="autoZero"/>
        <c:auto val="1"/>
        <c:lblAlgn val="ctr"/>
        <c:lblOffset val="100"/>
        <c:noMultiLvlLbl val="0"/>
      </c:catAx>
      <c:valAx>
        <c:axId val="78964708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89646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15</xdr:col>
      <xdr:colOff>828674</xdr:colOff>
      <xdr:row>39</xdr:row>
      <xdr:rowOff>29645</xdr:rowOff>
    </xdr:to>
    <xdr:sp macro="" textlink="">
      <xdr:nvSpPr>
        <xdr:cNvPr id="9" name="Rectángulo 8">
          <a:extLst>
            <a:ext uri="{FF2B5EF4-FFF2-40B4-BE49-F238E27FC236}">
              <a16:creationId xmlns:a16="http://schemas.microsoft.com/office/drawing/2014/main" id="{B1065EA5-7EC2-4F49-ACBC-C2D94A9AC8DE}"/>
            </a:ext>
          </a:extLst>
        </xdr:cNvPr>
        <xdr:cNvSpPr>
          <a:spLocks/>
        </xdr:cNvSpPr>
      </xdr:nvSpPr>
      <xdr:spPr>
        <a:xfrm>
          <a:off x="0" y="0"/>
          <a:ext cx="13401674" cy="7459145"/>
        </a:xfrm>
        <a:prstGeom prst="rect">
          <a:avLst/>
        </a:prstGeom>
        <a:blipFill>
          <a:blip xmlns:r="http://schemas.openxmlformats.org/officeDocument/2006/relationships" r:embed="rId1"/>
          <a:stretch>
            <a:fillRect/>
          </a:stretch>
        </a:bli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s-MX" sz="1100"/>
            <a:t> </a:t>
          </a:r>
        </a:p>
      </xdr:txBody>
    </xdr:sp>
    <xdr:clientData/>
  </xdr:twoCellAnchor>
  <xdr:twoCellAnchor>
    <xdr:from>
      <xdr:col>0</xdr:col>
      <xdr:colOff>428625</xdr:colOff>
      <xdr:row>5</xdr:row>
      <xdr:rowOff>104775</xdr:rowOff>
    </xdr:from>
    <xdr:to>
      <xdr:col>3</xdr:col>
      <xdr:colOff>171450</xdr:colOff>
      <xdr:row>7</xdr:row>
      <xdr:rowOff>171450</xdr:rowOff>
    </xdr:to>
    <xdr:sp macro="" textlink="">
      <xdr:nvSpPr>
        <xdr:cNvPr id="2" name="Rectángulo 1">
          <a:extLst>
            <a:ext uri="{FF2B5EF4-FFF2-40B4-BE49-F238E27FC236}">
              <a16:creationId xmlns:a16="http://schemas.microsoft.com/office/drawing/2014/main" id="{6FA7989C-27C6-4402-84CA-D546DE8B934C}"/>
            </a:ext>
          </a:extLst>
        </xdr:cNvPr>
        <xdr:cNvSpPr/>
      </xdr:nvSpPr>
      <xdr:spPr>
        <a:xfrm>
          <a:off x="428625" y="1057275"/>
          <a:ext cx="2257425" cy="447675"/>
        </a:xfrm>
        <a:prstGeom prst="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s-MX" sz="1800">
              <a:latin typeface="+mj-lt"/>
            </a:rPr>
            <a:t>Razones</a:t>
          </a:r>
        </a:p>
      </xdr:txBody>
    </xdr:sp>
    <xdr:clientData/>
  </xdr:twoCellAnchor>
  <xdr:twoCellAnchor>
    <xdr:from>
      <xdr:col>0</xdr:col>
      <xdr:colOff>428625</xdr:colOff>
      <xdr:row>1</xdr:row>
      <xdr:rowOff>85725</xdr:rowOff>
    </xdr:from>
    <xdr:to>
      <xdr:col>15</xdr:col>
      <xdr:colOff>276225</xdr:colOff>
      <xdr:row>4</xdr:row>
      <xdr:rowOff>28575</xdr:rowOff>
    </xdr:to>
    <xdr:sp macro="" textlink="">
      <xdr:nvSpPr>
        <xdr:cNvPr id="3" name="Rectángulo 2">
          <a:extLst>
            <a:ext uri="{FF2B5EF4-FFF2-40B4-BE49-F238E27FC236}">
              <a16:creationId xmlns:a16="http://schemas.microsoft.com/office/drawing/2014/main" id="{C4B3CEBE-E26A-4252-B8BB-77732EEDBF64}"/>
            </a:ext>
          </a:extLst>
        </xdr:cNvPr>
        <xdr:cNvSpPr/>
      </xdr:nvSpPr>
      <xdr:spPr>
        <a:xfrm>
          <a:off x="428625" y="276225"/>
          <a:ext cx="12420600" cy="514350"/>
        </a:xfrm>
        <a:prstGeom prst="rect">
          <a:avLst/>
        </a:prstGeom>
        <a:effectLst>
          <a:outerShdw blurRad="76200" dist="12700" dir="2700000" sy="-23000" kx="-800400" algn="bl" rotWithShape="0">
            <a:prstClr val="black">
              <a:alpha val="20000"/>
            </a:prstClr>
          </a:outerShdw>
        </a:effectLst>
        <a:scene3d>
          <a:camera prst="orthographicFront"/>
          <a:lightRig rig="threePt" dir="t"/>
        </a:scene3d>
        <a:sp3d>
          <a:bevelT prst="convex"/>
        </a:sp3d>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1800">
              <a:solidFill>
                <a:schemeClr val="bg1">
                  <a:lumMod val="95000"/>
                </a:schemeClr>
              </a:solidFill>
              <a:latin typeface="+mj-lt"/>
            </a:rPr>
            <a:t>Administración Financiera</a:t>
          </a:r>
        </a:p>
      </xdr:txBody>
    </xdr:sp>
    <xdr:clientData/>
  </xdr:twoCellAnchor>
  <xdr:twoCellAnchor>
    <xdr:from>
      <xdr:col>0</xdr:col>
      <xdr:colOff>542925</xdr:colOff>
      <xdr:row>8</xdr:row>
      <xdr:rowOff>104775</xdr:rowOff>
    </xdr:from>
    <xdr:to>
      <xdr:col>3</xdr:col>
      <xdr:colOff>285750</xdr:colOff>
      <xdr:row>10</xdr:row>
      <xdr:rowOff>171450</xdr:rowOff>
    </xdr:to>
    <xdr:sp macro="" textlink="">
      <xdr:nvSpPr>
        <xdr:cNvPr id="4" name="Rectángulo: esquinas redondeadas 3">
          <a:extLst>
            <a:ext uri="{FF2B5EF4-FFF2-40B4-BE49-F238E27FC236}">
              <a16:creationId xmlns:a16="http://schemas.microsoft.com/office/drawing/2014/main" id="{6554370E-056B-4AF7-A268-567041345D48}"/>
            </a:ext>
          </a:extLst>
        </xdr:cNvPr>
        <xdr:cNvSpPr/>
      </xdr:nvSpPr>
      <xdr:spPr>
        <a:xfrm>
          <a:off x="542925" y="1628775"/>
          <a:ext cx="2257425" cy="447675"/>
        </a:xfrm>
        <a:prstGeom prst="roundRect">
          <a:avLst/>
        </a:prstGeom>
        <a:effectLst>
          <a:outerShdw blurRad="76200" dist="12700" dir="8100000" sy="-23000" kx="800400" algn="br" rotWithShape="0">
            <a:prstClr val="black">
              <a:alpha val="2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s-MX" sz="1800">
              <a:latin typeface="+mj-lt"/>
            </a:rPr>
            <a:t>BACHOCO</a:t>
          </a:r>
        </a:p>
      </xdr:txBody>
    </xdr:sp>
    <xdr:clientData/>
  </xdr:twoCellAnchor>
  <xdr:twoCellAnchor>
    <xdr:from>
      <xdr:col>0</xdr:col>
      <xdr:colOff>533400</xdr:colOff>
      <xdr:row>12</xdr:row>
      <xdr:rowOff>9525</xdr:rowOff>
    </xdr:from>
    <xdr:to>
      <xdr:col>3</xdr:col>
      <xdr:colOff>276225</xdr:colOff>
      <xdr:row>14</xdr:row>
      <xdr:rowOff>76200</xdr:rowOff>
    </xdr:to>
    <xdr:sp macro="" textlink="">
      <xdr:nvSpPr>
        <xdr:cNvPr id="5" name="Rectángulo: esquinas redondeadas 4">
          <a:extLst>
            <a:ext uri="{FF2B5EF4-FFF2-40B4-BE49-F238E27FC236}">
              <a16:creationId xmlns:a16="http://schemas.microsoft.com/office/drawing/2014/main" id="{295D918D-1116-421C-8428-9B743C9BC0C0}"/>
            </a:ext>
          </a:extLst>
        </xdr:cNvPr>
        <xdr:cNvSpPr/>
      </xdr:nvSpPr>
      <xdr:spPr>
        <a:xfrm>
          <a:off x="533400" y="2295525"/>
          <a:ext cx="2257425" cy="447675"/>
        </a:xfrm>
        <a:prstGeom prst="roundRect">
          <a:avLst/>
        </a:prstGeom>
        <a:effectLst>
          <a:outerShdw blurRad="76200" dist="12700" dir="8100000" sy="-23000" kx="800400" algn="br" rotWithShape="0">
            <a:prstClr val="black">
              <a:alpha val="2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s-MX" sz="1800">
              <a:latin typeface="+mj-lt"/>
            </a:rPr>
            <a:t>BIMBO</a:t>
          </a:r>
        </a:p>
      </xdr:txBody>
    </xdr:sp>
    <xdr:clientData/>
  </xdr:twoCellAnchor>
  <xdr:twoCellAnchor>
    <xdr:from>
      <xdr:col>0</xdr:col>
      <xdr:colOff>533400</xdr:colOff>
      <xdr:row>15</xdr:row>
      <xdr:rowOff>66675</xdr:rowOff>
    </xdr:from>
    <xdr:to>
      <xdr:col>3</xdr:col>
      <xdr:colOff>276225</xdr:colOff>
      <xdr:row>17</xdr:row>
      <xdr:rowOff>133350</xdr:rowOff>
    </xdr:to>
    <xdr:sp macro="" textlink="">
      <xdr:nvSpPr>
        <xdr:cNvPr id="6" name="Rectángulo: esquinas redondeadas 5">
          <a:extLst>
            <a:ext uri="{FF2B5EF4-FFF2-40B4-BE49-F238E27FC236}">
              <a16:creationId xmlns:a16="http://schemas.microsoft.com/office/drawing/2014/main" id="{4BF5C768-5E5B-45E9-BE1B-3537262193D3}"/>
            </a:ext>
          </a:extLst>
        </xdr:cNvPr>
        <xdr:cNvSpPr/>
      </xdr:nvSpPr>
      <xdr:spPr>
        <a:xfrm>
          <a:off x="533400" y="2924175"/>
          <a:ext cx="2257425" cy="447675"/>
        </a:xfrm>
        <a:prstGeom prst="roundRect">
          <a:avLst/>
        </a:prstGeom>
        <a:effectLst>
          <a:outerShdw blurRad="76200" dist="12700" dir="8100000" sy="-23000" kx="800400" algn="br" rotWithShape="0">
            <a:prstClr val="black">
              <a:alpha val="2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s-MX" sz="1800">
              <a:latin typeface="+mj-lt"/>
            </a:rPr>
            <a:t>COCA-COLA</a:t>
          </a:r>
        </a:p>
      </xdr:txBody>
    </xdr:sp>
    <xdr:clientData/>
  </xdr:twoCellAnchor>
  <xdr:twoCellAnchor>
    <xdr:from>
      <xdr:col>0</xdr:col>
      <xdr:colOff>523875</xdr:colOff>
      <xdr:row>18</xdr:row>
      <xdr:rowOff>133350</xdr:rowOff>
    </xdr:from>
    <xdr:to>
      <xdr:col>3</xdr:col>
      <xdr:colOff>266700</xdr:colOff>
      <xdr:row>21</xdr:row>
      <xdr:rowOff>9525</xdr:rowOff>
    </xdr:to>
    <xdr:sp macro="" textlink="">
      <xdr:nvSpPr>
        <xdr:cNvPr id="7" name="Rectángulo: esquinas redondeadas 6">
          <a:extLst>
            <a:ext uri="{FF2B5EF4-FFF2-40B4-BE49-F238E27FC236}">
              <a16:creationId xmlns:a16="http://schemas.microsoft.com/office/drawing/2014/main" id="{F0514005-C030-46D5-BA1D-C8C3DAF84CB1}"/>
            </a:ext>
          </a:extLst>
        </xdr:cNvPr>
        <xdr:cNvSpPr/>
      </xdr:nvSpPr>
      <xdr:spPr>
        <a:xfrm>
          <a:off x="523875" y="3562350"/>
          <a:ext cx="2257425" cy="447675"/>
        </a:xfrm>
        <a:prstGeom prst="roundRect">
          <a:avLst/>
        </a:prstGeom>
        <a:effectLst>
          <a:outerShdw blurRad="76200" dist="12700" dir="8100000" sy="-23000" kx="800400" algn="br" rotWithShape="0">
            <a:prstClr val="black">
              <a:alpha val="2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s-MX" sz="1800">
              <a:latin typeface="+mj-lt"/>
            </a:rPr>
            <a:t>HERDEZ</a:t>
          </a:r>
        </a:p>
      </xdr:txBody>
    </xdr:sp>
    <xdr:clientData/>
  </xdr:twoCellAnchor>
  <xdr:twoCellAnchor>
    <xdr:from>
      <xdr:col>0</xdr:col>
      <xdr:colOff>523875</xdr:colOff>
      <xdr:row>21</xdr:row>
      <xdr:rowOff>171450</xdr:rowOff>
    </xdr:from>
    <xdr:to>
      <xdr:col>3</xdr:col>
      <xdr:colOff>266700</xdr:colOff>
      <xdr:row>24</xdr:row>
      <xdr:rowOff>47625</xdr:rowOff>
    </xdr:to>
    <xdr:sp macro="" textlink="">
      <xdr:nvSpPr>
        <xdr:cNvPr id="8" name="Rectángulo: esquinas redondeadas 7">
          <a:extLst>
            <a:ext uri="{FF2B5EF4-FFF2-40B4-BE49-F238E27FC236}">
              <a16:creationId xmlns:a16="http://schemas.microsoft.com/office/drawing/2014/main" id="{ED7F414F-0FF8-4E5C-BC04-C6380A66FBA8}"/>
            </a:ext>
          </a:extLst>
        </xdr:cNvPr>
        <xdr:cNvSpPr/>
      </xdr:nvSpPr>
      <xdr:spPr>
        <a:xfrm>
          <a:off x="523875" y="4171950"/>
          <a:ext cx="2257425" cy="447675"/>
        </a:xfrm>
        <a:prstGeom prst="roundRect">
          <a:avLst/>
        </a:prstGeom>
        <a:effectLst>
          <a:outerShdw blurRad="76200" dist="12700" dir="8100000" sy="-23000" kx="800400" algn="br" rotWithShape="0">
            <a:prstClr val="black">
              <a:alpha val="2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s-MX" sz="1800">
              <a:latin typeface="+mj-lt"/>
            </a:rPr>
            <a:t>LALA</a:t>
          </a:r>
        </a:p>
      </xdr:txBody>
    </xdr:sp>
    <xdr:clientData/>
  </xdr:twoCellAnchor>
  <xdr:twoCellAnchor>
    <xdr:from>
      <xdr:col>0</xdr:col>
      <xdr:colOff>514350</xdr:colOff>
      <xdr:row>25</xdr:row>
      <xdr:rowOff>76200</xdr:rowOff>
    </xdr:from>
    <xdr:to>
      <xdr:col>3</xdr:col>
      <xdr:colOff>257175</xdr:colOff>
      <xdr:row>27</xdr:row>
      <xdr:rowOff>142875</xdr:rowOff>
    </xdr:to>
    <xdr:sp macro="" textlink="">
      <xdr:nvSpPr>
        <xdr:cNvPr id="10" name="Rectángulo: esquinas redondeadas 9">
          <a:extLst>
            <a:ext uri="{FF2B5EF4-FFF2-40B4-BE49-F238E27FC236}">
              <a16:creationId xmlns:a16="http://schemas.microsoft.com/office/drawing/2014/main" id="{6A95E72A-D14A-4E14-970D-40C5DBB19931}"/>
            </a:ext>
          </a:extLst>
        </xdr:cNvPr>
        <xdr:cNvSpPr/>
      </xdr:nvSpPr>
      <xdr:spPr>
        <a:xfrm>
          <a:off x="514350" y="4838700"/>
          <a:ext cx="2257425" cy="447675"/>
        </a:xfrm>
        <a:prstGeom prst="roundRect">
          <a:avLst/>
        </a:prstGeom>
        <a:effectLst>
          <a:outerShdw blurRad="76200" dist="12700" dir="8100000" sy="-23000" kx="800400" algn="br" rotWithShape="0">
            <a:prstClr val="black">
              <a:alpha val="2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s-MX" sz="1800">
              <a:latin typeface="+mj-lt"/>
            </a:rPr>
            <a:t>RANKING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19050</xdr:rowOff>
    </xdr:from>
    <xdr:to>
      <xdr:col>4</xdr:col>
      <xdr:colOff>95250</xdr:colOff>
      <xdr:row>14</xdr:row>
      <xdr:rowOff>152400</xdr:rowOff>
    </xdr:to>
    <xdr:sp macro="" textlink="">
      <xdr:nvSpPr>
        <xdr:cNvPr id="6" name="Elipse 1">
          <a:extLst>
            <a:ext uri="{FF2B5EF4-FFF2-40B4-BE49-F238E27FC236}">
              <a16:creationId xmlns:a16="http://schemas.microsoft.com/office/drawing/2014/main" id="{B21DD724-EBB5-4C5F-AD1E-9B0B265E530C}"/>
            </a:ext>
          </a:extLst>
        </xdr:cNvPr>
        <xdr:cNvSpPr/>
      </xdr:nvSpPr>
      <xdr:spPr>
        <a:xfrm>
          <a:off x="838200" y="209550"/>
          <a:ext cx="2609850" cy="26098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LOGO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171450</xdr:rowOff>
    </xdr:from>
    <xdr:to>
      <xdr:col>8</xdr:col>
      <xdr:colOff>9525</xdr:colOff>
      <xdr:row>19</xdr:row>
      <xdr:rowOff>170330</xdr:rowOff>
    </xdr:to>
    <xdr:graphicFrame macro="">
      <xdr:nvGraphicFramePr>
        <xdr:cNvPr id="2" name="Gráfico 1">
          <a:extLst>
            <a:ext uri="{FF2B5EF4-FFF2-40B4-BE49-F238E27FC236}">
              <a16:creationId xmlns:a16="http://schemas.microsoft.com/office/drawing/2014/main" id="{3BE963AB-082B-4146-96B1-F25E8115A8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93AAF5-5D59-4C49-8921-CC0736D29673}" name="Tabla1" displayName="Tabla1" ref="B4:D16" totalsRowShown="0" headerRowDxfId="3">
  <autoFilter ref="B4:D16" xr:uid="{EED3AD31-057A-4BBD-B8CA-07A9CE3805E2}">
    <filterColumn colId="0" hiddenButton="1"/>
    <filterColumn colId="1" hiddenButton="1"/>
    <filterColumn colId="2" hiddenButton="1"/>
  </autoFilter>
  <tableColumns count="3">
    <tableColumn id="2" xr3:uid="{BA8DC572-DE51-49EB-8C6B-49A0A591D71F}" name="RAZON FINANCIERA" dataDxfId="2"/>
    <tableColumn id="3" xr3:uid="{34C2B591-7667-4F8E-962A-C5AB436AFF0C}" name="FORMULA" dataDxfId="1"/>
    <tableColumn id="4" xr3:uid="{E1ED2D11-1911-400A-A441-04402B43BB77}" name="¿QUÉ MIDE?" dataDxfId="0"/>
  </tableColumns>
  <tableStyleInfo name="TableStyleMedium12" showFirstColumn="0" showLastColumn="0" showRowStripes="1" showColumnStripes="0"/>
</table>
</file>

<file path=xl/theme/theme1.xml><?xml version="1.0" encoding="utf-8"?>
<a:theme xmlns:a="http://schemas.openxmlformats.org/drawingml/2006/main" name="TEMA_MARCA_SINLOGOS">
  <a:themeElements>
    <a:clrScheme name="Marca">
      <a:dk1>
        <a:srgbClr val="383838"/>
      </a:dk1>
      <a:lt1>
        <a:srgbClr val="FFFFFF"/>
      </a:lt1>
      <a:dk2>
        <a:srgbClr val="A3793E"/>
      </a:dk2>
      <a:lt2>
        <a:srgbClr val="E4E5E4"/>
      </a:lt2>
      <a:accent1>
        <a:srgbClr val="383838"/>
      </a:accent1>
      <a:accent2>
        <a:srgbClr val="A87973"/>
      </a:accent2>
      <a:accent3>
        <a:srgbClr val="A3793E"/>
      </a:accent3>
      <a:accent4>
        <a:srgbClr val="DBBFC0"/>
      </a:accent4>
      <a:accent5>
        <a:srgbClr val="5B5B5A"/>
      </a:accent5>
      <a:accent6>
        <a:srgbClr val="C1B283"/>
      </a:accent6>
      <a:hlink>
        <a:srgbClr val="763240"/>
      </a:hlink>
      <a:folHlink>
        <a:srgbClr val="383838"/>
      </a:folHlink>
    </a:clrScheme>
    <a:fontScheme name="Fuentes">
      <a:majorFont>
        <a:latin typeface="Barlow Condensed Black"/>
        <a:ea typeface=""/>
        <a:cs typeface=""/>
      </a:majorFont>
      <a:minorFont>
        <a:latin typeface="Arial Nova Cond"/>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TEMA_MARCA_SINLOGOS" id="{35234D6C-9155-4A11-AC5A-49DA139031B9}" vid="{5F6716D4-FC99-467D-805D-FEB440541A61}"/>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903D4-7D4F-41F8-9A3A-5CC63EA920F4}">
  <sheetPr codeName="Hoja1"/>
  <dimension ref="G7:J9"/>
  <sheetViews>
    <sheetView workbookViewId="0"/>
  </sheetViews>
  <sheetFormatPr baseColWidth="10" defaultColWidth="11" defaultRowHeight="15" x14ac:dyDescent="0.25"/>
  <sheetData>
    <row r="7" spans="7:10" x14ac:dyDescent="0.25">
      <c r="G7" s="12"/>
    </row>
    <row r="8" spans="7:10" x14ac:dyDescent="0.25">
      <c r="J8" s="8"/>
    </row>
    <row r="9" spans="7:10" x14ac:dyDescent="0.25">
      <c r="J9" s="8"/>
    </row>
  </sheetData>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75A3E-EA92-4742-A367-02060675327E}">
  <sheetPr codeName="Hoja2"/>
  <dimension ref="B2:Q34"/>
  <sheetViews>
    <sheetView workbookViewId="0">
      <selection activeCell="G8" sqref="G8"/>
    </sheetView>
  </sheetViews>
  <sheetFormatPr baseColWidth="10" defaultColWidth="11" defaultRowHeight="15" x14ac:dyDescent="0.25"/>
  <cols>
    <col min="2" max="2" width="26.375" bestFit="1" customWidth="1"/>
    <col min="3" max="3" width="44.375" bestFit="1" customWidth="1"/>
    <col min="4" max="4" width="46.75" customWidth="1"/>
    <col min="5" max="5" width="26.375" bestFit="1" customWidth="1"/>
    <col min="6" max="6" width="15.5" bestFit="1" customWidth="1"/>
    <col min="7" max="7" width="14.125" customWidth="1"/>
    <col min="8" max="8" width="4.25" bestFit="1" customWidth="1"/>
  </cols>
  <sheetData>
    <row r="2" spans="2:7" x14ac:dyDescent="0.25">
      <c r="B2" s="8"/>
    </row>
    <row r="4" spans="2:7" x14ac:dyDescent="0.25">
      <c r="B4" s="2" t="s">
        <v>0</v>
      </c>
      <c r="C4" s="2" t="s">
        <v>1</v>
      </c>
      <c r="D4" s="2" t="s">
        <v>2</v>
      </c>
      <c r="F4" s="14" t="s">
        <v>3</v>
      </c>
      <c r="G4" s="13">
        <v>0.3</v>
      </c>
    </row>
    <row r="5" spans="2:7" ht="30" x14ac:dyDescent="0.25">
      <c r="B5" s="3" t="s">
        <v>4</v>
      </c>
      <c r="C5" s="3" t="s">
        <v>5</v>
      </c>
      <c r="D5" s="1" t="s">
        <v>6</v>
      </c>
      <c r="F5" s="14" t="s">
        <v>7</v>
      </c>
      <c r="G5" s="13">
        <v>0.2</v>
      </c>
    </row>
    <row r="6" spans="2:7" ht="45" x14ac:dyDescent="0.25">
      <c r="B6" s="3" t="s">
        <v>8</v>
      </c>
      <c r="C6" s="4" t="s">
        <v>9</v>
      </c>
      <c r="D6" s="1" t="s">
        <v>10</v>
      </c>
      <c r="F6" s="14" t="s">
        <v>11</v>
      </c>
      <c r="G6" s="13">
        <v>0.3</v>
      </c>
    </row>
    <row r="7" spans="2:7" ht="30" x14ac:dyDescent="0.25">
      <c r="B7" s="3" t="s">
        <v>12</v>
      </c>
      <c r="C7" s="3" t="s">
        <v>13</v>
      </c>
      <c r="D7" s="1" t="s">
        <v>14</v>
      </c>
      <c r="F7" s="14" t="s">
        <v>15</v>
      </c>
      <c r="G7" s="13">
        <v>0.2</v>
      </c>
    </row>
    <row r="8" spans="2:7" ht="75" x14ac:dyDescent="0.25">
      <c r="B8" s="3" t="s">
        <v>16</v>
      </c>
      <c r="C8" s="3" t="s">
        <v>17</v>
      </c>
      <c r="D8" s="1" t="s">
        <v>18</v>
      </c>
    </row>
    <row r="9" spans="2:7" ht="30" x14ac:dyDescent="0.25">
      <c r="B9" s="3" t="s">
        <v>19</v>
      </c>
      <c r="C9" s="3" t="s">
        <v>20</v>
      </c>
      <c r="D9" s="1" t="s">
        <v>21</v>
      </c>
    </row>
    <row r="10" spans="2:7" ht="60" x14ac:dyDescent="0.25">
      <c r="B10" s="3" t="s">
        <v>22</v>
      </c>
      <c r="C10" s="3" t="s">
        <v>23</v>
      </c>
      <c r="D10" s="1" t="s">
        <v>24</v>
      </c>
    </row>
    <row r="11" spans="2:7" x14ac:dyDescent="0.25">
      <c r="B11" s="3" t="s">
        <v>25</v>
      </c>
      <c r="C11" s="3" t="s">
        <v>26</v>
      </c>
      <c r="D11" s="1" t="s">
        <v>27</v>
      </c>
    </row>
    <row r="12" spans="2:7" ht="60" x14ac:dyDescent="0.25">
      <c r="B12" s="3" t="s">
        <v>22</v>
      </c>
      <c r="C12" s="3" t="s">
        <v>23</v>
      </c>
      <c r="D12" s="1" t="s">
        <v>24</v>
      </c>
    </row>
    <row r="13" spans="2:7" ht="45" x14ac:dyDescent="0.25">
      <c r="B13" s="3" t="s">
        <v>28</v>
      </c>
      <c r="C13" s="3" t="s">
        <v>29</v>
      </c>
      <c r="D13" s="1" t="s">
        <v>30</v>
      </c>
    </row>
    <row r="14" spans="2:7" ht="45" x14ac:dyDescent="0.25">
      <c r="B14" s="3" t="s">
        <v>31</v>
      </c>
      <c r="C14" s="3" t="s">
        <v>32</v>
      </c>
      <c r="D14" s="1" t="s">
        <v>33</v>
      </c>
    </row>
    <row r="15" spans="2:7" ht="30" x14ac:dyDescent="0.25">
      <c r="B15" s="3" t="s">
        <v>34</v>
      </c>
      <c r="C15" s="3" t="s">
        <v>35</v>
      </c>
      <c r="D15" s="1" t="s">
        <v>36</v>
      </c>
    </row>
    <row r="17" spans="8:17" x14ac:dyDescent="0.25">
      <c r="H17" s="27" t="s">
        <v>3</v>
      </c>
      <c r="I17" s="28"/>
      <c r="J17" s="5">
        <v>0.3</v>
      </c>
      <c r="K17" s="6"/>
      <c r="L17" s="27" t="s">
        <v>37</v>
      </c>
      <c r="M17" s="28"/>
      <c r="N17" s="27" t="s">
        <v>38</v>
      </c>
      <c r="O17" s="28"/>
      <c r="P17" s="27" t="s">
        <v>39</v>
      </c>
      <c r="Q17" s="28"/>
    </row>
    <row r="18" spans="8:17" x14ac:dyDescent="0.25">
      <c r="H18" s="27" t="s">
        <v>7</v>
      </c>
      <c r="I18" s="28"/>
      <c r="J18" s="7">
        <v>0.2</v>
      </c>
      <c r="K18" s="6"/>
      <c r="L18" s="27" t="s">
        <v>16</v>
      </c>
      <c r="M18" s="28"/>
      <c r="N18" s="27" t="s">
        <v>19</v>
      </c>
      <c r="O18" s="28"/>
      <c r="P18" s="27"/>
      <c r="Q18" s="28"/>
    </row>
    <row r="19" spans="8:17" x14ac:dyDescent="0.25">
      <c r="H19" s="27" t="s">
        <v>11</v>
      </c>
      <c r="I19" s="28"/>
      <c r="J19" s="7">
        <v>0.3</v>
      </c>
      <c r="K19" s="6"/>
      <c r="L19" s="27" t="s">
        <v>40</v>
      </c>
      <c r="M19" s="28"/>
      <c r="N19" s="27" t="s">
        <v>41</v>
      </c>
      <c r="O19" s="28"/>
      <c r="P19" s="27" t="s">
        <v>42</v>
      </c>
      <c r="Q19" s="28"/>
    </row>
    <row r="20" spans="8:17" x14ac:dyDescent="0.25">
      <c r="H20" s="27" t="s">
        <v>15</v>
      </c>
      <c r="I20" s="28"/>
      <c r="J20" s="7">
        <v>0.2</v>
      </c>
      <c r="K20" s="6"/>
      <c r="L20" s="27" t="s">
        <v>43</v>
      </c>
      <c r="M20" s="28"/>
      <c r="N20" s="27" t="s">
        <v>44</v>
      </c>
      <c r="O20" s="28"/>
      <c r="P20" s="27" t="s">
        <v>45</v>
      </c>
      <c r="Q20" s="28"/>
    </row>
    <row r="21" spans="8:17" x14ac:dyDescent="0.25">
      <c r="H21" s="6"/>
      <c r="I21" s="6"/>
      <c r="J21" s="6"/>
      <c r="K21" s="6"/>
      <c r="L21" s="6"/>
      <c r="M21" s="6"/>
      <c r="N21" s="6"/>
      <c r="O21" s="6"/>
      <c r="P21" s="6"/>
      <c r="Q21" s="6"/>
    </row>
    <row r="22" spans="8:17" x14ac:dyDescent="0.25">
      <c r="H22" s="6"/>
      <c r="I22" s="6"/>
      <c r="J22" s="6"/>
      <c r="K22" s="6"/>
      <c r="L22" s="27">
        <v>15</v>
      </c>
      <c r="M22" s="28"/>
      <c r="N22" s="27">
        <v>10</v>
      </c>
      <c r="O22" s="28"/>
      <c r="P22" s="27">
        <v>10</v>
      </c>
      <c r="Q22" s="28"/>
    </row>
    <row r="23" spans="8:17" x14ac:dyDescent="0.25">
      <c r="H23" s="6"/>
      <c r="I23" s="6"/>
      <c r="J23" s="6"/>
      <c r="K23" s="6"/>
      <c r="L23" s="27">
        <v>15</v>
      </c>
      <c r="M23" s="28"/>
      <c r="N23" s="27">
        <v>5</v>
      </c>
      <c r="O23" s="28"/>
      <c r="P23" s="27"/>
      <c r="Q23" s="28"/>
    </row>
    <row r="24" spans="8:17" x14ac:dyDescent="0.25">
      <c r="H24" s="6"/>
      <c r="I24" s="6"/>
      <c r="J24" s="6"/>
      <c r="K24" s="6"/>
      <c r="L24" s="27">
        <v>5</v>
      </c>
      <c r="M24" s="28"/>
      <c r="N24" s="27">
        <v>10</v>
      </c>
      <c r="O24" s="28"/>
      <c r="P24" s="27">
        <v>15</v>
      </c>
      <c r="Q24" s="28"/>
    </row>
    <row r="25" spans="8:17" x14ac:dyDescent="0.25">
      <c r="H25" s="6"/>
      <c r="I25" s="6"/>
      <c r="J25" s="6"/>
      <c r="K25" s="6"/>
      <c r="L25" s="27">
        <v>5</v>
      </c>
      <c r="M25" s="28"/>
      <c r="N25" s="27">
        <v>5</v>
      </c>
      <c r="O25" s="28"/>
      <c r="P25" s="27">
        <v>10</v>
      </c>
      <c r="Q25" s="28"/>
    </row>
    <row r="26" spans="8:17" x14ac:dyDescent="0.25">
      <c r="H26" s="6"/>
      <c r="I26" s="6"/>
      <c r="J26" s="6"/>
      <c r="K26" s="6"/>
      <c r="L26" s="6"/>
      <c r="M26" s="6"/>
      <c r="N26" s="6"/>
      <c r="O26" s="6"/>
      <c r="P26" s="6"/>
      <c r="Q26" s="6"/>
    </row>
    <row r="27" spans="8:17" x14ac:dyDescent="0.25">
      <c r="H27" s="6"/>
      <c r="I27" s="6"/>
      <c r="J27" s="6"/>
      <c r="K27" s="6"/>
      <c r="L27" s="6"/>
      <c r="M27" s="6"/>
      <c r="N27" s="6"/>
      <c r="O27" s="6"/>
      <c r="P27" s="6"/>
      <c r="Q27" s="6"/>
    </row>
    <row r="28" spans="8:17" x14ac:dyDescent="0.25">
      <c r="H28" s="6"/>
      <c r="I28" s="6"/>
      <c r="J28" s="6"/>
      <c r="K28" s="6"/>
      <c r="L28" s="6"/>
      <c r="M28" s="6"/>
      <c r="N28" s="6"/>
      <c r="O28" s="6"/>
      <c r="P28" s="6"/>
      <c r="Q28" s="6"/>
    </row>
    <row r="29" spans="8:17" x14ac:dyDescent="0.25">
      <c r="H29" s="6"/>
      <c r="I29" s="6"/>
      <c r="J29" s="6"/>
      <c r="K29" s="6"/>
      <c r="L29" s="6"/>
      <c r="M29" s="6"/>
      <c r="N29" s="6"/>
      <c r="O29" s="6"/>
      <c r="P29" s="6"/>
      <c r="Q29" s="6"/>
    </row>
    <row r="30" spans="8:17" x14ac:dyDescent="0.25">
      <c r="H30" s="6"/>
      <c r="I30" s="6"/>
      <c r="J30" s="6"/>
      <c r="K30" s="6"/>
      <c r="L30" s="6"/>
      <c r="M30" s="6"/>
      <c r="N30" s="6"/>
      <c r="O30" s="6"/>
      <c r="P30" s="6"/>
      <c r="Q30" s="6"/>
    </row>
    <row r="31" spans="8:17" x14ac:dyDescent="0.25">
      <c r="H31" s="6"/>
      <c r="I31" s="6"/>
      <c r="J31" s="6"/>
      <c r="K31" s="6"/>
      <c r="L31" s="6"/>
      <c r="M31" s="6"/>
      <c r="N31" s="6"/>
      <c r="O31" s="6"/>
      <c r="P31" s="6"/>
      <c r="Q31" s="6"/>
    </row>
    <row r="32" spans="8:17" x14ac:dyDescent="0.25">
      <c r="H32" s="6"/>
      <c r="I32" s="6"/>
      <c r="J32" s="6"/>
      <c r="K32" s="6"/>
      <c r="L32" s="6"/>
      <c r="M32" s="6"/>
      <c r="N32" s="6"/>
      <c r="O32" s="6"/>
      <c r="P32" s="6"/>
      <c r="Q32" s="6"/>
    </row>
    <row r="33" spans="8:17" x14ac:dyDescent="0.25">
      <c r="H33" s="6"/>
      <c r="I33" s="6"/>
      <c r="J33" s="6"/>
      <c r="K33" s="6"/>
      <c r="L33" s="6"/>
      <c r="M33" s="6"/>
      <c r="N33" s="6"/>
      <c r="O33" s="6"/>
      <c r="P33" s="6"/>
      <c r="Q33" s="6"/>
    </row>
    <row r="34" spans="8:17" x14ac:dyDescent="0.25">
      <c r="H34" s="6"/>
      <c r="I34" s="6"/>
      <c r="J34" s="6"/>
      <c r="K34" s="6"/>
      <c r="L34" s="6"/>
      <c r="M34" s="6"/>
      <c r="N34" s="6"/>
      <c r="O34" s="6"/>
      <c r="P34" s="6"/>
      <c r="Q34" s="6"/>
    </row>
  </sheetData>
  <mergeCells count="28">
    <mergeCell ref="L24:M24"/>
    <mergeCell ref="N24:O24"/>
    <mergeCell ref="P24:Q24"/>
    <mergeCell ref="L25:M25"/>
    <mergeCell ref="N25:O25"/>
    <mergeCell ref="P25:Q25"/>
    <mergeCell ref="L22:M22"/>
    <mergeCell ref="N22:O22"/>
    <mergeCell ref="P22:Q22"/>
    <mergeCell ref="L23:M23"/>
    <mergeCell ref="N23:O23"/>
    <mergeCell ref="P23:Q23"/>
    <mergeCell ref="H19:I19"/>
    <mergeCell ref="L19:M19"/>
    <mergeCell ref="N19:O19"/>
    <mergeCell ref="P19:Q19"/>
    <mergeCell ref="H20:I20"/>
    <mergeCell ref="L20:M20"/>
    <mergeCell ref="N20:O20"/>
    <mergeCell ref="P20:Q20"/>
    <mergeCell ref="H17:I17"/>
    <mergeCell ref="L17:M17"/>
    <mergeCell ref="N17:O17"/>
    <mergeCell ref="P17:Q17"/>
    <mergeCell ref="H18:I18"/>
    <mergeCell ref="L18:M18"/>
    <mergeCell ref="N18:O18"/>
    <mergeCell ref="P18:Q18"/>
  </mergeCell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7D006-2B41-43CC-A92A-98E437B2E11A}">
  <sheetPr codeName="Hoja3"/>
  <dimension ref="B8:G27"/>
  <sheetViews>
    <sheetView workbookViewId="0"/>
  </sheetViews>
  <sheetFormatPr baseColWidth="10" defaultColWidth="11" defaultRowHeight="15" x14ac:dyDescent="0.25"/>
  <cols>
    <col min="2" max="2" width="13.25" customWidth="1"/>
    <col min="5" max="5" width="12.625" customWidth="1"/>
  </cols>
  <sheetData>
    <row r="8" spans="6:6" x14ac:dyDescent="0.25">
      <c r="F8" t="s">
        <v>46</v>
      </c>
    </row>
    <row r="19" spans="2:7" x14ac:dyDescent="0.25">
      <c r="B19" s="19" t="s">
        <v>47</v>
      </c>
      <c r="C19" s="19"/>
      <c r="D19" s="19"/>
      <c r="E19" s="19"/>
      <c r="F19" s="19"/>
      <c r="G19" s="19"/>
    </row>
    <row r="20" spans="2:7" x14ac:dyDescent="0.25">
      <c r="B20" s="19" t="s">
        <v>48</v>
      </c>
      <c r="C20" s="19" t="s">
        <v>49</v>
      </c>
      <c r="D20" s="19" t="s">
        <v>50</v>
      </c>
      <c r="E20" s="19" t="s">
        <v>51</v>
      </c>
      <c r="F20" s="19" t="s">
        <v>52</v>
      </c>
      <c r="G20" s="19"/>
    </row>
    <row r="21" spans="2:7" x14ac:dyDescent="0.25">
      <c r="B21" s="19" t="s">
        <v>53</v>
      </c>
      <c r="C21" s="19" t="s">
        <v>54</v>
      </c>
      <c r="D21" s="19" t="s">
        <v>55</v>
      </c>
      <c r="E21" s="19" t="s">
        <v>56</v>
      </c>
      <c r="F21" s="19" t="s">
        <v>57</v>
      </c>
      <c r="G21" s="19"/>
    </row>
    <row r="22" spans="2:7" x14ac:dyDescent="0.25">
      <c r="B22" s="19"/>
      <c r="C22" s="19"/>
      <c r="D22" s="19"/>
      <c r="E22" s="19"/>
      <c r="F22" s="19"/>
      <c r="G22" s="19"/>
    </row>
    <row r="23" spans="2:7" x14ac:dyDescent="0.25">
      <c r="B23" s="19" t="s">
        <v>58</v>
      </c>
      <c r="C23" s="19" t="s">
        <v>59</v>
      </c>
      <c r="D23" s="19" t="s">
        <v>60</v>
      </c>
      <c r="E23" s="19" t="s">
        <v>61</v>
      </c>
      <c r="F23" s="19"/>
      <c r="G23" s="19"/>
    </row>
    <row r="24" spans="2:7" x14ac:dyDescent="0.25">
      <c r="B24" s="19" t="s">
        <v>62</v>
      </c>
      <c r="C24" s="19" t="s">
        <v>63</v>
      </c>
      <c r="D24" s="19" t="s">
        <v>64</v>
      </c>
      <c r="E24" s="19" t="s">
        <v>65</v>
      </c>
      <c r="F24" s="19"/>
      <c r="G24" s="19"/>
    </row>
    <row r="25" spans="2:7" x14ac:dyDescent="0.25">
      <c r="B25" s="19"/>
      <c r="C25" s="19"/>
      <c r="D25" s="19"/>
      <c r="E25" s="19"/>
      <c r="F25" s="19"/>
      <c r="G25" s="19"/>
    </row>
    <row r="26" spans="2:7" x14ac:dyDescent="0.25">
      <c r="B26" s="19"/>
      <c r="C26" s="19"/>
      <c r="D26" s="19"/>
      <c r="E26" s="19"/>
      <c r="F26" s="19"/>
      <c r="G26" s="19"/>
    </row>
    <row r="27" spans="2:7" x14ac:dyDescent="0.25">
      <c r="B27" s="19"/>
      <c r="C27" s="19"/>
      <c r="D27" s="19"/>
      <c r="E27" s="19"/>
      <c r="F27" s="19"/>
      <c r="G27" s="19"/>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97B39-9E70-4FDF-9E1F-3FEA0D772794}">
  <sheetPr codeName="Hoja4"/>
  <dimension ref="B22:G30"/>
  <sheetViews>
    <sheetView workbookViewId="0"/>
  </sheetViews>
  <sheetFormatPr baseColWidth="10" defaultColWidth="11" defaultRowHeight="15" x14ac:dyDescent="0.25"/>
  <sheetData>
    <row r="22" spans="2:7" x14ac:dyDescent="0.25">
      <c r="B22" s="19" t="s">
        <v>47</v>
      </c>
      <c r="C22" s="19"/>
      <c r="D22" s="19"/>
      <c r="E22" s="19"/>
      <c r="F22" s="19"/>
      <c r="G22" s="19"/>
    </row>
    <row r="23" spans="2:7" x14ac:dyDescent="0.25">
      <c r="B23" s="19" t="s">
        <v>48</v>
      </c>
      <c r="C23" s="19" t="s">
        <v>49</v>
      </c>
      <c r="D23" s="19" t="s">
        <v>50</v>
      </c>
      <c r="E23" s="19" t="s">
        <v>51</v>
      </c>
      <c r="F23" s="19" t="s">
        <v>52</v>
      </c>
      <c r="G23" s="19"/>
    </row>
    <row r="24" spans="2:7" x14ac:dyDescent="0.25">
      <c r="B24" s="19" t="s">
        <v>66</v>
      </c>
      <c r="C24" s="21" t="s">
        <v>67</v>
      </c>
      <c r="D24" s="19" t="s">
        <v>68</v>
      </c>
      <c r="E24" s="19" t="s">
        <v>69</v>
      </c>
      <c r="F24" s="19" t="s">
        <v>70</v>
      </c>
      <c r="G24" s="19"/>
    </row>
    <row r="25" spans="2:7" x14ac:dyDescent="0.25">
      <c r="B25" s="19"/>
      <c r="C25" s="19"/>
      <c r="D25" s="19"/>
      <c r="E25" s="19"/>
      <c r="F25" s="19"/>
      <c r="G25" s="19"/>
    </row>
    <row r="26" spans="2:7" x14ac:dyDescent="0.25">
      <c r="B26" s="19" t="s">
        <v>58</v>
      </c>
      <c r="C26" s="19" t="s">
        <v>59</v>
      </c>
      <c r="D26" s="19" t="s">
        <v>60</v>
      </c>
      <c r="E26" s="19" t="s">
        <v>61</v>
      </c>
      <c r="F26" s="19"/>
      <c r="G26" s="19"/>
    </row>
    <row r="27" spans="2:7" x14ac:dyDescent="0.25">
      <c r="B27" s="19" t="s">
        <v>71</v>
      </c>
      <c r="C27" s="19" t="s">
        <v>72</v>
      </c>
      <c r="D27" s="19" t="s">
        <v>73</v>
      </c>
      <c r="E27" s="19" t="s">
        <v>74</v>
      </c>
      <c r="F27" s="19"/>
      <c r="G27" s="19"/>
    </row>
    <row r="28" spans="2:7" x14ac:dyDescent="0.25">
      <c r="B28" s="19"/>
      <c r="C28" s="19"/>
      <c r="D28" s="19"/>
      <c r="E28" s="19"/>
      <c r="F28" s="19"/>
      <c r="G28" s="19"/>
    </row>
    <row r="29" spans="2:7" x14ac:dyDescent="0.25">
      <c r="B29" s="19"/>
      <c r="C29" s="19"/>
      <c r="D29" s="19"/>
      <c r="E29" s="19"/>
      <c r="F29" s="19"/>
      <c r="G29" s="19"/>
    </row>
    <row r="30" spans="2:7" x14ac:dyDescent="0.25">
      <c r="B30" s="19"/>
      <c r="C30" s="19"/>
      <c r="D30" s="19"/>
      <c r="E30" s="19"/>
      <c r="F30" s="19"/>
      <c r="G30" s="1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4D3E4-C2B2-4F5E-BB65-68F10FF6E31E}">
  <sheetPr codeName="Hoja5"/>
  <dimension ref="B22:G30"/>
  <sheetViews>
    <sheetView workbookViewId="0"/>
  </sheetViews>
  <sheetFormatPr baseColWidth="10" defaultColWidth="11" defaultRowHeight="15" x14ac:dyDescent="0.25"/>
  <sheetData>
    <row r="22" spans="2:7" x14ac:dyDescent="0.25">
      <c r="B22" s="19" t="s">
        <v>47</v>
      </c>
      <c r="C22" s="19"/>
      <c r="D22" s="19"/>
      <c r="E22" s="19"/>
      <c r="F22" s="19"/>
      <c r="G22" s="19"/>
    </row>
    <row r="23" spans="2:7" x14ac:dyDescent="0.25">
      <c r="B23" s="19" t="s">
        <v>48</v>
      </c>
      <c r="C23" s="19" t="s">
        <v>49</v>
      </c>
      <c r="D23" s="19" t="s">
        <v>50</v>
      </c>
      <c r="E23" s="19" t="s">
        <v>51</v>
      </c>
      <c r="F23" s="19" t="s">
        <v>52</v>
      </c>
      <c r="G23" s="19"/>
    </row>
    <row r="24" spans="2:7" x14ac:dyDescent="0.25">
      <c r="B24" s="19" t="s">
        <v>75</v>
      </c>
      <c r="C24" s="19" t="s">
        <v>76</v>
      </c>
      <c r="D24" s="19" t="s">
        <v>77</v>
      </c>
      <c r="E24" s="21">
        <v>331050545</v>
      </c>
      <c r="F24" s="19" t="s">
        <v>78</v>
      </c>
      <c r="G24" s="19"/>
    </row>
    <row r="25" spans="2:7" x14ac:dyDescent="0.25">
      <c r="B25" s="19"/>
      <c r="C25" s="19"/>
      <c r="D25" s="19"/>
      <c r="E25" s="19"/>
      <c r="F25" s="19"/>
      <c r="G25" s="19"/>
    </row>
    <row r="26" spans="2:7" x14ac:dyDescent="0.25">
      <c r="B26" s="19" t="s">
        <v>58</v>
      </c>
      <c r="C26" s="19" t="s">
        <v>59</v>
      </c>
      <c r="D26" s="19" t="s">
        <v>60</v>
      </c>
      <c r="E26" s="19" t="s">
        <v>61</v>
      </c>
      <c r="F26" s="19"/>
      <c r="G26" s="19"/>
    </row>
    <row r="27" spans="2:7" x14ac:dyDescent="0.25">
      <c r="B27" s="19" t="s">
        <v>79</v>
      </c>
      <c r="C27" s="21">
        <v>10550721</v>
      </c>
      <c r="D27" s="19" t="s">
        <v>80</v>
      </c>
      <c r="E27" s="19" t="s">
        <v>81</v>
      </c>
      <c r="F27" s="19"/>
      <c r="G27" s="19"/>
    </row>
    <row r="28" spans="2:7" x14ac:dyDescent="0.25">
      <c r="B28" s="19"/>
      <c r="C28" s="19"/>
      <c r="D28" s="19"/>
      <c r="E28" s="19"/>
      <c r="F28" s="19"/>
      <c r="G28" s="19"/>
    </row>
    <row r="29" spans="2:7" x14ac:dyDescent="0.25">
      <c r="B29" s="19"/>
      <c r="C29" s="19"/>
      <c r="D29" s="19"/>
      <c r="E29" s="19"/>
      <c r="F29" s="19"/>
      <c r="G29" s="19"/>
    </row>
    <row r="30" spans="2:7" x14ac:dyDescent="0.25">
      <c r="B30" s="19"/>
      <c r="C30" s="19"/>
      <c r="D30" s="19"/>
      <c r="E30" s="19"/>
      <c r="F30" s="19"/>
      <c r="G30" s="1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E756-F3FB-4BE1-8E30-510BA6CA2FF8}">
  <sheetPr codeName="Hoja6"/>
  <dimension ref="B22:G30"/>
  <sheetViews>
    <sheetView workbookViewId="0"/>
  </sheetViews>
  <sheetFormatPr baseColWidth="10" defaultColWidth="11" defaultRowHeight="15" x14ac:dyDescent="0.25"/>
  <sheetData>
    <row r="22" spans="2:7" x14ac:dyDescent="0.25">
      <c r="B22" s="19" t="s">
        <v>47</v>
      </c>
      <c r="C22" s="19"/>
      <c r="D22" s="19"/>
      <c r="E22" s="19"/>
      <c r="F22" s="19"/>
      <c r="G22" s="19"/>
    </row>
    <row r="23" spans="2:7" x14ac:dyDescent="0.25">
      <c r="B23" s="19" t="s">
        <v>48</v>
      </c>
      <c r="C23" s="19" t="s">
        <v>49</v>
      </c>
      <c r="D23" s="19" t="s">
        <v>50</v>
      </c>
      <c r="E23" s="19" t="s">
        <v>51</v>
      </c>
      <c r="F23" s="19" t="s">
        <v>52</v>
      </c>
      <c r="G23" s="19"/>
    </row>
    <row r="24" spans="2:7" x14ac:dyDescent="0.25">
      <c r="B24" s="19" t="s">
        <v>82</v>
      </c>
      <c r="C24" s="21">
        <v>9726676</v>
      </c>
      <c r="D24" s="19" t="s">
        <v>83</v>
      </c>
      <c r="E24" s="19" t="s">
        <v>84</v>
      </c>
      <c r="F24" s="19" t="s">
        <v>85</v>
      </c>
      <c r="G24" s="19"/>
    </row>
    <row r="25" spans="2:7" x14ac:dyDescent="0.25">
      <c r="B25" s="19"/>
      <c r="C25" s="19"/>
      <c r="D25" s="19"/>
      <c r="E25" s="19"/>
      <c r="F25" s="19"/>
      <c r="G25" s="19"/>
    </row>
    <row r="26" spans="2:7" x14ac:dyDescent="0.25">
      <c r="B26" s="19" t="s">
        <v>58</v>
      </c>
      <c r="C26" s="19" t="s">
        <v>59</v>
      </c>
      <c r="D26" s="19" t="s">
        <v>60</v>
      </c>
      <c r="E26" s="19" t="s">
        <v>61</v>
      </c>
      <c r="F26" s="19"/>
      <c r="G26" s="19"/>
    </row>
    <row r="27" spans="2:7" x14ac:dyDescent="0.25">
      <c r="B27" s="19" t="s">
        <v>86</v>
      </c>
      <c r="C27" s="21">
        <v>10368047</v>
      </c>
      <c r="D27" s="19" t="s">
        <v>87</v>
      </c>
      <c r="E27" s="19" t="s">
        <v>88</v>
      </c>
      <c r="F27" s="19"/>
      <c r="G27" s="19"/>
    </row>
    <row r="28" spans="2:7" x14ac:dyDescent="0.25">
      <c r="B28" s="19"/>
      <c r="C28" s="19"/>
      <c r="D28" s="19"/>
      <c r="E28" s="19"/>
      <c r="F28" s="19"/>
      <c r="G28" s="19"/>
    </row>
    <row r="29" spans="2:7" x14ac:dyDescent="0.25">
      <c r="B29" s="19"/>
      <c r="C29" s="19"/>
      <c r="D29" s="19"/>
      <c r="E29" s="19"/>
      <c r="F29" s="19"/>
      <c r="G29" s="19"/>
    </row>
    <row r="30" spans="2:7" x14ac:dyDescent="0.25">
      <c r="B30" s="19"/>
      <c r="C30" s="19"/>
      <c r="D30" s="19"/>
      <c r="E30" s="19"/>
      <c r="F30" s="19"/>
      <c r="G30" s="1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4DC83-9E30-45DA-904E-47AA1CCD3B35}">
  <sheetPr codeName="Hoja7"/>
  <dimension ref="A1:G30"/>
  <sheetViews>
    <sheetView topLeftCell="A10" workbookViewId="0"/>
  </sheetViews>
  <sheetFormatPr baseColWidth="10" defaultColWidth="11" defaultRowHeight="15" x14ac:dyDescent="0.25"/>
  <sheetData>
    <row r="1" spans="1:1" x14ac:dyDescent="0.25">
      <c r="A1" t="s">
        <v>89</v>
      </c>
    </row>
    <row r="22" spans="2:7" x14ac:dyDescent="0.25">
      <c r="B22" s="19" t="s">
        <v>47</v>
      </c>
      <c r="C22" s="19"/>
      <c r="D22" s="19"/>
      <c r="E22" s="19"/>
      <c r="F22" s="19"/>
      <c r="G22" s="19"/>
    </row>
    <row r="23" spans="2:7" x14ac:dyDescent="0.25">
      <c r="B23" s="19" t="s">
        <v>48</v>
      </c>
      <c r="C23" s="19" t="s">
        <v>49</v>
      </c>
      <c r="D23" s="19" t="s">
        <v>50</v>
      </c>
      <c r="E23" s="19" t="s">
        <v>51</v>
      </c>
      <c r="F23" s="19" t="s">
        <v>52</v>
      </c>
      <c r="G23" s="19"/>
    </row>
    <row r="24" spans="2:7" x14ac:dyDescent="0.25">
      <c r="B24" s="19" t="s">
        <v>90</v>
      </c>
      <c r="C24" s="21" t="s">
        <v>91</v>
      </c>
      <c r="D24" s="19" t="s">
        <v>92</v>
      </c>
      <c r="E24" s="19" t="s">
        <v>93</v>
      </c>
      <c r="F24" s="19" t="s">
        <v>94</v>
      </c>
      <c r="G24" s="19"/>
    </row>
    <row r="25" spans="2:7" x14ac:dyDescent="0.25">
      <c r="B25" s="19"/>
      <c r="C25" s="19"/>
      <c r="D25" s="19"/>
      <c r="E25" s="19"/>
      <c r="F25" s="19"/>
      <c r="G25" s="19"/>
    </row>
    <row r="26" spans="2:7" x14ac:dyDescent="0.25">
      <c r="B26" s="19" t="s">
        <v>58</v>
      </c>
      <c r="C26" s="19" t="s">
        <v>59</v>
      </c>
      <c r="D26" s="19" t="s">
        <v>60</v>
      </c>
      <c r="E26" s="19" t="s">
        <v>61</v>
      </c>
      <c r="F26" s="19"/>
      <c r="G26" s="19"/>
    </row>
    <row r="27" spans="2:7" x14ac:dyDescent="0.25">
      <c r="B27" s="19" t="s">
        <v>95</v>
      </c>
      <c r="C27" s="21">
        <v>484966</v>
      </c>
      <c r="D27" s="19" t="s">
        <v>96</v>
      </c>
      <c r="E27" s="19" t="s">
        <v>97</v>
      </c>
      <c r="F27" s="19"/>
      <c r="G27" s="19"/>
    </row>
    <row r="28" spans="2:7" x14ac:dyDescent="0.25">
      <c r="B28" s="19"/>
      <c r="C28" s="19"/>
      <c r="D28" s="19"/>
      <c r="E28" s="19"/>
      <c r="F28" s="19"/>
      <c r="G28" s="19"/>
    </row>
    <row r="29" spans="2:7" x14ac:dyDescent="0.25">
      <c r="B29" s="19"/>
      <c r="C29" s="19"/>
      <c r="D29" s="19"/>
      <c r="E29" s="19"/>
      <c r="F29" s="19"/>
      <c r="G29" s="19"/>
    </row>
    <row r="30" spans="2:7" x14ac:dyDescent="0.25">
      <c r="B30" s="19"/>
      <c r="C30" s="19"/>
      <c r="D30" s="19"/>
      <c r="E30" s="19"/>
      <c r="F30" s="19"/>
      <c r="G30" s="1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09016-63E7-4E6F-8E1B-C7DC07099D3A}">
  <sheetPr codeName="Hoja8"/>
  <dimension ref="A1:X53"/>
  <sheetViews>
    <sheetView topLeftCell="E7" zoomScale="85" zoomScaleNormal="85" workbookViewId="0">
      <selection activeCell="F9" sqref="F9"/>
    </sheetView>
  </sheetViews>
  <sheetFormatPr baseColWidth="10" defaultColWidth="11" defaultRowHeight="15" x14ac:dyDescent="0.25"/>
  <cols>
    <col min="3" max="3" width="8.25" bestFit="1" customWidth="1"/>
    <col min="4" max="4" width="27.5" customWidth="1"/>
    <col min="6" max="6" width="17.75" bestFit="1" customWidth="1"/>
    <col min="9" max="9" width="8.25" bestFit="1" customWidth="1"/>
    <col min="10" max="10" width="27.5" customWidth="1"/>
    <col min="15" max="15" width="10.75" bestFit="1" customWidth="1"/>
    <col min="16" max="16" width="27.5" customWidth="1"/>
  </cols>
  <sheetData>
    <row r="1" spans="1:24" x14ac:dyDescent="0.25">
      <c r="A1" t="s">
        <v>149</v>
      </c>
    </row>
    <row r="3" spans="1:24" ht="15.75" thickBot="1" x14ac:dyDescent="0.3"/>
    <row r="4" spans="1:24" ht="34.5" thickTop="1" thickBot="1" x14ac:dyDescent="0.5">
      <c r="B4" s="31" t="s">
        <v>98</v>
      </c>
      <c r="C4" s="32"/>
      <c r="D4" s="32"/>
      <c r="E4" s="32"/>
      <c r="F4" s="32"/>
      <c r="G4" s="32"/>
      <c r="H4" s="32"/>
      <c r="I4" s="32"/>
      <c r="J4" s="32"/>
      <c r="K4" s="32"/>
      <c r="L4" s="32"/>
      <c r="M4" s="32"/>
      <c r="N4" s="32"/>
      <c r="O4" s="32"/>
      <c r="P4" s="32"/>
      <c r="Q4" s="33"/>
    </row>
    <row r="5" spans="1:24" ht="16.5" thickTop="1" thickBot="1" x14ac:dyDescent="0.3"/>
    <row r="6" spans="1:24" ht="17.25" thickTop="1" thickBot="1" x14ac:dyDescent="0.3">
      <c r="B6" s="34" t="s">
        <v>37</v>
      </c>
      <c r="C6" s="34"/>
      <c r="D6" s="34"/>
      <c r="E6" s="34"/>
      <c r="H6" s="34" t="s">
        <v>99</v>
      </c>
      <c r="I6" s="34"/>
      <c r="J6" s="34"/>
      <c r="K6" s="34"/>
      <c r="N6" s="34" t="s">
        <v>100</v>
      </c>
      <c r="O6" s="34"/>
      <c r="P6" s="34"/>
      <c r="Q6" s="34"/>
    </row>
    <row r="7" spans="1:24" ht="37.5" customHeight="1" x14ac:dyDescent="0.25">
      <c r="B7" s="35" t="s">
        <v>101</v>
      </c>
      <c r="C7" s="36"/>
      <c r="D7" s="36"/>
      <c r="E7" s="37"/>
      <c r="F7" s="15"/>
      <c r="G7" s="15"/>
      <c r="H7" s="35" t="s">
        <v>9</v>
      </c>
      <c r="I7" s="36"/>
      <c r="J7" s="36"/>
      <c r="K7" s="37"/>
      <c r="L7" s="15"/>
      <c r="M7" s="15"/>
      <c r="N7" s="35" t="s">
        <v>102</v>
      </c>
      <c r="O7" s="36"/>
      <c r="P7" s="36"/>
      <c r="Q7" s="37"/>
      <c r="T7" cm="1">
        <f t="array" ref="T7:X11">Graf1</f>
        <v>0</v>
      </c>
      <c r="U7" t="str">
        <v>EMPRESA</v>
      </c>
      <c r="V7" t="str">
        <v>Valor Obtenido</v>
      </c>
      <c r="W7" t="str">
        <v>Interpretacion</v>
      </c>
      <c r="X7" t="str">
        <v>Evaluacion</v>
      </c>
    </row>
    <row r="8" spans="1:24" ht="33" thickTop="1" thickBot="1" x14ac:dyDescent="0.3">
      <c r="B8" s="9" t="s">
        <v>103</v>
      </c>
      <c r="C8" s="9" t="s">
        <v>104</v>
      </c>
      <c r="D8" s="9" t="s">
        <v>105</v>
      </c>
      <c r="E8" s="9" t="s">
        <v>106</v>
      </c>
      <c r="H8" s="9" t="s">
        <v>107</v>
      </c>
      <c r="I8" s="9" t="s">
        <v>104</v>
      </c>
      <c r="J8" s="9" t="s">
        <v>105</v>
      </c>
      <c r="K8" s="9" t="s">
        <v>106</v>
      </c>
      <c r="N8" s="9" t="s">
        <v>107</v>
      </c>
      <c r="O8" s="9" t="s">
        <v>104</v>
      </c>
      <c r="P8" s="9" t="s">
        <v>105</v>
      </c>
      <c r="Q8" s="9" t="s">
        <v>106</v>
      </c>
      <c r="T8">
        <v>0</v>
      </c>
      <c r="U8" t="str">
        <v>BACHOCO</v>
      </c>
      <c r="V8">
        <v>3.33</v>
      </c>
      <c r="W8" t="str">
        <v>La empresa durante a finales del 2020 pudo cubrir 3.33  veces sus obligaciones corrientes</v>
      </c>
      <c r="X8">
        <v>0</v>
      </c>
    </row>
    <row r="9" spans="1:24" ht="42" thickTop="1" thickBot="1" x14ac:dyDescent="0.3">
      <c r="B9" s="24" t="s">
        <v>108</v>
      </c>
      <c r="C9" s="50">
        <f>32372591/7999017</f>
        <v>4.0470711588686461</v>
      </c>
      <c r="D9" s="44" t="s">
        <v>133</v>
      </c>
      <c r="E9" s="10"/>
      <c r="H9" s="24" t="s">
        <v>108</v>
      </c>
      <c r="I9" s="50">
        <v>3.33</v>
      </c>
      <c r="J9" s="45" t="s">
        <v>134</v>
      </c>
      <c r="K9" s="10"/>
      <c r="N9" s="24" t="s">
        <v>108</v>
      </c>
      <c r="O9" s="53">
        <v>24373574</v>
      </c>
      <c r="P9" s="45" t="s">
        <v>139</v>
      </c>
      <c r="Q9" s="10"/>
      <c r="T9">
        <v>0</v>
      </c>
      <c r="U9" t="str">
        <v>HERDEZ</v>
      </c>
      <c r="V9">
        <v>1.72</v>
      </c>
      <c r="W9" t="str">
        <v>La empresa a finales del año pasado pudo cubrir 1.72 veces sus obligaciones corrientes</v>
      </c>
      <c r="X9">
        <v>0</v>
      </c>
    </row>
    <row r="10" spans="1:24" ht="69" thickTop="1" thickBot="1" x14ac:dyDescent="0.3">
      <c r="B10" s="24" t="s">
        <v>109</v>
      </c>
      <c r="C10" s="50">
        <f>11640780/4807349</f>
        <v>2.4214551512694418</v>
      </c>
      <c r="D10" s="44" t="s">
        <v>129</v>
      </c>
      <c r="E10" s="10"/>
      <c r="H10" s="24" t="s">
        <v>109</v>
      </c>
      <c r="I10" s="50">
        <v>1.72</v>
      </c>
      <c r="J10" s="45" t="s">
        <v>135</v>
      </c>
      <c r="K10" s="10"/>
      <c r="N10" s="9" t="s">
        <v>109</v>
      </c>
      <c r="O10" s="53">
        <v>6833431</v>
      </c>
      <c r="P10" s="45" t="s">
        <v>139</v>
      </c>
      <c r="Q10" s="10"/>
      <c r="T10">
        <v>0</v>
      </c>
      <c r="U10" t="str">
        <v>BIMBO</v>
      </c>
      <c r="V10">
        <v>0.64</v>
      </c>
      <c r="W10" t="str">
        <v>La empresa a finales del año pasado pudo cubrir 0.64 veces sus obligaciones corrientes</v>
      </c>
      <c r="X10">
        <v>0</v>
      </c>
    </row>
    <row r="11" spans="1:24" ht="42" thickTop="1" thickBot="1" x14ac:dyDescent="0.3">
      <c r="B11" s="24" t="s">
        <v>110</v>
      </c>
      <c r="C11" s="50">
        <f>50601967/61264175</f>
        <v>0.82596341173287646</v>
      </c>
      <c r="D11" s="44" t="s">
        <v>130</v>
      </c>
      <c r="E11" s="10"/>
      <c r="H11" s="24" t="s">
        <v>110</v>
      </c>
      <c r="I11" s="50">
        <v>0.64</v>
      </c>
      <c r="J11" s="45" t="s">
        <v>136</v>
      </c>
      <c r="K11" s="10"/>
      <c r="N11" s="9" t="s">
        <v>110</v>
      </c>
      <c r="O11" s="53">
        <v>-10662208</v>
      </c>
      <c r="P11" s="45" t="s">
        <v>114</v>
      </c>
      <c r="Q11" s="10"/>
      <c r="T11">
        <v>0</v>
      </c>
      <c r="U11" t="str">
        <v>COCA COLA</v>
      </c>
      <c r="V11">
        <v>1.46</v>
      </c>
      <c r="W11" t="str">
        <v>La empresa a finales del año pasado pudo cubrir 1.46 veces sus obligaciones corrientes</v>
      </c>
      <c r="X11">
        <v>0</v>
      </c>
    </row>
    <row r="12" spans="1:24" ht="42" thickTop="1" thickBot="1" x14ac:dyDescent="0.3">
      <c r="B12" s="24" t="s">
        <v>111</v>
      </c>
      <c r="C12" s="50">
        <f>7439646/42844241</f>
        <v>0.1736440143729002</v>
      </c>
      <c r="D12" s="44" t="s">
        <v>131</v>
      </c>
      <c r="E12" s="10"/>
      <c r="H12" s="24" t="s">
        <v>112</v>
      </c>
      <c r="I12" s="50">
        <v>1.46</v>
      </c>
      <c r="J12" s="45" t="s">
        <v>137</v>
      </c>
      <c r="K12" s="10"/>
      <c r="N12" s="9" t="s">
        <v>112</v>
      </c>
      <c r="O12" s="53">
        <v>29595405</v>
      </c>
      <c r="P12" s="45" t="s">
        <v>139</v>
      </c>
      <c r="Q12" s="10"/>
    </row>
    <row r="13" spans="1:24" ht="55.5" thickTop="1" thickBot="1" x14ac:dyDescent="0.3">
      <c r="B13" s="24" t="s">
        <v>113</v>
      </c>
      <c r="C13" s="51">
        <f>22425618/22869316</f>
        <v>0.9805985452297743</v>
      </c>
      <c r="D13" s="25" t="s">
        <v>132</v>
      </c>
      <c r="E13" s="11"/>
      <c r="H13" s="24" t="s">
        <v>113</v>
      </c>
      <c r="I13" s="52">
        <v>0.71</v>
      </c>
      <c r="J13" s="46" t="s">
        <v>138</v>
      </c>
      <c r="K13" s="11"/>
      <c r="N13" s="9" t="s">
        <v>113</v>
      </c>
      <c r="O13" s="54">
        <v>-443698</v>
      </c>
      <c r="P13" s="46" t="s">
        <v>114</v>
      </c>
      <c r="Q13" s="11"/>
    </row>
    <row r="14" spans="1:24" ht="15.75" thickTop="1" x14ac:dyDescent="0.25">
      <c r="B14" s="55"/>
      <c r="C14" s="55"/>
      <c r="D14" s="56" t="str" cm="1">
        <f t="array" ref="D14">IFERROR(HYPERLINK(Emergente(D14)),"Grafico")</f>
        <v>Grafico</v>
      </c>
      <c r="E14" s="55"/>
    </row>
    <row r="15" spans="1:24" ht="15.75" thickBot="1" x14ac:dyDescent="0.3">
      <c r="S15" cm="1">
        <f t="array" ref="S15:X29">graf1.2</f>
        <v>0</v>
      </c>
      <c r="T15">
        <v>0</v>
      </c>
      <c r="U15">
        <v>0</v>
      </c>
      <c r="V15">
        <v>0</v>
      </c>
      <c r="W15">
        <v>0</v>
      </c>
      <c r="X15">
        <v>0</v>
      </c>
    </row>
    <row r="16" spans="1:24" ht="31.5" customHeight="1" thickTop="1" thickBot="1" x14ac:dyDescent="0.45">
      <c r="B16" s="30" t="s">
        <v>115</v>
      </c>
      <c r="C16" s="30"/>
      <c r="D16" s="30"/>
      <c r="E16" s="30"/>
      <c r="F16" s="30"/>
      <c r="G16" s="30"/>
      <c r="H16" s="30"/>
      <c r="I16" s="30"/>
      <c r="J16" s="30"/>
      <c r="K16" s="30"/>
      <c r="L16" s="30"/>
      <c r="M16" s="30"/>
      <c r="N16" s="30"/>
      <c r="O16" s="30"/>
      <c r="P16" s="30"/>
      <c r="Q16" s="30"/>
      <c r="S16">
        <v>0</v>
      </c>
      <c r="T16">
        <v>0</v>
      </c>
      <c r="U16">
        <v>0</v>
      </c>
      <c r="V16">
        <v>0</v>
      </c>
      <c r="W16">
        <v>0</v>
      </c>
      <c r="X16">
        <v>0</v>
      </c>
    </row>
    <row r="17" spans="2:24" ht="15.75" thickTop="1" x14ac:dyDescent="0.25">
      <c r="S17">
        <v>0</v>
      </c>
      <c r="T17">
        <v>0</v>
      </c>
      <c r="U17">
        <v>0</v>
      </c>
      <c r="V17">
        <v>0</v>
      </c>
      <c r="W17">
        <v>0</v>
      </c>
      <c r="X17">
        <v>0</v>
      </c>
    </row>
    <row r="18" spans="2:24" ht="15.75" thickBot="1" x14ac:dyDescent="0.3">
      <c r="S18">
        <v>0</v>
      </c>
      <c r="T18">
        <v>0</v>
      </c>
      <c r="U18">
        <v>0</v>
      </c>
      <c r="V18">
        <v>0</v>
      </c>
      <c r="W18">
        <v>0</v>
      </c>
      <c r="X18">
        <v>0</v>
      </c>
    </row>
    <row r="19" spans="2:24" ht="15.75" x14ac:dyDescent="0.25">
      <c r="B19" s="35" t="s">
        <v>116</v>
      </c>
      <c r="C19" s="36"/>
      <c r="D19" s="36"/>
      <c r="E19" s="37"/>
      <c r="F19" s="15"/>
      <c r="G19" s="15"/>
      <c r="H19" s="35" t="s">
        <v>19</v>
      </c>
      <c r="I19" s="36"/>
      <c r="J19" s="36"/>
      <c r="K19" s="37"/>
      <c r="L19" s="15"/>
      <c r="M19" s="15"/>
      <c r="N19" s="35" t="s">
        <v>117</v>
      </c>
      <c r="O19" s="36"/>
      <c r="P19" s="36"/>
      <c r="Q19" s="37"/>
      <c r="S19">
        <v>0</v>
      </c>
      <c r="T19">
        <v>0</v>
      </c>
      <c r="U19">
        <v>0</v>
      </c>
      <c r="V19">
        <v>0</v>
      </c>
      <c r="W19">
        <v>0</v>
      </c>
      <c r="X19">
        <v>0</v>
      </c>
    </row>
    <row r="20" spans="2:24" ht="28.5" customHeight="1" x14ac:dyDescent="0.25">
      <c r="B20" s="38" t="s">
        <v>118</v>
      </c>
      <c r="C20" s="39"/>
      <c r="D20" s="39"/>
      <c r="E20" s="40"/>
      <c r="H20" s="38" t="s">
        <v>119</v>
      </c>
      <c r="I20" s="39"/>
      <c r="J20" s="39"/>
      <c r="K20" s="40"/>
      <c r="N20" s="38" t="s">
        <v>120</v>
      </c>
      <c r="O20" s="39"/>
      <c r="P20" s="39"/>
      <c r="Q20" s="40"/>
      <c r="S20">
        <v>0</v>
      </c>
      <c r="T20">
        <v>0</v>
      </c>
      <c r="U20">
        <v>0</v>
      </c>
      <c r="V20">
        <v>0</v>
      </c>
      <c r="W20">
        <v>0</v>
      </c>
      <c r="X20">
        <v>0</v>
      </c>
    </row>
    <row r="21" spans="2:24" ht="33" thickTop="1" thickBot="1" x14ac:dyDescent="0.3">
      <c r="B21" s="9" t="s">
        <v>107</v>
      </c>
      <c r="C21" s="9" t="s">
        <v>104</v>
      </c>
      <c r="D21" s="9" t="s">
        <v>105</v>
      </c>
      <c r="E21" s="9" t="s">
        <v>106</v>
      </c>
      <c r="H21" s="9" t="s">
        <v>107</v>
      </c>
      <c r="I21" s="9" t="s">
        <v>104</v>
      </c>
      <c r="J21" s="9" t="s">
        <v>105</v>
      </c>
      <c r="K21" s="9" t="s">
        <v>106</v>
      </c>
      <c r="N21" s="9" t="s">
        <v>107</v>
      </c>
      <c r="O21" s="9" t="s">
        <v>104</v>
      </c>
      <c r="P21" s="9" t="s">
        <v>105</v>
      </c>
      <c r="Q21" s="9" t="s">
        <v>106</v>
      </c>
      <c r="S21">
        <v>0</v>
      </c>
      <c r="T21">
        <v>0</v>
      </c>
      <c r="U21">
        <v>0</v>
      </c>
      <c r="V21">
        <v>0</v>
      </c>
      <c r="W21">
        <v>0</v>
      </c>
      <c r="X21">
        <v>0</v>
      </c>
    </row>
    <row r="22" spans="2:24" ht="65.25" thickTop="1" thickBot="1" x14ac:dyDescent="0.3">
      <c r="B22" s="24" t="s">
        <v>108</v>
      </c>
      <c r="C22" s="18">
        <v>0.24</v>
      </c>
      <c r="D22" s="45" t="s">
        <v>140</v>
      </c>
      <c r="E22" s="17"/>
      <c r="H22" s="24" t="s">
        <v>108</v>
      </c>
      <c r="I22" s="18">
        <v>0.32</v>
      </c>
      <c r="J22" s="47" t="s">
        <v>144</v>
      </c>
      <c r="K22" s="10"/>
      <c r="N22" s="9" t="s">
        <v>108</v>
      </c>
      <c r="O22" s="22">
        <f>646614/20654004</f>
        <v>3.1306956268624717E-2</v>
      </c>
      <c r="P22" s="48"/>
      <c r="Q22" s="10"/>
      <c r="S22">
        <v>0</v>
      </c>
      <c r="T22">
        <v>0</v>
      </c>
      <c r="U22">
        <v>0</v>
      </c>
      <c r="V22">
        <v>0</v>
      </c>
      <c r="W22">
        <v>0</v>
      </c>
      <c r="X22">
        <v>0</v>
      </c>
    </row>
    <row r="23" spans="2:24" ht="42" thickTop="1" thickBot="1" x14ac:dyDescent="0.3">
      <c r="B23" s="24" t="s">
        <v>109</v>
      </c>
      <c r="C23" s="18">
        <v>0.48</v>
      </c>
      <c r="D23" s="45" t="s">
        <v>141</v>
      </c>
      <c r="E23" s="17"/>
      <c r="H23" s="24" t="s">
        <v>109</v>
      </c>
      <c r="I23" s="18">
        <v>0.93</v>
      </c>
      <c r="J23" s="45" t="s">
        <v>145</v>
      </c>
      <c r="K23" s="10"/>
      <c r="N23" s="9" t="s">
        <v>109</v>
      </c>
      <c r="O23" s="22">
        <f>2368456/24036279</f>
        <v>9.8536716103187191E-2</v>
      </c>
      <c r="P23" s="48"/>
      <c r="Q23" s="10"/>
      <c r="S23">
        <v>0</v>
      </c>
      <c r="T23">
        <v>0</v>
      </c>
      <c r="U23">
        <v>0</v>
      </c>
      <c r="V23">
        <v>0</v>
      </c>
      <c r="W23">
        <v>0</v>
      </c>
      <c r="X23">
        <v>0</v>
      </c>
    </row>
    <row r="24" spans="2:24" ht="42" thickTop="1" thickBot="1" x14ac:dyDescent="0.3">
      <c r="B24" s="24" t="s">
        <v>110</v>
      </c>
      <c r="C24" s="18">
        <v>0.71</v>
      </c>
      <c r="D24" s="45" t="s">
        <v>142</v>
      </c>
      <c r="E24" s="17"/>
      <c r="H24" s="24" t="s">
        <v>110</v>
      </c>
      <c r="I24" s="18">
        <v>2.4900000000000002</v>
      </c>
      <c r="J24" s="45" t="s">
        <v>146</v>
      </c>
      <c r="K24" s="10"/>
      <c r="N24" s="9" t="s">
        <v>110</v>
      </c>
      <c r="O24" s="22">
        <v>0.03</v>
      </c>
      <c r="P24" s="48"/>
      <c r="Q24" s="10"/>
      <c r="S24">
        <v>0</v>
      </c>
      <c r="T24">
        <v>0</v>
      </c>
      <c r="U24">
        <v>0</v>
      </c>
      <c r="V24">
        <v>0</v>
      </c>
      <c r="W24">
        <v>0</v>
      </c>
      <c r="X24">
        <v>0</v>
      </c>
    </row>
    <row r="25" spans="2:24" ht="42" thickTop="1" thickBot="1" x14ac:dyDescent="0.3">
      <c r="B25" s="24" t="s">
        <v>112</v>
      </c>
      <c r="C25" s="18">
        <v>0.53</v>
      </c>
      <c r="D25" s="45" t="s">
        <v>143</v>
      </c>
      <c r="E25" s="17"/>
      <c r="H25" s="24" t="s">
        <v>112</v>
      </c>
      <c r="I25" s="18">
        <v>1.1399999999999999</v>
      </c>
      <c r="J25" s="45" t="s">
        <v>147</v>
      </c>
      <c r="K25" s="10"/>
      <c r="N25" s="9" t="s">
        <v>112</v>
      </c>
      <c r="O25" s="22">
        <f>10368047/183614618</f>
        <v>5.6466348447267965E-2</v>
      </c>
      <c r="P25" s="48"/>
      <c r="Q25" s="10"/>
      <c r="S25">
        <v>0</v>
      </c>
      <c r="T25">
        <v>0</v>
      </c>
      <c r="U25">
        <v>0</v>
      </c>
      <c r="V25">
        <v>0</v>
      </c>
      <c r="W25">
        <v>0</v>
      </c>
      <c r="X25">
        <v>0</v>
      </c>
    </row>
    <row r="26" spans="2:24" ht="42" thickTop="1" thickBot="1" x14ac:dyDescent="0.3">
      <c r="B26" s="24" t="s">
        <v>113</v>
      </c>
      <c r="C26" s="26">
        <v>0.76</v>
      </c>
      <c r="D26" s="46" t="s">
        <v>121</v>
      </c>
      <c r="E26" s="16"/>
      <c r="H26" s="24" t="s">
        <v>113</v>
      </c>
      <c r="I26" s="26">
        <v>3.24</v>
      </c>
      <c r="J26" s="46" t="s">
        <v>148</v>
      </c>
      <c r="K26" s="11"/>
      <c r="N26" s="9" t="s">
        <v>113</v>
      </c>
      <c r="O26" s="23">
        <f>484966/80831322</f>
        <v>5.9997286695372869E-3</v>
      </c>
      <c r="P26" s="49"/>
      <c r="Q26" s="11"/>
      <c r="S26">
        <v>0</v>
      </c>
      <c r="T26">
        <v>0</v>
      </c>
      <c r="U26">
        <v>0</v>
      </c>
      <c r="V26">
        <v>0</v>
      </c>
      <c r="W26">
        <v>0</v>
      </c>
      <c r="X26">
        <v>0</v>
      </c>
    </row>
    <row r="27" spans="2:24" ht="15.75" thickTop="1" x14ac:dyDescent="0.25">
      <c r="S27">
        <v>0</v>
      </c>
      <c r="T27">
        <v>0</v>
      </c>
      <c r="U27">
        <v>0</v>
      </c>
      <c r="V27">
        <v>0</v>
      </c>
      <c r="W27">
        <v>0</v>
      </c>
      <c r="X27">
        <v>0</v>
      </c>
    </row>
    <row r="28" spans="2:24" x14ac:dyDescent="0.25">
      <c r="S28">
        <v>0</v>
      </c>
      <c r="T28">
        <v>0</v>
      </c>
      <c r="U28">
        <v>0</v>
      </c>
      <c r="V28">
        <v>0</v>
      </c>
      <c r="W28">
        <v>0</v>
      </c>
      <c r="X28">
        <v>0</v>
      </c>
    </row>
    <row r="29" spans="2:24" ht="15.75" thickBot="1" x14ac:dyDescent="0.3">
      <c r="S29">
        <v>0</v>
      </c>
      <c r="T29">
        <v>0</v>
      </c>
      <c r="U29">
        <v>0</v>
      </c>
      <c r="V29">
        <v>0</v>
      </c>
      <c r="W29">
        <v>0</v>
      </c>
      <c r="X29">
        <v>0</v>
      </c>
    </row>
    <row r="30" spans="2:24" ht="38.25" thickTop="1" thickBot="1" x14ac:dyDescent="0.6">
      <c r="B30" s="29" t="s">
        <v>122</v>
      </c>
      <c r="C30" s="29"/>
      <c r="D30" s="29"/>
      <c r="E30" s="29"/>
      <c r="F30" s="29"/>
      <c r="G30" s="29"/>
      <c r="H30" s="29"/>
      <c r="I30" s="29"/>
      <c r="J30" s="29"/>
      <c r="K30" s="29"/>
      <c r="L30" s="29"/>
      <c r="M30" s="29"/>
      <c r="N30" s="29"/>
      <c r="O30" s="29"/>
      <c r="P30" s="29"/>
      <c r="Q30" s="29"/>
    </row>
    <row r="31" spans="2:24" ht="15.75" thickTop="1" x14ac:dyDescent="0.25"/>
    <row r="32" spans="2:24" ht="15.75" thickBot="1" x14ac:dyDescent="0.3"/>
    <row r="33" spans="2:17" ht="17.25" thickTop="1" thickBot="1" x14ac:dyDescent="0.3">
      <c r="B33" s="38" t="s">
        <v>123</v>
      </c>
      <c r="C33" s="39"/>
      <c r="D33" s="39"/>
      <c r="E33" s="40"/>
      <c r="H33" s="38" t="s">
        <v>124</v>
      </c>
      <c r="I33" s="39"/>
      <c r="J33" s="39"/>
      <c r="K33" s="40"/>
      <c r="N33" s="38" t="s">
        <v>125</v>
      </c>
      <c r="O33" s="39"/>
      <c r="P33" s="39"/>
      <c r="Q33" s="40"/>
    </row>
    <row r="34" spans="2:17" ht="17.25" thickTop="1" thickBot="1" x14ac:dyDescent="0.3">
      <c r="B34" s="38" t="s">
        <v>29</v>
      </c>
      <c r="C34" s="39"/>
      <c r="D34" s="39"/>
      <c r="E34" s="40"/>
      <c r="H34" s="38" t="s">
        <v>32</v>
      </c>
      <c r="I34" s="39"/>
      <c r="J34" s="39"/>
      <c r="K34" s="40"/>
      <c r="N34" s="38" t="s">
        <v>35</v>
      </c>
      <c r="O34" s="39"/>
      <c r="P34" s="39"/>
      <c r="Q34" s="40"/>
    </row>
    <row r="35" spans="2:17" ht="33" thickTop="1" thickBot="1" x14ac:dyDescent="0.3">
      <c r="B35" s="9" t="s">
        <v>107</v>
      </c>
      <c r="C35" s="9" t="s">
        <v>104</v>
      </c>
      <c r="D35" s="9" t="s">
        <v>105</v>
      </c>
      <c r="E35" s="9" t="s">
        <v>106</v>
      </c>
      <c r="H35" s="9" t="s">
        <v>107</v>
      </c>
      <c r="I35" s="9" t="s">
        <v>104</v>
      </c>
      <c r="J35" s="9" t="s">
        <v>105</v>
      </c>
      <c r="K35" s="9" t="s">
        <v>106</v>
      </c>
      <c r="N35" s="9" t="s">
        <v>107</v>
      </c>
      <c r="O35" s="9" t="s">
        <v>104</v>
      </c>
      <c r="P35" s="9" t="s">
        <v>105</v>
      </c>
      <c r="Q35" s="9" t="s">
        <v>106</v>
      </c>
    </row>
    <row r="36" spans="2:17" ht="17.25" thickTop="1" thickBot="1" x14ac:dyDescent="0.3">
      <c r="B36" s="9" t="s">
        <v>108</v>
      </c>
      <c r="C36" s="22">
        <f>68791260/5674286</f>
        <v>12.123333226418266</v>
      </c>
      <c r="D36" s="10"/>
      <c r="E36" s="10"/>
      <c r="H36" s="9" t="s">
        <v>108</v>
      </c>
      <c r="I36" s="20">
        <f>68791260/58011189</f>
        <v>1.1858274444262813</v>
      </c>
      <c r="J36" s="10"/>
      <c r="K36" s="10"/>
      <c r="N36" s="9" t="s">
        <v>108</v>
      </c>
      <c r="O36" s="22">
        <f>3936326/(68791260/360)</f>
        <v>20.599671528040044</v>
      </c>
      <c r="P36" s="10"/>
      <c r="Q36" s="10"/>
    </row>
    <row r="37" spans="2:17" ht="17.25" thickTop="1" thickBot="1" x14ac:dyDescent="0.3">
      <c r="B37" s="9" t="s">
        <v>109</v>
      </c>
      <c r="C37" s="22">
        <f>24036279/3370027</f>
        <v>7.1323698593512752</v>
      </c>
      <c r="D37" s="10"/>
      <c r="E37" s="10"/>
      <c r="H37" s="9" t="s">
        <v>109</v>
      </c>
      <c r="I37" s="20">
        <f>24036279/33574653</f>
        <v>0.71590550764590177</v>
      </c>
      <c r="J37" s="10"/>
      <c r="K37" s="10"/>
      <c r="N37" s="9" t="s">
        <v>109</v>
      </c>
      <c r="O37" s="22">
        <f>3583644/(24036279/360)</f>
        <v>53.673525756628138</v>
      </c>
      <c r="P37" s="10"/>
      <c r="Q37" s="10"/>
    </row>
    <row r="38" spans="2:17" ht="17.25" thickTop="1" thickBot="1" x14ac:dyDescent="0.3">
      <c r="B38" s="9" t="s">
        <v>110</v>
      </c>
      <c r="C38" s="22">
        <f>331050545/10893292</f>
        <v>30.390312221502921</v>
      </c>
      <c r="D38" s="10"/>
      <c r="E38" s="10"/>
      <c r="H38" s="9" t="s">
        <v>110</v>
      </c>
      <c r="I38" s="22">
        <f>331050545/307650260</f>
        <v>1.0760613204097407</v>
      </c>
      <c r="J38" s="10"/>
      <c r="K38" s="10"/>
      <c r="N38" s="9" t="s">
        <v>110</v>
      </c>
      <c r="O38" s="22">
        <f>3583644/(24036279/360)</f>
        <v>53.673525756628138</v>
      </c>
      <c r="P38" s="10"/>
      <c r="Q38" s="10"/>
    </row>
    <row r="39" spans="2:17" ht="17.25" thickTop="1" thickBot="1" x14ac:dyDescent="0.3">
      <c r="B39" s="9" t="s">
        <v>112</v>
      </c>
      <c r="C39" s="22">
        <f>183614618/9726676</f>
        <v>18.87742719095403</v>
      </c>
      <c r="D39" s="10"/>
      <c r="E39" s="10"/>
      <c r="H39" s="9" t="s">
        <v>112</v>
      </c>
      <c r="I39" s="22">
        <f>183614618/263066151</f>
        <v>0.69797888212535564</v>
      </c>
      <c r="J39" s="10"/>
      <c r="K39" s="10"/>
      <c r="N39" s="9" t="s">
        <v>112</v>
      </c>
      <c r="O39" s="22">
        <f>11522823/(183614618/360)</f>
        <v>22.591971843984666</v>
      </c>
      <c r="P39" s="10"/>
      <c r="Q39" s="10"/>
    </row>
    <row r="40" spans="2:17" ht="15.75" x14ac:dyDescent="0.25">
      <c r="B40" s="9" t="s">
        <v>113</v>
      </c>
      <c r="C40" s="23">
        <f>80831322/6021523</f>
        <v>13.423733829464739</v>
      </c>
      <c r="D40" s="11"/>
      <c r="E40" s="11"/>
      <c r="H40" s="9" t="s">
        <v>113</v>
      </c>
      <c r="I40" s="23">
        <f>80831322/71977654</f>
        <v>1.1230057873239381</v>
      </c>
      <c r="J40" s="11"/>
      <c r="K40" s="11"/>
      <c r="N40" s="9" t="s">
        <v>113</v>
      </c>
      <c r="O40" s="23">
        <f>9916022/(80831322/360)</f>
        <v>44.163176249919552</v>
      </c>
      <c r="P40" s="11"/>
      <c r="Q40" s="11"/>
    </row>
    <row r="41" spans="2:17" ht="15.75" thickTop="1" x14ac:dyDescent="0.25"/>
    <row r="42" spans="2:17" ht="15.75" thickBot="1" x14ac:dyDescent="0.3"/>
    <row r="43" spans="2:17" ht="31.5" customHeight="1" thickTop="1" thickBot="1" x14ac:dyDescent="0.45">
      <c r="B43" s="41" t="s">
        <v>126</v>
      </c>
      <c r="C43" s="42"/>
      <c r="D43" s="42"/>
      <c r="E43" s="42"/>
      <c r="F43" s="42"/>
      <c r="G43" s="42"/>
      <c r="H43" s="42"/>
      <c r="I43" s="42"/>
      <c r="J43" s="42"/>
      <c r="K43" s="42"/>
      <c r="L43" s="42"/>
      <c r="M43" s="42"/>
      <c r="N43" s="42"/>
      <c r="O43" s="42"/>
      <c r="P43" s="42"/>
      <c r="Q43" s="43"/>
    </row>
    <row r="44" spans="2:17" ht="15.75" thickTop="1" x14ac:dyDescent="0.25"/>
    <row r="46" spans="2:17" ht="15.75" x14ac:dyDescent="0.25">
      <c r="B46" s="35" t="s">
        <v>22</v>
      </c>
      <c r="C46" s="36"/>
      <c r="D46" s="36"/>
      <c r="E46" s="37"/>
      <c r="H46" s="35" t="s">
        <v>127</v>
      </c>
      <c r="I46" s="36"/>
      <c r="J46" s="36"/>
      <c r="K46" s="37"/>
      <c r="N46" s="35" t="s">
        <v>117</v>
      </c>
      <c r="O46" s="36"/>
      <c r="P46" s="36"/>
      <c r="Q46" s="37"/>
    </row>
    <row r="47" spans="2:17" ht="15.75" x14ac:dyDescent="0.25">
      <c r="B47" s="38" t="s">
        <v>23</v>
      </c>
      <c r="C47" s="39"/>
      <c r="D47" s="39"/>
      <c r="E47" s="40"/>
      <c r="H47" s="38" t="s">
        <v>128</v>
      </c>
      <c r="I47" s="39"/>
      <c r="J47" s="39"/>
      <c r="K47" s="40"/>
      <c r="N47" s="38" t="s">
        <v>120</v>
      </c>
      <c r="O47" s="39"/>
      <c r="P47" s="39"/>
      <c r="Q47" s="40"/>
    </row>
    <row r="48" spans="2:17" ht="31.5" x14ac:dyDescent="0.25">
      <c r="B48" s="9" t="s">
        <v>107</v>
      </c>
      <c r="C48" s="9" t="s">
        <v>104</v>
      </c>
      <c r="D48" s="9" t="s">
        <v>105</v>
      </c>
      <c r="E48" s="9" t="s">
        <v>106</v>
      </c>
      <c r="H48" s="9" t="s">
        <v>107</v>
      </c>
      <c r="I48" s="9" t="s">
        <v>104</v>
      </c>
      <c r="J48" s="9" t="s">
        <v>105</v>
      </c>
      <c r="K48" s="9" t="s">
        <v>106</v>
      </c>
      <c r="N48" s="9" t="s">
        <v>107</v>
      </c>
      <c r="O48" s="9" t="s">
        <v>104</v>
      </c>
      <c r="P48" s="9" t="s">
        <v>105</v>
      </c>
      <c r="Q48" s="9" t="s">
        <v>106</v>
      </c>
    </row>
    <row r="49" spans="2:17" ht="15.75" x14ac:dyDescent="0.25">
      <c r="B49" s="9" t="s">
        <v>108</v>
      </c>
      <c r="C49" s="22">
        <f>3702365/58011189</f>
        <v>6.3821567249724875E-2</v>
      </c>
      <c r="D49" s="10"/>
      <c r="E49" s="10"/>
      <c r="H49" s="9" t="s">
        <v>108</v>
      </c>
      <c r="I49" s="22">
        <f>3702365/43629309</f>
        <v>8.4859583726159857E-2</v>
      </c>
      <c r="J49" s="10"/>
      <c r="K49" s="10"/>
      <c r="N49" s="9" t="s">
        <v>108</v>
      </c>
      <c r="O49" s="22">
        <f>3702365/68791260</f>
        <v>5.3820281820684782E-2</v>
      </c>
      <c r="P49" s="10"/>
      <c r="Q49" s="10"/>
    </row>
    <row r="50" spans="2:17" ht="15.75" x14ac:dyDescent="0.25">
      <c r="B50" s="9" t="s">
        <v>109</v>
      </c>
      <c r="C50" s="22">
        <f>2368456/33574653</f>
        <v>7.0542977763612333E-2</v>
      </c>
      <c r="D50" s="10"/>
      <c r="E50" s="10"/>
      <c r="H50" s="9" t="s">
        <v>109</v>
      </c>
      <c r="I50" s="22">
        <f>2368456/17336463</f>
        <v>0.13661702505291881</v>
      </c>
      <c r="J50" s="10"/>
      <c r="K50" s="10"/>
      <c r="N50" s="9" t="s">
        <v>109</v>
      </c>
      <c r="O50" s="22">
        <f>2368456/24036279</f>
        <v>9.8536716103187191E-2</v>
      </c>
      <c r="P50" s="10"/>
      <c r="Q50" s="10"/>
    </row>
    <row r="51" spans="2:17" ht="15.75" x14ac:dyDescent="0.25">
      <c r="B51" s="9" t="s">
        <v>110</v>
      </c>
      <c r="C51" s="22">
        <f>10550721/307650260</f>
        <v>3.4294529768965576E-2</v>
      </c>
      <c r="D51" s="10"/>
      <c r="E51" s="10"/>
      <c r="H51" s="9" t="s">
        <v>110</v>
      </c>
      <c r="I51" s="22">
        <f>10550721/88011090</f>
        <v>0.11987944928303922</v>
      </c>
      <c r="J51" s="10"/>
      <c r="K51" s="10"/>
      <c r="N51" s="9" t="s">
        <v>110</v>
      </c>
      <c r="O51" s="22">
        <f>10550721/331050545</f>
        <v>3.1870423291404035E-2</v>
      </c>
      <c r="P51" s="10"/>
      <c r="Q51" s="10"/>
    </row>
    <row r="52" spans="2:17" ht="15.75" x14ac:dyDescent="0.25">
      <c r="B52" s="9" t="s">
        <v>112</v>
      </c>
      <c r="C52" s="22">
        <f>10368047/263066151</f>
        <v>3.94123187669249E-2</v>
      </c>
      <c r="D52" s="10"/>
      <c r="E52" s="10"/>
      <c r="H52" s="9" t="s">
        <v>112</v>
      </c>
      <c r="I52" s="22">
        <f>10368047/122457375</f>
        <v>8.4666578881018806E-2</v>
      </c>
      <c r="J52" s="10"/>
      <c r="K52" s="10"/>
      <c r="N52" s="9" t="s">
        <v>112</v>
      </c>
      <c r="O52" s="22">
        <f>10368047/183614618</f>
        <v>5.6466348447267965E-2</v>
      </c>
      <c r="P52" s="10"/>
      <c r="Q52" s="10"/>
    </row>
    <row r="53" spans="2:17" ht="15.75" x14ac:dyDescent="0.25">
      <c r="B53" s="9" t="s">
        <v>113</v>
      </c>
      <c r="C53" s="23">
        <f>4884966/71977654</f>
        <v>6.7867813530015864E-2</v>
      </c>
      <c r="D53" s="11"/>
      <c r="E53" s="11"/>
      <c r="H53" s="9" t="s">
        <v>113</v>
      </c>
      <c r="I53" s="23">
        <f>484966/16965478</f>
        <v>2.8585460427345461E-2</v>
      </c>
      <c r="J53" s="11"/>
      <c r="K53" s="11"/>
      <c r="N53" s="9" t="s">
        <v>113</v>
      </c>
      <c r="O53" s="23">
        <f>484966/80831322</f>
        <v>5.9997286695372869E-3</v>
      </c>
      <c r="P53" s="11"/>
      <c r="Q53" s="11"/>
    </row>
  </sheetData>
  <mergeCells count="28">
    <mergeCell ref="B46:E46"/>
    <mergeCell ref="H46:K46"/>
    <mergeCell ref="B47:E47"/>
    <mergeCell ref="H47:K47"/>
    <mergeCell ref="B33:E33"/>
    <mergeCell ref="H33:K33"/>
    <mergeCell ref="B43:Q43"/>
    <mergeCell ref="N33:Q33"/>
    <mergeCell ref="B34:E34"/>
    <mergeCell ref="H34:K34"/>
    <mergeCell ref="N34:Q34"/>
    <mergeCell ref="N46:Q46"/>
    <mergeCell ref="N47:Q47"/>
    <mergeCell ref="B30:Q30"/>
    <mergeCell ref="B16:Q16"/>
    <mergeCell ref="B4:Q4"/>
    <mergeCell ref="B6:E6"/>
    <mergeCell ref="B7:E7"/>
    <mergeCell ref="N6:Q6"/>
    <mergeCell ref="N7:Q7"/>
    <mergeCell ref="B20:E20"/>
    <mergeCell ref="B19:E19"/>
    <mergeCell ref="H6:K6"/>
    <mergeCell ref="H7:K7"/>
    <mergeCell ref="N20:Q20"/>
    <mergeCell ref="H20:K20"/>
    <mergeCell ref="H19:K19"/>
    <mergeCell ref="N19:Q19"/>
  </mergeCells>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E919C-5021-49E6-BF2C-9865FACE6812}">
  <sheetPr codeName="Hoja9"/>
  <dimension ref="K11:P25"/>
  <sheetViews>
    <sheetView tabSelected="1" workbookViewId="0">
      <selection activeCell="K12" sqref="K12"/>
    </sheetView>
  </sheetViews>
  <sheetFormatPr baseColWidth="10" defaultRowHeight="15" x14ac:dyDescent="0.25"/>
  <sheetData>
    <row r="11" spans="11:16" x14ac:dyDescent="0.25">
      <c r="K11" cm="1">
        <f t="array" ref="K11:P25">graf1.2</f>
        <v>0</v>
      </c>
      <c r="L11">
        <v>0</v>
      </c>
      <c r="M11">
        <v>0</v>
      </c>
      <c r="N11">
        <v>0</v>
      </c>
      <c r="O11">
        <v>0</v>
      </c>
      <c r="P11">
        <v>0</v>
      </c>
    </row>
    <row r="12" spans="11:16" x14ac:dyDescent="0.25">
      <c r="K12">
        <v>0</v>
      </c>
      <c r="L12">
        <v>0</v>
      </c>
      <c r="M12">
        <v>0</v>
      </c>
      <c r="N12">
        <v>0</v>
      </c>
      <c r="O12">
        <v>0</v>
      </c>
      <c r="P12">
        <v>0</v>
      </c>
    </row>
    <row r="13" spans="11:16" x14ac:dyDescent="0.25">
      <c r="K13">
        <v>0</v>
      </c>
      <c r="L13">
        <v>0</v>
      </c>
      <c r="M13">
        <v>0</v>
      </c>
      <c r="N13">
        <v>0</v>
      </c>
      <c r="O13">
        <v>0</v>
      </c>
      <c r="P13">
        <v>0</v>
      </c>
    </row>
    <row r="14" spans="11:16" x14ac:dyDescent="0.25">
      <c r="K14">
        <v>0</v>
      </c>
      <c r="L14">
        <v>0</v>
      </c>
      <c r="M14">
        <v>0</v>
      </c>
      <c r="N14">
        <v>0</v>
      </c>
      <c r="O14">
        <v>0</v>
      </c>
      <c r="P14">
        <v>0</v>
      </c>
    </row>
    <row r="15" spans="11:16" x14ac:dyDescent="0.25">
      <c r="K15">
        <v>0</v>
      </c>
      <c r="L15">
        <v>0</v>
      </c>
      <c r="M15">
        <v>0</v>
      </c>
      <c r="N15">
        <v>0</v>
      </c>
      <c r="O15">
        <v>0</v>
      </c>
      <c r="P15">
        <v>0</v>
      </c>
    </row>
    <row r="16" spans="11:16" x14ac:dyDescent="0.25">
      <c r="K16">
        <v>0</v>
      </c>
      <c r="L16">
        <v>0</v>
      </c>
      <c r="M16">
        <v>0</v>
      </c>
      <c r="N16">
        <v>0</v>
      </c>
      <c r="O16">
        <v>0</v>
      </c>
      <c r="P16">
        <v>0</v>
      </c>
    </row>
    <row r="17" spans="11:16" x14ac:dyDescent="0.25">
      <c r="K17">
        <v>0</v>
      </c>
      <c r="L17">
        <v>0</v>
      </c>
      <c r="M17">
        <v>0</v>
      </c>
      <c r="N17">
        <v>0</v>
      </c>
      <c r="O17">
        <v>0</v>
      </c>
      <c r="P17">
        <v>0</v>
      </c>
    </row>
    <row r="18" spans="11:16" x14ac:dyDescent="0.25">
      <c r="K18">
        <v>0</v>
      </c>
      <c r="L18">
        <v>0</v>
      </c>
      <c r="M18">
        <v>0</v>
      </c>
      <c r="N18">
        <v>0</v>
      </c>
      <c r="O18">
        <v>0</v>
      </c>
      <c r="P18">
        <v>0</v>
      </c>
    </row>
    <row r="19" spans="11:16" x14ac:dyDescent="0.25">
      <c r="K19">
        <v>0</v>
      </c>
      <c r="L19">
        <v>0</v>
      </c>
      <c r="M19">
        <v>0</v>
      </c>
      <c r="N19">
        <v>0</v>
      </c>
      <c r="O19">
        <v>0</v>
      </c>
      <c r="P19">
        <v>0</v>
      </c>
    </row>
    <row r="20" spans="11:16" x14ac:dyDescent="0.25">
      <c r="K20">
        <v>0</v>
      </c>
      <c r="L20">
        <v>0</v>
      </c>
      <c r="M20">
        <v>0</v>
      </c>
      <c r="N20">
        <v>0</v>
      </c>
      <c r="O20">
        <v>0</v>
      </c>
      <c r="P20">
        <v>0</v>
      </c>
    </row>
    <row r="21" spans="11:16" x14ac:dyDescent="0.25">
      <c r="K21">
        <v>0</v>
      </c>
      <c r="L21">
        <v>0</v>
      </c>
      <c r="M21">
        <v>0</v>
      </c>
      <c r="N21">
        <v>0</v>
      </c>
      <c r="O21">
        <v>0</v>
      </c>
      <c r="P21">
        <v>0</v>
      </c>
    </row>
    <row r="22" spans="11:16" x14ac:dyDescent="0.25">
      <c r="K22">
        <v>0</v>
      </c>
      <c r="L22">
        <v>0</v>
      </c>
      <c r="M22">
        <v>0</v>
      </c>
      <c r="N22">
        <v>0</v>
      </c>
      <c r="O22">
        <v>0</v>
      </c>
      <c r="P22">
        <v>0</v>
      </c>
    </row>
    <row r="23" spans="11:16" x14ac:dyDescent="0.25">
      <c r="K23">
        <v>0</v>
      </c>
      <c r="L23">
        <v>0</v>
      </c>
      <c r="M23">
        <v>0</v>
      </c>
      <c r="N23">
        <v>0</v>
      </c>
      <c r="O23">
        <v>0</v>
      </c>
      <c r="P23">
        <v>0</v>
      </c>
    </row>
    <row r="24" spans="11:16" x14ac:dyDescent="0.25">
      <c r="K24">
        <v>0</v>
      </c>
      <c r="L24">
        <v>0</v>
      </c>
      <c r="M24">
        <v>0</v>
      </c>
      <c r="N24">
        <v>0</v>
      </c>
      <c r="O24">
        <v>0</v>
      </c>
      <c r="P24">
        <v>0</v>
      </c>
    </row>
    <row r="25" spans="11:16" x14ac:dyDescent="0.25">
      <c r="K25">
        <v>0</v>
      </c>
      <c r="L25">
        <v>0</v>
      </c>
      <c r="M25">
        <v>0</v>
      </c>
      <c r="N25">
        <v>0</v>
      </c>
      <c r="O25">
        <v>0</v>
      </c>
      <c r="P25">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vt:i4>
      </vt:variant>
    </vt:vector>
  </HeadingPairs>
  <TitlesOfParts>
    <vt:vector size="13" baseType="lpstr">
      <vt:lpstr>Menu</vt:lpstr>
      <vt:lpstr>Razones</vt:lpstr>
      <vt:lpstr>BACHOCO</vt:lpstr>
      <vt:lpstr>HERDEZ</vt:lpstr>
      <vt:lpstr>BIMBO</vt:lpstr>
      <vt:lpstr>COCA-COLA</vt:lpstr>
      <vt:lpstr>LALA</vt:lpstr>
      <vt:lpstr>Hoja5</vt:lpstr>
      <vt:lpstr>Hoja1</vt:lpstr>
      <vt:lpstr>blanco</vt:lpstr>
      <vt:lpstr>EMPRESAS</vt:lpstr>
      <vt:lpstr>Graf1</vt:lpstr>
      <vt:lpstr>graf1.2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TONY AYALA</dc:creator>
  <cp:keywords/>
  <dc:description/>
  <cp:lastModifiedBy>T°NNy AYALA</cp:lastModifiedBy>
  <cp:revision/>
  <dcterms:created xsi:type="dcterms:W3CDTF">2021-03-08T14:10:48Z</dcterms:created>
  <dcterms:modified xsi:type="dcterms:W3CDTF">2021-04-24T21:12:16Z</dcterms:modified>
  <cp:category/>
  <cp:contentStatus/>
</cp:coreProperties>
</file>