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mc:AlternateContent xmlns:mc="http://schemas.openxmlformats.org/markup-compatibility/2006">
    <mc:Choice Requires="x15">
      <x15ac:absPath xmlns:x15ac="http://schemas.microsoft.com/office/spreadsheetml/2010/11/ac" url="C:\Users\TONY AYALA\Google Drive\Escolar\College\CuartoSemestre\Administracion_Financiera\Entregables\"/>
    </mc:Choice>
  </mc:AlternateContent>
  <xr:revisionPtr revIDLastSave="0" documentId="13_ncr:1_{B6A160C4-7CA0-4FE8-AFE7-B42BFA62D160}" xr6:coauthVersionLast="46" xr6:coauthVersionMax="46" xr10:uidLastSave="{00000000-0000-0000-0000-000000000000}"/>
  <bookViews>
    <workbookView xWindow="16354" yWindow="-4131" windowWidth="33120" windowHeight="18274" activeTab="8" xr2:uid="{00000000-000D-0000-FFFF-FFFF00000000}"/>
  </bookViews>
  <sheets>
    <sheet name="Tabla_A_P" sheetId="1" r:id="rId1"/>
    <sheet name="Ejercicio2" sheetId="2" r:id="rId2"/>
    <sheet name="Ejercicio3" sheetId="5" r:id="rId3"/>
    <sheet name="Ejercicio4" sheetId="6" r:id="rId4"/>
    <sheet name="Hoja1" sheetId="7" r:id="rId5"/>
    <sheet name="Hoja2" sheetId="8" r:id="rId6"/>
    <sheet name="Hoja3" sheetId="9" r:id="rId7"/>
    <sheet name="Actividad7" sheetId="10" r:id="rId8"/>
    <sheet name="Actividad8" sheetId="11" r:id="rId9"/>
    <sheet name="Hoja4" sheetId="12" r:id="rId1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P42" i="12" l="1"/>
  <c r="K71" i="12"/>
  <c r="J71" i="12"/>
  <c r="H71" i="12"/>
  <c r="G71" i="12"/>
  <c r="E71" i="12"/>
  <c r="D71" i="12"/>
  <c r="B71" i="12"/>
  <c r="A71" i="12"/>
  <c r="K61" i="12"/>
  <c r="J61" i="12"/>
  <c r="H61" i="12"/>
  <c r="G61" i="12"/>
  <c r="E61" i="12"/>
  <c r="D61" i="12"/>
  <c r="B61" i="12"/>
  <c r="A61" i="12"/>
  <c r="K50" i="12"/>
  <c r="J50" i="12"/>
  <c r="H50" i="12"/>
  <c r="G50" i="12"/>
  <c r="E50" i="12"/>
  <c r="D50" i="12"/>
  <c r="B50" i="12"/>
  <c r="A50" i="12"/>
  <c r="K39" i="12"/>
  <c r="J39" i="12"/>
  <c r="H39" i="12"/>
  <c r="G39" i="12"/>
  <c r="E39" i="12"/>
  <c r="D39" i="12"/>
  <c r="B39" i="12"/>
  <c r="A39" i="12"/>
  <c r="K27" i="12"/>
  <c r="J27" i="12"/>
  <c r="H27" i="12"/>
  <c r="G27" i="12"/>
  <c r="E27" i="12"/>
  <c r="D27" i="12"/>
  <c r="B27" i="12"/>
  <c r="A27" i="12"/>
  <c r="X69" i="12"/>
  <c r="T69" i="12"/>
  <c r="O42" i="12"/>
  <c r="X60" i="12"/>
  <c r="T60" i="12"/>
  <c r="N25" i="11"/>
  <c r="B54" i="11"/>
  <c r="A54" i="11"/>
  <c r="K47" i="11"/>
  <c r="J47" i="11"/>
  <c r="H47" i="11"/>
  <c r="G47" i="11"/>
  <c r="E47" i="11"/>
  <c r="D47" i="11"/>
  <c r="B47" i="11"/>
  <c r="A47" i="11"/>
  <c r="K39" i="11"/>
  <c r="J39" i="11"/>
  <c r="H39" i="11"/>
  <c r="G39" i="11"/>
  <c r="E39" i="11"/>
  <c r="D39" i="11"/>
  <c r="B39" i="11"/>
  <c r="A39" i="11"/>
  <c r="K31" i="11"/>
  <c r="J31" i="11"/>
  <c r="H31" i="11"/>
  <c r="G31" i="11"/>
  <c r="E31" i="11"/>
  <c r="D31" i="11"/>
  <c r="B31" i="11"/>
  <c r="A31" i="11"/>
  <c r="K22" i="11"/>
  <c r="J22" i="11"/>
  <c r="H22" i="11"/>
  <c r="G22" i="11"/>
  <c r="E22" i="11"/>
  <c r="D22" i="11"/>
  <c r="W28" i="11"/>
  <c r="S28" i="11"/>
  <c r="W19" i="11"/>
  <c r="S19" i="11"/>
  <c r="O25" i="11"/>
  <c r="B22" i="11"/>
  <c r="A22" i="11"/>
  <c r="D35" i="8"/>
  <c r="A35" i="8"/>
  <c r="B22" i="6"/>
  <c r="H21" i="6"/>
  <c r="G21" i="6"/>
  <c r="E21" i="6"/>
  <c r="D21" i="6"/>
  <c r="B34" i="6"/>
  <c r="A34" i="6"/>
  <c r="D34" i="6"/>
  <c r="E34" i="6"/>
  <c r="G34" i="6"/>
  <c r="H34" i="6"/>
  <c r="H44" i="6"/>
  <c r="G44" i="6"/>
  <c r="E44" i="6"/>
  <c r="D44" i="6"/>
  <c r="A44" i="6"/>
  <c r="B44" i="6"/>
  <c r="A54" i="6"/>
  <c r="B54" i="6"/>
  <c r="E54" i="6"/>
  <c r="G54" i="6"/>
  <c r="B65" i="6"/>
  <c r="D65" i="6"/>
  <c r="G35" i="9"/>
  <c r="G51" i="9"/>
  <c r="D51" i="9"/>
  <c r="J39" i="9"/>
  <c r="P50" i="10"/>
  <c r="P41" i="10"/>
  <c r="P46" i="10" s="1"/>
  <c r="Q24" i="10"/>
  <c r="P24" i="10"/>
  <c r="N73" i="1"/>
  <c r="M73" i="1"/>
  <c r="K73" i="1"/>
  <c r="J73" i="1"/>
  <c r="T62" i="1"/>
  <c r="S62" i="1"/>
  <c r="Q62" i="1"/>
  <c r="P62" i="1"/>
  <c r="P63" i="1" s="1"/>
  <c r="N62" i="1"/>
  <c r="M62" i="1"/>
  <c r="K62" i="1"/>
  <c r="J63" i="1" s="1"/>
  <c r="J62" i="1"/>
  <c r="Q54" i="1"/>
  <c r="P54" i="1"/>
  <c r="P55" i="1" s="1"/>
  <c r="N54" i="1"/>
  <c r="M54" i="1"/>
  <c r="K54" i="1"/>
  <c r="J54" i="1"/>
  <c r="G60" i="9"/>
  <c r="E60" i="9"/>
  <c r="D60" i="9"/>
  <c r="A25" i="9"/>
  <c r="A35" i="9"/>
  <c r="B35" i="9"/>
  <c r="D35" i="9"/>
  <c r="E35" i="9"/>
  <c r="K35" i="9"/>
  <c r="H35" i="9"/>
  <c r="J35" i="9"/>
  <c r="E25" i="9"/>
  <c r="A60" i="9"/>
  <c r="H60" i="9"/>
  <c r="S58" i="9"/>
  <c r="O58" i="9"/>
  <c r="O61" i="9" s="1"/>
  <c r="S49" i="9"/>
  <c r="O49" i="9"/>
  <c r="O30" i="9"/>
  <c r="N30" i="9"/>
  <c r="H51" i="9"/>
  <c r="E51" i="9"/>
  <c r="B51" i="9"/>
  <c r="A51" i="9"/>
  <c r="H25" i="9"/>
  <c r="G25" i="9"/>
  <c r="D25" i="9"/>
  <c r="B25" i="9"/>
  <c r="A26" i="9"/>
  <c r="N60" i="8"/>
  <c r="M26" i="8"/>
  <c r="N26" i="8"/>
  <c r="B35" i="8"/>
  <c r="B113" i="8"/>
  <c r="A113" i="8"/>
  <c r="H100" i="8"/>
  <c r="G100" i="8"/>
  <c r="G101" i="8" s="1"/>
  <c r="E100" i="8"/>
  <c r="D100" i="8"/>
  <c r="B100" i="8"/>
  <c r="A100" i="8"/>
  <c r="H87" i="8"/>
  <c r="G87" i="8"/>
  <c r="E87" i="8"/>
  <c r="D87" i="8"/>
  <c r="B87" i="8"/>
  <c r="A87" i="8"/>
  <c r="H74" i="8"/>
  <c r="G74" i="8"/>
  <c r="E74" i="8"/>
  <c r="D74" i="8"/>
  <c r="D75" i="8" s="1"/>
  <c r="B74" i="8"/>
  <c r="A74" i="8"/>
  <c r="H61" i="8"/>
  <c r="G61" i="8"/>
  <c r="E61" i="8"/>
  <c r="D61" i="8"/>
  <c r="B61" i="8"/>
  <c r="A61" i="8"/>
  <c r="A62" i="8" s="1"/>
  <c r="H48" i="8"/>
  <c r="G48" i="8"/>
  <c r="E48" i="8"/>
  <c r="D48" i="8"/>
  <c r="B48" i="8"/>
  <c r="A48" i="8"/>
  <c r="H35" i="8"/>
  <c r="G35" i="8"/>
  <c r="E35" i="8"/>
  <c r="R60" i="8"/>
  <c r="R51" i="8"/>
  <c r="N51" i="8"/>
  <c r="A72" i="12" l="1"/>
  <c r="D40" i="12"/>
  <c r="D62" i="12"/>
  <c r="D72" i="12"/>
  <c r="A51" i="12"/>
  <c r="G62" i="12"/>
  <c r="G72" i="12"/>
  <c r="J72" i="12"/>
  <c r="J62" i="12"/>
  <c r="A62" i="12"/>
  <c r="G51" i="12"/>
  <c r="D51" i="12"/>
  <c r="J51" i="12"/>
  <c r="J28" i="12"/>
  <c r="J40" i="12"/>
  <c r="A28" i="12"/>
  <c r="A40" i="12"/>
  <c r="T72" i="12"/>
  <c r="X72" i="12"/>
  <c r="G40" i="12"/>
  <c r="G28" i="12"/>
  <c r="D28" i="12"/>
  <c r="A55" i="11"/>
  <c r="J32" i="11"/>
  <c r="A32" i="11"/>
  <c r="A23" i="11"/>
  <c r="D48" i="11"/>
  <c r="J48" i="11"/>
  <c r="G32" i="11"/>
  <c r="G48" i="11"/>
  <c r="S31" i="11"/>
  <c r="W31" i="11"/>
  <c r="D32" i="11"/>
  <c r="J40" i="11"/>
  <c r="A40" i="11"/>
  <c r="A48" i="11"/>
  <c r="G40" i="11"/>
  <c r="D40" i="11"/>
  <c r="J23" i="11"/>
  <c r="G23" i="11"/>
  <c r="D23" i="11"/>
  <c r="S61" i="9"/>
  <c r="A52" i="9"/>
  <c r="G26" i="9"/>
  <c r="D52" i="9"/>
  <c r="G52" i="9"/>
  <c r="M74" i="1"/>
  <c r="J74" i="1"/>
  <c r="S63" i="1"/>
  <c r="M63" i="1"/>
  <c r="M55" i="1"/>
  <c r="J55" i="1"/>
  <c r="D26" i="9"/>
  <c r="R63" i="8"/>
  <c r="D101" i="8"/>
  <c r="N63" i="8"/>
  <c r="D49" i="8"/>
  <c r="G36" i="8"/>
  <c r="G62" i="8"/>
  <c r="A88" i="8"/>
  <c r="A75" i="8"/>
  <c r="D36" i="8"/>
  <c r="G75" i="8"/>
  <c r="A101" i="8"/>
  <c r="D88" i="8"/>
  <c r="G88" i="8"/>
  <c r="A114" i="8"/>
  <c r="G49" i="8"/>
  <c r="D62" i="8"/>
  <c r="A49" i="8"/>
  <c r="A36" i="8"/>
  <c r="R65" i="7"/>
  <c r="G35" i="7"/>
  <c r="G36" i="7" s="1"/>
  <c r="N30" i="7"/>
  <c r="M30" i="7"/>
  <c r="D61" i="7"/>
  <c r="D62" i="7" s="1"/>
  <c r="A48" i="7"/>
  <c r="A49" i="7" s="1"/>
  <c r="G22" i="7"/>
  <c r="G23" i="7" s="1"/>
  <c r="D22" i="7"/>
  <c r="D23" i="7" s="1"/>
  <c r="A22" i="7"/>
  <c r="B22" i="7"/>
  <c r="A36" i="7"/>
  <c r="B35" i="7"/>
  <c r="A35" i="7"/>
  <c r="H35" i="7"/>
  <c r="B74" i="7"/>
  <c r="A75" i="7" s="1"/>
  <c r="A74" i="7"/>
  <c r="H61" i="7"/>
  <c r="G62" i="7" s="1"/>
  <c r="G61" i="7"/>
  <c r="E61" i="7"/>
  <c r="B61" i="7"/>
  <c r="A61" i="7"/>
  <c r="A62" i="7" s="1"/>
  <c r="R62" i="7"/>
  <c r="N62" i="7"/>
  <c r="R53" i="7"/>
  <c r="N53" i="7"/>
  <c r="H48" i="7"/>
  <c r="G48" i="7"/>
  <c r="G49" i="7" s="1"/>
  <c r="E48" i="7"/>
  <c r="D48" i="7"/>
  <c r="D49" i="7" s="1"/>
  <c r="B48" i="7"/>
  <c r="E35" i="7"/>
  <c r="D35" i="7"/>
  <c r="D36" i="7" s="1"/>
  <c r="H22" i="7"/>
  <c r="E22" i="7"/>
  <c r="N65" i="7" l="1"/>
  <c r="A23" i="7"/>
  <c r="M66" i="6"/>
  <c r="Q66" i="6"/>
  <c r="Q57" i="6"/>
  <c r="Q69" i="6" s="1"/>
  <c r="M57" i="6"/>
  <c r="M69" i="6" s="1"/>
  <c r="M38" i="6"/>
  <c r="L38" i="6"/>
  <c r="A65" i="6"/>
  <c r="D45" i="6"/>
  <c r="A45" i="6"/>
  <c r="H54" i="6"/>
  <c r="D54" i="6"/>
  <c r="D35" i="6"/>
  <c r="A22" i="6"/>
  <c r="A23" i="6" l="1"/>
  <c r="A35" i="6"/>
  <c r="D55" i="6"/>
  <c r="G35" i="6"/>
  <c r="A55" i="6"/>
  <c r="G45" i="6"/>
  <c r="G55" i="6" s="1"/>
  <c r="G22" i="6"/>
  <c r="D22" i="6"/>
  <c r="R56" i="5" l="1"/>
  <c r="R53" i="5"/>
  <c r="R46" i="5"/>
  <c r="R44" i="5"/>
  <c r="M53" i="5"/>
  <c r="M56" i="5" s="1"/>
  <c r="M46" i="5"/>
  <c r="L29" i="5"/>
  <c r="A33" i="5"/>
  <c r="A18" i="5"/>
  <c r="E18" i="5"/>
  <c r="D18" i="5"/>
  <c r="B45" i="5"/>
  <c r="E39" i="5"/>
  <c r="D40" i="5" s="1"/>
  <c r="M29" i="5"/>
  <c r="A52" i="5"/>
  <c r="A53" i="5" s="1"/>
  <c r="A45" i="5"/>
  <c r="A39" i="5"/>
  <c r="E32" i="5"/>
  <c r="D33" i="5" s="1"/>
  <c r="E25" i="5"/>
  <c r="D25" i="5"/>
  <c r="A25" i="5"/>
  <c r="A26" i="5" s="1"/>
  <c r="H18" i="5"/>
  <c r="G19" i="5" s="1"/>
  <c r="B18" i="5"/>
  <c r="AR31" i="2"/>
  <c r="AR29" i="2"/>
  <c r="AM34" i="2"/>
  <c r="AM43" i="2" s="1"/>
  <c r="AI38" i="2"/>
  <c r="AH38" i="2"/>
  <c r="AC19" i="2"/>
  <c r="V44" i="2"/>
  <c r="V45" i="2" s="1"/>
  <c r="V36" i="2"/>
  <c r="V37" i="2" s="1"/>
  <c r="V29" i="2"/>
  <c r="AC26" i="2"/>
  <c r="AB32" i="2"/>
  <c r="AB33" i="2" s="1"/>
  <c r="Z41" i="2"/>
  <c r="Y41" i="2"/>
  <c r="Y32" i="2"/>
  <c r="W29" i="2"/>
  <c r="Z26" i="2"/>
  <c r="Y26" i="2"/>
  <c r="Y27" i="2" s="1"/>
  <c r="Y19" i="2"/>
  <c r="V22" i="2"/>
  <c r="W22" i="2"/>
  <c r="D19" i="5" l="1"/>
  <c r="A19" i="5"/>
  <c r="Y42" i="2"/>
  <c r="A46" i="5"/>
  <c r="D26" i="5"/>
  <c r="C70" i="2"/>
  <c r="J67" i="2"/>
  <c r="H25" i="1" l="1"/>
  <c r="C21" i="1"/>
  <c r="C19" i="1"/>
  <c r="C10" i="1"/>
  <c r="H10" i="1"/>
  <c r="H17" i="1"/>
  <c r="C48" i="1"/>
  <c r="H52" i="1"/>
  <c r="H54" i="1" s="1"/>
  <c r="H63" i="1" s="1"/>
  <c r="H46" i="1"/>
  <c r="H27" i="1" l="1"/>
  <c r="C57" i="1"/>
  <c r="C60" i="1" s="1"/>
  <c r="E65" i="6" l="1"/>
  <c r="A66" i="6" l="1"/>
  <c r="G61" i="9" l="1"/>
  <c r="G36" i="9"/>
  <c r="J36" i="9"/>
  <c r="D36" i="9"/>
  <c r="A36" i="9"/>
  <c r="D61" i="9"/>
  <c r="D66" i="6"/>
  <c r="B60" i="9" l="1"/>
  <c r="A61" i="9"/>
</calcChain>
</file>

<file path=xl/sharedStrings.xml><?xml version="1.0" encoding="utf-8"?>
<sst xmlns="http://schemas.openxmlformats.org/spreadsheetml/2006/main" count="1076" uniqueCount="451">
  <si>
    <t>ACTIVO</t>
  </si>
  <si>
    <t>CIRCULANTE</t>
  </si>
  <si>
    <t>NO CIRCULANTE</t>
  </si>
  <si>
    <t>PASIVO</t>
  </si>
  <si>
    <t>CAPITAL CONTABLE</t>
  </si>
  <si>
    <t>CORTO PLAZO</t>
  </si>
  <si>
    <t>Suma activo circulante</t>
  </si>
  <si>
    <t>Suma el Pasivo Circulante</t>
  </si>
  <si>
    <t>Suma el Capital Contable</t>
  </si>
  <si>
    <t>Suma el Activo no Circulante</t>
  </si>
  <si>
    <t>Caja</t>
  </si>
  <si>
    <t>Acreedores Diversos</t>
  </si>
  <si>
    <t>Proveedores</t>
  </si>
  <si>
    <t>Moneda Nacional M-N/00</t>
  </si>
  <si>
    <t>Bancos</t>
  </si>
  <si>
    <t>Propiedades, planta y equipo</t>
  </si>
  <si>
    <t>Terreno</t>
  </si>
  <si>
    <t>Edificio</t>
  </si>
  <si>
    <t>Total del Activo</t>
  </si>
  <si>
    <t>Documentos por pagar</t>
  </si>
  <si>
    <t>LARGO PLAZO</t>
  </si>
  <si>
    <t>Suma el Pasivo Largo Plazo</t>
  </si>
  <si>
    <t>Total del Pasivo</t>
  </si>
  <si>
    <t>Capital Contribuido</t>
  </si>
  <si>
    <t>Capital Social</t>
  </si>
  <si>
    <t>A=P+C</t>
  </si>
  <si>
    <t>C=A-P</t>
  </si>
  <si>
    <t>Total Pasivo mas Capital</t>
  </si>
  <si>
    <t>Elaboro: Mora Ayala José Antonio</t>
  </si>
  <si>
    <t>Prestamo Bancario</t>
  </si>
  <si>
    <t>La Cuchara, S.A.</t>
  </si>
  <si>
    <t>Estado de Situación Financiera al 31 de agosto de 2021</t>
  </si>
  <si>
    <t>Hotel Verano, S.A.</t>
  </si>
  <si>
    <t>Estado de Situación Financiera al 31 de marzo de 2021</t>
  </si>
  <si>
    <t>Cuentas por Cobrar a Clientes</t>
  </si>
  <si>
    <t xml:space="preserve">Mobiliario </t>
  </si>
  <si>
    <t>Capital Ganado</t>
  </si>
  <si>
    <t>Utilidad del ejercicio</t>
  </si>
  <si>
    <t>Maquinaria</t>
  </si>
  <si>
    <t>Mercancia</t>
  </si>
  <si>
    <t>ACTIVO CIRCULANTE</t>
  </si>
  <si>
    <t>ACTIVO NO CIRCULANTE</t>
  </si>
  <si>
    <t>PASIVO A CORTO PLAZO</t>
  </si>
  <si>
    <t>PASIVO A LARGO PLAZO</t>
  </si>
  <si>
    <t>CAPITAL</t>
  </si>
  <si>
    <t>CAPITAL CONTRIBUIDO</t>
  </si>
  <si>
    <t>CAPITAL GANADO</t>
  </si>
  <si>
    <t>Efectivo y equivalentes de efectivo</t>
  </si>
  <si>
    <t>Inversiones Temporales</t>
  </si>
  <si>
    <t>Otras cuentas por cobrar (Deudores Diversos)</t>
  </si>
  <si>
    <t>IVA por acreditar</t>
  </si>
  <si>
    <t>Inventarios</t>
  </si>
  <si>
    <t>Pagos Anticipados</t>
  </si>
  <si>
    <t>Anticipo a Proveedores</t>
  </si>
  <si>
    <t xml:space="preserve">Papeleria y Artículos de Escritorio </t>
  </si>
  <si>
    <t>Propaganda y Publicidad</t>
  </si>
  <si>
    <t>Seguros y Finanzas</t>
  </si>
  <si>
    <t>Rentas pagadas por Anticipado</t>
  </si>
  <si>
    <t>Impuestos y Derechos</t>
  </si>
  <si>
    <t>Terrenos</t>
  </si>
  <si>
    <t>Edificios</t>
  </si>
  <si>
    <t>Maquinaria y Equipo</t>
  </si>
  <si>
    <t>Equipo de Transporte</t>
  </si>
  <si>
    <t>Mobiliario y Equipo de Oficina</t>
  </si>
  <si>
    <t>Equipo de cómputo</t>
  </si>
  <si>
    <t>Depositos en Garantía</t>
  </si>
  <si>
    <t>Intangibles</t>
  </si>
  <si>
    <t>Patentes</t>
  </si>
  <si>
    <t>Marcas</t>
  </si>
  <si>
    <t>Crédito Mercantil</t>
  </si>
  <si>
    <t>Franquicias</t>
  </si>
  <si>
    <t>Licencias de Software</t>
  </si>
  <si>
    <t>Cuentas por pagar a proveedores</t>
  </si>
  <si>
    <t>Préstamo Bancario</t>
  </si>
  <si>
    <t>Acreedores diversos</t>
  </si>
  <si>
    <t>Cobros Anticipados</t>
  </si>
  <si>
    <t>Anticipo de Clientes</t>
  </si>
  <si>
    <t>Rentas cobradas por anticipado</t>
  </si>
  <si>
    <t>Acreedores diversos a largo plazo</t>
  </si>
  <si>
    <t>Cuentas por pagat a largo plazo</t>
  </si>
  <si>
    <t>Cobros anticipados a Largo plazo</t>
  </si>
  <si>
    <t>Prima en venta de acciones</t>
  </si>
  <si>
    <t>Donaciones</t>
  </si>
  <si>
    <t>Utilidades/pérdidas de ejercicios anteriores</t>
  </si>
  <si>
    <t>Reserva legal</t>
  </si>
  <si>
    <t>Utilidad/pérdida del ejercicio</t>
  </si>
  <si>
    <t>Otros resultados integrales</t>
  </si>
  <si>
    <t>Aportaciones para futuros aumentos de capital</t>
  </si>
  <si>
    <t>Intereses Cobrados por anticipado</t>
  </si>
  <si>
    <t>Propiedades,Planta y Equipo</t>
  </si>
  <si>
    <t>Mobiliario y equipo de Oficina</t>
  </si>
  <si>
    <t>Cuentas por pagar</t>
  </si>
  <si>
    <t>Almacen de Comestibles</t>
  </si>
  <si>
    <t>Almacen de bebidas</t>
  </si>
  <si>
    <t>Cuentas pendientes de Cobro</t>
  </si>
  <si>
    <t>Efectivo</t>
  </si>
  <si>
    <t>Banco</t>
  </si>
  <si>
    <t>Manteleria, cuchilleria y loza</t>
  </si>
  <si>
    <t>Mobiliario y equipo de Habitaciones</t>
  </si>
  <si>
    <t>Reservacion de Huéspedes</t>
  </si>
  <si>
    <t>Intereses Pagados por Anticipado</t>
  </si>
  <si>
    <t>Autorizo: Rodríguez Flores Eduardo</t>
  </si>
  <si>
    <t>IVA por acreditar (Compro a crédito)</t>
  </si>
  <si>
    <t>IVA acreditable (Compro de Contado)</t>
  </si>
  <si>
    <t xml:space="preserve">Impuestos a la Utilidad por pagar </t>
  </si>
  <si>
    <t>IVA causado o Trasladado (Vendo de Contado)</t>
  </si>
  <si>
    <t>IVA por causar o trasladar (Vendo a Crédito)</t>
  </si>
  <si>
    <t>Haber</t>
  </si>
  <si>
    <t>Socio aporta 100,000</t>
  </si>
  <si>
    <t>Se compra mercancia por 5000 + IVA</t>
  </si>
  <si>
    <t>IVA Acréditado</t>
  </si>
  <si>
    <t>Se compra papeleria a credito por 2000 + IVA</t>
  </si>
  <si>
    <r>
      <t>1)</t>
    </r>
    <r>
      <rPr>
        <sz val="7"/>
        <color rgb="FF1F2B2B"/>
        <rFont val="Times New Roman"/>
        <family val="1"/>
      </rPr>
      <t xml:space="preserve">   </t>
    </r>
    <r>
      <rPr>
        <sz val="11"/>
        <color rgb="FF1F2B2B"/>
        <rFont val="Arial"/>
        <family val="2"/>
      </rPr>
      <t>Inicio de operaciones con caja: $ 1 50000 y capital social $ 1 50000</t>
    </r>
  </si>
  <si>
    <t>CAJA</t>
  </si>
  <si>
    <t>MERCANCIA</t>
  </si>
  <si>
    <t>ENTRA</t>
  </si>
  <si>
    <t>SALE</t>
  </si>
  <si>
    <t>IVA ACREDITADO</t>
  </si>
  <si>
    <t>Entra</t>
  </si>
  <si>
    <t>Sale</t>
  </si>
  <si>
    <r>
      <t>1)</t>
    </r>
    <r>
      <rPr>
        <sz val="7"/>
        <color rgb="FF1F2B2B"/>
        <rFont val="Times New Roman"/>
        <family val="1"/>
      </rPr>
      <t xml:space="preserve">   </t>
    </r>
    <r>
      <rPr>
        <sz val="11"/>
        <color rgb="FF1F2B2B"/>
        <rFont val="Arial"/>
        <family val="2"/>
      </rPr>
      <t>Compra de mercancía a crédito: $ 175.00 más IVA</t>
    </r>
  </si>
  <si>
    <t>Iva por acreditar</t>
  </si>
  <si>
    <t>Debe</t>
  </si>
  <si>
    <r>
      <t>1)</t>
    </r>
    <r>
      <rPr>
        <sz val="7"/>
        <color rgb="FF1F2B2B"/>
        <rFont val="Times New Roman"/>
        <family val="1"/>
      </rPr>
      <t xml:space="preserve">   </t>
    </r>
    <r>
      <rPr>
        <sz val="11"/>
        <color rgb="FF1F2B2B"/>
        <rFont val="Arial"/>
        <family val="2"/>
      </rPr>
      <t>Pago en efectivo a proveedores: $ 125.00 más IVA</t>
    </r>
  </si>
  <si>
    <t>Esta deuda contiene IVA por acreditar (175+28=203)</t>
  </si>
  <si>
    <r>
      <t>1)</t>
    </r>
    <r>
      <rPr>
        <sz val="7"/>
        <color rgb="FF1F2B2B"/>
        <rFont val="Times New Roman"/>
        <family val="1"/>
      </rPr>
      <t xml:space="preserve">   </t>
    </r>
    <r>
      <rPr>
        <sz val="11"/>
        <color rgb="FF1F2B2B"/>
        <rFont val="Arial"/>
        <family val="2"/>
      </rPr>
      <t>Se recibe una donación de una máquina con valor de: $ 500.00</t>
    </r>
  </si>
  <si>
    <t>Donación</t>
  </si>
  <si>
    <r>
      <t>1)</t>
    </r>
    <r>
      <rPr>
        <sz val="7"/>
        <color rgb="FF1F2B2B"/>
        <rFont val="Times New Roman"/>
        <family val="1"/>
      </rPr>
      <t xml:space="preserve">   </t>
    </r>
    <r>
      <rPr>
        <sz val="11"/>
        <color rgb="FF1F2B2B"/>
        <rFont val="Arial"/>
        <family val="2"/>
      </rPr>
      <t>Se recibe en efectivo el anticipo de un cliente por: $ 55.00 más IVA</t>
    </r>
  </si>
  <si>
    <t>IVA 8.80</t>
  </si>
  <si>
    <t>Anticipo de Cliente</t>
  </si>
  <si>
    <t>IVA por trasladar</t>
  </si>
  <si>
    <r>
      <t>1)</t>
    </r>
    <r>
      <rPr>
        <sz val="7"/>
        <color rgb="FF1F2B2B"/>
        <rFont val="Times New Roman"/>
        <family val="1"/>
      </rPr>
      <t xml:space="preserve">   </t>
    </r>
    <r>
      <rPr>
        <sz val="11"/>
        <color rgb="FF1F2B2B"/>
        <rFont val="Arial"/>
        <family val="2"/>
      </rPr>
      <t>Se compara equipo de cómputo por: $ 200.00 más IVA, el 50% se paga en efectivo y         el resto queda a crédito</t>
    </r>
  </si>
  <si>
    <t>IVA=32</t>
  </si>
  <si>
    <t>Equipo de Computo</t>
  </si>
  <si>
    <r>
      <t>1)</t>
    </r>
    <r>
      <rPr>
        <sz val="7"/>
        <color rgb="FF1F2B2B"/>
        <rFont val="Times New Roman"/>
        <family val="1"/>
      </rPr>
      <t xml:space="preserve">   </t>
    </r>
    <r>
      <rPr>
        <sz val="11"/>
        <color rgb="FF1F2B2B"/>
        <rFont val="Arial"/>
        <family val="2"/>
      </rPr>
      <t>Se paga a proveedores $ 58.00, ya incluyendo IVA</t>
    </r>
  </si>
  <si>
    <t>Para sacar el IVA dividimos entre 1.16 = 50 pesos (lo que pago) el IVA es de 8 pesos</t>
  </si>
  <si>
    <r>
      <t>1)</t>
    </r>
    <r>
      <rPr>
        <sz val="7"/>
        <color rgb="FF1F2B2B"/>
        <rFont val="Times New Roman"/>
        <family val="1"/>
      </rPr>
      <t xml:space="preserve">   </t>
    </r>
    <r>
      <rPr>
        <sz val="11"/>
        <color rgb="FF1F2B2B"/>
        <rFont val="Arial"/>
        <family val="2"/>
      </rPr>
      <t>Un socio se retira y se le regresa su aportación $ 100.00</t>
    </r>
  </si>
  <si>
    <r>
      <t>1)</t>
    </r>
    <r>
      <rPr>
        <sz val="7"/>
        <color rgb="FF1F2B2B"/>
        <rFont val="Times New Roman"/>
        <family val="1"/>
      </rPr>
      <t xml:space="preserve">      </t>
    </r>
    <r>
      <rPr>
        <sz val="11"/>
        <color rgb="FF1F2B2B"/>
        <rFont val="Arial"/>
        <family val="2"/>
      </rPr>
      <t>Se compra equipo de transporte a crédito: $ 550.00 más IVA</t>
    </r>
  </si>
  <si>
    <t>IVA = 88</t>
  </si>
  <si>
    <t>Total = 638</t>
  </si>
  <si>
    <t>Lo que se Registra es sin IVA</t>
  </si>
  <si>
    <t>DEBE</t>
  </si>
  <si>
    <t>HABER</t>
  </si>
  <si>
    <t>ACTIVOS</t>
  </si>
  <si>
    <t>Saldo Deudor</t>
  </si>
  <si>
    <t>Saldo Acreedor</t>
  </si>
  <si>
    <t>Mercancias</t>
  </si>
  <si>
    <t>DEBE (aumento)</t>
  </si>
  <si>
    <t>HABER (disminucion)</t>
  </si>
  <si>
    <t>DEBE (disminuye)</t>
  </si>
  <si>
    <t>HABER (aumenta)</t>
  </si>
  <si>
    <t>Deudores Diversos</t>
  </si>
  <si>
    <t>Prestamo a Corto Plazo</t>
  </si>
  <si>
    <r>
      <t>1)</t>
    </r>
    <r>
      <rPr>
        <sz val="7"/>
        <color rgb="FF1F2B2B"/>
        <rFont val="Times New Roman"/>
        <family val="1"/>
      </rPr>
      <t xml:space="preserve">   </t>
    </r>
    <r>
      <rPr>
        <sz val="11"/>
        <color rgb="FF1F2B2B"/>
        <rFont val="Arial"/>
        <family val="2"/>
      </rPr>
      <t>Se compran mercancía por $ 80,000 más IVA, pagándose mediante transferencia bancaria.</t>
    </r>
  </si>
  <si>
    <r>
      <t>2)</t>
    </r>
    <r>
      <rPr>
        <sz val="7"/>
        <color rgb="FF1F2B2B"/>
        <rFont val="Times New Roman"/>
        <family val="1"/>
      </rPr>
      <t xml:space="preserve">   </t>
    </r>
    <r>
      <rPr>
        <sz val="11"/>
        <color rgb="FF1F2B2B"/>
        <rFont val="Arial"/>
        <family val="2"/>
      </rPr>
      <t>Se da un anticipo a proveedores, mediante transferencia bancaria, por $ 450,000 más IVA.</t>
    </r>
  </si>
  <si>
    <r>
      <t>3)</t>
    </r>
    <r>
      <rPr>
        <sz val="7"/>
        <color rgb="FF1F2B2B"/>
        <rFont val="Times New Roman"/>
        <family val="1"/>
      </rPr>
      <t xml:space="preserve">   </t>
    </r>
    <r>
      <rPr>
        <sz val="11"/>
        <color rgb="FF1F2B2B"/>
        <rFont val="Arial"/>
        <family val="2"/>
      </rPr>
      <t>Se compra maquinaria por $ 1,100,000, más IVA, pagando $ 200,000 más IVA mediante transferencia bancaria, por la diferencia el proveedor otorga un crédito a 90 días.</t>
    </r>
  </si>
  <si>
    <r>
      <t>4)</t>
    </r>
    <r>
      <rPr>
        <sz val="7"/>
        <color rgb="FF1F2B2B"/>
        <rFont val="Times New Roman"/>
        <family val="1"/>
      </rPr>
      <t xml:space="preserve">   </t>
    </r>
    <r>
      <rPr>
        <sz val="11"/>
        <color rgb="FF1F2B2B"/>
        <rFont val="Arial"/>
        <family val="2"/>
      </rPr>
      <t>Se obtiene un crédito bancario de largo plazo por $ 1,800,000, cantidad que es depositada en la cuenta de la empresa.</t>
    </r>
  </si>
  <si>
    <r>
      <t>5)</t>
    </r>
    <r>
      <rPr>
        <sz val="7"/>
        <color rgb="FF1F2B2B"/>
        <rFont val="Times New Roman"/>
        <family val="1"/>
      </rPr>
      <t xml:space="preserve">   </t>
    </r>
    <r>
      <rPr>
        <sz val="11"/>
        <color rgb="FF1F2B2B"/>
        <rFont val="Arial"/>
        <family val="2"/>
      </rPr>
      <t>Se paga $ 260,000 al proveedor de la operación 3</t>
    </r>
  </si>
  <si>
    <r>
      <t>6)</t>
    </r>
    <r>
      <rPr>
        <sz val="7"/>
        <color rgb="FF1F2B2B"/>
        <rFont val="Times New Roman"/>
        <family val="1"/>
      </rPr>
      <t xml:space="preserve">   </t>
    </r>
    <r>
      <rPr>
        <sz val="11"/>
        <color rgb="FF1F2B2B"/>
        <rFont val="Arial"/>
        <family val="2"/>
      </rPr>
      <t>Se compran $ 400,000 más IVA en mercancías a crédito.</t>
    </r>
  </si>
  <si>
    <r>
      <t>7)</t>
    </r>
    <r>
      <rPr>
        <sz val="7"/>
        <color rgb="FF1F2B2B"/>
        <rFont val="Times New Roman"/>
        <family val="1"/>
      </rPr>
      <t xml:space="preserve">   </t>
    </r>
    <r>
      <rPr>
        <sz val="11"/>
        <color rgb="FF1F2B2B"/>
        <rFont val="Arial"/>
        <family val="2"/>
      </rPr>
      <t>10 trabajadores que debían a la empresa pagan $ 500,000 del adeudo, cantidad que es depositada en la cuenta bancaria.</t>
    </r>
  </si>
  <si>
    <r>
      <t>8)</t>
    </r>
    <r>
      <rPr>
        <sz val="7"/>
        <color rgb="FF1F2B2B"/>
        <rFont val="Times New Roman"/>
        <family val="1"/>
      </rPr>
      <t xml:space="preserve">   </t>
    </r>
    <r>
      <rPr>
        <sz val="11"/>
        <color rgb="FF1F2B2B"/>
        <rFont val="Arial"/>
        <family val="2"/>
      </rPr>
      <t>Se pagan por adelantado $ 150,000 más IVA por concepto de publicidad, cantidad por la que se realiza una transferencia bancaria.</t>
    </r>
  </si>
  <si>
    <t>IVA=12,800</t>
  </si>
  <si>
    <t>Iva Acreditado</t>
  </si>
  <si>
    <t>DEBE (Aumenta)</t>
  </si>
  <si>
    <t>HABER (Disminuye)</t>
  </si>
  <si>
    <t>Iva por Acreditar</t>
  </si>
  <si>
    <t>Publicidad</t>
  </si>
  <si>
    <t>precio</t>
  </si>
  <si>
    <t>iva</t>
  </si>
  <si>
    <t>total</t>
  </si>
  <si>
    <t>1. Balance inicial: bancos $ 250 000; documentos por cobrar a corto plazo $ 150 000; capital social $ 400 000. </t>
  </si>
  <si>
    <t>2. Se compro mercancía con un cheque por $ 40 000 + IVA  </t>
  </si>
  <si>
    <t>3. Se cobraron documentos por $ 85 000 y se depositó el dinero en el banco </t>
  </si>
  <si>
    <t>4. Se compro mercancía a crédito por $ 100 000 + IVA </t>
  </si>
  <si>
    <t>5. Se pagaron $ 25 000 + IVA con cheque a proveedores  </t>
  </si>
  <si>
    <t>6. Se compro mercancía a crédito con documentos (pagarés) por $ 90 000 + IVA a un vencimiento de 4 meses  </t>
  </si>
  <si>
    <t>7. Se retiraron $ 2 000 del banco para conservarlos en la caja de la empresa </t>
  </si>
  <si>
    <t>8. Se firmaron documentos por $ 50 000 a los proveedores, a un plazo de 11 meses para cubrir el adeudo </t>
  </si>
  <si>
    <t>9. Se pago con cheque la renta de un local por $ 30 000; este pago corresponde a los próximos dos meses ($15 000 por mes) </t>
  </si>
  <si>
    <t>10. Se pago con un cheque por $ 15 000 a un socio que se retira del negocio  </t>
  </si>
  <si>
    <t>11. Se compro equipo de computo por $ 25 000 + IVA; se pagó $ 15 000 + IVA con un cheque y el resto se quedo a deber  </t>
  </si>
  <si>
    <t>BANCOS</t>
  </si>
  <si>
    <t>Documentos por cobrar</t>
  </si>
  <si>
    <t>IVA POR ACREEDITAR</t>
  </si>
  <si>
    <t>PROVEEDORES</t>
  </si>
  <si>
    <t>DOCUMENTOS POR PAGAR</t>
  </si>
  <si>
    <t>RENTA PAGADA POR ANTICIPADO</t>
  </si>
  <si>
    <t>EQUIPO DE COMPUTO</t>
  </si>
  <si>
    <t>BALANZA DE COMPROBACION</t>
  </si>
  <si>
    <t>CIERRES S.A</t>
  </si>
  <si>
    <t>DEBES</t>
  </si>
  <si>
    <t>HABERES</t>
  </si>
  <si>
    <t>BANCO</t>
  </si>
  <si>
    <t>DOC. POR COBRAR</t>
  </si>
  <si>
    <t>IVA POR ACREDITAR</t>
  </si>
  <si>
    <t>CAPITAL SOCIAL</t>
  </si>
  <si>
    <t>SUMAS IGUALES</t>
  </si>
  <si>
    <t>Balance General | al 28 de Febrero 2021</t>
  </si>
  <si>
    <t>MN/00</t>
  </si>
  <si>
    <t>ACTIVO Circulante</t>
  </si>
  <si>
    <t>SUMA ACTIVO CIRCULANTE</t>
  </si>
  <si>
    <t>PROPIEDAD, PLANTA Y EQUIPO</t>
  </si>
  <si>
    <t>SUMA ACTIVO NO CIRCULANTE</t>
  </si>
  <si>
    <t>TOTAL ACTIVO</t>
  </si>
  <si>
    <t xml:space="preserve">PASIVO </t>
  </si>
  <si>
    <t>SUMA PASIVO NO CIRCULANTE</t>
  </si>
  <si>
    <t>TOTAL PASIVO</t>
  </si>
  <si>
    <t>SUMA CAPITAL CONTABLE</t>
  </si>
  <si>
    <t>TOTAL PASIVO MAS CAPITAL</t>
  </si>
  <si>
    <t>1. Compra mercancía al contado por $ 25 000 + IVA </t>
  </si>
  <si>
    <t>2. Apertura de una cuenta de cheques con $ 30 000 depositados en efectivo  </t>
  </si>
  <si>
    <t>3. Compra mercancía a crédito por $ 28 000 + IVA </t>
  </si>
  <si>
    <t>4. Compra mobiliario por $ 12 000 + IVA, paga con cheque  </t>
  </si>
  <si>
    <t>5. Compra mercancía a crédito con documentos por $ 16 000 + IVA (la mitad vence a 10 meses y el resto a 15) </t>
  </si>
  <si>
    <t>6. Pago en efectivo de tres meses de renta del local, a $ 8 000 cada mes  </t>
  </si>
  <si>
    <t>7. Compra de mobiliario a crédito por $ 35 000 + IVA </t>
  </si>
  <si>
    <t>8. Pago con cheque a un proveedor por $ 5 000 + IVA </t>
  </si>
  <si>
    <t>9. Un socio aporta al negocio $ 12 000 en mercancía  </t>
  </si>
  <si>
    <t>10. Pago con cheque a un proveedor por $ 6 000 + IVA </t>
  </si>
  <si>
    <t>11. Un socio aporta al negocio $ 10 000 en efectivo  </t>
  </si>
  <si>
    <t>12. Pago en efectivo de un seguro por un año $ 2 000 + IVA </t>
  </si>
  <si>
    <t>13. Se depositan $ 20 000 en efectivo en el banco en nuestra cuenta de cheques  </t>
  </si>
  <si>
    <t>14. Pago con cheque uno de los documentos que vencen a corto plazo por $ 4 000 </t>
  </si>
  <si>
    <t>15. Cobro en efectivo de dos meses de subarrendamiento de una parte del local a $ 1 000 cada mes  </t>
  </si>
  <si>
    <t>16. Pago con cheque una franquicia por $ 15 000 + IVA  </t>
  </si>
  <si>
    <t>17. Nos depositan en el banco, en nuestra cuenta de cheques $ 100 000 de un préstamo recibido de la Financiera Popular S.A </t>
  </si>
  <si>
    <t>MOBILIARIO</t>
  </si>
  <si>
    <t>200,00</t>
  </si>
  <si>
    <t>COMERZIALIZADORA UNIVERSAL S.A</t>
  </si>
  <si>
    <t>Balance General | al 31 de enero de 2017</t>
  </si>
  <si>
    <t>2. La empresa compra diversas mercancías por un monto de $ 145 000 + IVA y realiza una transferencia bancaria, para pagar el 50% dicha operación quedando a crédito el 50% restante. </t>
  </si>
  <si>
    <t>3. La empresa hace un pago con cheque, a proveedores por la cantidad de $ 8 700. (recuerda que la duda con los proveedores tiene IVA)  </t>
  </si>
  <si>
    <t>4. Un trabajador deposita en la cuenta bancaria de la empresa la cantidad de $ 1 000, por el concepto del adeudo que tiene con la empresa.  </t>
  </si>
  <si>
    <t>5. La empresa paga los impuestos de enero $ 800 y el IVA por $4 500. </t>
  </si>
  <si>
    <t>6. La empresa contrata los servicios de un publicista para que haga 2 comerciales que se estarán viendo en los próximos meses, cada comercial costara $ 25 000 más IVA. Se hace transferencia bancaria.  </t>
  </si>
  <si>
    <t>7. La empresa compra 2 computadoras pagando por ellas la cantidad de $ 34 000 + IVA, firmando un pagare. </t>
  </si>
  <si>
    <t>9.  La empresa adquiere una motocicleta para el entrego de la mercancía a sus clientes, por un valor de $22 000 más IVA y la paga entregando un cheque al proveedor.  </t>
  </si>
  <si>
    <t>10. Un trabajador solicita un préstamo por $ 5 000 y la empresa le entrega un cheque por esa cantidad.  </t>
  </si>
  <si>
    <t>11.- La empresa paga el 50% del adeudo de la operación 2 </t>
  </si>
  <si>
    <t>8. La empresa paga con cheque la deuda con sus acreedores.   </t>
  </si>
  <si>
    <t>ALMACEN</t>
  </si>
  <si>
    <t>8700 / 1.16</t>
  </si>
  <si>
    <t>7500=1200</t>
  </si>
  <si>
    <t>DEUDORES</t>
  </si>
  <si>
    <t>IMPUESTOS POR PAGAR</t>
  </si>
  <si>
    <t>IVA POR PAGAR</t>
  </si>
  <si>
    <t>PUBLICIDAD</t>
  </si>
  <si>
    <t>ACREEDORES</t>
  </si>
  <si>
    <t>EQUIPO DE REP</t>
  </si>
  <si>
    <t>No se considera pago en proveedor</t>
  </si>
  <si>
    <t>COMERCIALIZADORA UNIVERSAL S.A</t>
  </si>
  <si>
    <t>Rentas pagadas por anticipado  </t>
  </si>
  <si>
    <t>Seguros pagados por anticipado </t>
  </si>
  <si>
    <t>CLIENTES</t>
  </si>
  <si>
    <t>PROPAGANDA Y PUBLICIDAD</t>
  </si>
  <si>
    <t>EQUIPO DE REPARTO</t>
  </si>
  <si>
    <t>EQUIPO DE OFICINA</t>
  </si>
  <si>
    <t>ANTICIPO DE CLIENTES</t>
  </si>
  <si>
    <t>RESULTADO EJERCICIO ANT</t>
  </si>
  <si>
    <t>RESULTADO DEL EJERCICIO</t>
  </si>
  <si>
    <t>TOTAL CAPITAL</t>
  </si>
  <si>
    <t>TOTAL ACTIVO NO CIRC.</t>
  </si>
  <si>
    <t>TOTAL ACTIVO CIRC.</t>
  </si>
  <si>
    <t>1. El matrimonio Hernández inicia el 1° de marzo de 2020 una empresa dedicada a la compra y venta de muebles para el hogar denominada “La Silla S.A”, el Sr. Hernández aporta $ 300 000 en efectivo mismos que depositan en una cuenta bancaria y la Sra. Hernández hace una aportación de un local con valor de $ 290 000. Después de constituida la empresa se hacen durante el mes de marzo de 2020 las siguientes operaciones.  </t>
  </si>
  <si>
    <t>2. Se compra mercancía a crédito por $ 140 000 más IVA. </t>
  </si>
  <si>
    <t>3. Se retiran $ 10 000 del banco para conservarlos en la caja de la empresa. </t>
  </si>
  <si>
    <t>4. Se pagan con transferencia bancaria $ 25 000 más IVA a proveedores. </t>
  </si>
  <si>
    <t>5. Se compra mobiliario y equipo por un valor de $ 115 000 más IVA y se firma un pagare. </t>
  </si>
  <si>
    <t>6. Se paga con cheque la propaganda y publicidad de la tienda para los próximos 3 meses por la cantidad de $ 15 000 más IVA. </t>
  </si>
  <si>
    <t>7. Se compra equipo de computo por $ 25 000 mas IVA, se paga el 50% con transferencia bancaria y por el resto nos dan crédito a 6 meses. </t>
  </si>
  <si>
    <t>8. Se compra mercancía a crédito por $100 000 mas IVA  </t>
  </si>
  <si>
    <t>9. Se compra una camioneta para repartir la mercancía por un valor de $ 250 000 mas IVA, se pagan $ 100 000 más IVA de contado y por el resto nos dan un crédito a 12 meses. </t>
  </si>
  <si>
    <t>10. Se hace el primer pago de la computadora (operación 7)  </t>
  </si>
  <si>
    <t>MOBILIARIO Y EQ DE OF.</t>
  </si>
  <si>
    <t>DOC POR PAGAR</t>
  </si>
  <si>
    <t>EQUIPO DE TRANS.</t>
  </si>
  <si>
    <t>EQUIPO DE TRANSPORTE</t>
  </si>
  <si>
    <t>EDIFICIO</t>
  </si>
  <si>
    <t>LA SILLA S.A</t>
  </si>
  <si>
    <t>Balance General | a marzo de 2020</t>
  </si>
  <si>
    <t>Balance Inicial: Bancos $ 550 000; deudores $ 165 000; acreedores 100 000; préstamo bancario (a seis meses sin intereses) $115 000; capital social $ 500 000. </t>
  </si>
  <si>
    <t>Las operaciones que la empresa realiza en el mes de febrero son las siguientes: </t>
  </si>
  <si>
    <t>1. Un deudor nos hace un depósito bancario por la cantidad de $ 25 000 como parte de su adeudo con la empresa  </t>
  </si>
  <si>
    <t>3. Se compra mercancías por $ 35 000 más IVA, pagando con cheque  </t>
  </si>
  <si>
    <t>4. Se paga con cheque la renta de un local por $ 38 000; este desembolso corresponde a los próximos dos meses ($19 000 por mes)  </t>
  </si>
  <si>
    <t>5. Se compra mercancía a crédito por $ 85 000 más IVA </t>
  </si>
  <si>
    <t>6. Se compra mobiliario de oficina por $ 140 000 más IVA, pagando el 40% con cheque y por el 60% se adquiere un crédito con el proveedor </t>
  </si>
  <si>
    <t>7. Se compra equipo de cómputo por $ 38 000 más IVA pagando 10 000 más IVA con cheque y por el resto se firma un pagaré </t>
  </si>
  <si>
    <t>8. Se paga con cheque un seguro contra siniestros por $ 5 400 más IVA (la póliza cubEre 12 meses)  </t>
  </si>
  <si>
    <t>9. Se retiran del banco $ 25 000 para depositarlos en la caja de la empresa  </t>
  </si>
  <si>
    <t>10. Se paga a proveedores el crédito de la operación 5 (85 000 más IVA)  </t>
  </si>
  <si>
    <t>11. Se compra a crédito una motocicleta para el área de cobranzas por un valor de $ 35 000 más IVA </t>
  </si>
  <si>
    <t>12.  Se adquiere papelería para los trabajos de oficina para el resto del año por $ 15 000 más IVA, pagando con transferencia bancaria  </t>
  </si>
  <si>
    <t>13. Un cliente nos adelanta $ 45 000 más IVA por ciertas mercancías  </t>
  </si>
  <si>
    <t>14. Se paga la primera mensualidad del préstamo bancario  </t>
  </si>
  <si>
    <t>15. Se compra mercancía con cheque por $ 32 000 más IVA  </t>
  </si>
  <si>
    <t>La empresa “La Mesa, S.A. proporciona la información correspondiente al mes de enero de 2021  </t>
  </si>
  <si>
    <t>PRESTAMO BANCARIO</t>
  </si>
  <si>
    <t>RENTAS PAGADAS</t>
  </si>
  <si>
    <t>MOBILIARIO DE OF</t>
  </si>
  <si>
    <t xml:space="preserve">2. Se paga con cheque $ 34 750 a los acreedores </t>
  </si>
  <si>
    <t>SEGUROS</t>
  </si>
  <si>
    <t>EQUI. DE TRAN</t>
  </si>
  <si>
    <t>PAPELERIA</t>
  </si>
  <si>
    <t>ADELANTOS</t>
  </si>
  <si>
    <t>IVA POR TRASLADAR</t>
  </si>
  <si>
    <t>RENTAS</t>
  </si>
  <si>
    <t>Genran IVA por trasladar</t>
  </si>
  <si>
    <t>LA MESA S.A</t>
  </si>
  <si>
    <t>Balance General | enero 2021</t>
  </si>
  <si>
    <t>1.   En octubre de 20XX tres socios constituyen la empresa Atenea, cuyo giro es la compraventa de material didáctico. Cada socio aporta 20,000 pesos dinero que se deposita en la cuenta bancaria de la sociedad.</t>
  </si>
  <si>
    <t>2.   Se adquiere mercancía a crédito por 50,000 pesos más IVA.</t>
  </si>
  <si>
    <t>3.   Se retiran 5,000 pesos del banco para constituir un fondo de caja chica</t>
  </si>
  <si>
    <t>4.   Se adquiere mercancía por 20,000 pesos más IVA, pagándose mediante transferencia bancaria.</t>
  </si>
  <si>
    <t>5.   Se compra a crédito mobiliario y equipo de oficina por 15,000 pesos más IVA.</t>
  </si>
  <si>
    <t>6.   Se adquiere a crédito una camioneta para el reparto de mercancía por 200,000pesos más IVA.</t>
  </si>
  <si>
    <t>7.   Se contrata un seguro para la camioneta de reparto por 12,000 pesos más IVA. El seguro tiene cobertura de un año y se pagarán 1,000 pesos más IVA por mes. El primer pago se hará el siguiente mes.</t>
  </si>
  <si>
    <t>8.   Se adquiere equipo de cómputo por 30,000 pesos más IVA, se paga mediante transferencia bancaria.</t>
  </si>
  <si>
    <t>9.   Se solicita un crédito bancario por 50,000 pesos dinero que el banco deposita en la cuenta de la empresa.</t>
  </si>
  <si>
    <t>10.   Un empleado solicita un préstamo por 1,000 pesos importe que se le da de la caja</t>
  </si>
  <si>
    <t>MOBILIARIO Y EQU.</t>
  </si>
  <si>
    <t>EQUIPO DE TRANSP.</t>
  </si>
  <si>
    <t>SEGURO</t>
  </si>
  <si>
    <t>ATENEA S.A DE C.V</t>
  </si>
  <si>
    <t>Balance General | octubre 2021</t>
  </si>
  <si>
    <t>Torres Carrillo Josehf Miguel Angel</t>
  </si>
  <si>
    <t>Tovar Jacuinde Rodrigo</t>
  </si>
  <si>
    <t>TOTAL PaAS+CAP</t>
  </si>
  <si>
    <t>Ventas</t>
  </si>
  <si>
    <t>De contado</t>
  </si>
  <si>
    <t>A crédito</t>
  </si>
  <si>
    <t>Pago inmediato</t>
  </si>
  <si>
    <t>Presto mercancia</t>
  </si>
  <si>
    <t>Iva trasladado</t>
  </si>
  <si>
    <t>Iva por Trasladar</t>
  </si>
  <si>
    <t>Vento 500+iva, pagan de contado con cheque</t>
  </si>
  <si>
    <t>IVA TRASLADADO</t>
  </si>
  <si>
    <t>VENTAS</t>
  </si>
  <si>
    <t>Vendo mercancia por 50,000 ´iva a credito</t>
  </si>
  <si>
    <t>Costo de Venta es de 35,000</t>
  </si>
  <si>
    <t>IVA POR TRASLADADAR</t>
  </si>
  <si>
    <t>COSTO DE VENTA</t>
  </si>
  <si>
    <t>Se paga el sueldo del personal administrativo por 80,000</t>
  </si>
  <si>
    <t>SUELDO PERSONAL ADMINISTRATIVO</t>
  </si>
  <si>
    <t>La empresa la Flor de Primavera S.A, en el periodo que comprende del 1 al 31 de enero de</t>
  </si>
  <si>
    <t>20XX obtuvo los siguientes saldos:</t>
  </si>
  <si>
    <t>Ventas $100,000, costo de ventas $30,000, gastos de venta $20,000, gastos de</t>
  </si>
  <si>
    <t>administración $ 25,000, intereses pagados $10,000, otros gastos $2,000 e impuestos a la</t>
  </si>
  <si>
    <t>utilidad (ISR) $6,000.</t>
  </si>
  <si>
    <t>Ejercicio 2</t>
  </si>
  <si>
    <t>La empresa Cielito lindo S.A, en el período que comprende del 1 al 31 de diciembre de</t>
  </si>
  <si>
    <t>20XX muestra los siguientes saldos en sus cuentas de resultados:</t>
  </si>
  <si>
    <t>Ventas $1,536,845, costo de ventas $845,700, gastos de administración $85,000, intereses</t>
  </si>
  <si>
    <t>pagados $35,000, intereses cobrados $12,000, y otros gastos $30,000.</t>
  </si>
  <si>
    <t>Ejercicio 3</t>
  </si>
  <si>
    <t>Los Alpes S.A, tiene los siguientes saldos:</t>
  </si>
  <si>
    <t>Banco $36,000, gastos de venta $25,000, inventarios $85,000, gastos de administración</t>
  </si>
  <si>
    <t>$20,000, equipo de oficina $19,000, otros ingresos $6,000, capital $80,000, otros gastos</t>
  </si>
  <si>
    <t>$5,000, acreedores diversos $30,000, ventas $164,000 y costo de ventas $90,000. (Calcule</t>
  </si>
  <si>
    <t>el ISR de 30%).</t>
  </si>
  <si>
    <t>Costo de Venta</t>
  </si>
  <si>
    <t>UTILIDAD BRUTA</t>
  </si>
  <si>
    <t>Gasto de operación</t>
  </si>
  <si>
    <t>Gasto de Venta</t>
  </si>
  <si>
    <t>Gasto de Almacen</t>
  </si>
  <si>
    <t>OTRO INGRESOS U OTROS GASTOS</t>
  </si>
  <si>
    <t>Ingresos devengados</t>
  </si>
  <si>
    <t>Perdida Cambiaria</t>
  </si>
  <si>
    <t>Utilidad o perdida antes de impuestos</t>
  </si>
  <si>
    <t>Impuestos a la utilidad</t>
  </si>
  <si>
    <t>Utilidad o Perdid</t>
  </si>
  <si>
    <t>+</t>
  </si>
  <si>
    <t>-</t>
  </si>
  <si>
    <t>=</t>
  </si>
  <si>
    <t>(+,-)</t>
  </si>
  <si>
    <t>La Flor de Primavera S.A</t>
  </si>
  <si>
    <t>Estado de Resultados del 1° al 31 de enero del 2021</t>
  </si>
  <si>
    <t>M.N 00/00</t>
  </si>
  <si>
    <t>Costo de Ventas</t>
  </si>
  <si>
    <t>(-)</t>
  </si>
  <si>
    <t>Utilidad Bruta</t>
  </si>
  <si>
    <t>Gasto de Administracion</t>
  </si>
  <si>
    <t>Otros Gastos</t>
  </si>
  <si>
    <t>Utilidad de Operación</t>
  </si>
  <si>
    <t>Utilidad de Opreacion</t>
  </si>
  <si>
    <t>Intereses Pagados</t>
  </si>
  <si>
    <t>Intereses Cobrados</t>
  </si>
  <si>
    <t>Impuestos</t>
  </si>
  <si>
    <t>Utilidad del Ejercicio</t>
  </si>
  <si>
    <t>Elaboro</t>
  </si>
  <si>
    <t>Aprobo</t>
  </si>
  <si>
    <t>Cielito Lindo S.A</t>
  </si>
  <si>
    <t>Estado de Resultados del 1° al 31 de diciembre del 2021</t>
  </si>
  <si>
    <t>Alpes S.A</t>
  </si>
  <si>
    <t>Totales Ingresos</t>
  </si>
  <si>
    <t>Impuestos (ISR)</t>
  </si>
  <si>
    <t>1. Adquiere mercancía a crédito por $50 000 más IVA. </t>
  </si>
  <si>
    <t>2. Vende mercancía por $80 000 más IVA. El cliente paga $25 000 más IVA mediante transferencia bancaria y la diferencia queda a crédito de 21 días. </t>
  </si>
  <si>
    <t>3. El costo de la mercancía es de $ 40 000 </t>
  </si>
  <si>
    <t>5. Se paga mediante transferencia bancaria $2 000 más IVA por concepto de renta de las oficinas del mes que va corriendo. </t>
  </si>
  <si>
    <t>6. Se pagan intereses bancarios por $ 3 000 más IVA, importe que es descontado de la cuenta bancaria. </t>
  </si>
  <si>
    <t>7. Se compra mercancía a crédito por $ 100 000 más IVA  </t>
  </si>
  <si>
    <t>8. Se vende mercancía de contado por la cantidad de $ 40 000 más IVA </t>
  </si>
  <si>
    <t>9. El costo de la mercancía es de $ 28 000 </t>
  </si>
  <si>
    <t>10. Se vende mercancía a crédito por $ 35 000 más IVA </t>
  </si>
  <si>
    <t>11. El costo de la mercancía vendida es de $ 10 500  </t>
  </si>
  <si>
    <t>La empresa el Trébol, S.A presenta los siguientes saldos al 30 de junio de 2020: Bancos $10 0000; capital social $30 000; mobiliario y equipo $5 000 y equipo de cómputo $15 000 Las operaciones que realiza en el mes de julio son: </t>
  </si>
  <si>
    <t>4. Se pagan mediante transferencia bancaria sueldos y comisiones a vendedores por $5 000 y sueldos de personal de administración por $4 000 </t>
  </si>
  <si>
    <t>MOBILIARUI Y EQU</t>
  </si>
  <si>
    <t>pago cliente</t>
  </si>
  <si>
    <t>iva del pago</t>
  </si>
  <si>
    <t>queda a deber</t>
  </si>
  <si>
    <t>GASTO DE VENTA</t>
  </si>
  <si>
    <t>GASTO DE ADMIN</t>
  </si>
  <si>
    <t>iva trasladado</t>
  </si>
  <si>
    <t>iva por trasladar</t>
  </si>
  <si>
    <t>iva acreditado</t>
  </si>
  <si>
    <t>iva por acreditar</t>
  </si>
  <si>
    <t>gasto en el momento</t>
  </si>
  <si>
    <t>pagos por adelantado</t>
  </si>
  <si>
    <t>cuentas de balance</t>
  </si>
  <si>
    <t>se hacen en el momento</t>
  </si>
  <si>
    <t>GASTOS POR INTERES</t>
  </si>
  <si>
    <t>MOBILIARIO Y EQUIPO</t>
  </si>
  <si>
    <t>COSTO DE VENTAS</t>
  </si>
  <si>
    <t>GASTO DE VENTAS</t>
  </si>
  <si>
    <t>GASTO DE ADMINISTRACION</t>
  </si>
  <si>
    <t>Gastos por interes</t>
  </si>
  <si>
    <t>Impuestos (ISR 30%)</t>
  </si>
  <si>
    <t>UTILIDAD DEL EJERCICIO</t>
  </si>
  <si>
    <t>La empresa “La Ganadora, S.A” presenta los siguientes saldos al 1 de noviembre de 2020:</t>
  </si>
  <si>
    <t>Bancos $50,000; capital social $73,448; proveedores $315,000; almacén $250,000, equipo de cómputo $45,000 e IVA por acreditar $ 43,448</t>
  </si>
  <si>
    <t>Las operaciones que realiza en el mes de noviembre son:</t>
  </si>
  <si>
    <t>1. Adquiere mercancía a crédito por $200,000 más IVA.</t>
  </si>
  <si>
    <t>3. Vende mercancía de contado por $ 120 000 más IVA. El cliente paga mediante transferencia bancaria. El costo de venta es de $ 79 200.</t>
  </si>
  <si>
    <t>5. El cliente de la operación 2 liquida su adeudo, entregando cheque a nombre de la empresa.</t>
  </si>
  <si>
    <t>6. Se paga la propaganda y publicidad en efectivo por $ 15 000 más IVA para la temporada navideña</t>
  </si>
  <si>
    <t>7. Se compra papelería y artículos de escritorio para el mes de diciembre por la cantidad de $ 5 000 más IVA. Se paga en efectivo.</t>
  </si>
  <si>
    <t>8. Vende mercancía a crédito por $ 80 000 más IVA. El costo de la mercancía es de $ 52 800</t>
  </si>
  <si>
    <t>9. Se adquiere una camioneta para el reparto de la mercancía por un valor de $ 240 000 más IVA. Pagando 50% de contado y por el otro 50% se firma un pagare.</t>
  </si>
  <si>
    <t>10. Se vende mercancía de contado por $ 70 000 más IVA. El costo de ventas es de $46 200</t>
  </si>
  <si>
    <t xml:space="preserve">4. Los gastos de luz, agua, teléfono y renta del local de ventas ascienden a $40,000 más IVA y los gastos de papelería, agua, luz, telefonía </t>
  </si>
  <si>
    <t>e internet y renta de las oficinas ascienden a $ 60 000 más IVA, dichos gastos se pagan mediante transferencia bancaria.</t>
  </si>
  <si>
    <t xml:space="preserve">2. Vende mercancía por $150,000 más IVA. El cliente paga $50,000 más IVA mediante transferencia bancaria y la </t>
  </si>
  <si>
    <t>diferencia queda a crédito de 8 días. El costo de la mercancía vendida es de 100,000</t>
  </si>
  <si>
    <t>LA GANADORA S.A DE C.V</t>
  </si>
  <si>
    <t>Balance General | noviembre 2021</t>
  </si>
  <si>
    <t>Estado de Resultados del 1° de noviembre del 2021</t>
  </si>
  <si>
    <t xml:space="preserve">PAPELERIA </t>
  </si>
  <si>
    <t>EQU. DE TRANSPORTE</t>
  </si>
  <si>
    <t>IMPUESTOS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</si>
</sst>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Arial Nova Cond"/>
      <family val="2"/>
      <scheme val="minor"/>
    </font>
    <font>
      <sz val="11"/>
      <color theme="1"/>
      <name val="Arial Nova Cond"/>
      <family val="2"/>
      <scheme val="minor"/>
    </font>
    <font>
      <b/>
      <sz val="11"/>
      <color theme="1"/>
      <name val="Arial Nova Cond"/>
      <family val="2"/>
      <scheme val="minor"/>
    </font>
    <font>
      <b/>
      <i/>
      <sz val="11"/>
      <color theme="1"/>
      <name val="Arial Nova Cond"/>
      <family val="2"/>
      <scheme val="minor"/>
    </font>
    <font>
      <sz val="12"/>
      <color theme="1"/>
      <name val="Arial Nova Cond"/>
      <family val="2"/>
      <scheme val="minor"/>
    </font>
    <font>
      <b/>
      <sz val="11"/>
      <color theme="0"/>
      <name val="Arial Nova Cond"/>
      <family val="2"/>
      <scheme val="minor"/>
    </font>
    <font>
      <sz val="11"/>
      <color theme="0"/>
      <name val="Arial Nova Cond"/>
      <family val="2"/>
      <scheme val="minor"/>
    </font>
    <font>
      <sz val="11"/>
      <color rgb="FF1F2B2B"/>
      <name val="Arial"/>
      <family val="2"/>
    </font>
    <font>
      <sz val="7"/>
      <color rgb="FF1F2B2B"/>
      <name val="Times New Roman"/>
      <family val="1"/>
    </font>
    <font>
      <sz val="8"/>
      <color theme="1"/>
      <name val="Arial Nova Cond"/>
      <family val="2"/>
      <scheme val="minor"/>
    </font>
    <font>
      <sz val="8"/>
      <color theme="0"/>
      <name val="Arial Nova Cond"/>
      <family val="2"/>
      <scheme val="minor"/>
    </font>
    <font>
      <b/>
      <i/>
      <strike/>
      <u/>
      <sz val="11"/>
      <color theme="1"/>
      <name val="Arial Nova Cond"/>
      <family val="2"/>
      <scheme val="minor"/>
    </font>
    <font>
      <b/>
      <sz val="12"/>
      <color theme="1"/>
      <name val="Arial Nova Cond"/>
      <family val="2"/>
      <scheme val="minor"/>
    </font>
    <font>
      <b/>
      <sz val="11"/>
      <color theme="5" tint="0.79998168889431442"/>
      <name val="Arial Nova Cond"/>
      <family val="2"/>
      <scheme val="minor"/>
    </font>
  </fonts>
  <fills count="58">
    <fill>
      <patternFill patternType="none"/>
    </fill>
    <fill>
      <patternFill patternType="gray125"/>
    </fill>
    <fill>
      <patternFill patternType="solid">
        <fgColor rgb="FFFFFFCC"/>
      </patternFill>
    </fill>
    <fill>
      <patternFill patternType="solid">
        <fgColor theme="5" tint="0.79998168889431442"/>
        <bgColor indexed="64"/>
      </patternFill>
    </fill>
    <fill>
      <patternFill patternType="solid">
        <fgColor theme="1" tint="0.39997558519241921"/>
        <bgColor indexed="64"/>
      </patternFill>
    </fill>
    <fill>
      <patternFill patternType="solid">
        <fgColor rgb="FFFFFF00"/>
        <bgColor indexed="64"/>
      </patternFill>
    </fill>
    <fill>
      <patternFill patternType="solid">
        <fgColor theme="5"/>
        <bgColor indexed="64"/>
      </patternFill>
    </fill>
    <fill>
      <patternFill patternType="solid">
        <fgColor theme="3" tint="0.79998168889431442"/>
        <bgColor indexed="64"/>
      </patternFill>
    </fill>
    <fill>
      <patternFill patternType="solid">
        <fgColor theme="8" tint="0.79998168889431442"/>
        <bgColor indexed="64"/>
      </patternFill>
    </fill>
    <fill>
      <patternFill patternType="solid">
        <fgColor theme="3" tint="0.59999389629810485"/>
        <bgColor indexed="64"/>
      </patternFill>
    </fill>
    <fill>
      <patternFill patternType="solid">
        <fgColor theme="9" tint="0.39997558519241921"/>
        <bgColor indexed="64"/>
      </patternFill>
    </fill>
    <fill>
      <patternFill patternType="solid">
        <fgColor theme="2" tint="-0.249977111117893"/>
        <bgColor indexed="64"/>
      </patternFill>
    </fill>
    <fill>
      <patternFill patternType="solid">
        <fgColor theme="5" tint="0.39997558519241921"/>
        <bgColor indexed="64"/>
      </patternFill>
    </fill>
    <fill>
      <patternFill patternType="solid">
        <fgColor theme="7" tint="-0.499984740745262"/>
        <bgColor indexed="64"/>
      </patternFill>
    </fill>
    <fill>
      <patternFill patternType="solid">
        <fgColor theme="1"/>
        <bgColor indexed="64"/>
      </patternFill>
    </fill>
    <fill>
      <patternFill patternType="solid">
        <fgColor theme="1" tint="0.79998168889431442"/>
        <bgColor indexed="64"/>
      </patternFill>
    </fill>
    <fill>
      <patternFill patternType="solid">
        <fgColor theme="1" tint="-0.249977111117893"/>
        <bgColor indexed="64"/>
      </patternFill>
    </fill>
    <fill>
      <patternFill patternType="solid">
        <fgColor theme="1" tint="-0.499984740745262"/>
        <bgColor indexed="64"/>
      </patternFill>
    </fill>
    <fill>
      <patternFill patternType="solid">
        <fgColor theme="3" tint="0.39997558519241921"/>
        <bgColor indexed="64"/>
      </patternFill>
    </fill>
    <fill>
      <patternFill patternType="solid">
        <fgColor theme="3" tint="-0.249977111117893"/>
        <bgColor indexed="64"/>
      </patternFill>
    </fill>
    <fill>
      <patternFill patternType="solid">
        <fgColor theme="3" tint="-0.499984740745262"/>
        <bgColor indexed="64"/>
      </patternFill>
    </fill>
    <fill>
      <patternFill patternType="solid">
        <fgColor theme="5" tint="0.59999389629810485"/>
        <bgColor indexed="64"/>
      </patternFill>
    </fill>
    <fill>
      <patternFill patternType="solid">
        <fgColor theme="5" tint="-0.249977111117893"/>
        <bgColor indexed="64"/>
      </patternFill>
    </fill>
    <fill>
      <patternFill patternType="solid">
        <fgColor theme="5" tint="-0.499984740745262"/>
        <bgColor indexed="64"/>
      </patternFill>
    </fill>
    <fill>
      <patternFill patternType="solid">
        <fgColor theme="7"/>
        <bgColor indexed="64"/>
      </patternFill>
    </fill>
    <fill>
      <patternFill patternType="solid">
        <fgColor theme="7" tint="-9.9978637043366805E-2"/>
        <bgColor indexed="64"/>
      </patternFill>
    </fill>
    <fill>
      <patternFill patternType="solid">
        <fgColor theme="7" tint="-0.249977111117893"/>
        <bgColor indexed="64"/>
      </patternFill>
    </fill>
    <fill>
      <patternFill patternType="solid">
        <fgColor theme="7" tint="-0.749992370372631"/>
        <bgColor indexed="64"/>
      </patternFill>
    </fill>
    <fill>
      <patternFill patternType="solid">
        <fgColor theme="9"/>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9" tint="-0.249977111117893"/>
        <bgColor indexed="64"/>
      </patternFill>
    </fill>
    <fill>
      <patternFill patternType="solid">
        <fgColor theme="8" tint="0.59999389629810485"/>
        <bgColor indexed="64"/>
      </patternFill>
    </fill>
    <fill>
      <patternFill patternType="solid">
        <fgColor theme="0" tint="-0.34998626667073579"/>
        <bgColor indexed="64"/>
      </patternFill>
    </fill>
    <fill>
      <patternFill patternType="solid">
        <fgColor theme="2" tint="-0.749992370372631"/>
        <bgColor indexed="64"/>
      </patternFill>
    </fill>
    <fill>
      <patternFill patternType="solid">
        <fgColor theme="1" tint="0.59999389629810485"/>
        <bgColor indexed="64"/>
      </patternFill>
    </fill>
    <fill>
      <patternFill patternType="darkDown">
        <fgColor theme="6" tint="0.59996337778862885"/>
        <bgColor indexed="65"/>
      </patternFill>
    </fill>
    <fill>
      <patternFill patternType="lightUp">
        <fgColor theme="2"/>
        <bgColor theme="0"/>
      </patternFill>
    </fill>
    <fill>
      <patternFill patternType="lightUp">
        <fgColor theme="2"/>
        <bgColor theme="3" tint="0.59996337778862885"/>
      </patternFill>
    </fill>
    <fill>
      <patternFill patternType="lightUp">
        <fgColor theme="2"/>
        <bgColor theme="4" tint="0.79998168889431442"/>
      </patternFill>
    </fill>
    <fill>
      <patternFill patternType="solid">
        <fgColor theme="8" tint="-0.24994659260841701"/>
        <bgColor theme="0"/>
      </patternFill>
    </fill>
    <fill>
      <patternFill patternType="solid">
        <fgColor theme="5" tint="-0.24994659260841701"/>
        <bgColor theme="0"/>
      </patternFill>
    </fill>
    <fill>
      <patternFill patternType="gray0625">
        <fgColor theme="5" tint="0.79998168889431442"/>
        <bgColor theme="4" tint="0.59996337778862885"/>
      </patternFill>
    </fill>
    <fill>
      <patternFill patternType="solid">
        <fgColor theme="7"/>
        <bgColor theme="2"/>
      </patternFill>
    </fill>
    <fill>
      <patternFill patternType="gray0625">
        <fgColor theme="9"/>
        <bgColor theme="6" tint="0.39991454817346722"/>
      </patternFill>
    </fill>
    <fill>
      <patternFill patternType="solid">
        <fgColor auto="1"/>
        <bgColor theme="2"/>
      </patternFill>
    </fill>
    <fill>
      <patternFill patternType="solid">
        <fgColor theme="9" tint="-0.499984740745262"/>
        <bgColor theme="0"/>
      </patternFill>
    </fill>
    <fill>
      <patternFill patternType="solid">
        <fgColor theme="7" tint="-0.24994659260841701"/>
        <bgColor theme="0"/>
      </patternFill>
    </fill>
    <fill>
      <patternFill patternType="solid">
        <fgColor theme="9" tint="0.39994506668294322"/>
        <bgColor theme="0"/>
      </patternFill>
    </fill>
    <fill>
      <patternFill patternType="solid">
        <fgColor theme="9" tint="-0.24994659260841701"/>
        <bgColor theme="0"/>
      </patternFill>
    </fill>
    <fill>
      <patternFill patternType="solid">
        <fgColor theme="0"/>
        <bgColor theme="0"/>
      </patternFill>
    </fill>
    <fill>
      <patternFill patternType="solid">
        <fgColor theme="3" tint="0.59999389629810485"/>
        <bgColor theme="2"/>
      </patternFill>
    </fill>
    <fill>
      <patternFill patternType="solid">
        <fgColor theme="1" tint="0.39997558519241921"/>
        <bgColor theme="2"/>
      </patternFill>
    </fill>
    <fill>
      <patternFill patternType="solid">
        <fgColor theme="0" tint="-0.34998626667073579"/>
        <bgColor theme="2"/>
      </patternFill>
    </fill>
    <fill>
      <patternFill patternType="solid">
        <fgColor theme="1" tint="-0.499984740745262"/>
        <bgColor theme="2"/>
      </patternFill>
    </fill>
    <fill>
      <patternFill patternType="solid">
        <fgColor theme="9" tint="-0.249977111117893"/>
        <bgColor theme="2"/>
      </patternFill>
    </fill>
    <fill>
      <patternFill patternType="solid">
        <fgColor theme="7"/>
        <bgColor theme="7"/>
      </patternFill>
    </fill>
    <fill>
      <patternFill patternType="solid">
        <fgColor theme="7" tint="0.79998168889431442"/>
        <bgColor theme="7" tint="0.79998168889431442"/>
      </patternFill>
    </fill>
  </fills>
  <borders count="61">
    <border>
      <left/>
      <right/>
      <top/>
      <bottom/>
      <diagonal/>
    </border>
    <border>
      <left style="thin">
        <color rgb="FFB2B2B2"/>
      </left>
      <right style="thin">
        <color rgb="FFB2B2B2"/>
      </right>
      <top style="thin">
        <color rgb="FFB2B2B2"/>
      </top>
      <bottom style="thin">
        <color rgb="FFB2B2B2"/>
      </bottom>
      <diagonal/>
    </border>
    <border>
      <left/>
      <right/>
      <top style="thin">
        <color indexed="64"/>
      </top>
      <bottom style="thin">
        <color indexed="64"/>
      </bottom>
      <diagonal/>
    </border>
    <border>
      <left/>
      <right/>
      <top/>
      <bottom style="thin">
        <color indexed="64"/>
      </bottom>
      <diagonal/>
    </border>
    <border>
      <left/>
      <right/>
      <top style="thin">
        <color indexed="64"/>
      </top>
      <bottom/>
      <diagonal/>
    </border>
    <border>
      <left/>
      <right/>
      <top/>
      <bottom style="thick">
        <color theme="7" tint="-0.249977111117893"/>
      </bottom>
      <diagonal/>
    </border>
    <border>
      <left/>
      <right/>
      <top style="thick">
        <color theme="7" tint="-0.249977111117893"/>
      </top>
      <bottom/>
      <diagonal/>
    </border>
    <border>
      <left style="thick">
        <color theme="7" tint="-0.249977111117893"/>
      </left>
      <right style="thick">
        <color theme="7" tint="-0.249977111117893"/>
      </right>
      <top style="thick">
        <color theme="7" tint="-0.249977111117893"/>
      </top>
      <bottom style="thick">
        <color theme="7" tint="-0.249977111117893"/>
      </bottom>
      <diagonal/>
    </border>
    <border>
      <left style="double">
        <color theme="7" tint="-0.249977111117893"/>
      </left>
      <right style="double">
        <color theme="7" tint="-0.249977111117893"/>
      </right>
      <top style="double">
        <color theme="7" tint="-0.249977111117893"/>
      </top>
      <bottom style="double">
        <color theme="7" tint="-0.249977111117893"/>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ck">
        <color theme="7" tint="-0.499984740745262"/>
      </bottom>
      <diagonal/>
    </border>
    <border>
      <left style="thick">
        <color theme="7" tint="-0.499984740745262"/>
      </left>
      <right/>
      <top style="thick">
        <color theme="7" tint="-0.499984740745262"/>
      </top>
      <bottom style="thick">
        <color theme="7" tint="-0.499984740745262"/>
      </bottom>
      <diagonal/>
    </border>
    <border>
      <left/>
      <right style="thick">
        <color theme="7" tint="-0.499984740745262"/>
      </right>
      <top style="thick">
        <color theme="7" tint="-0.499984740745262"/>
      </top>
      <bottom style="thick">
        <color theme="7" tint="-0.499984740745262"/>
      </bottom>
      <diagonal/>
    </border>
    <border>
      <left style="thin">
        <color indexed="64"/>
      </left>
      <right style="thick">
        <color theme="7" tint="-0.499984740745262"/>
      </right>
      <top style="thick">
        <color theme="7" tint="-0.499984740745262"/>
      </top>
      <bottom/>
      <diagonal/>
    </border>
    <border>
      <left style="thin">
        <color indexed="64"/>
      </left>
      <right style="thick">
        <color theme="7" tint="-0.499984740745262"/>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double">
        <color indexed="64"/>
      </left>
      <right/>
      <top style="double">
        <color indexed="64"/>
      </top>
      <bottom/>
      <diagonal/>
    </border>
    <border>
      <left/>
      <right/>
      <top style="double">
        <color indexed="64"/>
      </top>
      <bottom/>
      <diagonal/>
    </border>
    <border>
      <left/>
      <right style="double">
        <color indexed="64"/>
      </right>
      <top/>
      <bottom/>
      <diagonal/>
    </border>
    <border>
      <left/>
      <right/>
      <top/>
      <bottom style="double">
        <color indexed="64"/>
      </bottom>
      <diagonal/>
    </border>
    <border>
      <left/>
      <right style="double">
        <color indexed="64"/>
      </right>
      <top/>
      <bottom style="double">
        <color indexed="64"/>
      </bottom>
      <diagonal/>
    </border>
    <border>
      <left/>
      <right style="double">
        <color indexed="64"/>
      </right>
      <top style="medium">
        <color indexed="64"/>
      </top>
      <bottom/>
      <diagonal/>
    </border>
    <border>
      <left/>
      <right style="double">
        <color indexed="64"/>
      </right>
      <top/>
      <bottom style="medium">
        <color indexed="64"/>
      </bottom>
      <diagonal/>
    </border>
    <border>
      <left style="medium">
        <color indexed="64"/>
      </left>
      <right/>
      <top/>
      <bottom style="double">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style="thin">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thick">
        <color theme="3" tint="0.39994506668294322"/>
      </left>
      <right style="thick">
        <color theme="3" tint="0.39994506668294322"/>
      </right>
      <top/>
      <bottom/>
      <diagonal/>
    </border>
    <border>
      <left style="thick">
        <color theme="2" tint="-0.499984740745262"/>
      </left>
      <right style="thick">
        <color theme="2" tint="-0.499984740745262"/>
      </right>
      <top style="thick">
        <color theme="2" tint="-0.499984740745262"/>
      </top>
      <bottom style="thick">
        <color theme="2" tint="-0.499984740745262"/>
      </bottom>
      <diagonal/>
    </border>
    <border>
      <left style="thick">
        <color theme="2" tint="-0.499984740745262"/>
      </left>
      <right/>
      <top style="thick">
        <color theme="2" tint="-0.499984740745262"/>
      </top>
      <bottom style="thick">
        <color theme="2" tint="-0.499984740745262"/>
      </bottom>
      <diagonal/>
    </border>
    <border>
      <left/>
      <right style="thick">
        <color theme="2" tint="-0.499984740745262"/>
      </right>
      <top style="thick">
        <color theme="2" tint="-0.499984740745262"/>
      </top>
      <bottom style="thick">
        <color theme="2" tint="-0.499984740745262"/>
      </bottom>
      <diagonal/>
    </border>
    <border>
      <left/>
      <right style="thick">
        <color theme="1" tint="0.39997558519241921"/>
      </right>
      <top/>
      <bottom/>
      <diagonal/>
    </border>
    <border>
      <left style="thick">
        <color theme="3" tint="0.39991454817346722"/>
      </left>
      <right style="thick">
        <color theme="3" tint="0.39991454817346722"/>
      </right>
      <top style="thick">
        <color theme="3" tint="0.39991454817346722"/>
      </top>
      <bottom style="thick">
        <color theme="3" tint="0.39991454817346722"/>
      </bottom>
      <diagonal/>
    </border>
    <border>
      <left style="thick">
        <color theme="3" tint="0.39982299264503923"/>
      </left>
      <right style="thick">
        <color theme="3" tint="0.39982299264503923"/>
      </right>
      <top/>
      <bottom style="thick">
        <color theme="3" tint="0.39985351115451523"/>
      </bottom>
      <diagonal/>
    </border>
    <border>
      <left style="thick">
        <color theme="3" tint="0.39985351115451523"/>
      </left>
      <right style="thick">
        <color theme="3" tint="0.39985351115451523"/>
      </right>
      <top style="thick">
        <color theme="3" tint="0.39988402966399123"/>
      </top>
      <bottom/>
      <diagonal/>
    </border>
    <border>
      <left/>
      <right/>
      <top style="thick">
        <color theme="2" tint="-0.499984740745262"/>
      </top>
      <bottom style="thick">
        <color theme="2" tint="-0.499984740745262"/>
      </bottom>
      <diagonal/>
    </border>
    <border>
      <left style="thin">
        <color theme="7" tint="0.39997558519241921"/>
      </left>
      <right style="thin">
        <color theme="7" tint="0.39997558519241921"/>
      </right>
      <top style="thin">
        <color theme="7" tint="0.39997558519241921"/>
      </top>
      <bottom style="thin">
        <color theme="7" tint="0.39997558519241921"/>
      </bottom>
      <diagonal/>
    </border>
    <border>
      <left style="thick">
        <color theme="3" tint="0.39982299264503923"/>
      </left>
      <right/>
      <top style="thick">
        <color theme="3" tint="0.39985351115451523"/>
      </top>
      <bottom/>
      <diagonal/>
    </border>
    <border>
      <left/>
      <right/>
      <top style="thick">
        <color theme="3" tint="0.39985351115451523"/>
      </top>
      <bottom/>
      <diagonal/>
    </border>
    <border>
      <left style="thick">
        <color theme="3" tint="0.39982299264503923"/>
      </left>
      <right/>
      <top/>
      <bottom/>
      <diagonal/>
    </border>
    <border>
      <left style="thick">
        <color theme="3" tint="0.39982299264503923"/>
      </left>
      <right/>
      <top style="thick">
        <color theme="3" tint="0.39985351115451523"/>
      </top>
      <bottom style="thick">
        <color theme="3" tint="0.39985351115451523"/>
      </bottom>
      <diagonal/>
    </border>
    <border>
      <left/>
      <right style="thick">
        <color theme="3" tint="0.39982299264503923"/>
      </right>
      <top style="thick">
        <color theme="3" tint="0.39985351115451523"/>
      </top>
      <bottom style="thick">
        <color theme="3" tint="0.39985351115451523"/>
      </bottom>
      <diagonal/>
    </border>
  </borders>
  <cellStyleXfs count="18">
    <xf numFmtId="0" fontId="0" fillId="0" borderId="0"/>
    <xf numFmtId="0" fontId="1" fillId="2" borderId="1" applyNumberFormat="0" applyFont="0" applyAlignment="0" applyProtection="0"/>
    <xf numFmtId="3" fontId="1" fillId="43" borderId="46"/>
    <xf numFmtId="3" fontId="12" fillId="37" borderId="47">
      <alignment horizontal="center" wrapText="1"/>
    </xf>
    <xf numFmtId="3" fontId="1" fillId="38" borderId="46"/>
    <xf numFmtId="3" fontId="1" fillId="39" borderId="46"/>
    <xf numFmtId="3" fontId="5" fillId="42" borderId="46"/>
    <xf numFmtId="3" fontId="6" fillId="44" borderId="46"/>
    <xf numFmtId="3" fontId="6" fillId="40" borderId="46"/>
    <xf numFmtId="3" fontId="13" fillId="41" borderId="46"/>
    <xf numFmtId="3" fontId="1" fillId="45" borderId="46"/>
    <xf numFmtId="3" fontId="6" fillId="46" borderId="46"/>
    <xf numFmtId="3" fontId="6" fillId="47" borderId="46"/>
    <xf numFmtId="3" fontId="1" fillId="48" borderId="46"/>
    <xf numFmtId="3" fontId="6" fillId="49" borderId="46"/>
    <xf numFmtId="3" fontId="4" fillId="50" borderId="51">
      <alignment horizontal="center" wrapText="1"/>
    </xf>
    <xf numFmtId="3" fontId="4" fillId="50" borderId="52">
      <alignment horizontal="center" wrapText="1"/>
    </xf>
    <xf numFmtId="3" fontId="4" fillId="50" borderId="53">
      <alignment horizontal="center" wrapText="1"/>
    </xf>
  </cellStyleXfs>
  <cellXfs count="349">
    <xf numFmtId="0" fontId="0" fillId="0" borderId="0" xfId="0"/>
    <xf numFmtId="0" fontId="0" fillId="0" borderId="0" xfId="0" applyFill="1"/>
    <xf numFmtId="3" fontId="0" fillId="0" borderId="0" xfId="0" applyNumberFormat="1"/>
    <xf numFmtId="0" fontId="2" fillId="0" borderId="0" xfId="0" applyFont="1"/>
    <xf numFmtId="0" fontId="0" fillId="0" borderId="0" xfId="0" applyAlignment="1">
      <alignment wrapText="1"/>
    </xf>
    <xf numFmtId="0" fontId="0" fillId="0" borderId="2" xfId="0" applyBorder="1"/>
    <xf numFmtId="0" fontId="0" fillId="0" borderId="2" xfId="0" applyBorder="1" applyAlignment="1">
      <alignment wrapText="1"/>
    </xf>
    <xf numFmtId="0" fontId="2" fillId="0" borderId="3" xfId="0" applyFont="1" applyBorder="1"/>
    <xf numFmtId="0" fontId="0" fillId="0" borderId="4" xfId="0" applyFont="1" applyBorder="1"/>
    <xf numFmtId="0" fontId="0" fillId="0" borderId="5" xfId="0" applyBorder="1"/>
    <xf numFmtId="0" fontId="0" fillId="0" borderId="6" xfId="0" applyBorder="1"/>
    <xf numFmtId="0" fontId="0" fillId="0" borderId="0" xfId="0" applyBorder="1"/>
    <xf numFmtId="0" fontId="0" fillId="0" borderId="5" xfId="0" applyFill="1" applyBorder="1"/>
    <xf numFmtId="0" fontId="0" fillId="3" borderId="7" xfId="0" applyFill="1" applyBorder="1"/>
    <xf numFmtId="0" fontId="0" fillId="3" borderId="7" xfId="0" applyFill="1" applyBorder="1" applyAlignment="1">
      <alignment wrapText="1"/>
    </xf>
    <xf numFmtId="0" fontId="0" fillId="0" borderId="0" xfId="0" applyBorder="1" applyAlignment="1">
      <alignment horizontal="center"/>
    </xf>
    <xf numFmtId="0" fontId="2" fillId="0" borderId="8" xfId="1" applyFont="1" applyFill="1" applyBorder="1" applyAlignment="1">
      <alignment horizontal="center" vertical="center"/>
    </xf>
    <xf numFmtId="0" fontId="0" fillId="0" borderId="8" xfId="1" applyFont="1" applyFill="1" applyBorder="1"/>
    <xf numFmtId="0" fontId="2" fillId="0" borderId="8" xfId="1" applyFont="1" applyFill="1" applyBorder="1"/>
    <xf numFmtId="0" fontId="0" fillId="0" borderId="8" xfId="0" applyBorder="1"/>
    <xf numFmtId="3" fontId="0" fillId="0" borderId="8" xfId="0" applyNumberFormat="1" applyBorder="1"/>
    <xf numFmtId="3" fontId="0" fillId="0" borderId="8" xfId="1" applyNumberFormat="1" applyFont="1" applyFill="1" applyBorder="1"/>
    <xf numFmtId="0" fontId="3" fillId="0" borderId="8" xfId="1" applyFont="1" applyFill="1" applyBorder="1"/>
    <xf numFmtId="3" fontId="2" fillId="0" borderId="8" xfId="1" applyNumberFormat="1" applyFont="1" applyFill="1" applyBorder="1"/>
    <xf numFmtId="0" fontId="3" fillId="0" borderId="8" xfId="1" applyFont="1" applyFill="1" applyBorder="1" applyAlignment="1">
      <alignment vertical="center"/>
    </xf>
    <xf numFmtId="0" fontId="2" fillId="0" borderId="8" xfId="1" applyFont="1" applyFill="1" applyBorder="1" applyAlignment="1">
      <alignment horizontal="right"/>
    </xf>
    <xf numFmtId="0" fontId="0" fillId="0" borderId="0" xfId="1" applyFont="1" applyFill="1" applyBorder="1"/>
    <xf numFmtId="0" fontId="5" fillId="4" borderId="8" xfId="1" applyFont="1" applyFill="1" applyBorder="1"/>
    <xf numFmtId="0" fontId="5" fillId="4" borderId="8" xfId="1" applyFont="1" applyFill="1" applyBorder="1" applyAlignment="1">
      <alignment horizontal="center" vertical="center"/>
    </xf>
    <xf numFmtId="0" fontId="6" fillId="4" borderId="8" xfId="1" applyFont="1" applyFill="1" applyBorder="1"/>
    <xf numFmtId="0" fontId="7" fillId="0" borderId="0" xfId="0" applyFont="1" applyAlignment="1">
      <alignment horizontal="left" vertical="center" indent="9"/>
    </xf>
    <xf numFmtId="0" fontId="0" fillId="5" borderId="0" xfId="0" applyFill="1"/>
    <xf numFmtId="0" fontId="0" fillId="6" borderId="0" xfId="0" applyFill="1"/>
    <xf numFmtId="0" fontId="7" fillId="7" borderId="0" xfId="0" applyFont="1" applyFill="1" applyAlignment="1">
      <alignment horizontal="left" vertical="center" indent="9"/>
    </xf>
    <xf numFmtId="0" fontId="0" fillId="7" borderId="0" xfId="0" applyFill="1"/>
    <xf numFmtId="0" fontId="7" fillId="8" borderId="0" xfId="0" applyFont="1" applyFill="1" applyAlignment="1">
      <alignment horizontal="left" vertical="center" indent="9"/>
    </xf>
    <xf numFmtId="0" fontId="0" fillId="8" borderId="0" xfId="0" applyFill="1"/>
    <xf numFmtId="0" fontId="7" fillId="9" borderId="0" xfId="0" applyFont="1" applyFill="1" applyAlignment="1">
      <alignment horizontal="left" vertical="center" indent="9"/>
    </xf>
    <xf numFmtId="0" fontId="0" fillId="9" borderId="0" xfId="0" applyFill="1"/>
    <xf numFmtId="0" fontId="7" fillId="10" borderId="0" xfId="0" applyFont="1" applyFill="1" applyAlignment="1">
      <alignment horizontal="left" vertical="center" indent="9"/>
    </xf>
    <xf numFmtId="9" fontId="0" fillId="0" borderId="0" xfId="0" applyNumberFormat="1"/>
    <xf numFmtId="0" fontId="0" fillId="10" borderId="0" xfId="0" applyFill="1"/>
    <xf numFmtId="0" fontId="7" fillId="11" borderId="0" xfId="0" applyFont="1" applyFill="1" applyAlignment="1">
      <alignment horizontal="left" vertical="center" indent="9"/>
    </xf>
    <xf numFmtId="0" fontId="0" fillId="11" borderId="0" xfId="0" applyFill="1"/>
    <xf numFmtId="0" fontId="7" fillId="12" borderId="0" xfId="0" applyFont="1" applyFill="1" applyAlignment="1">
      <alignment horizontal="left" vertical="center" indent="9"/>
    </xf>
    <xf numFmtId="0" fontId="0" fillId="12" borderId="0" xfId="0" applyFill="1"/>
    <xf numFmtId="0" fontId="7" fillId="13" borderId="0" xfId="0" applyFont="1" applyFill="1" applyAlignment="1">
      <alignment horizontal="left" vertical="center" indent="10"/>
    </xf>
    <xf numFmtId="0" fontId="0" fillId="13" borderId="0" xfId="0" applyFill="1"/>
    <xf numFmtId="0" fontId="0" fillId="0" borderId="9" xfId="0" applyBorder="1"/>
    <xf numFmtId="0" fontId="0" fillId="0" borderId="10" xfId="0" applyBorder="1"/>
    <xf numFmtId="0" fontId="0" fillId="0" borderId="11" xfId="0" applyBorder="1"/>
    <xf numFmtId="0" fontId="0" fillId="0" borderId="12" xfId="0" applyBorder="1"/>
    <xf numFmtId="0" fontId="0" fillId="0" borderId="14" xfId="0" applyBorder="1" applyAlignment="1">
      <alignment horizontal="center"/>
    </xf>
    <xf numFmtId="0" fontId="0" fillId="0" borderId="15" xfId="0" applyBorder="1" applyAlignment="1">
      <alignment horizontal="center"/>
    </xf>
    <xf numFmtId="0" fontId="0" fillId="0" borderId="16" xfId="0" applyBorder="1"/>
    <xf numFmtId="0" fontId="0" fillId="0" borderId="17" xfId="0" applyBorder="1"/>
    <xf numFmtId="0" fontId="0" fillId="14" borderId="0" xfId="0" applyFill="1"/>
    <xf numFmtId="0" fontId="0" fillId="15" borderId="0" xfId="0" applyFill="1"/>
    <xf numFmtId="0" fontId="0" fillId="4" borderId="0" xfId="0" applyFill="1"/>
    <xf numFmtId="0" fontId="0" fillId="16" borderId="0" xfId="0" applyFill="1"/>
    <xf numFmtId="0" fontId="0" fillId="17" borderId="0" xfId="0" applyFill="1"/>
    <xf numFmtId="0" fontId="0" fillId="18" borderId="0" xfId="0" applyFill="1"/>
    <xf numFmtId="0" fontId="0" fillId="19" borderId="0" xfId="0" applyFill="1"/>
    <xf numFmtId="0" fontId="0" fillId="20" borderId="0" xfId="0" applyFill="1"/>
    <xf numFmtId="0" fontId="0" fillId="3" borderId="0" xfId="0" applyFill="1"/>
    <xf numFmtId="0" fontId="0" fillId="21" borderId="0" xfId="0" applyFill="1"/>
    <xf numFmtId="0" fontId="0" fillId="22" borderId="0" xfId="0" applyFill="1"/>
    <xf numFmtId="0" fontId="0" fillId="23" borderId="0" xfId="0" applyFill="1"/>
    <xf numFmtId="0" fontId="0" fillId="24" borderId="0" xfId="0" applyFill="1"/>
    <xf numFmtId="0" fontId="0" fillId="25" borderId="0" xfId="0" applyFill="1"/>
    <xf numFmtId="0" fontId="0" fillId="26" borderId="0" xfId="0" applyFill="1"/>
    <xf numFmtId="0" fontId="0" fillId="27" borderId="0" xfId="0" applyFill="1"/>
    <xf numFmtId="0" fontId="0" fillId="28" borderId="0" xfId="0" applyFill="1"/>
    <xf numFmtId="0" fontId="0" fillId="29" borderId="0" xfId="0" applyFill="1"/>
    <xf numFmtId="0" fontId="0" fillId="30" borderId="0" xfId="0" applyFill="1"/>
    <xf numFmtId="0" fontId="0" fillId="31" borderId="0" xfId="0" applyFill="1"/>
    <xf numFmtId="0" fontId="0" fillId="0" borderId="0" xfId="0" applyAlignment="1"/>
    <xf numFmtId="0" fontId="0" fillId="0" borderId="16" xfId="0" applyBorder="1" applyAlignment="1">
      <alignment horizontal="center"/>
    </xf>
    <xf numFmtId="0" fontId="0" fillId="0" borderId="10" xfId="0" applyBorder="1" applyAlignment="1">
      <alignment horizontal="center"/>
    </xf>
    <xf numFmtId="3" fontId="0" fillId="0" borderId="17" xfId="0" applyNumberFormat="1" applyBorder="1"/>
    <xf numFmtId="3" fontId="0" fillId="0" borderId="10" xfId="0" applyNumberFormat="1" applyBorder="1"/>
    <xf numFmtId="0" fontId="9" fillId="0" borderId="16" xfId="0" applyFont="1" applyBorder="1" applyAlignment="1">
      <alignment horizontal="center"/>
    </xf>
    <xf numFmtId="0" fontId="9" fillId="0" borderId="10" xfId="0" applyFont="1" applyBorder="1" applyAlignment="1">
      <alignment horizontal="center"/>
    </xf>
    <xf numFmtId="0" fontId="9" fillId="0" borderId="16" xfId="0" applyFont="1" applyBorder="1"/>
    <xf numFmtId="0" fontId="9" fillId="0" borderId="10" xfId="0" applyFont="1" applyBorder="1"/>
    <xf numFmtId="3" fontId="9" fillId="0" borderId="10" xfId="0" applyNumberFormat="1" applyFont="1" applyBorder="1"/>
    <xf numFmtId="3" fontId="0" fillId="28" borderId="0" xfId="0" applyNumberFormat="1" applyFill="1"/>
    <xf numFmtId="3" fontId="0" fillId="29" borderId="0" xfId="0" applyNumberFormat="1" applyFill="1"/>
    <xf numFmtId="3" fontId="0" fillId="19" borderId="0" xfId="0" applyNumberFormat="1" applyFill="1"/>
    <xf numFmtId="3" fontId="0" fillId="19" borderId="10" xfId="0" applyNumberFormat="1" applyFill="1" applyBorder="1"/>
    <xf numFmtId="0" fontId="7" fillId="32" borderId="0" xfId="0" applyFont="1" applyFill="1" applyAlignment="1">
      <alignment vertical="center"/>
    </xf>
    <xf numFmtId="3" fontId="0" fillId="33" borderId="17" xfId="0" applyNumberFormat="1" applyFill="1" applyBorder="1"/>
    <xf numFmtId="3" fontId="0" fillId="33" borderId="10" xfId="0" applyNumberFormat="1" applyFill="1" applyBorder="1"/>
    <xf numFmtId="3" fontId="0" fillId="3" borderId="17" xfId="0" applyNumberFormat="1" applyFill="1" applyBorder="1"/>
    <xf numFmtId="0" fontId="7" fillId="3" borderId="0" xfId="0" applyFont="1" applyFill="1" applyAlignment="1">
      <alignment vertical="center"/>
    </xf>
    <xf numFmtId="3" fontId="0" fillId="3" borderId="10" xfId="0" applyNumberFormat="1" applyFill="1" applyBorder="1"/>
    <xf numFmtId="0" fontId="7" fillId="34" borderId="0" xfId="0" applyFont="1" applyFill="1" applyAlignment="1">
      <alignment vertical="center"/>
    </xf>
    <xf numFmtId="3" fontId="6" fillId="34" borderId="0" xfId="0" applyNumberFormat="1" applyFont="1" applyFill="1"/>
    <xf numFmtId="3" fontId="10" fillId="34" borderId="16" xfId="0" applyNumberFormat="1" applyFont="1" applyFill="1" applyBorder="1"/>
    <xf numFmtId="3" fontId="0" fillId="24" borderId="17" xfId="0" applyNumberFormat="1" applyFill="1" applyBorder="1"/>
    <xf numFmtId="3" fontId="9" fillId="24" borderId="16" xfId="0" applyNumberFormat="1" applyFont="1" applyFill="1" applyBorder="1"/>
    <xf numFmtId="3" fontId="0" fillId="24" borderId="10" xfId="0" applyNumberFormat="1" applyFill="1" applyBorder="1"/>
    <xf numFmtId="0" fontId="7" fillId="24" borderId="0" xfId="0" applyFont="1" applyFill="1" applyAlignment="1">
      <alignment vertical="center"/>
    </xf>
    <xf numFmtId="3" fontId="0" fillId="9" borderId="17" xfId="0" applyNumberFormat="1" applyFill="1" applyBorder="1"/>
    <xf numFmtId="3" fontId="0" fillId="9" borderId="0" xfId="0" applyNumberFormat="1" applyFill="1"/>
    <xf numFmtId="0" fontId="7" fillId="9" borderId="0" xfId="0" applyFont="1" applyFill="1" applyAlignment="1">
      <alignment vertical="center"/>
    </xf>
    <xf numFmtId="3" fontId="0" fillId="19" borderId="17" xfId="0" applyNumberFormat="1" applyFill="1" applyBorder="1"/>
    <xf numFmtId="3" fontId="0" fillId="18" borderId="0" xfId="0" applyNumberFormat="1" applyFill="1"/>
    <xf numFmtId="3" fontId="0" fillId="3" borderId="0" xfId="0" applyNumberFormat="1" applyFill="1"/>
    <xf numFmtId="3" fontId="0" fillId="21" borderId="0" xfId="0" applyNumberFormat="1" applyFill="1"/>
    <xf numFmtId="3" fontId="0" fillId="12" borderId="0" xfId="0" applyNumberFormat="1" applyFill="1"/>
    <xf numFmtId="3" fontId="0" fillId="22" borderId="0" xfId="0" applyNumberFormat="1" applyFill="1"/>
    <xf numFmtId="3" fontId="0" fillId="30" borderId="0" xfId="0" applyNumberFormat="1" applyFill="1"/>
    <xf numFmtId="3" fontId="0" fillId="10" borderId="17" xfId="0" applyNumberFormat="1" applyFill="1" applyBorder="1"/>
    <xf numFmtId="3" fontId="0" fillId="10" borderId="0" xfId="0" applyNumberFormat="1" applyFill="1"/>
    <xf numFmtId="3" fontId="0" fillId="10" borderId="10" xfId="0" applyNumberFormat="1" applyFill="1" applyBorder="1"/>
    <xf numFmtId="3" fontId="2" fillId="0" borderId="0" xfId="0" applyNumberFormat="1" applyFont="1"/>
    <xf numFmtId="0" fontId="0" fillId="0" borderId="18" xfId="0" applyBorder="1"/>
    <xf numFmtId="3" fontId="0" fillId="0" borderId="18" xfId="0" applyNumberFormat="1" applyBorder="1" applyAlignment="1">
      <alignment horizontal="center"/>
    </xf>
    <xf numFmtId="0" fontId="0" fillId="0" borderId="18" xfId="0" applyBorder="1" applyAlignment="1">
      <alignment horizontal="center"/>
    </xf>
    <xf numFmtId="3" fontId="2" fillId="0" borderId="18" xfId="0" applyNumberFormat="1" applyFont="1" applyBorder="1"/>
    <xf numFmtId="0" fontId="2" fillId="0" borderId="19" xfId="0" applyFont="1" applyFill="1" applyBorder="1"/>
    <xf numFmtId="0" fontId="2" fillId="0" borderId="18" xfId="0" applyFont="1" applyBorder="1"/>
    <xf numFmtId="3" fontId="9" fillId="0" borderId="16" xfId="0" applyNumberFormat="1" applyFont="1" applyBorder="1"/>
    <xf numFmtId="3" fontId="0" fillId="15" borderId="10" xfId="0" applyNumberFormat="1" applyFill="1" applyBorder="1"/>
    <xf numFmtId="3" fontId="0" fillId="15" borderId="17" xfId="0" applyNumberFormat="1" applyFill="1" applyBorder="1"/>
    <xf numFmtId="0" fontId="0" fillId="35" borderId="0" xfId="0" applyFill="1"/>
    <xf numFmtId="3" fontId="9" fillId="35" borderId="16" xfId="0" applyNumberFormat="1" applyFont="1" applyFill="1" applyBorder="1"/>
    <xf numFmtId="3" fontId="0" fillId="35" borderId="10" xfId="0" applyNumberFormat="1" applyFill="1" applyBorder="1"/>
    <xf numFmtId="3" fontId="0" fillId="4" borderId="17" xfId="0" applyNumberFormat="1" applyFill="1" applyBorder="1"/>
    <xf numFmtId="3" fontId="9" fillId="4" borderId="16" xfId="0" applyNumberFormat="1" applyFont="1" applyFill="1" applyBorder="1"/>
    <xf numFmtId="3" fontId="0" fillId="7" borderId="17" xfId="0" applyNumberFormat="1" applyFill="1" applyBorder="1"/>
    <xf numFmtId="3" fontId="9" fillId="7" borderId="16" xfId="0" applyNumberFormat="1" applyFont="1" applyFill="1" applyBorder="1"/>
    <xf numFmtId="0" fontId="0" fillId="36" borderId="0" xfId="0" applyFill="1"/>
    <xf numFmtId="0" fontId="11" fillId="0" borderId="0" xfId="0" applyFont="1"/>
    <xf numFmtId="3" fontId="0" fillId="0" borderId="0" xfId="0" applyNumberFormat="1" applyBorder="1"/>
    <xf numFmtId="0" fontId="2" fillId="0" borderId="0" xfId="0" applyFont="1" applyBorder="1"/>
    <xf numFmtId="3" fontId="2" fillId="0" borderId="0" xfId="0" applyNumberFormat="1" applyFont="1" applyBorder="1"/>
    <xf numFmtId="0" fontId="0" fillId="0" borderId="23" xfId="0" applyBorder="1"/>
    <xf numFmtId="0" fontId="0" fillId="0" borderId="24" xfId="0" applyBorder="1"/>
    <xf numFmtId="0" fontId="2" fillId="0" borderId="23" xfId="0" applyFont="1" applyBorder="1"/>
    <xf numFmtId="3" fontId="0" fillId="0" borderId="24" xfId="0" applyNumberFormat="1" applyBorder="1"/>
    <xf numFmtId="3" fontId="0" fillId="0" borderId="0" xfId="0" applyNumberFormat="1" applyBorder="1" applyAlignment="1">
      <alignment horizontal="center"/>
    </xf>
    <xf numFmtId="0" fontId="2" fillId="0" borderId="20" xfId="0" applyFont="1" applyBorder="1"/>
    <xf numFmtId="0" fontId="0" fillId="0" borderId="21" xfId="0" applyBorder="1"/>
    <xf numFmtId="0" fontId="0" fillId="0" borderId="22" xfId="0" applyBorder="1"/>
    <xf numFmtId="0" fontId="0" fillId="0" borderId="23" xfId="0" applyBorder="1" applyAlignment="1">
      <alignment horizontal="center"/>
    </xf>
    <xf numFmtId="0" fontId="2" fillId="0" borderId="23" xfId="0" applyFont="1" applyFill="1" applyBorder="1"/>
    <xf numFmtId="0" fontId="0" fillId="0" borderId="29" xfId="0" applyBorder="1"/>
    <xf numFmtId="0" fontId="0" fillId="0" borderId="30" xfId="0" applyBorder="1"/>
    <xf numFmtId="0" fontId="0" fillId="0" borderId="31" xfId="0" applyBorder="1"/>
    <xf numFmtId="0" fontId="0" fillId="0" borderId="28" xfId="0" applyBorder="1"/>
    <xf numFmtId="0" fontId="0" fillId="0" borderId="32" xfId="0" applyBorder="1"/>
    <xf numFmtId="3" fontId="2" fillId="0" borderId="24" xfId="0" applyNumberFormat="1" applyFont="1" applyBorder="1"/>
    <xf numFmtId="0" fontId="2" fillId="0" borderId="26" xfId="0" applyFont="1" applyBorder="1"/>
    <xf numFmtId="3" fontId="2" fillId="0" borderId="27" xfId="0" applyNumberFormat="1" applyFont="1" applyBorder="1"/>
    <xf numFmtId="0" fontId="0" fillId="0" borderId="33" xfId="0" applyBorder="1"/>
    <xf numFmtId="0" fontId="0" fillId="0" borderId="34" xfId="0" applyBorder="1"/>
    <xf numFmtId="0" fontId="0" fillId="0" borderId="35" xfId="0" applyBorder="1"/>
    <xf numFmtId="0" fontId="0" fillId="0" borderId="36" xfId="0" applyBorder="1"/>
    <xf numFmtId="0" fontId="0" fillId="30" borderId="23" xfId="0" applyFill="1" applyBorder="1"/>
    <xf numFmtId="0" fontId="0" fillId="30" borderId="0" xfId="0" applyFill="1" applyBorder="1"/>
    <xf numFmtId="0" fontId="0" fillId="30" borderId="24" xfId="0" applyFill="1" applyBorder="1"/>
    <xf numFmtId="0" fontId="2" fillId="0" borderId="25" xfId="0" applyFont="1" applyBorder="1"/>
    <xf numFmtId="3" fontId="2" fillId="0" borderId="26" xfId="0" applyNumberFormat="1" applyFont="1" applyBorder="1"/>
    <xf numFmtId="0" fontId="0" fillId="0" borderId="20" xfId="0" applyBorder="1"/>
    <xf numFmtId="0" fontId="0" fillId="0" borderId="37" xfId="0" applyBorder="1"/>
    <xf numFmtId="0" fontId="0" fillId="0" borderId="38" xfId="0" applyBorder="1"/>
    <xf numFmtId="0" fontId="0" fillId="0" borderId="38" xfId="0" applyBorder="1" applyAlignment="1">
      <alignment horizontal="center"/>
    </xf>
    <xf numFmtId="0" fontId="0" fillId="0" borderId="39" xfId="0" applyBorder="1"/>
    <xf numFmtId="3" fontId="0" fillId="0" borderId="38" xfId="0" applyNumberFormat="1" applyBorder="1"/>
    <xf numFmtId="3" fontId="0" fillId="0" borderId="38" xfId="0" applyNumberFormat="1" applyBorder="1" applyAlignment="1">
      <alignment horizontal="center"/>
    </xf>
    <xf numFmtId="3" fontId="2" fillId="0" borderId="39" xfId="0" applyNumberFormat="1" applyFont="1" applyBorder="1"/>
    <xf numFmtId="0" fontId="0" fillId="0" borderId="38" xfId="0" applyBorder="1" applyAlignment="1">
      <alignment horizontal="left"/>
    </xf>
    <xf numFmtId="0" fontId="0" fillId="0" borderId="0" xfId="0" applyFill="1" applyBorder="1" applyAlignment="1"/>
    <xf numFmtId="0" fontId="0" fillId="0" borderId="23" xfId="0" applyFill="1" applyBorder="1"/>
    <xf numFmtId="3" fontId="0" fillId="0" borderId="0" xfId="0" applyNumberFormat="1" applyBorder="1" applyAlignment="1">
      <alignment horizontal="left"/>
    </xf>
    <xf numFmtId="0" fontId="2" fillId="0" borderId="38" xfId="0" applyFont="1" applyBorder="1"/>
    <xf numFmtId="0" fontId="0" fillId="0" borderId="0" xfId="0" applyFill="1" applyBorder="1"/>
    <xf numFmtId="3" fontId="1" fillId="43" borderId="46" xfId="2"/>
    <xf numFmtId="3" fontId="12" fillId="37" borderId="47" xfId="3">
      <alignment horizontal="center" wrapText="1"/>
    </xf>
    <xf numFmtId="3" fontId="1" fillId="38" borderId="46" xfId="4"/>
    <xf numFmtId="3" fontId="1" fillId="39" borderId="46" xfId="5"/>
    <xf numFmtId="3" fontId="6" fillId="40" borderId="46" xfId="8"/>
    <xf numFmtId="3" fontId="13" fillId="41" borderId="46" xfId="9"/>
    <xf numFmtId="3" fontId="5" fillId="42" borderId="46" xfId="6"/>
    <xf numFmtId="3" fontId="1" fillId="45" borderId="46" xfId="10"/>
    <xf numFmtId="0" fontId="0" fillId="0" borderId="50" xfId="0" applyBorder="1"/>
    <xf numFmtId="3" fontId="1" fillId="45" borderId="46" xfId="10" applyAlignment="1"/>
    <xf numFmtId="3" fontId="6" fillId="44" borderId="46" xfId="7"/>
    <xf numFmtId="3" fontId="6" fillId="46" borderId="46" xfId="11"/>
    <xf numFmtId="3" fontId="6" fillId="47" borderId="46" xfId="12"/>
    <xf numFmtId="3" fontId="1" fillId="48" borderId="46" xfId="13"/>
    <xf numFmtId="3" fontId="2" fillId="45" borderId="46" xfId="10" applyFont="1"/>
    <xf numFmtId="3" fontId="12" fillId="37" borderId="47" xfId="3">
      <alignment horizontal="center" wrapText="1"/>
    </xf>
    <xf numFmtId="3" fontId="5" fillId="42" borderId="46" xfId="6"/>
    <xf numFmtId="3" fontId="5" fillId="42" borderId="46" xfId="6"/>
    <xf numFmtId="3" fontId="12" fillId="37" borderId="47" xfId="3">
      <alignment horizontal="center" wrapText="1"/>
    </xf>
    <xf numFmtId="4" fontId="1" fillId="45" borderId="46" xfId="10" applyNumberFormat="1"/>
    <xf numFmtId="4" fontId="12" fillId="37" borderId="47" xfId="3" applyNumberFormat="1">
      <alignment horizontal="center" wrapText="1"/>
    </xf>
    <xf numFmtId="4" fontId="1" fillId="48" borderId="46" xfId="13" applyNumberFormat="1"/>
    <xf numFmtId="3" fontId="12" fillId="37" borderId="47" xfId="3">
      <alignment horizontal="center" wrapText="1"/>
    </xf>
    <xf numFmtId="3" fontId="5" fillId="42" borderId="46" xfId="6"/>
    <xf numFmtId="0" fontId="0" fillId="0" borderId="0" xfId="0" applyAlignment="1">
      <alignment horizontal="left" vertical="top"/>
    </xf>
    <xf numFmtId="3" fontId="1" fillId="43" borderId="46" xfId="2"/>
    <xf numFmtId="3" fontId="1" fillId="38" borderId="46" xfId="4"/>
    <xf numFmtId="3" fontId="1" fillId="39" borderId="46" xfId="5"/>
    <xf numFmtId="3" fontId="6" fillId="44" borderId="46" xfId="7"/>
    <xf numFmtId="3" fontId="6" fillId="40" borderId="46" xfId="8"/>
    <xf numFmtId="3" fontId="13" fillId="41" borderId="46" xfId="9"/>
    <xf numFmtId="3" fontId="6" fillId="46" borderId="46" xfId="11"/>
    <xf numFmtId="3" fontId="6" fillId="47" borderId="46" xfId="12"/>
    <xf numFmtId="3" fontId="1" fillId="48" borderId="46" xfId="13"/>
    <xf numFmtId="3" fontId="12" fillId="37" borderId="47" xfId="3" applyAlignment="1">
      <alignment horizontal="center" vertical="top" wrapText="1"/>
    </xf>
    <xf numFmtId="4" fontId="12" fillId="37" borderId="47" xfId="3" applyNumberFormat="1" applyAlignment="1">
      <alignment horizontal="center" vertical="top" wrapText="1"/>
    </xf>
    <xf numFmtId="3" fontId="1" fillId="45" borderId="46" xfId="10" applyAlignment="1">
      <alignment vertical="top"/>
    </xf>
    <xf numFmtId="3" fontId="12" fillId="37" borderId="47" xfId="3" applyAlignment="1">
      <alignment horizontal="center" vertical="top" wrapText="1"/>
    </xf>
    <xf numFmtId="3" fontId="2" fillId="45" borderId="46" xfId="10" applyFont="1" applyAlignment="1">
      <alignment vertical="top"/>
    </xf>
    <xf numFmtId="4" fontId="1" fillId="45" borderId="46" xfId="10" applyNumberFormat="1" applyAlignment="1">
      <alignment vertical="top"/>
    </xf>
    <xf numFmtId="3" fontId="6" fillId="55" borderId="46" xfId="10" applyFont="1" applyFill="1"/>
    <xf numFmtId="3" fontId="1" fillId="55" borderId="46" xfId="10" applyFill="1"/>
    <xf numFmtId="3" fontId="1" fillId="51" borderId="46" xfId="10" applyFill="1"/>
    <xf numFmtId="3" fontId="6" fillId="52" borderId="46" xfId="10" applyFont="1" applyFill="1"/>
    <xf numFmtId="4" fontId="6" fillId="53" borderId="46" xfId="10" applyNumberFormat="1" applyFont="1" applyFill="1"/>
    <xf numFmtId="3" fontId="6" fillId="54" borderId="46" xfId="10" applyFont="1" applyFill="1"/>
    <xf numFmtId="0" fontId="0" fillId="0" borderId="0" xfId="0"/>
    <xf numFmtId="3" fontId="12" fillId="37" borderId="47" xfId="3">
      <alignment horizontal="center" wrapText="1"/>
    </xf>
    <xf numFmtId="0" fontId="0" fillId="0" borderId="0" xfId="0"/>
    <xf numFmtId="3" fontId="1" fillId="38" borderId="46" xfId="4"/>
    <xf numFmtId="3" fontId="1" fillId="39" borderId="46" xfId="5"/>
    <xf numFmtId="3" fontId="4" fillId="50" borderId="52" xfId="16">
      <alignment horizontal="center" wrapText="1"/>
    </xf>
    <xf numFmtId="3" fontId="4" fillId="50" borderId="52" xfId="16" applyAlignment="1">
      <alignment horizontal="center" vertical="top" wrapText="1"/>
    </xf>
    <xf numFmtId="0" fontId="0" fillId="0" borderId="0" xfId="0"/>
    <xf numFmtId="0" fontId="2" fillId="0" borderId="0" xfId="0" applyFont="1" applyAlignment="1">
      <alignment horizontal="left"/>
    </xf>
    <xf numFmtId="0" fontId="2" fillId="0" borderId="0" xfId="0" applyFont="1" applyAlignment="1">
      <alignment horizontal="left" wrapText="1"/>
    </xf>
    <xf numFmtId="0" fontId="0" fillId="0" borderId="0" xfId="0" applyBorder="1" applyAlignment="1">
      <alignment horizontal="left"/>
    </xf>
    <xf numFmtId="0" fontId="0" fillId="0" borderId="0" xfId="0" applyAlignment="1">
      <alignment horizontal="left"/>
    </xf>
    <xf numFmtId="0" fontId="5" fillId="56" borderId="55" xfId="0" applyFont="1" applyFill="1" applyBorder="1" applyAlignment="1">
      <alignment horizontal="left"/>
    </xf>
    <xf numFmtId="0" fontId="2" fillId="0" borderId="55" xfId="0" applyFont="1" applyBorder="1" applyAlignment="1">
      <alignment horizontal="left"/>
    </xf>
    <xf numFmtId="0" fontId="0" fillId="57" borderId="55" xfId="0" applyFont="1" applyFill="1" applyBorder="1" applyAlignment="1">
      <alignment horizontal="left"/>
    </xf>
    <xf numFmtId="0" fontId="2" fillId="57" borderId="55" xfId="0" applyFont="1" applyFill="1" applyBorder="1" applyAlignment="1">
      <alignment horizontal="left" wrapText="1"/>
    </xf>
    <xf numFmtId="3" fontId="2" fillId="45" borderId="46" xfId="10" applyFont="1" applyAlignment="1">
      <alignment horizontal="center"/>
    </xf>
    <xf numFmtId="3" fontId="12" fillId="50" borderId="52" xfId="16" applyFont="1" applyAlignment="1">
      <alignment horizontal="center" wrapText="1"/>
    </xf>
    <xf numFmtId="3" fontId="12" fillId="37" borderId="47" xfId="3">
      <alignment horizontal="center" wrapText="1"/>
    </xf>
    <xf numFmtId="3" fontId="5" fillId="42" borderId="46" xfId="6"/>
    <xf numFmtId="3" fontId="1" fillId="43" borderId="46" xfId="2"/>
    <xf numFmtId="3" fontId="1" fillId="38" borderId="46" xfId="4"/>
    <xf numFmtId="3" fontId="1" fillId="39" borderId="46" xfId="5"/>
    <xf numFmtId="3" fontId="6" fillId="44" borderId="46" xfId="7"/>
    <xf numFmtId="3" fontId="6" fillId="40" borderId="46" xfId="8"/>
    <xf numFmtId="3" fontId="13" fillId="41" borderId="46" xfId="9"/>
    <xf numFmtId="3" fontId="6" fillId="46" borderId="46" xfId="11"/>
    <xf numFmtId="3" fontId="6" fillId="47" borderId="46" xfId="12"/>
    <xf numFmtId="3" fontId="1" fillId="48" borderId="46" xfId="13"/>
    <xf numFmtId="3" fontId="6" fillId="49" borderId="46" xfId="14"/>
    <xf numFmtId="0" fontId="0" fillId="0" borderId="0" xfId="0"/>
    <xf numFmtId="3" fontId="12" fillId="37" borderId="47" xfId="3" applyAlignment="1">
      <alignment horizontal="center" vertical="top" wrapText="1"/>
    </xf>
    <xf numFmtId="3" fontId="5" fillId="42" borderId="46" xfId="6"/>
    <xf numFmtId="3" fontId="12" fillId="37" borderId="47" xfId="3">
      <alignment horizontal="center" wrapText="1"/>
    </xf>
    <xf numFmtId="0" fontId="0" fillId="0" borderId="0" xfId="0"/>
    <xf numFmtId="3" fontId="12" fillId="37" borderId="47" xfId="3" applyAlignment="1">
      <alignment horizontal="center" vertical="top" wrapText="1"/>
    </xf>
    <xf numFmtId="3" fontId="1" fillId="43" borderId="46" xfId="2"/>
    <xf numFmtId="3" fontId="1" fillId="38" borderId="46" xfId="4"/>
    <xf numFmtId="3" fontId="1" fillId="39" borderId="46" xfId="5"/>
    <xf numFmtId="3" fontId="6" fillId="44" borderId="46" xfId="7"/>
    <xf numFmtId="3" fontId="6" fillId="40" borderId="46" xfId="8"/>
    <xf numFmtId="3" fontId="13" fillId="41" borderId="46" xfId="9"/>
    <xf numFmtId="3" fontId="6" fillId="46" borderId="46" xfId="11"/>
    <xf numFmtId="3" fontId="6" fillId="47" borderId="46" xfId="12"/>
    <xf numFmtId="3" fontId="1" fillId="48" borderId="46" xfId="13"/>
    <xf numFmtId="0" fontId="0" fillId="0" borderId="0" xfId="0" applyAlignment="1">
      <alignment horizontal="right" vertical="center"/>
    </xf>
    <xf numFmtId="3" fontId="0" fillId="45" borderId="46" xfId="10" applyFont="1"/>
    <xf numFmtId="3" fontId="0" fillId="45" borderId="46" xfId="10" applyFont="1" applyAlignment="1">
      <alignment vertical="top"/>
    </xf>
    <xf numFmtId="0" fontId="2" fillId="0" borderId="0" xfId="0" applyFont="1" applyAlignment="1">
      <alignment horizontal="right" vertical="center"/>
    </xf>
    <xf numFmtId="3" fontId="12" fillId="37" borderId="47" xfId="3">
      <alignment horizontal="center" wrapText="1"/>
    </xf>
    <xf numFmtId="3" fontId="5" fillId="42" borderId="46" xfId="6"/>
    <xf numFmtId="3" fontId="1" fillId="43" borderId="46" xfId="2"/>
    <xf numFmtId="3" fontId="1" fillId="38" borderId="46" xfId="4"/>
    <xf numFmtId="3" fontId="1" fillId="39" borderId="46" xfId="5"/>
    <xf numFmtId="3" fontId="6" fillId="44" borderId="46" xfId="7"/>
    <xf numFmtId="3" fontId="6" fillId="40" borderId="46" xfId="8"/>
    <xf numFmtId="3" fontId="13" fillId="41" borderId="46" xfId="9"/>
    <xf numFmtId="3" fontId="6" fillId="46" borderId="46" xfId="11"/>
    <xf numFmtId="3" fontId="6" fillId="47" borderId="46" xfId="12"/>
    <xf numFmtId="3" fontId="1" fillId="48" borderId="46" xfId="13"/>
    <xf numFmtId="0" fontId="0" fillId="0" borderId="0" xfId="0"/>
    <xf numFmtId="3" fontId="12" fillId="37" borderId="47" xfId="3" applyAlignment="1">
      <alignment horizontal="center" vertical="top" wrapText="1"/>
    </xf>
    <xf numFmtId="3" fontId="4" fillId="50" borderId="59" xfId="16" applyBorder="1" applyAlignment="1">
      <alignment horizontal="center" wrapText="1"/>
    </xf>
    <xf numFmtId="3" fontId="4" fillId="50" borderId="60" xfId="16" applyBorder="1" applyAlignment="1">
      <alignment horizontal="center" wrapText="1"/>
    </xf>
    <xf numFmtId="3" fontId="4" fillId="50" borderId="56" xfId="16" applyBorder="1" applyAlignment="1">
      <alignment horizontal="center" vertical="top" wrapText="1"/>
    </xf>
    <xf numFmtId="3" fontId="4" fillId="50" borderId="57" xfId="16" applyBorder="1" applyAlignment="1">
      <alignment horizontal="center" vertical="top" wrapText="1"/>
    </xf>
    <xf numFmtId="3" fontId="4" fillId="50" borderId="58" xfId="16" applyBorder="1" applyAlignment="1">
      <alignment horizontal="center" vertical="top" wrapText="1"/>
    </xf>
    <xf numFmtId="3" fontId="4" fillId="50" borderId="0" xfId="16" applyBorder="1" applyAlignment="1">
      <alignment horizontal="center" vertical="top" wrapText="1"/>
    </xf>
    <xf numFmtId="0" fontId="0" fillId="0" borderId="0" xfId="0"/>
    <xf numFmtId="3" fontId="2" fillId="45" borderId="46" xfId="10" applyFont="1" applyAlignment="1">
      <alignment vertical="top"/>
    </xf>
    <xf numFmtId="3" fontId="1" fillId="45" borderId="46" xfId="10" applyAlignment="1">
      <alignment vertical="top"/>
    </xf>
    <xf numFmtId="3" fontId="12" fillId="37" borderId="48" xfId="3" applyBorder="1" applyAlignment="1">
      <alignment horizontal="center" wrapText="1"/>
    </xf>
    <xf numFmtId="3" fontId="12" fillId="37" borderId="49" xfId="3" applyBorder="1" applyAlignment="1">
      <alignment horizontal="center" wrapText="1"/>
    </xf>
    <xf numFmtId="0" fontId="0" fillId="0" borderId="8" xfId="1" applyFont="1" applyFill="1" applyBorder="1" applyAlignment="1">
      <alignment horizontal="center"/>
    </xf>
    <xf numFmtId="0" fontId="4" fillId="0" borderId="8" xfId="1" applyFont="1" applyFill="1" applyBorder="1" applyAlignment="1">
      <alignment horizontal="center"/>
    </xf>
    <xf numFmtId="0" fontId="0" fillId="0" borderId="13" xfId="0" applyBorder="1" applyAlignment="1">
      <alignment horizontal="center"/>
    </xf>
    <xf numFmtId="0" fontId="0" fillId="0" borderId="14" xfId="0" applyBorder="1" applyAlignment="1">
      <alignment horizontal="center"/>
    </xf>
    <xf numFmtId="0" fontId="0" fillId="0" borderId="15" xfId="0" applyBorder="1" applyAlignment="1">
      <alignment horizontal="center"/>
    </xf>
    <xf numFmtId="0" fontId="0" fillId="0" borderId="0" xfId="0" applyAlignment="1">
      <alignment horizontal="center"/>
    </xf>
    <xf numFmtId="0" fontId="0" fillId="10" borderId="18" xfId="0" applyFill="1" applyBorder="1" applyAlignment="1">
      <alignment horizontal="center"/>
    </xf>
    <xf numFmtId="0" fontId="0" fillId="30" borderId="20" xfId="0" applyFill="1" applyBorder="1" applyAlignment="1">
      <alignment horizontal="center"/>
    </xf>
    <xf numFmtId="0" fontId="0" fillId="30" borderId="21" xfId="0" applyFill="1" applyBorder="1" applyAlignment="1">
      <alignment horizontal="center"/>
    </xf>
    <xf numFmtId="0" fontId="0" fillId="30" borderId="22" xfId="0" applyFill="1" applyBorder="1" applyAlignment="1">
      <alignment horizontal="center"/>
    </xf>
    <xf numFmtId="0" fontId="0" fillId="30" borderId="23" xfId="0" applyFill="1" applyBorder="1" applyAlignment="1">
      <alignment horizontal="center"/>
    </xf>
    <xf numFmtId="0" fontId="0" fillId="30" borderId="0" xfId="0" applyFill="1" applyBorder="1" applyAlignment="1">
      <alignment horizontal="center"/>
    </xf>
    <xf numFmtId="0" fontId="0" fillId="30" borderId="24" xfId="0" applyFill="1" applyBorder="1" applyAlignment="1">
      <alignment horizontal="center"/>
    </xf>
    <xf numFmtId="0" fontId="0" fillId="10" borderId="41" xfId="0" applyFill="1" applyBorder="1" applyAlignment="1">
      <alignment horizontal="center"/>
    </xf>
    <xf numFmtId="0" fontId="0" fillId="10" borderId="42" xfId="0" applyFill="1" applyBorder="1" applyAlignment="1">
      <alignment horizontal="center"/>
    </xf>
    <xf numFmtId="0" fontId="0" fillId="10" borderId="43" xfId="0" applyFill="1" applyBorder="1" applyAlignment="1">
      <alignment horizontal="center"/>
    </xf>
    <xf numFmtId="0" fontId="0" fillId="10" borderId="44" xfId="0" applyFill="1" applyBorder="1" applyAlignment="1">
      <alignment horizontal="center"/>
    </xf>
    <xf numFmtId="0" fontId="0" fillId="10" borderId="40" xfId="0" applyFill="1" applyBorder="1" applyAlignment="1">
      <alignment horizontal="center"/>
    </xf>
    <xf numFmtId="0" fontId="0" fillId="10" borderId="45" xfId="0" applyFill="1" applyBorder="1" applyAlignment="1">
      <alignment horizontal="center"/>
    </xf>
    <xf numFmtId="3" fontId="5" fillId="42" borderId="46" xfId="6"/>
    <xf numFmtId="3" fontId="12" fillId="37" borderId="47" xfId="3">
      <alignment horizontal="center" wrapText="1"/>
    </xf>
    <xf numFmtId="3" fontId="12" fillId="37" borderId="54" xfId="3" applyBorder="1" applyAlignment="1">
      <alignment horizontal="center" wrapText="1"/>
    </xf>
    <xf numFmtId="0" fontId="0" fillId="0" borderId="0" xfId="0"/>
    <xf numFmtId="3" fontId="12" fillId="37" borderId="48" xfId="3" applyBorder="1" applyAlignment="1">
      <alignment horizontal="center" vertical="top" wrapText="1"/>
    </xf>
    <xf numFmtId="3" fontId="12" fillId="37" borderId="54" xfId="3" applyBorder="1" applyAlignment="1">
      <alignment horizontal="center" vertical="top" wrapText="1"/>
    </xf>
    <xf numFmtId="3" fontId="12" fillId="37" borderId="49" xfId="3" applyBorder="1" applyAlignment="1">
      <alignment horizontal="center" vertical="top" wrapText="1"/>
    </xf>
    <xf numFmtId="3" fontId="12" fillId="37" borderId="47" xfId="3" applyAlignment="1">
      <alignment horizontal="center" vertical="top" wrapText="1"/>
    </xf>
    <xf numFmtId="3" fontId="6" fillId="52" borderId="46" xfId="10" applyFont="1" applyFill="1"/>
    <xf numFmtId="3" fontId="6" fillId="53" borderId="46" xfId="10" applyFont="1" applyFill="1"/>
    <xf numFmtId="3" fontId="6" fillId="54" borderId="46" xfId="10" applyFont="1" applyFill="1"/>
    <xf numFmtId="3" fontId="1" fillId="51" borderId="46" xfId="10" applyFill="1"/>
    <xf numFmtId="0" fontId="0" fillId="0" borderId="0" xfId="0" applyAlignment="1">
      <alignment horizontal="left" vertical="top"/>
    </xf>
    <xf numFmtId="3" fontId="1" fillId="43" borderId="46" xfId="2"/>
    <xf numFmtId="3" fontId="1" fillId="38" borderId="46" xfId="4"/>
    <xf numFmtId="3" fontId="1" fillId="39" borderId="46" xfId="5"/>
    <xf numFmtId="3" fontId="6" fillId="44" borderId="46" xfId="7"/>
    <xf numFmtId="3" fontId="6" fillId="40" borderId="46" xfId="8"/>
    <xf numFmtId="3" fontId="13" fillId="41" borderId="46" xfId="9"/>
    <xf numFmtId="3" fontId="6" fillId="46" borderId="46" xfId="11"/>
    <xf numFmtId="3" fontId="6" fillId="47" borderId="46" xfId="12"/>
    <xf numFmtId="3" fontId="1" fillId="48" borderId="46" xfId="13"/>
    <xf numFmtId="3" fontId="6" fillId="49" borderId="46" xfId="14"/>
    <xf numFmtId="3" fontId="12" fillId="37" borderId="48" xfId="3" applyBorder="1">
      <alignment horizontal="center" wrapText="1"/>
    </xf>
    <xf numFmtId="3" fontId="12" fillId="37" borderId="49" xfId="3" applyBorder="1">
      <alignment horizontal="center" wrapText="1"/>
    </xf>
    <xf numFmtId="3" fontId="12" fillId="37" borderId="54" xfId="3" applyBorder="1">
      <alignment horizontal="center" wrapText="1"/>
    </xf>
    <xf numFmtId="3" fontId="4" fillId="50" borderId="59" xfId="16" applyBorder="1" applyAlignment="1">
      <alignment horizontal="center" wrapText="1"/>
    </xf>
    <xf numFmtId="3" fontId="4" fillId="50" borderId="60" xfId="16" applyBorder="1" applyAlignment="1">
      <alignment horizontal="center" wrapText="1"/>
    </xf>
    <xf numFmtId="3" fontId="4" fillId="50" borderId="56" xfId="16" applyBorder="1" applyAlignment="1">
      <alignment horizontal="center" vertical="top" wrapText="1"/>
    </xf>
    <xf numFmtId="3" fontId="4" fillId="50" borderId="57" xfId="16" applyBorder="1" applyAlignment="1">
      <alignment horizontal="center" vertical="top" wrapText="1"/>
    </xf>
    <xf numFmtId="3" fontId="4" fillId="50" borderId="58" xfId="16" applyBorder="1" applyAlignment="1">
      <alignment horizontal="center" vertical="top" wrapText="1"/>
    </xf>
    <xf numFmtId="3" fontId="4" fillId="50" borderId="0" xfId="16" applyBorder="1" applyAlignment="1">
      <alignment horizontal="center" vertical="top" wrapText="1"/>
    </xf>
  </cellXfs>
  <cellStyles count="18">
    <cellStyle name="BordeLimpio" xfId="10" xr:uid="{DDABBAD2-BE65-4F51-8A4F-9802C4E5574C}"/>
    <cellStyle name="CeldaCompleta" xfId="15" xr:uid="{A941CA86-D698-43A2-9A3D-6079C48BA00D}"/>
    <cellStyle name="Color 1" xfId="2" xr:uid="{553F44B6-E751-44C4-BB28-233461E3752D}"/>
    <cellStyle name="Color 2" xfId="4" xr:uid="{DD0ABA69-C789-4D34-A8A8-2448420106F9}"/>
    <cellStyle name="Color10" xfId="13" xr:uid="{996E6882-02DD-4401-8D5D-58A7974F5CE5}"/>
    <cellStyle name="Color11" xfId="14" xr:uid="{928D6114-99E4-4D6A-BDBA-FBB47D840AB7}"/>
    <cellStyle name="Color3" xfId="5" xr:uid="{68AEF677-5B7F-4CB4-B930-B7FC0B3FEC5C}"/>
    <cellStyle name="Color4" xfId="6" xr:uid="{4CB36B6A-DB93-4690-B716-858FA715E536}"/>
    <cellStyle name="Color5" xfId="7" xr:uid="{9D42D7B9-ABB7-4E03-976D-6B626F6B7672}"/>
    <cellStyle name="Color6" xfId="8" xr:uid="{2AD3080E-F38E-4382-B65E-683750AE8FAE}"/>
    <cellStyle name="Color7" xfId="9" xr:uid="{088B7F4C-05B0-4466-8E58-18280692ED0E}"/>
    <cellStyle name="Color8" xfId="11" xr:uid="{ECFF236C-989F-4713-91DD-DAEF0BC20BE3}"/>
    <cellStyle name="Color9" xfId="12" xr:uid="{067B3694-E4BD-4C49-B2F3-7788263F117E}"/>
    <cellStyle name="Inf" xfId="16" xr:uid="{90718706-9113-4DAC-ABA0-44D8645E5A25}"/>
    <cellStyle name="Normal" xfId="0" builtinId="0"/>
    <cellStyle name="Notas" xfId="1" builtinId="10"/>
    <cellStyle name="Sup" xfId="17" xr:uid="{150CC6CF-BBF3-4CA0-AAFF-C3FEF8A20FB0}"/>
    <cellStyle name="Titulos" xfId="3" xr:uid="{0E7B5088-0010-478D-B90E-C4D158485078}"/>
  </cellStyles>
  <dxfs count="11">
    <dxf>
      <font>
        <b/>
        <i val="0"/>
        <strike val="0"/>
        <condense val="0"/>
        <extend val="0"/>
        <outline val="0"/>
        <shadow val="0"/>
        <u val="none"/>
        <vertAlign val="baseline"/>
        <sz val="11"/>
        <color theme="1"/>
        <name val="Arial Nova Cond"/>
        <family val="2"/>
        <scheme val="minor"/>
      </font>
    </dxf>
    <dxf>
      <font>
        <b/>
        <i val="0"/>
        <strike val="0"/>
        <condense val="0"/>
        <extend val="0"/>
        <outline val="0"/>
        <shadow val="0"/>
        <u val="none"/>
        <vertAlign val="baseline"/>
        <sz val="11"/>
        <color theme="1"/>
        <name val="Arial Nova Cond"/>
        <family val="2"/>
        <scheme val="minor"/>
      </font>
    </dxf>
    <dxf>
      <font>
        <b/>
        <i val="0"/>
        <strike val="0"/>
        <condense val="0"/>
        <extend val="0"/>
        <outline val="0"/>
        <shadow val="0"/>
        <u val="none"/>
        <vertAlign val="baseline"/>
        <sz val="11"/>
        <color theme="1"/>
        <name val="Arial Nova Cond"/>
        <family val="2"/>
        <scheme val="minor"/>
      </font>
    </dxf>
    <dxf>
      <alignment horizontal="left" vertical="bottom" textRotation="0" indent="0" justifyLastLine="0" shrinkToFit="0" readingOrder="0"/>
    </dxf>
    <dxf>
      <alignment horizontal="left" vertical="bottom" textRotation="0" indent="0" justifyLastLine="0" shrinkToFit="0" readingOrder="0"/>
    </dxf>
    <dxf>
      <font>
        <b/>
        <i val="0"/>
        <strike val="0"/>
        <condense val="0"/>
        <extend val="0"/>
        <outline val="0"/>
        <shadow val="0"/>
        <u val="none"/>
        <vertAlign val="baseline"/>
        <sz val="11"/>
        <color theme="1"/>
        <name val="Arial Nova Cond"/>
        <family val="2"/>
        <scheme val="minor"/>
      </font>
      <alignment horizontal="left" vertical="bottom" textRotation="0" indent="0" justifyLastLine="0" shrinkToFit="0" readingOrder="0"/>
    </dxf>
    <dxf>
      <border diagonalUp="0" diagonalDown="0">
        <left/>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theme="1"/>
        <name val="Arial Nova Cond"/>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481852</xdr:colOff>
      <xdr:row>67</xdr:row>
      <xdr:rowOff>33618</xdr:rowOff>
    </xdr:from>
    <xdr:to>
      <xdr:col>8</xdr:col>
      <xdr:colOff>20241</xdr:colOff>
      <xdr:row>78</xdr:row>
      <xdr:rowOff>13755</xdr:rowOff>
    </xdr:to>
    <xdr:pic>
      <xdr:nvPicPr>
        <xdr:cNvPr id="2" name="Imagen 1">
          <a:extLst>
            <a:ext uri="{FF2B5EF4-FFF2-40B4-BE49-F238E27FC236}">
              <a16:creationId xmlns:a16="http://schemas.microsoft.com/office/drawing/2014/main" id="{90AA2A44-6C74-42D6-A316-8E46BEB2CD5C}"/>
            </a:ext>
          </a:extLst>
        </xdr:cNvPr>
        <xdr:cNvPicPr>
          <a:picLocks noChangeAspect="1"/>
        </xdr:cNvPicPr>
      </xdr:nvPicPr>
      <xdr:blipFill>
        <a:blip xmlns:r="http://schemas.openxmlformats.org/officeDocument/2006/relationships" r:embed="rId1"/>
        <a:stretch>
          <a:fillRect/>
        </a:stretch>
      </xdr:blipFill>
      <xdr:spPr>
        <a:xfrm>
          <a:off x="3955676" y="14657294"/>
          <a:ext cx="4525006" cy="2210108"/>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BF4587B-2392-456F-9E57-C7E90A67BE9F}" name="Tabla2" displayName="Tabla2" ref="J2:J11" totalsRowShown="0" headerRowDxfId="10" headerRowBorderDxfId="9" tableBorderDxfId="8" totalsRowBorderDxfId="7">
  <autoFilter ref="J2:J11" xr:uid="{BA371BDC-A669-4793-966A-3ED6E19CF78A}"/>
  <tableColumns count="1">
    <tableColumn id="1" xr3:uid="{6DD8A5AC-D912-4F66-976E-696FEFE9527D}" name="ACTIVO CIRCULANTE" dataDxfId="6"/>
  </tableColumns>
  <tableStyleInfo name="TableStyleMedium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AC2A4DC-5415-435C-90BE-3CEFF8FB11C0}" name="Tabla3" displayName="Tabla3" ref="J19:J29" totalsRowShown="0" headerRowDxfId="5" dataDxfId="4">
  <autoFilter ref="J19:J29" xr:uid="{5CB2E84C-9F03-4B0E-83A6-B2F643590C88}"/>
  <tableColumns count="1">
    <tableColumn id="1" xr3:uid="{A7FBC47C-0C11-4091-8850-205682BE825D}" name="ACTIVO NO CIRCULANTE" dataDxfId="3"/>
  </tableColumns>
  <tableStyleInfo name="TableStyleMedium5"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DCA96026-B80D-46AD-BE31-5A64A2973AB4}" name="Tabla4" displayName="Tabla4" ref="M2:M10" totalsRowShown="0" headerRowDxfId="2">
  <autoFilter ref="M2:M10" xr:uid="{BB2771CA-8237-477F-88CB-FB6988ADDB8B}"/>
  <tableColumns count="1">
    <tableColumn id="1" xr3:uid="{1712F624-5E2D-4050-93C3-5C572425EEB0}" name="PASIVO A CORTO PLAZO"/>
  </tableColumns>
  <tableStyleInfo name="TableStyleMedium5"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B25EA6B3-B9D5-4F4D-AFEB-1B62D72F18E9}" name="Tabla5" displayName="Tabla5" ref="M13:M16" totalsRowShown="0" headerRowDxfId="1">
  <autoFilter ref="M13:M16" xr:uid="{6E73F776-AF5A-44D7-A176-AD849785ACD4}"/>
  <tableColumns count="1">
    <tableColumn id="1" xr3:uid="{24A9BF1E-E628-451E-A5B1-B456314B4B61}" name="PASIVO A LARGO PLAZO"/>
  </tableColumns>
  <tableStyleInfo name="TableStyleMedium5"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C9E11E6F-E7C1-460A-8413-5917779F830B}" name="Tabla7" displayName="Tabla7" ref="M20:M26" totalsRowShown="0" headerRowDxfId="0">
  <autoFilter ref="M20:M26" xr:uid="{D7263C1E-6001-4907-9F1D-72D5C6AA8D2E}"/>
  <tableColumns count="1">
    <tableColumn id="1" xr3:uid="{54394773-8B4A-4E28-95C7-A0129CC41BE6}" name="CAPITAL"/>
  </tableColumns>
  <tableStyleInfo name="TableStyleMedium5" showFirstColumn="0" showLastColumn="0" showRowStripes="1" showColumnStripes="0"/>
</table>
</file>

<file path=xl/theme/theme1.xml><?xml version="1.0" encoding="utf-8"?>
<a:theme xmlns:a="http://schemas.openxmlformats.org/drawingml/2006/main" name="Office Theme">
  <a:themeElements>
    <a:clrScheme name="Marca">
      <a:dk1>
        <a:srgbClr val="383838"/>
      </a:dk1>
      <a:lt1>
        <a:srgbClr val="FFFFFF"/>
      </a:lt1>
      <a:dk2>
        <a:srgbClr val="A3793E"/>
      </a:dk2>
      <a:lt2>
        <a:srgbClr val="E4E5E4"/>
      </a:lt2>
      <a:accent1>
        <a:srgbClr val="383838"/>
      </a:accent1>
      <a:accent2>
        <a:srgbClr val="A87973"/>
      </a:accent2>
      <a:accent3>
        <a:srgbClr val="A3793E"/>
      </a:accent3>
      <a:accent4>
        <a:srgbClr val="DBBFC0"/>
      </a:accent4>
      <a:accent5>
        <a:srgbClr val="5B5B5A"/>
      </a:accent5>
      <a:accent6>
        <a:srgbClr val="C1B283"/>
      </a:accent6>
      <a:hlink>
        <a:srgbClr val="763240"/>
      </a:hlink>
      <a:folHlink>
        <a:srgbClr val="383838"/>
      </a:folHlink>
    </a:clrScheme>
    <a:fontScheme name="Fuentes">
      <a:majorFont>
        <a:latin typeface="Barlow Condensed Black"/>
        <a:ea typeface=""/>
        <a:cs typeface=""/>
      </a:majorFont>
      <a:minorFont>
        <a:latin typeface="Arial Nova Cond"/>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7" Type="http://schemas.openxmlformats.org/officeDocument/2006/relationships/table" Target="../tables/table5.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table" Target="../tables/table4.xml"/><Relationship Id="rId5" Type="http://schemas.openxmlformats.org/officeDocument/2006/relationships/table" Target="../tables/table3.xml"/><Relationship Id="rId4" Type="http://schemas.openxmlformats.org/officeDocument/2006/relationships/table" Target="../tables/table2.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75"/>
  <sheetViews>
    <sheetView topLeftCell="H1" zoomScale="85" zoomScaleNormal="85" workbookViewId="0">
      <selection activeCell="L23" sqref="L23"/>
    </sheetView>
  </sheetViews>
  <sheetFormatPr baseColWidth="10" defaultColWidth="9" defaultRowHeight="15" x14ac:dyDescent="0.25"/>
  <cols>
    <col min="1" max="1" width="25" bestFit="1" customWidth="1"/>
    <col min="2" max="2" width="8.875" bestFit="1" customWidth="1"/>
    <col min="3" max="3" width="11.75" customWidth="1"/>
    <col min="6" max="6" width="26.5" bestFit="1" customWidth="1"/>
    <col min="7" max="7" width="9.875" bestFit="1" customWidth="1"/>
    <col min="8" max="8" width="11.125" customWidth="1"/>
    <col min="10" max="10" width="34.125" customWidth="1"/>
    <col min="11" max="11" width="26.875" bestFit="1" customWidth="1"/>
    <col min="12" max="12" width="14.125" bestFit="1" customWidth="1"/>
    <col min="13" max="13" width="37.375" bestFit="1" customWidth="1"/>
    <col min="14" max="14" width="40.75" customWidth="1"/>
    <col min="15" max="15" width="19.75" bestFit="1" customWidth="1"/>
    <col min="16" max="16" width="27" bestFit="1" customWidth="1"/>
    <col min="17" max="17" width="34" bestFit="1" customWidth="1"/>
    <col min="18" max="18" width="7" customWidth="1"/>
    <col min="19" max="19" width="19.625" bestFit="1" customWidth="1"/>
    <col min="20" max="20" width="25.375" bestFit="1" customWidth="1"/>
    <col min="29" max="29" width="34" bestFit="1" customWidth="1"/>
  </cols>
  <sheetData>
    <row r="1" spans="1:15" ht="17.25" thickTop="1" thickBot="1" x14ac:dyDescent="0.3">
      <c r="A1" s="299" t="s">
        <v>30</v>
      </c>
      <c r="B1" s="299"/>
      <c r="C1" s="299"/>
      <c r="D1" s="299"/>
      <c r="E1" s="299"/>
      <c r="F1" s="299"/>
      <c r="G1" s="299"/>
      <c r="H1" s="299"/>
    </row>
    <row r="2" spans="1:15" ht="16.5" thickTop="1" thickBot="1" x14ac:dyDescent="0.3">
      <c r="A2" s="298" t="s">
        <v>31</v>
      </c>
      <c r="B2" s="298"/>
      <c r="C2" s="298"/>
      <c r="D2" s="298"/>
      <c r="E2" s="298"/>
      <c r="F2" s="298"/>
      <c r="G2" s="298"/>
      <c r="H2" s="298"/>
      <c r="J2" s="7" t="s">
        <v>40</v>
      </c>
      <c r="K2" s="9"/>
      <c r="M2" s="3" t="s">
        <v>42</v>
      </c>
    </row>
    <row r="3" spans="1:15" ht="16.5" thickTop="1" thickBot="1" x14ac:dyDescent="0.3">
      <c r="A3" s="298" t="s">
        <v>13</v>
      </c>
      <c r="B3" s="298"/>
      <c r="C3" s="298"/>
      <c r="D3" s="298"/>
      <c r="E3" s="298"/>
      <c r="F3" s="298"/>
      <c r="G3" s="298"/>
      <c r="H3" s="298"/>
      <c r="J3" s="5" t="s">
        <v>47</v>
      </c>
      <c r="K3" s="13" t="s">
        <v>10</v>
      </c>
      <c r="M3" t="s">
        <v>72</v>
      </c>
    </row>
    <row r="4" spans="1:15" ht="16.5" thickTop="1" thickBot="1" x14ac:dyDescent="0.3">
      <c r="A4" s="16" t="s">
        <v>0</v>
      </c>
      <c r="B4" s="17"/>
      <c r="C4" s="17"/>
      <c r="D4" s="17"/>
      <c r="E4" s="17"/>
      <c r="F4" s="16" t="s">
        <v>3</v>
      </c>
      <c r="G4" s="17"/>
      <c r="H4" s="17"/>
      <c r="J4" s="5"/>
      <c r="K4" s="13" t="s">
        <v>14</v>
      </c>
      <c r="M4" t="s">
        <v>73</v>
      </c>
    </row>
    <row r="5" spans="1:15" ht="16.5" thickTop="1" thickBot="1" x14ac:dyDescent="0.3">
      <c r="A5" s="27" t="s">
        <v>1</v>
      </c>
      <c r="B5" s="17"/>
      <c r="C5" s="17"/>
      <c r="D5" s="17"/>
      <c r="E5" s="17"/>
      <c r="F5" s="27" t="s">
        <v>5</v>
      </c>
      <c r="G5" s="17"/>
      <c r="H5" s="17"/>
      <c r="J5" s="5" t="s">
        <v>48</v>
      </c>
      <c r="K5" s="10"/>
      <c r="M5" t="s">
        <v>74</v>
      </c>
    </row>
    <row r="6" spans="1:15" ht="16.5" thickTop="1" thickBot="1" x14ac:dyDescent="0.3">
      <c r="A6" s="17" t="s">
        <v>14</v>
      </c>
      <c r="B6" s="21">
        <v>400000</v>
      </c>
      <c r="C6" s="17"/>
      <c r="D6" s="17"/>
      <c r="E6" s="17"/>
      <c r="F6" s="17" t="s">
        <v>12</v>
      </c>
      <c r="G6" s="21">
        <v>660000</v>
      </c>
      <c r="H6" s="17"/>
      <c r="J6" s="5" t="s">
        <v>34</v>
      </c>
      <c r="M6" s="4" t="s">
        <v>104</v>
      </c>
    </row>
    <row r="7" spans="1:15" ht="31.5" thickTop="1" thickBot="1" x14ac:dyDescent="0.3">
      <c r="A7" s="17" t="s">
        <v>34</v>
      </c>
      <c r="B7" s="21">
        <v>1600000</v>
      </c>
      <c r="C7" s="17"/>
      <c r="D7" s="17"/>
      <c r="E7" s="17"/>
      <c r="F7" s="17" t="s">
        <v>19</v>
      </c>
      <c r="G7" s="21">
        <v>210000</v>
      </c>
      <c r="H7" s="17"/>
      <c r="J7" s="6" t="s">
        <v>49</v>
      </c>
      <c r="M7" t="s">
        <v>106</v>
      </c>
    </row>
    <row r="8" spans="1:15" ht="16.5" thickTop="1" thickBot="1" x14ac:dyDescent="0.3">
      <c r="A8" s="17" t="s">
        <v>39</v>
      </c>
      <c r="B8" s="21">
        <v>3000000</v>
      </c>
      <c r="C8" s="17"/>
      <c r="D8" s="17"/>
      <c r="E8" s="17"/>
      <c r="F8" s="17" t="s">
        <v>11</v>
      </c>
      <c r="G8" s="21">
        <v>430000</v>
      </c>
      <c r="H8" s="17"/>
      <c r="J8" s="5" t="s">
        <v>102</v>
      </c>
      <c r="M8" t="s">
        <v>105</v>
      </c>
    </row>
    <row r="9" spans="1:15" ht="16.5" thickTop="1" thickBot="1" x14ac:dyDescent="0.3">
      <c r="A9" s="19"/>
      <c r="B9" s="19"/>
      <c r="C9" s="17"/>
      <c r="D9" s="17"/>
      <c r="E9" s="17"/>
      <c r="F9" s="17"/>
      <c r="G9" s="21"/>
      <c r="H9" s="17"/>
      <c r="J9" s="5" t="s">
        <v>103</v>
      </c>
      <c r="M9" t="s">
        <v>75</v>
      </c>
      <c r="N9" s="13" t="s">
        <v>76</v>
      </c>
      <c r="O9" t="s">
        <v>307</v>
      </c>
    </row>
    <row r="10" spans="1:15" ht="16.5" thickTop="1" thickBot="1" x14ac:dyDescent="0.3">
      <c r="A10" s="22" t="s">
        <v>6</v>
      </c>
      <c r="B10" s="17"/>
      <c r="C10" s="23">
        <f>SUM(B6:B8,0)</f>
        <v>5000000</v>
      </c>
      <c r="D10" s="17"/>
      <c r="E10" s="17"/>
      <c r="F10" s="22" t="s">
        <v>7</v>
      </c>
      <c r="G10" s="17"/>
      <c r="H10" s="23">
        <f>SUM(G6:G8,G9)</f>
        <v>1300000</v>
      </c>
      <c r="J10" s="5" t="s">
        <v>51</v>
      </c>
      <c r="K10" s="9"/>
      <c r="M10" t="s">
        <v>12</v>
      </c>
      <c r="N10" s="13" t="s">
        <v>77</v>
      </c>
    </row>
    <row r="11" spans="1:15" ht="16.5" thickTop="1" thickBot="1" x14ac:dyDescent="0.3">
      <c r="A11" s="19"/>
      <c r="B11" s="19"/>
      <c r="C11" s="17"/>
      <c r="D11" s="17"/>
      <c r="E11" s="17"/>
      <c r="F11" s="19"/>
      <c r="G11" s="19"/>
      <c r="H11" s="19"/>
      <c r="J11" s="8" t="s">
        <v>52</v>
      </c>
      <c r="K11" s="13" t="s">
        <v>53</v>
      </c>
      <c r="N11" s="14" t="s">
        <v>88</v>
      </c>
    </row>
    <row r="12" spans="1:15" ht="16.5" thickTop="1" thickBot="1" x14ac:dyDescent="0.3">
      <c r="A12" s="27" t="s">
        <v>2</v>
      </c>
      <c r="B12" s="17"/>
      <c r="C12" s="17"/>
      <c r="D12" s="17"/>
      <c r="E12" s="17"/>
      <c r="F12" s="27" t="s">
        <v>20</v>
      </c>
      <c r="G12" s="17"/>
      <c r="H12" s="17"/>
      <c r="K12" s="14" t="s">
        <v>54</v>
      </c>
    </row>
    <row r="13" spans="1:15" ht="16.5" thickTop="1" thickBot="1" x14ac:dyDescent="0.3">
      <c r="A13" s="18" t="s">
        <v>15</v>
      </c>
      <c r="B13" s="17"/>
      <c r="C13" s="17"/>
      <c r="D13" s="17"/>
      <c r="E13" s="17"/>
      <c r="F13" s="17" t="s">
        <v>29</v>
      </c>
      <c r="G13" s="21">
        <v>6000000</v>
      </c>
      <c r="H13" s="17"/>
      <c r="K13" s="13" t="s">
        <v>55</v>
      </c>
      <c r="M13" s="3" t="s">
        <v>43</v>
      </c>
    </row>
    <row r="14" spans="1:15" ht="16.5" thickTop="1" thickBot="1" x14ac:dyDescent="0.3">
      <c r="A14" s="17" t="s">
        <v>16</v>
      </c>
      <c r="B14" s="21">
        <v>2700000</v>
      </c>
      <c r="C14" s="17"/>
      <c r="D14" s="17"/>
      <c r="E14" s="17"/>
      <c r="F14" s="19"/>
      <c r="G14" s="19"/>
      <c r="H14" s="17"/>
      <c r="K14" s="13" t="s">
        <v>56</v>
      </c>
      <c r="M14" t="s">
        <v>78</v>
      </c>
    </row>
    <row r="15" spans="1:15" ht="16.5" thickTop="1" thickBot="1" x14ac:dyDescent="0.3">
      <c r="A15" s="17" t="s">
        <v>17</v>
      </c>
      <c r="B15" s="21">
        <v>7900000</v>
      </c>
      <c r="C15" s="17"/>
      <c r="D15" s="17"/>
      <c r="E15" s="17"/>
      <c r="F15" s="22" t="s">
        <v>21</v>
      </c>
      <c r="G15" s="17"/>
      <c r="H15" s="23">
        <v>6000000</v>
      </c>
      <c r="K15" s="13" t="s">
        <v>57</v>
      </c>
      <c r="M15" t="s">
        <v>79</v>
      </c>
    </row>
    <row r="16" spans="1:15" ht="16.5" thickTop="1" thickBot="1" x14ac:dyDescent="0.3">
      <c r="A16" s="17" t="s">
        <v>38</v>
      </c>
      <c r="B16" s="20">
        <v>1000000</v>
      </c>
      <c r="C16" s="17"/>
      <c r="D16" s="17"/>
      <c r="E16" s="17"/>
      <c r="F16" s="19"/>
      <c r="G16" s="19"/>
      <c r="H16" s="19"/>
      <c r="K16" s="14" t="s">
        <v>100</v>
      </c>
      <c r="M16" t="s">
        <v>80</v>
      </c>
    </row>
    <row r="17" spans="1:14" ht="16.5" thickTop="1" thickBot="1" x14ac:dyDescent="0.3">
      <c r="A17" s="17" t="s">
        <v>35</v>
      </c>
      <c r="B17" s="21">
        <v>3000000</v>
      </c>
      <c r="C17" s="17"/>
      <c r="D17" s="17"/>
      <c r="E17" s="17"/>
      <c r="F17" s="22" t="s">
        <v>22</v>
      </c>
      <c r="G17" s="17"/>
      <c r="H17" s="23">
        <f>SUM(H10:H15)</f>
        <v>7300000</v>
      </c>
      <c r="K17" s="13" t="s">
        <v>58</v>
      </c>
    </row>
    <row r="18" spans="1:14" ht="16.5" thickTop="1" thickBot="1" x14ac:dyDescent="0.3">
      <c r="A18" s="17"/>
      <c r="B18" s="17"/>
      <c r="C18" s="17"/>
      <c r="D18" s="17"/>
      <c r="E18" s="17"/>
      <c r="F18" s="17"/>
      <c r="G18" s="17"/>
      <c r="H18" s="17"/>
    </row>
    <row r="19" spans="1:14" ht="16.5" thickTop="1" thickBot="1" x14ac:dyDescent="0.3">
      <c r="A19" s="24" t="s">
        <v>9</v>
      </c>
      <c r="B19" s="17"/>
      <c r="C19" s="23">
        <f>SUM(B14:B17,B18)</f>
        <v>14600000</v>
      </c>
      <c r="D19" s="17"/>
      <c r="E19" s="17"/>
      <c r="F19" s="28" t="s">
        <v>4</v>
      </c>
      <c r="G19" s="17"/>
      <c r="H19" s="17"/>
      <c r="J19" s="233" t="s">
        <v>41</v>
      </c>
      <c r="K19" s="9"/>
    </row>
    <row r="20" spans="1:14" ht="16.5" thickTop="1" thickBot="1" x14ac:dyDescent="0.3">
      <c r="A20" s="17"/>
      <c r="B20" s="17"/>
      <c r="C20" s="17"/>
      <c r="D20" s="17"/>
      <c r="E20" s="17"/>
      <c r="J20" s="234" t="s">
        <v>89</v>
      </c>
      <c r="K20" s="13" t="s">
        <v>59</v>
      </c>
      <c r="M20" s="3" t="s">
        <v>44</v>
      </c>
      <c r="N20" s="9"/>
    </row>
    <row r="21" spans="1:14" ht="16.5" thickTop="1" thickBot="1" x14ac:dyDescent="0.3">
      <c r="A21" s="25" t="s">
        <v>18</v>
      </c>
      <c r="B21" s="17"/>
      <c r="C21" s="23">
        <f>SUM(C10,C19)</f>
        <v>19600000</v>
      </c>
      <c r="D21" s="17"/>
      <c r="E21" s="17"/>
      <c r="F21" s="29" t="s">
        <v>23</v>
      </c>
      <c r="G21" s="17"/>
      <c r="H21" s="17"/>
      <c r="J21" s="235"/>
      <c r="K21" s="13" t="s">
        <v>60</v>
      </c>
      <c r="M21" s="3" t="s">
        <v>45</v>
      </c>
      <c r="N21" s="13" t="s">
        <v>24</v>
      </c>
    </row>
    <row r="22" spans="1:14" ht="16.5" thickTop="1" thickBot="1" x14ac:dyDescent="0.3">
      <c r="A22" s="19"/>
      <c r="B22" s="19"/>
      <c r="C22" s="19"/>
      <c r="D22" s="17"/>
      <c r="E22" s="17"/>
      <c r="F22" s="17" t="s">
        <v>24</v>
      </c>
      <c r="G22" s="21">
        <v>11000000</v>
      </c>
      <c r="H22" s="17"/>
      <c r="J22" s="235"/>
      <c r="K22" s="13" t="s">
        <v>61</v>
      </c>
      <c r="N22" s="14" t="s">
        <v>87</v>
      </c>
    </row>
    <row r="23" spans="1:14" ht="16.5" thickTop="1" thickBot="1" x14ac:dyDescent="0.3">
      <c r="A23" s="19"/>
      <c r="B23" s="19"/>
      <c r="C23" s="19"/>
      <c r="D23" s="17"/>
      <c r="E23" s="17"/>
      <c r="F23" s="29" t="s">
        <v>36</v>
      </c>
      <c r="G23" s="17"/>
      <c r="H23" s="17"/>
      <c r="J23" s="235"/>
      <c r="K23" s="13" t="s">
        <v>62</v>
      </c>
      <c r="N23" s="13" t="s">
        <v>81</v>
      </c>
    </row>
    <row r="24" spans="1:14" ht="16.5" thickTop="1" thickBot="1" x14ac:dyDescent="0.3">
      <c r="A24" s="19"/>
      <c r="B24" s="19"/>
      <c r="C24" s="19"/>
      <c r="D24" s="17"/>
      <c r="E24" s="17"/>
      <c r="F24" s="17" t="s">
        <v>37</v>
      </c>
      <c r="G24" s="21">
        <v>1300000</v>
      </c>
      <c r="H24" s="17"/>
      <c r="J24" s="235"/>
      <c r="K24" s="13" t="s">
        <v>63</v>
      </c>
      <c r="N24" s="13" t="s">
        <v>82</v>
      </c>
    </row>
    <row r="25" spans="1:14" ht="16.5" thickTop="1" thickBot="1" x14ac:dyDescent="0.3">
      <c r="A25" s="19"/>
      <c r="B25" s="19"/>
      <c r="C25" s="19"/>
      <c r="D25" s="17"/>
      <c r="E25" s="17"/>
      <c r="F25" s="22" t="s">
        <v>8</v>
      </c>
      <c r="G25" s="17"/>
      <c r="H25" s="23">
        <f>SUM(G22:G25)</f>
        <v>12300000</v>
      </c>
      <c r="J25" s="235"/>
      <c r="K25" s="13" t="s">
        <v>64</v>
      </c>
      <c r="N25" s="12"/>
    </row>
    <row r="26" spans="1:14" ht="16.5" thickTop="1" thickBot="1" x14ac:dyDescent="0.3">
      <c r="A26" s="19"/>
      <c r="B26" s="19"/>
      <c r="C26" s="19"/>
      <c r="D26" s="17"/>
      <c r="E26" s="17"/>
      <c r="F26" s="17"/>
      <c r="G26" s="17"/>
      <c r="H26" s="17"/>
      <c r="J26" s="236"/>
      <c r="M26" s="3" t="s">
        <v>46</v>
      </c>
      <c r="N26" s="13" t="s">
        <v>83</v>
      </c>
    </row>
    <row r="27" spans="1:14" ht="16.5" thickTop="1" thickBot="1" x14ac:dyDescent="0.3">
      <c r="A27" s="19"/>
      <c r="B27" s="19"/>
      <c r="C27" s="19"/>
      <c r="D27" s="17"/>
      <c r="E27" s="17"/>
      <c r="F27" s="22" t="s">
        <v>27</v>
      </c>
      <c r="G27" s="17"/>
      <c r="H27" s="23">
        <f>SUM(H17:H25)</f>
        <v>19600000</v>
      </c>
      <c r="J27" s="233" t="s">
        <v>65</v>
      </c>
      <c r="N27" s="13" t="s">
        <v>84</v>
      </c>
    </row>
    <row r="28" spans="1:14" ht="16.5" thickTop="1" thickBot="1" x14ac:dyDescent="0.3">
      <c r="A28" s="11"/>
      <c r="B28" s="11"/>
      <c r="C28" s="11"/>
      <c r="D28" s="26"/>
      <c r="E28" s="26"/>
      <c r="F28" s="11"/>
      <c r="G28" s="11"/>
      <c r="H28" s="11"/>
      <c r="J28" s="236"/>
      <c r="K28" s="9"/>
      <c r="N28" s="13" t="s">
        <v>85</v>
      </c>
    </row>
    <row r="29" spans="1:14" ht="16.5" thickTop="1" thickBot="1" x14ac:dyDescent="0.3">
      <c r="A29" t="s">
        <v>28</v>
      </c>
      <c r="B29" s="26"/>
      <c r="C29" s="26"/>
      <c r="D29" s="26"/>
      <c r="E29" s="26"/>
      <c r="F29" t="s">
        <v>101</v>
      </c>
      <c r="G29" s="11"/>
      <c r="H29" s="11"/>
      <c r="J29" s="233" t="s">
        <v>66</v>
      </c>
      <c r="K29" s="13" t="s">
        <v>67</v>
      </c>
      <c r="N29" s="13" t="s">
        <v>86</v>
      </c>
    </row>
    <row r="30" spans="1:14" ht="16.5" thickTop="1" thickBot="1" x14ac:dyDescent="0.3">
      <c r="G30" s="26"/>
      <c r="H30" s="26"/>
      <c r="J30" s="11"/>
      <c r="K30" s="13" t="s">
        <v>68</v>
      </c>
    </row>
    <row r="31" spans="1:14" ht="16.5" thickTop="1" thickBot="1" x14ac:dyDescent="0.3">
      <c r="A31" s="11"/>
      <c r="B31" s="11"/>
      <c r="C31" s="11"/>
      <c r="D31" s="26"/>
      <c r="E31" s="26"/>
      <c r="F31" s="26"/>
      <c r="G31" s="26"/>
      <c r="H31" s="26"/>
      <c r="J31" s="11"/>
      <c r="K31" s="13" t="s">
        <v>69</v>
      </c>
    </row>
    <row r="32" spans="1:14" ht="16.5" thickTop="1" thickBot="1" x14ac:dyDescent="0.3">
      <c r="A32" s="11"/>
      <c r="B32" s="11"/>
      <c r="C32" s="11"/>
      <c r="D32" s="11"/>
      <c r="E32" s="11"/>
      <c r="F32" s="11"/>
      <c r="G32" s="11"/>
      <c r="H32" s="11"/>
      <c r="J32" s="11"/>
      <c r="K32" s="13" t="s">
        <v>70</v>
      </c>
    </row>
    <row r="33" spans="1:13" ht="16.5" thickTop="1" thickBot="1" x14ac:dyDescent="0.3">
      <c r="J33" s="11"/>
      <c r="K33" s="13" t="s">
        <v>71</v>
      </c>
    </row>
    <row r="34" spans="1:13" ht="15.75" thickTop="1" x14ac:dyDescent="0.25"/>
    <row r="36" spans="1:13" ht="15.75" thickBot="1" x14ac:dyDescent="0.3">
      <c r="J36" t="s">
        <v>25</v>
      </c>
    </row>
    <row r="37" spans="1:13" ht="17.25" thickTop="1" thickBot="1" x14ac:dyDescent="0.3">
      <c r="A37" s="299" t="s">
        <v>32</v>
      </c>
      <c r="B37" s="299"/>
      <c r="C37" s="299"/>
      <c r="D37" s="299"/>
      <c r="E37" s="299"/>
      <c r="F37" s="299"/>
      <c r="G37" s="299"/>
      <c r="H37" s="299"/>
      <c r="J37" t="s">
        <v>26</v>
      </c>
    </row>
    <row r="38" spans="1:13" ht="16.5" thickTop="1" thickBot="1" x14ac:dyDescent="0.3">
      <c r="A38" s="298" t="s">
        <v>33</v>
      </c>
      <c r="B38" s="298"/>
      <c r="C38" s="298"/>
      <c r="D38" s="298"/>
      <c r="E38" s="298"/>
      <c r="F38" s="298"/>
      <c r="G38" s="298"/>
      <c r="H38" s="298"/>
    </row>
    <row r="39" spans="1:13" ht="16.5" thickTop="1" thickBot="1" x14ac:dyDescent="0.3">
      <c r="A39" s="298" t="s">
        <v>13</v>
      </c>
      <c r="B39" s="298"/>
      <c r="C39" s="298"/>
      <c r="D39" s="298"/>
      <c r="E39" s="298"/>
      <c r="F39" s="298"/>
      <c r="G39" s="298"/>
      <c r="H39" s="298"/>
    </row>
    <row r="40" spans="1:13" ht="16.5" thickTop="1" thickBot="1" x14ac:dyDescent="0.3">
      <c r="A40" s="16" t="s">
        <v>0</v>
      </c>
      <c r="B40" s="17"/>
      <c r="C40" s="17"/>
      <c r="D40" s="17"/>
      <c r="E40" s="17"/>
      <c r="F40" s="16" t="s">
        <v>3</v>
      </c>
      <c r="G40" s="17"/>
      <c r="H40" s="17"/>
      <c r="J40" s="237" t="s">
        <v>328</v>
      </c>
      <c r="K40" s="13" t="s">
        <v>329</v>
      </c>
      <c r="L40" s="238" t="s">
        <v>331</v>
      </c>
      <c r="M40" s="238" t="s">
        <v>333</v>
      </c>
    </row>
    <row r="41" spans="1:13" ht="31.5" thickTop="1" thickBot="1" x14ac:dyDescent="0.3">
      <c r="A41" s="27" t="s">
        <v>1</v>
      </c>
      <c r="B41" s="17"/>
      <c r="C41" s="17"/>
      <c r="D41" s="17"/>
      <c r="E41" s="17"/>
      <c r="F41" s="27" t="s">
        <v>5</v>
      </c>
      <c r="G41" s="17"/>
      <c r="H41" s="17"/>
      <c r="J41" s="76"/>
      <c r="K41" s="239" t="s">
        <v>330</v>
      </c>
      <c r="L41" s="240" t="s">
        <v>332</v>
      </c>
      <c r="M41" s="240" t="s">
        <v>334</v>
      </c>
    </row>
    <row r="42" spans="1:13" ht="16.5" thickTop="1" thickBot="1" x14ac:dyDescent="0.3">
      <c r="A42" s="19" t="s">
        <v>95</v>
      </c>
      <c r="B42" s="20">
        <v>2000</v>
      </c>
      <c r="C42" s="17"/>
      <c r="D42" s="17"/>
      <c r="E42" s="17"/>
      <c r="F42" s="17" t="s">
        <v>12</v>
      </c>
      <c r="G42" s="21">
        <v>64000</v>
      </c>
      <c r="H42" s="17"/>
      <c r="J42" s="76"/>
      <c r="K42" s="76"/>
    </row>
    <row r="43" spans="1:13" ht="16.5" thickTop="1" thickBot="1" x14ac:dyDescent="0.3">
      <c r="A43" s="19" t="s">
        <v>96</v>
      </c>
      <c r="B43" s="20">
        <v>37000</v>
      </c>
      <c r="C43" s="17"/>
      <c r="D43" s="17"/>
      <c r="E43" s="17"/>
      <c r="F43" s="17" t="s">
        <v>91</v>
      </c>
      <c r="G43" s="21">
        <v>75000</v>
      </c>
      <c r="H43" s="17"/>
    </row>
    <row r="44" spans="1:13" ht="16.5" thickTop="1" thickBot="1" x14ac:dyDescent="0.3">
      <c r="A44" s="19" t="s">
        <v>94</v>
      </c>
      <c r="B44" s="20">
        <v>53000</v>
      </c>
      <c r="C44" s="17"/>
      <c r="D44" s="17"/>
      <c r="E44" s="17"/>
      <c r="F44" s="17" t="s">
        <v>99</v>
      </c>
      <c r="G44" s="21">
        <v>90000</v>
      </c>
      <c r="H44" s="17"/>
    </row>
    <row r="45" spans="1:13" ht="16.5" thickTop="1" thickBot="1" x14ac:dyDescent="0.3">
      <c r="A45" s="17" t="s">
        <v>93</v>
      </c>
      <c r="B45" s="21">
        <v>100000</v>
      </c>
      <c r="C45" s="17"/>
      <c r="D45" s="17"/>
      <c r="E45" s="17"/>
      <c r="F45" s="17"/>
      <c r="G45" s="21"/>
      <c r="H45" s="17"/>
    </row>
    <row r="46" spans="1:13" ht="16.5" thickTop="1" thickBot="1" x14ac:dyDescent="0.3">
      <c r="A46" s="17" t="s">
        <v>92</v>
      </c>
      <c r="B46" s="21">
        <v>88000</v>
      </c>
      <c r="C46" s="17"/>
      <c r="D46" s="17"/>
      <c r="E46" s="17"/>
      <c r="F46" s="22" t="s">
        <v>7</v>
      </c>
      <c r="G46" s="17"/>
      <c r="H46" s="23">
        <f>SUM(G42:G44,G45)</f>
        <v>229000</v>
      </c>
      <c r="J46" s="3" t="s">
        <v>335</v>
      </c>
    </row>
    <row r="47" spans="1:13" ht="16.5" thickTop="1" thickBot="1" x14ac:dyDescent="0.3">
      <c r="A47" s="17"/>
      <c r="B47" s="21"/>
      <c r="C47" s="17"/>
      <c r="D47" s="17"/>
      <c r="E47" s="17"/>
      <c r="F47" s="19"/>
      <c r="G47" s="19"/>
      <c r="H47" s="19"/>
      <c r="J47" s="228" t="s">
        <v>338</v>
      </c>
      <c r="K47" s="229" t="s">
        <v>339</v>
      </c>
    </row>
    <row r="48" spans="1:13" ht="16.5" thickTop="1" thickBot="1" x14ac:dyDescent="0.3">
      <c r="A48" s="22" t="s">
        <v>6</v>
      </c>
      <c r="B48" s="17"/>
      <c r="C48" s="23">
        <f>SUM(B42:B46,B47)</f>
        <v>280000</v>
      </c>
      <c r="D48" s="17"/>
      <c r="E48" s="17"/>
      <c r="F48" s="27" t="s">
        <v>20</v>
      </c>
      <c r="G48" s="17"/>
      <c r="H48" s="17"/>
    </row>
    <row r="49" spans="1:20" ht="17.25" thickTop="1" thickBot="1" x14ac:dyDescent="0.3">
      <c r="A49" s="17"/>
      <c r="B49" s="17"/>
      <c r="C49" s="17"/>
      <c r="D49" s="17"/>
      <c r="E49" s="17"/>
      <c r="F49" s="17" t="s">
        <v>19</v>
      </c>
      <c r="G49" s="21">
        <v>477000</v>
      </c>
      <c r="H49" s="17"/>
      <c r="J49" s="296" t="s">
        <v>337</v>
      </c>
      <c r="K49" s="297"/>
      <c r="M49" s="296" t="s">
        <v>336</v>
      </c>
      <c r="N49" s="297"/>
      <c r="P49" s="296" t="s">
        <v>192</v>
      </c>
      <c r="Q49" s="297"/>
    </row>
    <row r="50" spans="1:20" ht="16.5" thickTop="1" thickBot="1" x14ac:dyDescent="0.3">
      <c r="A50" s="27" t="s">
        <v>2</v>
      </c>
      <c r="B50" s="17"/>
      <c r="C50" s="17"/>
      <c r="D50" s="17"/>
      <c r="E50" s="17"/>
      <c r="F50" s="17" t="s">
        <v>29</v>
      </c>
      <c r="G50" s="21">
        <v>600000</v>
      </c>
      <c r="H50" s="17"/>
      <c r="J50" s="186"/>
      <c r="K50" s="186">
        <v>500</v>
      </c>
      <c r="M50" s="186"/>
      <c r="N50" s="186">
        <v>80</v>
      </c>
      <c r="P50" s="186">
        <v>580</v>
      </c>
      <c r="Q50" s="186"/>
    </row>
    <row r="51" spans="1:20" ht="16.5" thickTop="1" thickBot="1" x14ac:dyDescent="0.3">
      <c r="A51" s="18" t="s">
        <v>15</v>
      </c>
      <c r="B51" s="17"/>
      <c r="C51" s="17"/>
      <c r="D51" s="17"/>
      <c r="E51" s="17"/>
      <c r="F51" s="17"/>
      <c r="G51" s="17"/>
      <c r="H51" s="17"/>
      <c r="J51" s="186"/>
      <c r="K51" s="228">
        <v>50000</v>
      </c>
      <c r="M51" s="186"/>
      <c r="N51" s="186"/>
      <c r="P51" s="186"/>
      <c r="Q51" s="186"/>
    </row>
    <row r="52" spans="1:20" ht="16.5" thickTop="1" thickBot="1" x14ac:dyDescent="0.3">
      <c r="A52" s="17" t="s">
        <v>16</v>
      </c>
      <c r="B52" s="21">
        <v>300000</v>
      </c>
      <c r="C52" s="17"/>
      <c r="D52" s="17"/>
      <c r="E52" s="17"/>
      <c r="F52" s="22" t="s">
        <v>21</v>
      </c>
      <c r="G52" s="17"/>
      <c r="H52" s="23">
        <f>SUM(G49:G50)</f>
        <v>1077000</v>
      </c>
      <c r="J52" s="186"/>
      <c r="K52" s="186"/>
      <c r="M52" s="186"/>
      <c r="N52" s="186"/>
      <c r="P52" s="186"/>
      <c r="Q52" s="186"/>
    </row>
    <row r="53" spans="1:20" ht="16.5" thickTop="1" thickBot="1" x14ac:dyDescent="0.3">
      <c r="A53" s="17" t="s">
        <v>17</v>
      </c>
      <c r="B53" s="21">
        <v>1000000</v>
      </c>
      <c r="C53" s="17"/>
      <c r="D53" s="17"/>
      <c r="E53" s="17"/>
      <c r="F53" s="17"/>
      <c r="G53" s="17"/>
      <c r="H53" s="17"/>
      <c r="J53" s="186"/>
      <c r="K53" s="186"/>
      <c r="M53" s="186"/>
      <c r="N53" s="186"/>
      <c r="P53" s="186"/>
      <c r="Q53" s="186"/>
    </row>
    <row r="54" spans="1:20" ht="17.25" thickTop="1" thickBot="1" x14ac:dyDescent="0.3">
      <c r="A54" s="17" t="s">
        <v>98</v>
      </c>
      <c r="B54" s="21">
        <v>96000</v>
      </c>
      <c r="C54" s="17"/>
      <c r="D54" s="17"/>
      <c r="E54" s="17"/>
      <c r="F54" s="22" t="s">
        <v>22</v>
      </c>
      <c r="G54" s="17"/>
      <c r="H54" s="23">
        <f>SUM(H46:H53)</f>
        <v>1306000</v>
      </c>
      <c r="J54" s="226">
        <f>SUM(J50:J53)</f>
        <v>0</v>
      </c>
      <c r="K54" s="226">
        <f>SUM(K50:K53)</f>
        <v>50500</v>
      </c>
      <c r="M54" s="226">
        <f>SUM(M50:M53)</f>
        <v>0</v>
      </c>
      <c r="N54" s="226">
        <f>SUM(N50:N53)</f>
        <v>80</v>
      </c>
      <c r="P54" s="226">
        <f>SUM(P50:P53)</f>
        <v>580</v>
      </c>
      <c r="Q54" s="226">
        <f>SUM(Q50:Q53)</f>
        <v>0</v>
      </c>
    </row>
    <row r="55" spans="1:20" ht="17.25" thickTop="1" thickBot="1" x14ac:dyDescent="0.3">
      <c r="A55" s="17" t="s">
        <v>90</v>
      </c>
      <c r="B55" s="21">
        <v>45000</v>
      </c>
      <c r="C55" s="17"/>
      <c r="D55" s="17"/>
      <c r="E55" s="17"/>
      <c r="F55" s="17"/>
      <c r="G55" s="17"/>
      <c r="H55" s="17"/>
      <c r="J55" s="226">
        <f>SUM(J54-K54)</f>
        <v>-50500</v>
      </c>
      <c r="K55" s="226"/>
      <c r="M55" s="226">
        <f>SUM(M54-N54)</f>
        <v>-80</v>
      </c>
      <c r="N55" s="226"/>
      <c r="P55" s="226">
        <f>SUM(P54-Q54)</f>
        <v>580</v>
      </c>
      <c r="Q55" s="226"/>
    </row>
    <row r="56" spans="1:20" ht="16.5" thickTop="1" thickBot="1" x14ac:dyDescent="0.3">
      <c r="A56" s="17" t="s">
        <v>97</v>
      </c>
      <c r="B56" s="21">
        <v>21000</v>
      </c>
      <c r="C56" s="17"/>
      <c r="D56" s="17"/>
      <c r="E56" s="17"/>
      <c r="F56" s="16" t="s">
        <v>4</v>
      </c>
      <c r="G56" s="17"/>
      <c r="H56" s="17"/>
    </row>
    <row r="57" spans="1:20" ht="17.25" thickTop="1" thickBot="1" x14ac:dyDescent="0.3">
      <c r="A57" s="24" t="s">
        <v>9</v>
      </c>
      <c r="B57" s="17"/>
      <c r="C57" s="23">
        <f>SUM(B52:B55,B56)</f>
        <v>1462000</v>
      </c>
      <c r="D57" s="17"/>
      <c r="E57" s="17"/>
      <c r="F57" s="29" t="s">
        <v>23</v>
      </c>
      <c r="G57" s="17"/>
      <c r="H57" s="17"/>
      <c r="J57" s="296" t="s">
        <v>340</v>
      </c>
      <c r="K57" s="297"/>
      <c r="M57" s="296" t="s">
        <v>253</v>
      </c>
      <c r="N57" s="297"/>
      <c r="P57" s="296" t="s">
        <v>341</v>
      </c>
      <c r="Q57" s="297"/>
      <c r="S57" s="296" t="s">
        <v>240</v>
      </c>
      <c r="T57" s="297"/>
    </row>
    <row r="58" spans="1:20" ht="16.5" thickTop="1" thickBot="1" x14ac:dyDescent="0.3">
      <c r="A58" s="17"/>
      <c r="B58" s="17"/>
      <c r="C58" s="17"/>
      <c r="D58" s="17"/>
      <c r="E58" s="17"/>
      <c r="F58" s="29" t="s">
        <v>24</v>
      </c>
      <c r="G58" s="21">
        <v>436000</v>
      </c>
      <c r="H58" s="17"/>
      <c r="J58" s="186"/>
      <c r="K58" s="228">
        <v>8000</v>
      </c>
      <c r="M58" s="228">
        <v>58000</v>
      </c>
      <c r="N58" s="186"/>
      <c r="P58" s="186">
        <v>35000</v>
      </c>
      <c r="Q58" s="186"/>
      <c r="S58" s="186"/>
      <c r="T58" s="186">
        <v>35000</v>
      </c>
    </row>
    <row r="59" spans="1:20" ht="16.5" thickTop="1" thickBot="1" x14ac:dyDescent="0.3">
      <c r="A59" s="17"/>
      <c r="B59" s="17"/>
      <c r="C59" s="17"/>
      <c r="D59" s="17"/>
      <c r="E59" s="17"/>
      <c r="F59" s="17"/>
      <c r="G59" s="17"/>
      <c r="H59" s="17"/>
      <c r="J59" s="186"/>
      <c r="K59" s="186"/>
      <c r="M59" s="186"/>
      <c r="N59" s="186"/>
      <c r="P59" s="186"/>
      <c r="Q59" s="186"/>
      <c r="S59" s="186"/>
      <c r="T59" s="186"/>
    </row>
    <row r="60" spans="1:20" ht="16.5" thickTop="1" thickBot="1" x14ac:dyDescent="0.3">
      <c r="A60" s="25" t="s">
        <v>18</v>
      </c>
      <c r="B60" s="17"/>
      <c r="C60" s="23">
        <f>SUM(C48,C57)</f>
        <v>1742000</v>
      </c>
      <c r="D60" s="17"/>
      <c r="E60" s="17"/>
      <c r="F60" s="17"/>
      <c r="G60" s="17"/>
      <c r="H60" s="17"/>
      <c r="J60" s="186"/>
      <c r="K60" s="186"/>
      <c r="M60" s="186"/>
      <c r="N60" s="186"/>
      <c r="P60" s="186"/>
      <c r="Q60" s="186"/>
      <c r="S60" s="186"/>
      <c r="T60" s="186"/>
    </row>
    <row r="61" spans="1:20" ht="16.5" thickTop="1" thickBot="1" x14ac:dyDescent="0.3">
      <c r="A61" s="19"/>
      <c r="B61" s="19"/>
      <c r="C61" s="19"/>
      <c r="D61" s="17"/>
      <c r="E61" s="17"/>
      <c r="F61" s="22" t="s">
        <v>8</v>
      </c>
      <c r="G61" s="17"/>
      <c r="H61" s="23">
        <v>436000</v>
      </c>
      <c r="J61" s="186"/>
      <c r="K61" s="186"/>
      <c r="M61" s="186"/>
      <c r="N61" s="186"/>
      <c r="P61" s="186"/>
      <c r="Q61" s="186"/>
      <c r="S61" s="186"/>
      <c r="T61" s="186"/>
    </row>
    <row r="62" spans="1:20" ht="17.25" thickTop="1" thickBot="1" x14ac:dyDescent="0.3">
      <c r="A62" s="19"/>
      <c r="B62" s="19"/>
      <c r="C62" s="19"/>
      <c r="D62" s="17"/>
      <c r="E62" s="17"/>
      <c r="F62" s="17"/>
      <c r="G62" s="17"/>
      <c r="H62" s="17"/>
      <c r="J62" s="226">
        <f>SUM(J58:J61)</f>
        <v>0</v>
      </c>
      <c r="K62" s="226">
        <f>SUM(K58:K61)</f>
        <v>8000</v>
      </c>
      <c r="M62" s="226">
        <f>SUM(M58:M61)</f>
        <v>58000</v>
      </c>
      <c r="N62" s="226">
        <f>SUM(N58:N61)</f>
        <v>0</v>
      </c>
      <c r="P62" s="226">
        <f>SUM(P58:P61)</f>
        <v>35000</v>
      </c>
      <c r="Q62" s="226">
        <f>SUM(Q58:Q61)</f>
        <v>0</v>
      </c>
      <c r="S62" s="226">
        <f>SUM(S58:S61)</f>
        <v>0</v>
      </c>
      <c r="T62" s="226">
        <f>SUM(T58:T61)</f>
        <v>35000</v>
      </c>
    </row>
    <row r="63" spans="1:20" ht="17.25" thickTop="1" thickBot="1" x14ac:dyDescent="0.3">
      <c r="A63" s="19"/>
      <c r="B63" s="19"/>
      <c r="C63" s="19"/>
      <c r="D63" s="17"/>
      <c r="E63" s="17"/>
      <c r="F63" s="17" t="s">
        <v>27</v>
      </c>
      <c r="G63" s="17"/>
      <c r="H63" s="23">
        <f>SUM(H54,H61)</f>
        <v>1742000</v>
      </c>
      <c r="J63" s="226">
        <f>SUM(J62-K62)</f>
        <v>-8000</v>
      </c>
      <c r="K63" s="226"/>
      <c r="M63" s="226">
        <f>SUM(M62-N62)</f>
        <v>58000</v>
      </c>
      <c r="N63" s="226"/>
      <c r="P63" s="226">
        <f>SUM(P62-Q62)</f>
        <v>35000</v>
      </c>
      <c r="Q63" s="226"/>
      <c r="S63" s="226">
        <f>SUM(S62-T62)</f>
        <v>-35000</v>
      </c>
      <c r="T63" s="226"/>
    </row>
    <row r="64" spans="1:20" ht="15.75" thickTop="1" x14ac:dyDescent="0.25"/>
    <row r="65" spans="1:14" x14ac:dyDescent="0.25">
      <c r="A65" s="11"/>
      <c r="B65" s="11"/>
      <c r="C65" s="11"/>
      <c r="D65" s="26"/>
      <c r="E65" s="26"/>
      <c r="F65" s="11"/>
      <c r="G65" s="11"/>
      <c r="H65" s="11"/>
    </row>
    <row r="66" spans="1:14" x14ac:dyDescent="0.25">
      <c r="A66" s="1" t="s">
        <v>28</v>
      </c>
      <c r="B66" s="1"/>
      <c r="C66" s="1"/>
      <c r="D66" s="1"/>
      <c r="E66" s="1"/>
      <c r="F66" t="s">
        <v>101</v>
      </c>
      <c r="J66" s="3" t="s">
        <v>342</v>
      </c>
    </row>
    <row r="67" spans="1:14" ht="15.75" thickBot="1" x14ac:dyDescent="0.3"/>
    <row r="68" spans="1:14" ht="17.25" thickTop="1" thickBot="1" x14ac:dyDescent="0.3">
      <c r="G68" s="1"/>
      <c r="H68" s="1"/>
      <c r="J68" s="296" t="s">
        <v>192</v>
      </c>
      <c r="K68" s="297"/>
      <c r="M68" s="296" t="s">
        <v>343</v>
      </c>
      <c r="N68" s="297"/>
    </row>
    <row r="69" spans="1:14" ht="15.75" thickTop="1" x14ac:dyDescent="0.25">
      <c r="A69" s="1"/>
      <c r="B69" s="1"/>
      <c r="C69" s="1"/>
      <c r="D69" s="1"/>
      <c r="E69" s="1"/>
      <c r="F69" s="1"/>
      <c r="G69" s="1"/>
      <c r="H69" s="1"/>
      <c r="J69" s="186"/>
      <c r="K69" s="186">
        <v>80000</v>
      </c>
      <c r="M69" s="186">
        <v>80000</v>
      </c>
      <c r="N69" s="186"/>
    </row>
    <row r="70" spans="1:14" x14ac:dyDescent="0.25">
      <c r="G70" s="1"/>
      <c r="H70" s="1"/>
      <c r="J70" s="186"/>
      <c r="K70" s="186"/>
      <c r="M70" s="186"/>
      <c r="N70" s="186"/>
    </row>
    <row r="71" spans="1:14" x14ac:dyDescent="0.25">
      <c r="J71" s="186"/>
      <c r="K71" s="186"/>
      <c r="M71" s="186"/>
      <c r="N71" s="186"/>
    </row>
    <row r="72" spans="1:14" ht="15.75" thickBot="1" x14ac:dyDescent="0.3">
      <c r="J72" s="186"/>
      <c r="K72" s="186"/>
      <c r="M72" s="186"/>
      <c r="N72" s="186"/>
    </row>
    <row r="73" spans="1:14" ht="17.25" thickTop="1" thickBot="1" x14ac:dyDescent="0.3">
      <c r="J73" s="226">
        <f>SUM(J69:J72)</f>
        <v>0</v>
      </c>
      <c r="K73" s="226">
        <f>SUM(K69:K72)</f>
        <v>80000</v>
      </c>
      <c r="M73" s="226">
        <f>SUM(M69:M72)</f>
        <v>80000</v>
      </c>
      <c r="N73" s="226">
        <f>SUM(N69:N72)</f>
        <v>0</v>
      </c>
    </row>
    <row r="74" spans="1:14" ht="17.25" thickTop="1" thickBot="1" x14ac:dyDescent="0.3">
      <c r="J74" s="226">
        <f>SUM(J73-K73)</f>
        <v>-80000</v>
      </c>
      <c r="K74" s="226"/>
      <c r="M74" s="226">
        <f>SUM(M73-N73)</f>
        <v>80000</v>
      </c>
      <c r="N74" s="226"/>
    </row>
    <row r="75" spans="1:14" ht="15.75" thickTop="1" x14ac:dyDescent="0.25"/>
  </sheetData>
  <mergeCells count="15">
    <mergeCell ref="A39:H39"/>
    <mergeCell ref="A1:H1"/>
    <mergeCell ref="A2:H2"/>
    <mergeCell ref="A3:H3"/>
    <mergeCell ref="A37:H37"/>
    <mergeCell ref="A38:H38"/>
    <mergeCell ref="S57:T57"/>
    <mergeCell ref="J68:K68"/>
    <mergeCell ref="M68:N68"/>
    <mergeCell ref="J49:K49"/>
    <mergeCell ref="M49:N49"/>
    <mergeCell ref="P49:Q49"/>
    <mergeCell ref="J57:K57"/>
    <mergeCell ref="M57:N57"/>
    <mergeCell ref="P57:Q57"/>
  </mergeCells>
  <pageMargins left="0.7" right="0.7" top="0.75" bottom="0.75" header="0.3" footer="0.3"/>
  <pageSetup orientation="portrait" horizontalDpi="0" verticalDpi="0" r:id="rId1"/>
  <drawing r:id="rId2"/>
  <tableParts count="5">
    <tablePart r:id="rId3"/>
    <tablePart r:id="rId4"/>
    <tablePart r:id="rId5"/>
    <tablePart r:id="rId6"/>
    <tablePart r:id="rId7"/>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534198-2E8E-47D9-BFFF-482B6D11AE5C}">
  <dimension ref="A1:AC77"/>
  <sheetViews>
    <sheetView zoomScale="85" zoomScaleNormal="85" workbookViewId="0">
      <selection activeCell="I45" sqref="I45"/>
    </sheetView>
  </sheetViews>
  <sheetFormatPr baseColWidth="10" defaultRowHeight="15" x14ac:dyDescent="0.25"/>
  <cols>
    <col min="13" max="13" width="11" customWidth="1"/>
    <col min="14" max="14" width="39.25" bestFit="1" customWidth="1"/>
    <col min="15" max="16" width="12.5" bestFit="1" customWidth="1"/>
    <col min="18" max="18" width="33.875" bestFit="1" customWidth="1"/>
    <col min="22" max="22" width="27.125" bestFit="1" customWidth="1"/>
  </cols>
  <sheetData>
    <row r="1" spans="1:26" x14ac:dyDescent="0.25">
      <c r="A1" t="s">
        <v>430</v>
      </c>
    </row>
    <row r="3" spans="1:26" x14ac:dyDescent="0.25">
      <c r="A3" t="s">
        <v>431</v>
      </c>
    </row>
    <row r="4" spans="1:26" x14ac:dyDescent="0.25">
      <c r="A4" t="s">
        <v>432</v>
      </c>
      <c r="O4" s="259"/>
      <c r="P4" s="259"/>
      <c r="Q4" s="259"/>
      <c r="R4" s="259"/>
      <c r="S4" s="259"/>
      <c r="T4" s="259"/>
      <c r="U4" s="259"/>
      <c r="V4" s="259"/>
      <c r="W4" s="259"/>
      <c r="X4" s="259"/>
      <c r="Y4" s="259"/>
      <c r="Z4" s="259"/>
    </row>
    <row r="5" spans="1:26" x14ac:dyDescent="0.25">
      <c r="O5" s="259"/>
      <c r="P5" s="259"/>
      <c r="Q5" s="259"/>
      <c r="R5" s="259"/>
      <c r="S5" s="259"/>
      <c r="T5" s="259"/>
      <c r="U5" s="259"/>
      <c r="V5" s="259"/>
      <c r="W5" s="259"/>
      <c r="X5" s="259"/>
      <c r="Y5" s="259"/>
      <c r="Z5" s="259"/>
    </row>
    <row r="6" spans="1:26" x14ac:dyDescent="0.25">
      <c r="A6" s="261" t="s">
        <v>433</v>
      </c>
      <c r="B6" s="261"/>
      <c r="C6" s="261"/>
      <c r="D6" s="261"/>
      <c r="O6" s="259"/>
      <c r="P6" s="259"/>
      <c r="Q6" s="259"/>
      <c r="R6" s="259"/>
      <c r="S6" s="259"/>
      <c r="T6" s="259"/>
      <c r="U6" s="259"/>
      <c r="V6" s="259"/>
      <c r="W6" s="259"/>
      <c r="X6" s="259"/>
      <c r="Y6" s="259"/>
      <c r="Z6" s="259"/>
    </row>
    <row r="7" spans="1:26" x14ac:dyDescent="0.25">
      <c r="A7" s="262" t="s">
        <v>443</v>
      </c>
      <c r="B7" s="262"/>
      <c r="C7" s="262"/>
      <c r="D7" s="262"/>
      <c r="E7" s="262"/>
      <c r="F7" s="262"/>
      <c r="G7" s="262"/>
      <c r="H7" s="262"/>
      <c r="I7" s="259"/>
      <c r="J7" s="259"/>
      <c r="K7" s="259"/>
      <c r="L7" s="259"/>
      <c r="M7" s="259"/>
      <c r="N7" s="259"/>
      <c r="O7" s="259"/>
      <c r="P7" s="259"/>
      <c r="Q7" s="259"/>
      <c r="R7" s="259"/>
      <c r="S7" s="259"/>
      <c r="T7" s="259"/>
      <c r="U7" s="259"/>
      <c r="V7" s="259"/>
      <c r="W7" s="259"/>
      <c r="X7" s="259"/>
      <c r="Y7" s="259"/>
      <c r="Z7" s="259"/>
    </row>
    <row r="8" spans="1:26" x14ac:dyDescent="0.25">
      <c r="A8" s="262" t="s">
        <v>444</v>
      </c>
      <c r="B8" s="262"/>
      <c r="C8" s="262"/>
      <c r="D8" s="262"/>
      <c r="E8" s="262"/>
      <c r="F8" s="262"/>
      <c r="G8" s="259"/>
      <c r="H8" s="259"/>
      <c r="I8" s="259"/>
      <c r="J8" s="259"/>
      <c r="K8" s="259"/>
      <c r="L8" s="259"/>
      <c r="M8" s="259"/>
      <c r="N8" s="259"/>
      <c r="O8" s="259"/>
      <c r="P8" s="259"/>
      <c r="Q8" s="259"/>
      <c r="R8" s="259"/>
      <c r="S8" s="259"/>
      <c r="T8" s="259"/>
      <c r="U8" s="259"/>
      <c r="V8" s="259"/>
      <c r="W8" s="259"/>
      <c r="X8" s="259"/>
      <c r="Y8" s="259"/>
      <c r="Z8" s="259"/>
    </row>
    <row r="9" spans="1:26" x14ac:dyDescent="0.25">
      <c r="A9" s="263" t="s">
        <v>434</v>
      </c>
      <c r="B9" s="263"/>
      <c r="C9" s="263"/>
      <c r="D9" s="263"/>
      <c r="E9" s="263"/>
      <c r="F9" s="263"/>
      <c r="G9" s="263"/>
      <c r="H9" s="263"/>
      <c r="I9" s="263"/>
      <c r="J9" s="263"/>
      <c r="K9" s="259"/>
      <c r="L9" s="259"/>
      <c r="M9" s="259"/>
      <c r="N9" s="259"/>
      <c r="O9" s="259"/>
      <c r="P9" s="259"/>
      <c r="Q9" s="259"/>
      <c r="R9" s="259"/>
      <c r="S9" s="259"/>
      <c r="T9" s="259"/>
      <c r="U9" s="259"/>
      <c r="V9" s="259"/>
      <c r="W9" s="259"/>
      <c r="X9" s="259"/>
      <c r="Y9" s="259"/>
      <c r="Z9" s="259"/>
    </row>
    <row r="10" spans="1:26" s="259" customFormat="1" x14ac:dyDescent="0.25">
      <c r="A10" s="257" t="s">
        <v>441</v>
      </c>
      <c r="B10" s="257"/>
      <c r="C10" s="257"/>
      <c r="D10" s="257"/>
      <c r="E10" s="257"/>
      <c r="F10" s="257"/>
      <c r="G10" s="257"/>
      <c r="H10" s="257"/>
      <c r="I10" s="257"/>
      <c r="J10" s="257"/>
    </row>
    <row r="11" spans="1:26" x14ac:dyDescent="0.25">
      <c r="A11" s="257" t="s">
        <v>442</v>
      </c>
      <c r="B11" s="257"/>
      <c r="C11" s="257"/>
      <c r="D11" s="257"/>
      <c r="E11" s="257"/>
      <c r="F11" s="257"/>
      <c r="G11" s="257"/>
      <c r="H11" s="257"/>
      <c r="I11" s="257"/>
      <c r="O11" s="259"/>
      <c r="P11" s="259"/>
      <c r="Q11" s="259"/>
      <c r="R11" s="259"/>
      <c r="S11" s="259"/>
      <c r="T11" s="259"/>
      <c r="U11" s="259"/>
      <c r="V11" s="259"/>
      <c r="W11" s="259"/>
      <c r="X11" s="259"/>
      <c r="Y11" s="259"/>
      <c r="Z11" s="259"/>
    </row>
    <row r="12" spans="1:26" x14ac:dyDescent="0.25">
      <c r="A12" s="264" t="s">
        <v>435</v>
      </c>
      <c r="B12" s="264"/>
      <c r="C12" s="264"/>
      <c r="D12" s="264"/>
      <c r="E12" s="264"/>
      <c r="F12" s="264"/>
      <c r="G12" s="264"/>
      <c r="O12" s="259"/>
      <c r="P12" s="259"/>
      <c r="Q12" s="259"/>
      <c r="R12" s="259"/>
      <c r="S12" s="259"/>
      <c r="T12" s="259"/>
      <c r="U12" s="259"/>
      <c r="V12" s="259"/>
      <c r="W12" s="259"/>
      <c r="X12" s="259"/>
      <c r="Y12" s="259"/>
      <c r="Z12" s="259"/>
    </row>
    <row r="13" spans="1:26" x14ac:dyDescent="0.25">
      <c r="A13" s="265" t="s">
        <v>436</v>
      </c>
      <c r="B13" s="265"/>
      <c r="C13" s="265"/>
      <c r="D13" s="265"/>
      <c r="E13" s="265"/>
      <c r="F13" s="265"/>
      <c r="G13" s="265"/>
      <c r="H13" s="265"/>
      <c r="I13" s="259"/>
      <c r="O13" s="259"/>
      <c r="P13" s="259"/>
      <c r="Q13" s="259"/>
      <c r="R13" s="259"/>
      <c r="S13" s="259"/>
      <c r="T13" s="259"/>
      <c r="U13" s="259"/>
      <c r="V13" s="259"/>
      <c r="W13" s="259"/>
      <c r="X13" s="259"/>
      <c r="Y13" s="259"/>
      <c r="Z13" s="259"/>
    </row>
    <row r="14" spans="1:26" x14ac:dyDescent="0.25">
      <c r="A14" s="266" t="s">
        <v>437</v>
      </c>
      <c r="B14" s="266"/>
      <c r="C14" s="266"/>
      <c r="D14" s="266"/>
      <c r="E14" s="266"/>
      <c r="F14" s="266"/>
      <c r="G14" s="266"/>
      <c r="H14" s="266"/>
      <c r="I14" s="266"/>
      <c r="J14" s="266"/>
      <c r="K14" s="266"/>
      <c r="L14" s="266"/>
      <c r="O14" s="259"/>
      <c r="P14" s="76"/>
      <c r="Q14" s="76"/>
      <c r="R14" s="76"/>
      <c r="S14" s="259"/>
      <c r="T14" s="320"/>
      <c r="U14" s="320"/>
      <c r="V14" s="320"/>
      <c r="W14" s="320"/>
      <c r="X14" s="320"/>
      <c r="Y14" s="320"/>
      <c r="Z14" s="320"/>
    </row>
    <row r="15" spans="1:26" x14ac:dyDescent="0.25">
      <c r="A15" s="267" t="s">
        <v>438</v>
      </c>
      <c r="B15" s="267"/>
      <c r="C15" s="267"/>
      <c r="D15" s="267"/>
      <c r="E15" s="267"/>
      <c r="F15" s="267"/>
      <c r="G15" s="267"/>
      <c r="H15" s="259"/>
      <c r="I15" s="259"/>
      <c r="J15" s="259"/>
      <c r="K15" s="259"/>
      <c r="L15" s="259"/>
      <c r="O15" s="259"/>
      <c r="P15" s="76"/>
      <c r="Q15" s="76"/>
      <c r="R15" s="76"/>
      <c r="S15" s="259"/>
      <c r="T15" s="320"/>
      <c r="U15" s="320"/>
      <c r="V15" s="320"/>
      <c r="W15" s="320"/>
      <c r="X15" s="320"/>
      <c r="Y15" s="320"/>
      <c r="Z15" s="320"/>
    </row>
    <row r="16" spans="1:26" x14ac:dyDescent="0.25">
      <c r="A16" s="268" t="s">
        <v>439</v>
      </c>
      <c r="B16" s="268"/>
      <c r="C16" s="268"/>
      <c r="D16" s="268"/>
      <c r="E16" s="268"/>
      <c r="F16" s="268"/>
      <c r="G16" s="268"/>
      <c r="H16" s="268"/>
      <c r="I16" s="268"/>
      <c r="J16" s="268"/>
      <c r="K16" s="268"/>
      <c r="L16" s="268"/>
      <c r="O16" s="259">
        <v>1246848</v>
      </c>
      <c r="P16" s="259"/>
      <c r="Q16" s="259"/>
      <c r="R16" s="259"/>
      <c r="S16" s="259"/>
      <c r="T16" s="320"/>
      <c r="U16" s="320"/>
      <c r="V16" s="320"/>
      <c r="W16" s="320"/>
      <c r="X16" s="320"/>
      <c r="Y16" s="320"/>
      <c r="Z16" s="320"/>
    </row>
    <row r="17" spans="1:29" x14ac:dyDescent="0.25">
      <c r="A17" s="269" t="s">
        <v>440</v>
      </c>
      <c r="B17" s="269"/>
      <c r="C17" s="269"/>
      <c r="D17" s="269"/>
      <c r="E17" s="269"/>
      <c r="F17" s="269"/>
      <c r="G17" s="269"/>
      <c r="O17" s="259"/>
      <c r="P17" s="259"/>
      <c r="Q17" s="259"/>
      <c r="R17" s="293"/>
      <c r="S17" s="293"/>
      <c r="T17" s="293"/>
      <c r="U17" s="293"/>
      <c r="V17" s="293"/>
      <c r="W17" s="293"/>
      <c r="X17" s="293"/>
      <c r="Y17" s="259"/>
      <c r="Z17" s="259"/>
    </row>
    <row r="18" spans="1:29" ht="15.75" thickBot="1" x14ac:dyDescent="0.3">
      <c r="O18" s="259"/>
      <c r="P18" s="259"/>
      <c r="Q18" s="259"/>
      <c r="R18" s="293"/>
      <c r="S18" s="293"/>
      <c r="T18" s="293"/>
      <c r="U18" s="293"/>
      <c r="V18" s="293"/>
      <c r="W18" s="293"/>
      <c r="X18" s="293"/>
      <c r="Y18" s="259"/>
      <c r="Z18" s="259"/>
    </row>
    <row r="19" spans="1:29" ht="17.25" thickTop="1" thickBot="1" x14ac:dyDescent="0.3">
      <c r="L19" s="76"/>
      <c r="M19" s="259"/>
      <c r="N19" s="318" t="s">
        <v>445</v>
      </c>
      <c r="O19" s="318"/>
      <c r="P19" s="318"/>
      <c r="Q19" s="259"/>
      <c r="R19" s="293"/>
      <c r="S19" s="293"/>
      <c r="T19" s="293"/>
      <c r="U19" s="293"/>
      <c r="V19" s="293"/>
      <c r="W19" s="293"/>
      <c r="X19" s="293"/>
      <c r="Y19" s="76"/>
      <c r="Z19" s="76"/>
      <c r="AA19" s="76"/>
      <c r="AB19" s="76"/>
      <c r="AC19" s="76"/>
    </row>
    <row r="20" spans="1:29" ht="17.25" thickTop="1" thickBot="1" x14ac:dyDescent="0.3">
      <c r="A20" s="296"/>
      <c r="B20" s="297"/>
      <c r="D20" s="296" t="s">
        <v>192</v>
      </c>
      <c r="E20" s="297"/>
      <c r="G20" s="296" t="s">
        <v>195</v>
      </c>
      <c r="H20" s="297"/>
      <c r="J20" s="296" t="s">
        <v>184</v>
      </c>
      <c r="K20" s="297"/>
      <c r="L20" s="76"/>
      <c r="M20" s="259"/>
      <c r="N20" s="318" t="s">
        <v>188</v>
      </c>
      <c r="O20" s="318"/>
      <c r="P20" s="318"/>
      <c r="Q20" s="259"/>
      <c r="R20" s="293"/>
      <c r="S20" s="293"/>
      <c r="T20" s="293"/>
      <c r="U20" s="293"/>
      <c r="V20" s="293"/>
      <c r="W20" s="293"/>
      <c r="X20" s="293"/>
      <c r="Y20" s="76"/>
      <c r="Z20" s="76"/>
      <c r="AA20" s="76"/>
      <c r="AB20" s="76"/>
      <c r="AC20" s="76"/>
    </row>
    <row r="21" spans="1:29" ht="17.25" customHeight="1" thickTop="1" x14ac:dyDescent="0.25">
      <c r="A21" s="186"/>
      <c r="B21" s="186"/>
      <c r="D21" s="186">
        <v>50000</v>
      </c>
      <c r="E21" s="280">
        <v>17400</v>
      </c>
      <c r="G21" s="186"/>
      <c r="H21" s="186">
        <v>73448</v>
      </c>
      <c r="J21" s="186"/>
      <c r="K21" s="186">
        <v>315000</v>
      </c>
      <c r="L21" s="76"/>
      <c r="M21" s="259"/>
      <c r="N21" s="186"/>
      <c r="O21" s="186" t="s">
        <v>190</v>
      </c>
      <c r="P21" s="186" t="s">
        <v>191</v>
      </c>
      <c r="Q21" s="259"/>
      <c r="R21" s="293"/>
      <c r="S21" s="293"/>
      <c r="T21" s="293"/>
      <c r="U21" s="293"/>
      <c r="V21" s="293"/>
      <c r="W21" s="293"/>
      <c r="X21" s="293"/>
      <c r="Y21" s="76"/>
      <c r="Z21" s="76"/>
      <c r="AA21" s="76"/>
      <c r="AB21" s="76"/>
      <c r="AC21" s="76"/>
    </row>
    <row r="22" spans="1:29" ht="17.25" customHeight="1" x14ac:dyDescent="0.25">
      <c r="A22" s="186"/>
      <c r="B22" s="186"/>
      <c r="D22" s="277">
        <v>58000</v>
      </c>
      <c r="E22" s="281">
        <v>5800</v>
      </c>
      <c r="G22" s="186"/>
      <c r="H22" s="186"/>
      <c r="J22" s="186"/>
      <c r="K22" s="276">
        <v>232000</v>
      </c>
      <c r="L22" s="76"/>
      <c r="M22" s="259"/>
      <c r="N22" s="186" t="s">
        <v>181</v>
      </c>
      <c r="O22" s="198">
        <v>166000</v>
      </c>
      <c r="P22" s="186"/>
      <c r="Q22" s="259"/>
      <c r="R22" s="293"/>
      <c r="S22" s="293"/>
      <c r="T22" s="293"/>
      <c r="U22" s="293"/>
      <c r="V22" s="293"/>
      <c r="W22" s="293"/>
      <c r="X22" s="293"/>
      <c r="Y22" s="76"/>
      <c r="Z22" s="76"/>
      <c r="AA22" s="76"/>
      <c r="AB22" s="76"/>
      <c r="AC22" s="76"/>
    </row>
    <row r="23" spans="1:29" x14ac:dyDescent="0.25">
      <c r="A23" s="186"/>
      <c r="B23" s="186"/>
      <c r="D23" s="278">
        <v>139200</v>
      </c>
      <c r="E23" s="283">
        <v>139200</v>
      </c>
      <c r="G23" s="186"/>
      <c r="H23" s="186"/>
      <c r="J23" s="186"/>
      <c r="K23" s="186"/>
      <c r="L23" s="76"/>
      <c r="M23" s="259"/>
      <c r="N23" s="186" t="s">
        <v>253</v>
      </c>
      <c r="O23" s="198">
        <v>92800</v>
      </c>
      <c r="P23" s="186"/>
      <c r="Q23" s="259"/>
      <c r="R23" s="293"/>
      <c r="S23" s="293"/>
      <c r="T23" s="293"/>
      <c r="U23" s="293"/>
      <c r="V23" s="293"/>
      <c r="W23" s="293"/>
      <c r="X23" s="293"/>
      <c r="Y23" s="76"/>
      <c r="Z23" s="76"/>
      <c r="AA23" s="76"/>
      <c r="AB23" s="76"/>
      <c r="AC23" s="76"/>
    </row>
    <row r="24" spans="1:29" x14ac:dyDescent="0.25">
      <c r="A24" s="186"/>
      <c r="B24" s="186"/>
      <c r="D24" s="279">
        <v>116000</v>
      </c>
      <c r="E24" s="275">
        <v>116000</v>
      </c>
      <c r="G24" s="186"/>
      <c r="H24" s="186"/>
      <c r="J24" s="186"/>
      <c r="K24" s="186"/>
      <c r="L24" s="76"/>
      <c r="M24" s="259"/>
      <c r="N24" s="186" t="s">
        <v>194</v>
      </c>
      <c r="O24" s="198">
        <v>94648</v>
      </c>
      <c r="P24" s="186"/>
      <c r="Q24" s="259"/>
      <c r="R24" s="293"/>
      <c r="S24" s="293"/>
      <c r="T24" s="293"/>
      <c r="U24" s="293"/>
      <c r="V24" s="293"/>
      <c r="W24" s="293"/>
      <c r="X24" s="293"/>
      <c r="Y24" s="76"/>
      <c r="Z24" s="76"/>
      <c r="AA24" s="76"/>
      <c r="AB24" s="76"/>
      <c r="AC24" s="76"/>
    </row>
    <row r="25" spans="1:29" x14ac:dyDescent="0.25">
      <c r="A25" s="186"/>
      <c r="B25" s="186"/>
      <c r="D25" s="284">
        <v>81200</v>
      </c>
      <c r="E25" s="186"/>
      <c r="G25" s="186"/>
      <c r="H25" s="186"/>
      <c r="J25" s="186"/>
      <c r="K25" s="186"/>
      <c r="L25" s="76"/>
      <c r="M25" s="259"/>
      <c r="N25" s="186" t="s">
        <v>117</v>
      </c>
      <c r="O25" s="198">
        <v>38400</v>
      </c>
      <c r="P25" s="186"/>
      <c r="Q25" s="259"/>
      <c r="R25" s="293"/>
      <c r="S25" s="293"/>
      <c r="T25" s="293"/>
      <c r="U25" s="293"/>
      <c r="V25" s="293"/>
      <c r="W25" s="293"/>
      <c r="X25" s="293"/>
      <c r="Y25" s="76"/>
      <c r="Z25" s="76"/>
      <c r="AA25" s="76"/>
      <c r="AB25" s="76"/>
      <c r="AC25" s="76"/>
    </row>
    <row r="26" spans="1:29" ht="15.75" thickBot="1" x14ac:dyDescent="0.3">
      <c r="A26" s="186"/>
      <c r="B26" s="186"/>
      <c r="D26" s="186"/>
      <c r="E26" s="186"/>
      <c r="G26" s="186"/>
      <c r="H26" s="186"/>
      <c r="J26" s="186"/>
      <c r="K26" s="186"/>
      <c r="L26" s="76"/>
      <c r="M26" s="259"/>
      <c r="N26" s="186" t="s">
        <v>114</v>
      </c>
      <c r="O26" s="198">
        <v>171800</v>
      </c>
      <c r="P26" s="186"/>
      <c r="Q26" s="259"/>
      <c r="R26" s="293"/>
      <c r="S26" s="293"/>
      <c r="T26" s="293"/>
      <c r="U26" s="293"/>
      <c r="V26" s="293"/>
      <c r="W26" s="293"/>
      <c r="X26" s="293"/>
      <c r="Y26" s="76"/>
      <c r="Z26" s="76"/>
      <c r="AA26" s="76"/>
      <c r="AB26" s="76"/>
      <c r="AC26" s="76"/>
    </row>
    <row r="27" spans="1:29" ht="17.25" thickTop="1" thickBot="1" x14ac:dyDescent="0.3">
      <c r="A27" s="258">
        <f>SUM(A21:A26)</f>
        <v>0</v>
      </c>
      <c r="B27" s="258">
        <f>SUM(B21:B26)</f>
        <v>0</v>
      </c>
      <c r="D27" s="258">
        <f>SUM(D21:D26)</f>
        <v>444400</v>
      </c>
      <c r="E27" s="258">
        <f>SUM(E21:E26)</f>
        <v>278400</v>
      </c>
      <c r="G27" s="258">
        <f>SUM(G21:G26)</f>
        <v>0</v>
      </c>
      <c r="H27" s="258">
        <f>SUM(H21:H26)</f>
        <v>73448</v>
      </c>
      <c r="J27" s="258">
        <f>SUM(J21:J26)</f>
        <v>0</v>
      </c>
      <c r="K27" s="258">
        <f>SUM(K21:K26)</f>
        <v>547000</v>
      </c>
      <c r="L27" s="76"/>
      <c r="M27" s="259"/>
      <c r="N27" s="186" t="s">
        <v>187</v>
      </c>
      <c r="O27" s="198">
        <v>45000</v>
      </c>
      <c r="P27" s="186"/>
      <c r="Q27" s="259"/>
      <c r="R27" s="293"/>
      <c r="S27" s="293"/>
      <c r="T27" s="293"/>
      <c r="U27" s="293"/>
      <c r="V27" s="293"/>
      <c r="W27" s="293"/>
      <c r="X27" s="293"/>
      <c r="Y27" s="76"/>
      <c r="Z27" s="76"/>
      <c r="AA27" s="76"/>
      <c r="AB27" s="76"/>
      <c r="AC27" s="76"/>
    </row>
    <row r="28" spans="1:29" ht="17.25" thickTop="1" thickBot="1" x14ac:dyDescent="0.3">
      <c r="A28" s="258">
        <f>SUM(A27-B27)</f>
        <v>0</v>
      </c>
      <c r="B28" s="258"/>
      <c r="D28" s="258">
        <f>SUM(D27-E27)</f>
        <v>166000</v>
      </c>
      <c r="E28" s="258"/>
      <c r="G28" s="258">
        <f>SUM(G27-H27)</f>
        <v>-73448</v>
      </c>
      <c r="H28" s="258"/>
      <c r="J28" s="258">
        <f>SUM(J27-K27)</f>
        <v>-547000</v>
      </c>
      <c r="K28" s="258"/>
      <c r="L28" s="76"/>
      <c r="M28" s="259"/>
      <c r="N28" s="186" t="s">
        <v>276</v>
      </c>
      <c r="O28" s="198">
        <v>240000</v>
      </c>
      <c r="P28" s="186"/>
      <c r="Q28" s="259"/>
      <c r="R28" s="293"/>
      <c r="S28" s="293"/>
      <c r="T28" s="293"/>
      <c r="U28" s="293"/>
      <c r="V28" s="293"/>
      <c r="W28" s="293"/>
      <c r="X28" s="293"/>
      <c r="Y28" s="76"/>
      <c r="Z28" s="76"/>
      <c r="AA28" s="76"/>
      <c r="AB28" s="76"/>
      <c r="AC28" s="76"/>
    </row>
    <row r="29" spans="1:29" ht="15.75" thickTop="1" x14ac:dyDescent="0.25">
      <c r="L29" s="76"/>
      <c r="M29" s="259"/>
      <c r="N29" s="186" t="s">
        <v>303</v>
      </c>
      <c r="O29" s="198">
        <v>5000</v>
      </c>
      <c r="P29" s="186"/>
      <c r="Q29" s="259"/>
      <c r="R29" s="293"/>
      <c r="S29" s="293"/>
      <c r="T29" s="293"/>
      <c r="U29" s="293"/>
      <c r="V29" s="293"/>
      <c r="W29" s="293"/>
      <c r="X29" s="293"/>
      <c r="Y29" s="76"/>
      <c r="Z29" s="76"/>
      <c r="AA29" s="76"/>
      <c r="AB29" s="76"/>
      <c r="AC29" s="76"/>
    </row>
    <row r="30" spans="1:29" x14ac:dyDescent="0.25">
      <c r="L30" s="76"/>
      <c r="M30" s="259"/>
      <c r="N30" s="186" t="s">
        <v>246</v>
      </c>
      <c r="O30" s="198">
        <v>15000</v>
      </c>
      <c r="P30" s="186"/>
      <c r="Q30" s="259"/>
      <c r="R30" s="293"/>
      <c r="S30" s="293"/>
      <c r="T30" s="293"/>
      <c r="U30" s="293"/>
      <c r="V30" s="293"/>
      <c r="W30" s="293"/>
      <c r="X30" s="293"/>
      <c r="Y30" s="76"/>
      <c r="Z30" s="76"/>
      <c r="AA30" s="76"/>
      <c r="AB30" s="76"/>
      <c r="AC30" s="76"/>
    </row>
    <row r="31" spans="1:29" ht="15.75" thickBot="1" x14ac:dyDescent="0.3">
      <c r="L31" s="76"/>
      <c r="M31" s="259"/>
      <c r="N31" s="186" t="s">
        <v>184</v>
      </c>
      <c r="O31" s="186"/>
      <c r="P31" s="198">
        <v>547000</v>
      </c>
      <c r="Q31" s="259"/>
      <c r="R31" s="293"/>
      <c r="S31" s="293"/>
      <c r="T31" s="293"/>
      <c r="U31" s="293"/>
      <c r="V31" s="293"/>
      <c r="W31" s="293"/>
      <c r="X31" s="293"/>
      <c r="Y31" s="76"/>
      <c r="Z31" s="76"/>
      <c r="AA31" s="76"/>
      <c r="AB31" s="76"/>
      <c r="AC31" s="76"/>
    </row>
    <row r="32" spans="1:29" ht="17.25" thickTop="1" thickBot="1" x14ac:dyDescent="0.3">
      <c r="A32" s="296" t="s">
        <v>240</v>
      </c>
      <c r="B32" s="297"/>
      <c r="D32" s="296" t="s">
        <v>187</v>
      </c>
      <c r="E32" s="297"/>
      <c r="G32" s="296" t="s">
        <v>194</v>
      </c>
      <c r="H32" s="297"/>
      <c r="J32" s="296" t="s">
        <v>337</v>
      </c>
      <c r="K32" s="297"/>
      <c r="L32" s="76"/>
      <c r="M32" s="259"/>
      <c r="N32" s="186" t="s">
        <v>305</v>
      </c>
      <c r="O32" s="186"/>
      <c r="P32" s="198">
        <v>12800</v>
      </c>
      <c r="Q32" s="259"/>
      <c r="R32" s="293"/>
      <c r="S32" s="293"/>
      <c r="T32" s="293"/>
      <c r="U32" s="293"/>
      <c r="V32" s="293"/>
      <c r="W32" s="293"/>
      <c r="X32" s="293"/>
      <c r="Y32" s="76"/>
      <c r="Z32" s="76"/>
      <c r="AA32" s="76"/>
      <c r="AB32" s="76"/>
      <c r="AC32" s="76"/>
    </row>
    <row r="33" spans="1:29" ht="15.75" thickTop="1" x14ac:dyDescent="0.25">
      <c r="A33" s="186">
        <v>250000</v>
      </c>
      <c r="B33" s="277">
        <v>100000</v>
      </c>
      <c r="D33" s="186">
        <v>45000</v>
      </c>
      <c r="E33" s="186"/>
      <c r="G33" s="186">
        <v>43448</v>
      </c>
      <c r="H33" s="186"/>
      <c r="J33" s="186"/>
      <c r="K33" s="277">
        <v>150000</v>
      </c>
      <c r="L33" s="76"/>
      <c r="M33" s="259"/>
      <c r="N33" s="186" t="s">
        <v>336</v>
      </c>
      <c r="O33" s="186"/>
      <c r="P33" s="198">
        <v>54400</v>
      </c>
      <c r="Q33" s="259"/>
      <c r="R33" s="293"/>
      <c r="S33" s="293"/>
      <c r="T33" s="293"/>
      <c r="U33" s="293"/>
      <c r="V33" s="293"/>
      <c r="W33" s="293"/>
      <c r="X33" s="293"/>
      <c r="Y33" s="76"/>
      <c r="Z33" s="76"/>
      <c r="AA33" s="76"/>
      <c r="AB33" s="76"/>
      <c r="AC33" s="76"/>
    </row>
    <row r="34" spans="1:29" x14ac:dyDescent="0.25">
      <c r="A34" s="276">
        <v>200000</v>
      </c>
      <c r="B34" s="278">
        <v>79200</v>
      </c>
      <c r="D34" s="186"/>
      <c r="E34" s="186"/>
      <c r="G34" s="276">
        <v>32000</v>
      </c>
      <c r="H34" s="186"/>
      <c r="J34" s="186"/>
      <c r="K34" s="278">
        <v>120000</v>
      </c>
      <c r="L34" s="76"/>
      <c r="M34" s="259"/>
      <c r="N34" s="186" t="s">
        <v>274</v>
      </c>
      <c r="O34" s="186"/>
      <c r="P34" s="198">
        <v>139200</v>
      </c>
      <c r="Q34" s="259"/>
      <c r="R34" s="293"/>
      <c r="S34" s="293"/>
      <c r="T34" s="293"/>
      <c r="U34" s="293"/>
      <c r="V34" s="293"/>
      <c r="W34" s="293"/>
      <c r="X34" s="293"/>
      <c r="Y34" s="76"/>
      <c r="Z34" s="76"/>
      <c r="AA34" s="76"/>
      <c r="AB34" s="76"/>
      <c r="AC34" s="76"/>
    </row>
    <row r="35" spans="1:29" x14ac:dyDescent="0.25">
      <c r="A35" s="186"/>
      <c r="B35" s="282">
        <v>52800</v>
      </c>
      <c r="D35" s="186"/>
      <c r="E35" s="186"/>
      <c r="G35" s="283">
        <v>19200</v>
      </c>
      <c r="H35" s="186"/>
      <c r="J35" s="186"/>
      <c r="K35" s="282">
        <v>80000</v>
      </c>
      <c r="L35" s="76"/>
      <c r="M35" s="259"/>
      <c r="N35" s="186" t="s">
        <v>195</v>
      </c>
      <c r="O35" s="186"/>
      <c r="P35" s="198">
        <v>73448</v>
      </c>
      <c r="Q35" s="259"/>
      <c r="R35" s="293"/>
      <c r="S35" s="293"/>
      <c r="T35" s="293"/>
      <c r="U35" s="293"/>
      <c r="V35" s="293"/>
      <c r="W35" s="293"/>
      <c r="X35" s="293"/>
      <c r="Y35" s="76"/>
      <c r="Z35" s="76"/>
      <c r="AA35" s="76"/>
      <c r="AB35" s="76"/>
      <c r="AC35" s="76"/>
    </row>
    <row r="36" spans="1:29" x14ac:dyDescent="0.25">
      <c r="A36" s="186"/>
      <c r="B36" s="186">
        <v>46200</v>
      </c>
      <c r="D36" s="186"/>
      <c r="E36" s="186"/>
      <c r="G36" s="186"/>
      <c r="H36" s="186"/>
      <c r="J36" s="186"/>
      <c r="K36" s="284">
        <v>70000</v>
      </c>
      <c r="L36" s="76"/>
      <c r="M36" s="259"/>
      <c r="N36" s="186"/>
      <c r="O36" s="186"/>
      <c r="P36" s="198"/>
      <c r="Q36" s="259"/>
      <c r="R36" s="293"/>
      <c r="S36" s="293"/>
      <c r="T36" s="293"/>
      <c r="U36" s="293"/>
      <c r="V36" s="293"/>
      <c r="W36" s="293"/>
      <c r="X36" s="293"/>
      <c r="Y36" s="76"/>
      <c r="Z36" s="76"/>
      <c r="AA36" s="76"/>
      <c r="AB36" s="76"/>
      <c r="AC36" s="76"/>
    </row>
    <row r="37" spans="1:29" x14ac:dyDescent="0.25">
      <c r="A37" s="186"/>
      <c r="B37" s="186"/>
      <c r="D37" s="186"/>
      <c r="E37" s="186"/>
      <c r="G37" s="186"/>
      <c r="H37" s="186"/>
      <c r="J37" s="186"/>
      <c r="K37" s="186"/>
      <c r="L37" s="76"/>
      <c r="M37" s="259"/>
      <c r="N37" s="186" t="s">
        <v>337</v>
      </c>
      <c r="O37" s="186"/>
      <c r="P37" s="198">
        <v>420000</v>
      </c>
      <c r="Q37" s="259"/>
      <c r="R37" s="293"/>
      <c r="S37" s="293"/>
      <c r="T37" s="293"/>
      <c r="U37" s="293"/>
      <c r="V37" s="293"/>
      <c r="W37" s="293"/>
      <c r="X37" s="293"/>
      <c r="Y37" s="76"/>
      <c r="Z37" s="76"/>
      <c r="AA37" s="76"/>
      <c r="AB37" s="76"/>
      <c r="AC37" s="76"/>
    </row>
    <row r="38" spans="1:29" ht="15.75" thickBot="1" x14ac:dyDescent="0.3">
      <c r="A38" s="186"/>
      <c r="B38" s="186"/>
      <c r="D38" s="186"/>
      <c r="E38" s="186"/>
      <c r="G38" s="186"/>
      <c r="H38" s="186"/>
      <c r="J38" s="186"/>
      <c r="K38" s="186"/>
      <c r="L38" s="76"/>
      <c r="M38" s="259"/>
      <c r="N38" s="186" t="s">
        <v>424</v>
      </c>
      <c r="O38" s="186">
        <v>278200</v>
      </c>
      <c r="P38" s="198"/>
      <c r="Q38" s="259"/>
      <c r="R38" s="293"/>
      <c r="S38" s="293"/>
      <c r="T38" s="293"/>
      <c r="U38" s="293"/>
      <c r="V38" s="293"/>
      <c r="W38" s="293"/>
      <c r="X38" s="293"/>
      <c r="Y38" s="76"/>
      <c r="Z38" s="76"/>
      <c r="AA38" s="76"/>
      <c r="AB38" s="76"/>
      <c r="AC38" s="76"/>
    </row>
    <row r="39" spans="1:29" ht="17.25" thickTop="1" thickBot="1" x14ac:dyDescent="0.3">
      <c r="A39" s="258">
        <f>SUM(A33:A38)</f>
        <v>450000</v>
      </c>
      <c r="B39" s="258">
        <f>SUM(B33:B38)</f>
        <v>278200</v>
      </c>
      <c r="D39" s="258">
        <f>SUM(D33:D38)</f>
        <v>45000</v>
      </c>
      <c r="E39" s="258">
        <f>SUM(E33:E38)</f>
        <v>0</v>
      </c>
      <c r="G39" s="258">
        <f>SUM(G33:G38)</f>
        <v>94648</v>
      </c>
      <c r="H39" s="258">
        <f>SUM(H33:H38)</f>
        <v>0</v>
      </c>
      <c r="J39" s="258">
        <f>SUM(J33:J38)</f>
        <v>0</v>
      </c>
      <c r="K39" s="258">
        <f>SUM(K33:K38)</f>
        <v>420000</v>
      </c>
      <c r="L39" s="76"/>
      <c r="M39" s="259"/>
      <c r="N39" s="186" t="s">
        <v>425</v>
      </c>
      <c r="O39" s="186">
        <v>40000</v>
      </c>
      <c r="P39" s="198"/>
      <c r="Q39" s="259"/>
      <c r="R39" s="293"/>
      <c r="S39" s="293"/>
      <c r="T39" s="293"/>
      <c r="U39" s="293"/>
      <c r="V39" s="293"/>
      <c r="W39" s="293"/>
      <c r="X39" s="293"/>
      <c r="Y39" s="76"/>
      <c r="Z39" s="76"/>
      <c r="AA39" s="76"/>
      <c r="AB39" s="76"/>
      <c r="AC39" s="76"/>
    </row>
    <row r="40" spans="1:29" ht="17.25" thickTop="1" thickBot="1" x14ac:dyDescent="0.3">
      <c r="A40" s="258">
        <f>SUM(A39-B39)</f>
        <v>171800</v>
      </c>
      <c r="B40" s="258"/>
      <c r="D40" s="258">
        <f>SUM(D39-E39)</f>
        <v>45000</v>
      </c>
      <c r="E40" s="258"/>
      <c r="G40" s="258">
        <f>SUM(G39-H39)</f>
        <v>94648</v>
      </c>
      <c r="H40" s="258"/>
      <c r="J40" s="258">
        <f>SUM(J39-K39)</f>
        <v>-420000</v>
      </c>
      <c r="K40" s="258"/>
      <c r="L40" s="76"/>
      <c r="M40" s="259"/>
      <c r="N40" s="186" t="s">
        <v>426</v>
      </c>
      <c r="O40" s="186">
        <v>60000</v>
      </c>
      <c r="P40" s="198"/>
      <c r="Q40" s="259"/>
      <c r="R40" s="293"/>
      <c r="S40" s="293"/>
      <c r="T40" s="293"/>
      <c r="U40" s="293"/>
      <c r="V40" s="293"/>
      <c r="W40" s="293"/>
      <c r="X40" s="293"/>
      <c r="Y40" s="76"/>
      <c r="Z40" s="76"/>
      <c r="AA40" s="76"/>
      <c r="AB40" s="76"/>
      <c r="AC40" s="76"/>
    </row>
    <row r="41" spans="1:29" ht="16.5" thickTop="1" thickBot="1" x14ac:dyDescent="0.3">
      <c r="L41" s="76"/>
      <c r="M41" s="259"/>
      <c r="N41" s="186"/>
      <c r="O41" s="186"/>
      <c r="P41" s="198"/>
      <c r="Q41" s="259"/>
      <c r="R41" s="293"/>
      <c r="S41" s="293"/>
      <c r="T41" s="293"/>
      <c r="U41" s="293"/>
      <c r="V41" s="293"/>
      <c r="W41" s="293"/>
      <c r="X41" s="293"/>
      <c r="Y41" s="76"/>
      <c r="Z41" s="76"/>
      <c r="AA41" s="76"/>
      <c r="AB41" s="76"/>
      <c r="AC41" s="76"/>
    </row>
    <row r="42" spans="1:29" ht="17.25" thickTop="1" thickBot="1" x14ac:dyDescent="0.3">
      <c r="L42" s="76"/>
      <c r="M42" s="259"/>
      <c r="N42" s="258"/>
      <c r="O42" s="199">
        <f>SUM(O22:O41)</f>
        <v>1246848</v>
      </c>
      <c r="P42" s="199">
        <f>SUM(P31:P41)</f>
        <v>1246848</v>
      </c>
      <c r="Q42" s="259"/>
      <c r="R42" s="293"/>
      <c r="S42" s="293"/>
      <c r="T42" s="293"/>
      <c r="U42" s="293"/>
      <c r="V42" s="293"/>
      <c r="W42" s="293"/>
      <c r="X42" s="293"/>
      <c r="Y42" s="76"/>
      <c r="Z42" s="76"/>
      <c r="AA42" s="76"/>
      <c r="AB42" s="76"/>
      <c r="AC42" s="76"/>
    </row>
    <row r="43" spans="1:29" ht="17.25" thickTop="1" thickBot="1" x14ac:dyDescent="0.3">
      <c r="A43" s="296" t="s">
        <v>336</v>
      </c>
      <c r="B43" s="297"/>
      <c r="D43" s="296" t="s">
        <v>305</v>
      </c>
      <c r="E43" s="297"/>
      <c r="G43" s="296" t="s">
        <v>253</v>
      </c>
      <c r="H43" s="297"/>
      <c r="J43" s="296" t="s">
        <v>341</v>
      </c>
      <c r="K43" s="297"/>
      <c r="L43" s="76"/>
      <c r="M43" s="259"/>
      <c r="N43" s="259"/>
      <c r="O43" s="259"/>
      <c r="P43" s="259"/>
      <c r="Q43" s="259"/>
      <c r="R43" s="293"/>
      <c r="S43" s="293"/>
      <c r="T43" s="293"/>
      <c r="U43" s="293"/>
      <c r="V43" s="293"/>
      <c r="W43" s="293"/>
      <c r="X43" s="293"/>
      <c r="Y43" s="76"/>
      <c r="Z43" s="76"/>
      <c r="AA43" s="76"/>
      <c r="AB43" s="76"/>
      <c r="AC43" s="76"/>
    </row>
    <row r="44" spans="1:29" ht="16.5" thickTop="1" thickBot="1" x14ac:dyDescent="0.3">
      <c r="A44" s="186"/>
      <c r="B44" s="277">
        <v>8000</v>
      </c>
      <c r="D44" s="279">
        <v>16000</v>
      </c>
      <c r="E44" s="277">
        <v>16000</v>
      </c>
      <c r="G44" s="277">
        <v>116000</v>
      </c>
      <c r="H44" s="279">
        <v>116000</v>
      </c>
      <c r="J44" s="277">
        <v>100000</v>
      </c>
      <c r="K44" s="186"/>
      <c r="L44" s="76"/>
      <c r="M44" s="259"/>
      <c r="N44" s="259"/>
      <c r="O44" s="259"/>
      <c r="P44" s="259"/>
      <c r="Q44" s="259"/>
      <c r="R44" s="293"/>
      <c r="S44" s="293"/>
      <c r="T44" s="293"/>
      <c r="U44" s="293"/>
      <c r="V44" s="293"/>
      <c r="W44" s="293"/>
      <c r="X44" s="293"/>
      <c r="Y44" s="76"/>
      <c r="Z44" s="76"/>
      <c r="AA44" s="76"/>
      <c r="AB44" s="76"/>
      <c r="AC44" s="76"/>
    </row>
    <row r="45" spans="1:29" ht="17.25" thickTop="1" thickBot="1" x14ac:dyDescent="0.3">
      <c r="A45" s="186"/>
      <c r="B45" s="278">
        <v>19200</v>
      </c>
      <c r="D45" s="186"/>
      <c r="E45" s="282">
        <v>12800</v>
      </c>
      <c r="G45" s="282">
        <v>92800</v>
      </c>
      <c r="H45" s="186"/>
      <c r="J45" s="278">
        <v>79200</v>
      </c>
      <c r="K45" s="186"/>
      <c r="L45" s="76"/>
      <c r="M45" s="259"/>
      <c r="N45" s="340" t="s">
        <v>375</v>
      </c>
      <c r="O45" s="342"/>
      <c r="P45" s="341"/>
      <c r="Q45" s="259"/>
      <c r="R45" s="321" t="s">
        <v>445</v>
      </c>
      <c r="S45" s="322"/>
      <c r="T45" s="322"/>
      <c r="U45" s="322"/>
      <c r="V45" s="322"/>
      <c r="W45" s="322"/>
      <c r="X45" s="323"/>
      <c r="Y45" s="76"/>
      <c r="Z45" s="76"/>
      <c r="AA45" s="76"/>
      <c r="AB45" s="76"/>
      <c r="AC45" s="76"/>
    </row>
    <row r="46" spans="1:29" ht="17.25" customHeight="1" thickTop="1" thickBot="1" x14ac:dyDescent="0.3">
      <c r="A46" s="186"/>
      <c r="B46" s="279">
        <v>16000</v>
      </c>
      <c r="D46" s="186"/>
      <c r="E46" s="186"/>
      <c r="G46" s="186"/>
      <c r="H46" s="186"/>
      <c r="J46" s="284">
        <v>46200</v>
      </c>
      <c r="K46" s="186"/>
      <c r="L46" s="76"/>
      <c r="M46" s="259"/>
      <c r="N46" s="340" t="s">
        <v>447</v>
      </c>
      <c r="O46" s="342"/>
      <c r="P46" s="341"/>
      <c r="Q46" s="259"/>
      <c r="R46" s="321" t="s">
        <v>446</v>
      </c>
      <c r="S46" s="322"/>
      <c r="T46" s="322"/>
      <c r="U46" s="322"/>
      <c r="V46" s="322"/>
      <c r="W46" s="322"/>
      <c r="X46" s="323"/>
      <c r="Y46" s="76"/>
      <c r="Z46" s="76"/>
      <c r="AA46" s="76"/>
      <c r="AB46" s="76"/>
      <c r="AC46" s="76"/>
    </row>
    <row r="47" spans="1:29" ht="17.25" thickTop="1" thickBot="1" x14ac:dyDescent="0.3">
      <c r="A47" s="186"/>
      <c r="B47" s="284">
        <v>11200</v>
      </c>
      <c r="D47" s="186"/>
      <c r="E47" s="186"/>
      <c r="G47" s="186"/>
      <c r="H47" s="186"/>
      <c r="J47" s="186">
        <v>52800</v>
      </c>
      <c r="K47" s="186"/>
      <c r="L47" s="76"/>
      <c r="M47" s="259"/>
      <c r="N47" s="340" t="s">
        <v>377</v>
      </c>
      <c r="O47" s="342"/>
      <c r="P47" s="341"/>
      <c r="Q47" s="259"/>
      <c r="R47" s="321" t="s">
        <v>198</v>
      </c>
      <c r="S47" s="322"/>
      <c r="T47" s="322"/>
      <c r="U47" s="322"/>
      <c r="V47" s="322"/>
      <c r="W47" s="322"/>
      <c r="X47" s="323"/>
      <c r="Y47" s="76"/>
      <c r="Z47" s="76"/>
      <c r="AA47" s="76"/>
      <c r="AB47" s="76"/>
      <c r="AC47" s="76"/>
    </row>
    <row r="48" spans="1:29" ht="17.25" customHeight="1" thickTop="1" x14ac:dyDescent="0.25">
      <c r="A48" s="186"/>
      <c r="B48" s="186"/>
      <c r="D48" s="186"/>
      <c r="E48" s="186"/>
      <c r="G48" s="186"/>
      <c r="H48" s="186"/>
      <c r="J48" s="186"/>
      <c r="K48" s="186"/>
      <c r="L48" s="76"/>
      <c r="M48" s="259"/>
      <c r="N48" s="186" t="s">
        <v>328</v>
      </c>
      <c r="O48" s="198">
        <v>420000</v>
      </c>
      <c r="P48" s="186"/>
      <c r="Q48" s="259"/>
      <c r="R48" s="294" t="s">
        <v>0</v>
      </c>
      <c r="S48" s="295"/>
      <c r="T48" s="295"/>
      <c r="U48" s="295"/>
      <c r="V48" s="294" t="s">
        <v>204</v>
      </c>
      <c r="W48" s="295"/>
      <c r="X48" s="295"/>
      <c r="Y48" s="76"/>
      <c r="Z48" s="76"/>
      <c r="AA48" s="76"/>
      <c r="AB48" s="76"/>
      <c r="AC48" s="76"/>
    </row>
    <row r="49" spans="1:29" ht="15.75" thickBot="1" x14ac:dyDescent="0.3">
      <c r="A49" s="186"/>
      <c r="B49" s="186"/>
      <c r="D49" s="186"/>
      <c r="E49" s="186"/>
      <c r="G49" s="186"/>
      <c r="H49" s="186"/>
      <c r="J49" s="186"/>
      <c r="K49" s="186"/>
      <c r="L49" s="76"/>
      <c r="M49" s="270"/>
      <c r="N49" s="186" t="s">
        <v>378</v>
      </c>
      <c r="O49" s="186">
        <v>278200</v>
      </c>
      <c r="P49" s="186"/>
      <c r="Q49" s="259"/>
      <c r="R49" s="217" t="s">
        <v>199</v>
      </c>
      <c r="S49" s="215"/>
      <c r="T49" s="215"/>
      <c r="U49" s="215"/>
      <c r="V49" s="217" t="s">
        <v>42</v>
      </c>
      <c r="W49" s="215"/>
      <c r="X49" s="215"/>
      <c r="Y49" s="76"/>
      <c r="Z49" s="76"/>
      <c r="AA49" s="76"/>
      <c r="AB49" s="76"/>
      <c r="AC49" s="76"/>
    </row>
    <row r="50" spans="1:29" ht="17.25" customHeight="1" thickTop="1" thickBot="1" x14ac:dyDescent="0.3">
      <c r="A50" s="274">
        <f>SUM(A44:A49)</f>
        <v>0</v>
      </c>
      <c r="B50" s="274">
        <f>SUM(B44:B49)</f>
        <v>54400</v>
      </c>
      <c r="D50" s="274">
        <f>SUM(D44:D49)</f>
        <v>16000</v>
      </c>
      <c r="E50" s="274">
        <f>SUM(E44:E49)</f>
        <v>28800</v>
      </c>
      <c r="G50" s="274">
        <f>SUM(G44:G49)</f>
        <v>208800</v>
      </c>
      <c r="H50" s="274">
        <f>SUM(H44:H49)</f>
        <v>116000</v>
      </c>
      <c r="J50" s="274">
        <f>SUM(J44:J49)</f>
        <v>278200</v>
      </c>
      <c r="K50" s="274">
        <f>SUM(K44:K49)</f>
        <v>0</v>
      </c>
      <c r="L50" s="76"/>
      <c r="M50" s="273" t="s">
        <v>372</v>
      </c>
      <c r="N50" s="193" t="s">
        <v>380</v>
      </c>
      <c r="O50" s="193">
        <v>141800</v>
      </c>
      <c r="P50" s="193"/>
      <c r="Q50" s="259"/>
      <c r="R50" s="186" t="s">
        <v>181</v>
      </c>
      <c r="S50" s="186"/>
      <c r="T50" s="198">
        <v>166000</v>
      </c>
      <c r="U50" s="215"/>
      <c r="V50" s="186" t="s">
        <v>184</v>
      </c>
      <c r="W50" s="186"/>
      <c r="X50" s="198">
        <v>547000</v>
      </c>
      <c r="Y50" s="76"/>
      <c r="Z50" s="76"/>
      <c r="AA50" s="76"/>
      <c r="AB50" s="76"/>
      <c r="AC50" s="76"/>
    </row>
    <row r="51" spans="1:29" ht="16.5" customHeight="1" thickTop="1" thickBot="1" x14ac:dyDescent="0.3">
      <c r="A51" s="274">
        <f>SUM(A50-B50)</f>
        <v>-54400</v>
      </c>
      <c r="B51" s="274"/>
      <c r="D51" s="274">
        <f>SUM(D50-E50)</f>
        <v>-12800</v>
      </c>
      <c r="E51" s="274"/>
      <c r="G51" s="274">
        <f>SUM(G50-H50)</f>
        <v>92800</v>
      </c>
      <c r="H51" s="274"/>
      <c r="J51" s="274">
        <f>SUM(J50-K50)</f>
        <v>278200</v>
      </c>
      <c r="K51" s="274"/>
      <c r="L51" s="76"/>
      <c r="M51" s="273"/>
      <c r="N51" s="186" t="s">
        <v>363</v>
      </c>
      <c r="O51" s="186">
        <v>40000</v>
      </c>
      <c r="P51" s="186"/>
      <c r="Q51" s="259"/>
      <c r="R51" s="186" t="s">
        <v>253</v>
      </c>
      <c r="S51" s="186"/>
      <c r="T51" s="198">
        <v>92800</v>
      </c>
      <c r="U51" s="215"/>
      <c r="V51" s="186" t="s">
        <v>305</v>
      </c>
      <c r="W51" s="186"/>
      <c r="X51" s="198">
        <v>12800</v>
      </c>
      <c r="Y51" s="76"/>
      <c r="Z51" s="76"/>
      <c r="AA51" s="76"/>
      <c r="AB51" s="76"/>
      <c r="AC51" s="76"/>
    </row>
    <row r="52" spans="1:29" ht="15.75" thickTop="1" x14ac:dyDescent="0.25">
      <c r="L52" s="76"/>
      <c r="M52" s="273" t="s">
        <v>372</v>
      </c>
      <c r="N52" s="186" t="s">
        <v>381</v>
      </c>
      <c r="O52" s="186">
        <v>60000</v>
      </c>
      <c r="P52" s="186"/>
      <c r="Q52" s="259"/>
      <c r="R52" s="186" t="s">
        <v>194</v>
      </c>
      <c r="S52" s="186"/>
      <c r="T52" s="198">
        <v>94648</v>
      </c>
      <c r="U52" s="215"/>
      <c r="V52" s="186" t="s">
        <v>336</v>
      </c>
      <c r="W52" s="186"/>
      <c r="X52" s="198">
        <v>54400</v>
      </c>
      <c r="Y52" s="76"/>
      <c r="Z52" s="76"/>
      <c r="AA52" s="76"/>
      <c r="AB52" s="76"/>
      <c r="AC52" s="76"/>
    </row>
    <row r="53" spans="1:29" ht="15.75" thickBot="1" x14ac:dyDescent="0.3">
      <c r="L53" s="76"/>
      <c r="M53" s="273" t="s">
        <v>372</v>
      </c>
      <c r="N53" s="186"/>
      <c r="O53" s="186"/>
      <c r="P53" s="186"/>
      <c r="Q53" s="259"/>
      <c r="R53" s="186" t="s">
        <v>117</v>
      </c>
      <c r="S53" s="186"/>
      <c r="T53" s="198">
        <v>38400</v>
      </c>
      <c r="U53" s="215"/>
      <c r="V53" s="186" t="s">
        <v>274</v>
      </c>
      <c r="W53" s="186"/>
      <c r="X53" s="198">
        <v>139200</v>
      </c>
      <c r="Y53" s="76"/>
      <c r="Z53" s="76"/>
      <c r="AA53" s="76"/>
      <c r="AB53" s="76"/>
      <c r="AC53" s="76"/>
    </row>
    <row r="54" spans="1:29" ht="17.25" thickTop="1" thickBot="1" x14ac:dyDescent="0.3">
      <c r="A54" s="296" t="s">
        <v>246</v>
      </c>
      <c r="B54" s="297"/>
      <c r="D54" s="296" t="s">
        <v>117</v>
      </c>
      <c r="E54" s="297"/>
      <c r="G54" s="296" t="s">
        <v>448</v>
      </c>
      <c r="H54" s="297"/>
      <c r="J54" s="296" t="s">
        <v>449</v>
      </c>
      <c r="K54" s="297"/>
      <c r="L54" s="76"/>
      <c r="M54" s="273"/>
      <c r="N54" s="193" t="s">
        <v>383</v>
      </c>
      <c r="O54" s="193">
        <v>41800</v>
      </c>
      <c r="P54" s="193"/>
      <c r="Q54" s="259"/>
      <c r="R54" s="186" t="s">
        <v>114</v>
      </c>
      <c r="S54" s="186"/>
      <c r="T54" s="198">
        <v>171800</v>
      </c>
      <c r="U54" s="215"/>
      <c r="V54" s="186" t="s">
        <v>450</v>
      </c>
      <c r="W54" s="186"/>
      <c r="X54" s="198">
        <v>12540</v>
      </c>
      <c r="Y54" s="76"/>
      <c r="Z54" s="76"/>
      <c r="AA54" s="76"/>
      <c r="AB54" s="76"/>
      <c r="AC54" s="76"/>
    </row>
    <row r="55" spans="1:29" ht="15.75" thickTop="1" x14ac:dyDescent="0.25">
      <c r="A55" s="280">
        <v>15000</v>
      </c>
      <c r="B55" s="186"/>
      <c r="D55" s="280">
        <v>2400</v>
      </c>
      <c r="E55" s="186"/>
      <c r="G55" s="281">
        <v>5000</v>
      </c>
      <c r="H55" s="186"/>
      <c r="J55" s="186">
        <v>240000</v>
      </c>
      <c r="K55" s="186"/>
      <c r="L55" s="76"/>
      <c r="M55" s="273"/>
      <c r="N55" s="186" t="s">
        <v>427</v>
      </c>
      <c r="O55" s="186">
        <v>0</v>
      </c>
      <c r="P55" s="186"/>
      <c r="Q55" s="259"/>
      <c r="R55" s="186" t="s">
        <v>303</v>
      </c>
      <c r="S55" s="215"/>
      <c r="T55" s="198">
        <v>5000</v>
      </c>
      <c r="U55" s="215"/>
      <c r="V55" s="186"/>
      <c r="W55" s="186"/>
      <c r="X55" s="198"/>
      <c r="Y55" s="76"/>
      <c r="Z55" s="76"/>
      <c r="AA55" s="76"/>
      <c r="AB55" s="76"/>
      <c r="AC55" s="76"/>
    </row>
    <row r="56" spans="1:29" x14ac:dyDescent="0.25">
      <c r="A56" s="186"/>
      <c r="B56" s="186"/>
      <c r="D56" s="281">
        <v>800</v>
      </c>
      <c r="E56" s="186"/>
      <c r="G56" s="186"/>
      <c r="H56" s="186"/>
      <c r="J56" s="186"/>
      <c r="K56" s="186"/>
      <c r="L56" s="76"/>
      <c r="M56" s="273" t="s">
        <v>372</v>
      </c>
      <c r="N56" s="193" t="s">
        <v>368</v>
      </c>
      <c r="O56" s="193">
        <v>41800</v>
      </c>
      <c r="P56" s="193"/>
      <c r="Q56" s="259"/>
      <c r="R56" s="186" t="s">
        <v>246</v>
      </c>
      <c r="S56" s="215"/>
      <c r="T56" s="198">
        <v>15000</v>
      </c>
      <c r="U56" s="215"/>
      <c r="V56" s="215"/>
      <c r="W56" s="215"/>
      <c r="X56" s="215"/>
      <c r="Y56" s="76"/>
      <c r="Z56" s="76"/>
      <c r="AA56" s="76"/>
      <c r="AB56" s="76"/>
      <c r="AC56" s="76"/>
    </row>
    <row r="57" spans="1:29" x14ac:dyDescent="0.25">
      <c r="A57" s="186"/>
      <c r="B57" s="186"/>
      <c r="D57" s="283">
        <v>19200</v>
      </c>
      <c r="E57" s="186"/>
      <c r="G57" s="186"/>
      <c r="H57" s="186"/>
      <c r="J57" s="186"/>
      <c r="K57" s="186"/>
      <c r="L57" s="76"/>
      <c r="M57" s="270"/>
      <c r="N57" s="186" t="s">
        <v>428</v>
      </c>
      <c r="O57" s="186">
        <v>12540</v>
      </c>
      <c r="P57" s="186"/>
      <c r="Q57" s="259"/>
      <c r="R57" s="186"/>
      <c r="S57" s="215"/>
      <c r="T57" s="198"/>
      <c r="U57" s="215"/>
      <c r="V57" s="215"/>
      <c r="W57" s="215"/>
      <c r="X57" s="215"/>
      <c r="Y57" s="76"/>
      <c r="Z57" s="76"/>
      <c r="AA57" s="76"/>
      <c r="AB57" s="76"/>
      <c r="AC57" s="76"/>
    </row>
    <row r="58" spans="1:29" x14ac:dyDescent="0.25">
      <c r="A58" s="186"/>
      <c r="B58" s="186"/>
      <c r="D58" s="275">
        <v>16000</v>
      </c>
      <c r="E58" s="186"/>
      <c r="G58" s="186"/>
      <c r="H58" s="186"/>
      <c r="J58" s="186"/>
      <c r="K58" s="186"/>
      <c r="L58" s="76"/>
      <c r="M58" s="270"/>
      <c r="N58" s="193" t="s">
        <v>388</v>
      </c>
      <c r="O58" s="193">
        <v>29260</v>
      </c>
      <c r="P58" s="193"/>
      <c r="Q58" s="259"/>
      <c r="R58" s="215"/>
      <c r="S58" s="215"/>
      <c r="T58" s="218"/>
      <c r="U58" s="215"/>
      <c r="V58" s="215"/>
      <c r="W58" s="215"/>
      <c r="X58" s="215"/>
      <c r="Y58" s="76"/>
      <c r="Z58" s="76"/>
      <c r="AA58" s="76"/>
      <c r="AB58" s="76"/>
      <c r="AC58" s="76"/>
    </row>
    <row r="59" spans="1:29" ht="15.75" thickBot="1" x14ac:dyDescent="0.3">
      <c r="A59" s="186"/>
      <c r="B59" s="186"/>
      <c r="D59" s="186"/>
      <c r="E59" s="186"/>
      <c r="G59" s="186"/>
      <c r="H59" s="186"/>
      <c r="J59" s="186"/>
      <c r="K59" s="186"/>
      <c r="L59" s="76"/>
      <c r="M59" s="76"/>
      <c r="N59" s="186"/>
      <c r="O59" s="186"/>
      <c r="P59" s="186"/>
      <c r="Q59" s="76"/>
      <c r="R59" s="215"/>
      <c r="S59" s="215"/>
      <c r="T59" s="215"/>
      <c r="U59" s="215"/>
      <c r="V59" s="215"/>
      <c r="W59" s="215"/>
      <c r="X59" s="215"/>
      <c r="Y59" s="76"/>
      <c r="Z59" s="76"/>
      <c r="AA59" s="76"/>
      <c r="AB59" s="76"/>
      <c r="AC59" s="76"/>
    </row>
    <row r="60" spans="1:29" ht="17.25" thickTop="1" thickBot="1" x14ac:dyDescent="0.3">
      <c r="A60" s="186"/>
      <c r="B60" s="186"/>
      <c r="D60" s="186"/>
      <c r="E60" s="186"/>
      <c r="G60" s="186"/>
      <c r="H60" s="186"/>
      <c r="J60" s="186"/>
      <c r="K60" s="186"/>
      <c r="L60" s="76"/>
      <c r="M60" s="76"/>
      <c r="N60" s="230" t="s">
        <v>389</v>
      </c>
      <c r="O60" s="230"/>
      <c r="P60" s="230" t="s">
        <v>390</v>
      </c>
      <c r="Q60" s="76"/>
      <c r="R60" s="260" t="s">
        <v>262</v>
      </c>
      <c r="S60" s="260"/>
      <c r="T60" s="214">
        <f>SUM(T50:T59)</f>
        <v>583648</v>
      </c>
      <c r="U60" s="215"/>
      <c r="V60" s="260" t="s">
        <v>206</v>
      </c>
      <c r="W60" s="260"/>
      <c r="X60" s="214">
        <f>SUM(X50:X58)</f>
        <v>765940</v>
      </c>
      <c r="Y60" s="76"/>
      <c r="Z60" s="76"/>
      <c r="AA60" s="76"/>
      <c r="AB60" s="76"/>
      <c r="AC60" s="76"/>
    </row>
    <row r="61" spans="1:29" ht="17.25" thickTop="1" thickBot="1" x14ac:dyDescent="0.3">
      <c r="A61" s="274">
        <f>SUM(A55:A60)</f>
        <v>15000</v>
      </c>
      <c r="B61" s="274">
        <f>SUM(B55:B60)</f>
        <v>0</v>
      </c>
      <c r="D61" s="274">
        <f>SUM(D55:D60)</f>
        <v>38400</v>
      </c>
      <c r="E61" s="274">
        <f>SUM(E55:E60)</f>
        <v>0</v>
      </c>
      <c r="G61" s="274">
        <f>SUM(G55:G60)</f>
        <v>5000</v>
      </c>
      <c r="H61" s="274">
        <f>SUM(H55:H60)</f>
        <v>0</v>
      </c>
      <c r="J61" s="274">
        <f>SUM(J55:J60)</f>
        <v>240000</v>
      </c>
      <c r="K61" s="274">
        <f>SUM(K55:K60)</f>
        <v>0</v>
      </c>
      <c r="L61" s="76"/>
      <c r="M61" s="76"/>
      <c r="N61" s="76"/>
      <c r="O61" s="76"/>
      <c r="P61" s="76"/>
      <c r="Q61" s="76"/>
      <c r="R61" s="215"/>
      <c r="S61" s="215"/>
      <c r="T61" s="215"/>
      <c r="U61" s="215"/>
      <c r="V61" s="215"/>
      <c r="W61" s="215"/>
      <c r="X61" s="215"/>
      <c r="Y61" s="76"/>
      <c r="Z61" s="76"/>
      <c r="AA61" s="76"/>
      <c r="AB61" s="76"/>
      <c r="AC61" s="76"/>
    </row>
    <row r="62" spans="1:29" ht="17.25" thickTop="1" thickBot="1" x14ac:dyDescent="0.3">
      <c r="A62" s="274">
        <f>SUM(A61-B61)</f>
        <v>15000</v>
      </c>
      <c r="B62" s="274"/>
      <c r="D62" s="274">
        <f>SUM(D61-E61)</f>
        <v>38400</v>
      </c>
      <c r="E62" s="274"/>
      <c r="G62" s="274">
        <f>SUM(G61-H61)</f>
        <v>5000</v>
      </c>
      <c r="H62" s="274"/>
      <c r="J62" s="274">
        <f>SUM(J61-K61)</f>
        <v>240000</v>
      </c>
      <c r="K62" s="274"/>
      <c r="L62" s="76"/>
      <c r="M62" s="76"/>
      <c r="N62" s="76"/>
      <c r="O62" s="76"/>
      <c r="P62" s="76"/>
      <c r="Q62" s="76"/>
      <c r="R62" s="217" t="s">
        <v>41</v>
      </c>
      <c r="S62" s="215"/>
      <c r="T62" s="215"/>
      <c r="U62" s="215"/>
      <c r="V62" s="217" t="s">
        <v>195</v>
      </c>
      <c r="W62" s="215"/>
      <c r="X62" s="215"/>
      <c r="Y62" s="76"/>
      <c r="Z62" s="76"/>
      <c r="AA62" s="76"/>
      <c r="AB62" s="76"/>
      <c r="AC62" s="76"/>
    </row>
    <row r="63" spans="1:29" ht="16.5" thickTop="1" thickBot="1" x14ac:dyDescent="0.3">
      <c r="L63" s="76"/>
      <c r="M63" s="76"/>
      <c r="N63" s="76"/>
      <c r="O63" s="76"/>
      <c r="P63" s="76"/>
      <c r="Q63" s="76"/>
      <c r="R63" s="217" t="s">
        <v>201</v>
      </c>
      <c r="S63" s="215"/>
      <c r="T63" s="215"/>
      <c r="U63" s="215"/>
      <c r="V63" s="217" t="s">
        <v>45</v>
      </c>
      <c r="W63" s="215"/>
      <c r="X63" s="215"/>
      <c r="Y63" s="76"/>
      <c r="Z63" s="76"/>
      <c r="AA63" s="76"/>
      <c r="AB63" s="76"/>
      <c r="AC63" s="76"/>
    </row>
    <row r="64" spans="1:29" ht="17.25" thickTop="1" thickBot="1" x14ac:dyDescent="0.3">
      <c r="A64" s="296" t="s">
        <v>274</v>
      </c>
      <c r="B64" s="297"/>
      <c r="D64" s="296" t="s">
        <v>413</v>
      </c>
      <c r="E64" s="297"/>
      <c r="G64" s="296" t="s">
        <v>412</v>
      </c>
      <c r="H64" s="297"/>
      <c r="J64" s="296"/>
      <c r="K64" s="297"/>
      <c r="L64" s="76"/>
      <c r="M64" s="76"/>
      <c r="N64" s="76"/>
      <c r="O64" s="76"/>
      <c r="P64" s="76"/>
      <c r="Q64" s="76"/>
      <c r="R64" s="186" t="s">
        <v>187</v>
      </c>
      <c r="S64" s="215"/>
      <c r="T64" s="198">
        <v>45000</v>
      </c>
      <c r="U64" s="215"/>
      <c r="V64" s="186" t="s">
        <v>195</v>
      </c>
      <c r="W64" s="186"/>
      <c r="X64" s="198">
        <v>73448</v>
      </c>
      <c r="Y64" s="76"/>
      <c r="Z64" s="76"/>
      <c r="AA64" s="76"/>
      <c r="AB64" s="76"/>
      <c r="AC64" s="76"/>
    </row>
    <row r="65" spans="1:29" ht="15.75" thickTop="1" x14ac:dyDescent="0.25">
      <c r="A65" s="186"/>
      <c r="B65" s="283">
        <v>139200</v>
      </c>
      <c r="D65" s="275">
        <v>60000</v>
      </c>
      <c r="E65" s="186"/>
      <c r="G65" s="275">
        <v>40000</v>
      </c>
      <c r="H65" s="186"/>
      <c r="J65" s="186"/>
      <c r="K65" s="186"/>
      <c r="L65" s="76"/>
      <c r="M65" s="76"/>
      <c r="N65" s="76"/>
      <c r="O65" s="76"/>
      <c r="P65" s="76"/>
      <c r="Q65" s="76"/>
      <c r="R65" s="186" t="s">
        <v>276</v>
      </c>
      <c r="S65" s="215"/>
      <c r="T65" s="198">
        <v>240000</v>
      </c>
      <c r="U65" s="215"/>
      <c r="V65" s="217"/>
      <c r="W65" s="215"/>
      <c r="X65" s="215"/>
      <c r="Y65" s="76"/>
      <c r="Z65" s="76"/>
      <c r="AA65" s="76"/>
      <c r="AB65" s="76"/>
      <c r="AC65" s="76"/>
    </row>
    <row r="66" spans="1:29" x14ac:dyDescent="0.25">
      <c r="A66" s="186"/>
      <c r="B66" s="186"/>
      <c r="D66" s="186"/>
      <c r="E66" s="186"/>
      <c r="G66" s="186"/>
      <c r="H66" s="186"/>
      <c r="J66" s="186"/>
      <c r="K66" s="186"/>
      <c r="L66" s="76"/>
      <c r="M66" s="76"/>
      <c r="N66" s="76"/>
      <c r="O66" s="76"/>
      <c r="P66" s="76"/>
      <c r="Q66" s="76"/>
      <c r="R66" s="215"/>
      <c r="S66" s="215"/>
      <c r="T66" s="215"/>
      <c r="U66" s="215"/>
      <c r="V66" s="217" t="s">
        <v>46</v>
      </c>
      <c r="W66" s="215"/>
      <c r="X66" s="215"/>
      <c r="Y66" s="76"/>
      <c r="Z66" s="76"/>
      <c r="AA66" s="76"/>
      <c r="AB66" s="76"/>
      <c r="AC66" s="76"/>
    </row>
    <row r="67" spans="1:29" x14ac:dyDescent="0.25">
      <c r="A67" s="186"/>
      <c r="B67" s="186"/>
      <c r="D67" s="186"/>
      <c r="E67" s="186"/>
      <c r="G67" s="186"/>
      <c r="H67" s="186"/>
      <c r="J67" s="186"/>
      <c r="K67" s="186"/>
      <c r="N67" s="76"/>
      <c r="O67" s="76"/>
      <c r="P67" s="76"/>
      <c r="R67" s="215"/>
      <c r="S67" s="215"/>
      <c r="T67" s="215"/>
      <c r="U67" s="215"/>
      <c r="V67" s="272" t="s">
        <v>429</v>
      </c>
      <c r="W67" s="215"/>
      <c r="X67" s="215">
        <v>29260</v>
      </c>
    </row>
    <row r="68" spans="1:29" ht="15.75" thickBot="1" x14ac:dyDescent="0.3">
      <c r="A68" s="186"/>
      <c r="B68" s="186"/>
      <c r="D68" s="186"/>
      <c r="E68" s="186"/>
      <c r="G68" s="186"/>
      <c r="H68" s="186"/>
      <c r="J68" s="186"/>
      <c r="K68" s="186"/>
      <c r="N68" s="76"/>
      <c r="O68" s="76"/>
      <c r="P68" s="76"/>
      <c r="R68" s="215"/>
      <c r="S68" s="215"/>
      <c r="T68" s="215"/>
      <c r="U68" s="215"/>
      <c r="V68" s="215"/>
      <c r="W68" s="215"/>
      <c r="X68" s="215"/>
    </row>
    <row r="69" spans="1:29" ht="17.25" thickTop="1" thickBot="1" x14ac:dyDescent="0.3">
      <c r="A69" s="186"/>
      <c r="B69" s="186"/>
      <c r="D69" s="186"/>
      <c r="E69" s="186"/>
      <c r="G69" s="186"/>
      <c r="H69" s="186"/>
      <c r="J69" s="186"/>
      <c r="K69" s="186"/>
      <c r="R69" s="260" t="s">
        <v>261</v>
      </c>
      <c r="S69" s="260"/>
      <c r="T69" s="214">
        <f>SUM(T64:T67)</f>
        <v>285000</v>
      </c>
      <c r="U69" s="215"/>
      <c r="V69" s="260" t="s">
        <v>260</v>
      </c>
      <c r="W69" s="260"/>
      <c r="X69" s="214">
        <f>SUM(X64:X67)</f>
        <v>102708</v>
      </c>
    </row>
    <row r="70" spans="1:29" ht="16.5" thickTop="1" thickBot="1" x14ac:dyDescent="0.3">
      <c r="A70" s="186"/>
      <c r="B70" s="186"/>
      <c r="D70" s="186"/>
      <c r="E70" s="186"/>
      <c r="G70" s="186"/>
      <c r="H70" s="186"/>
      <c r="J70" s="186"/>
      <c r="K70" s="186"/>
      <c r="R70" s="215"/>
      <c r="S70" s="215"/>
      <c r="T70" s="215"/>
      <c r="U70" s="215"/>
      <c r="V70" s="215"/>
      <c r="W70" s="215"/>
      <c r="X70" s="215"/>
    </row>
    <row r="71" spans="1:29" ht="17.25" thickTop="1" thickBot="1" x14ac:dyDescent="0.3">
      <c r="A71" s="274">
        <f>SUM(A65:A70)</f>
        <v>0</v>
      </c>
      <c r="B71" s="274">
        <f>SUM(B65:B70)</f>
        <v>139200</v>
      </c>
      <c r="D71" s="274">
        <f>SUM(D65:D70)</f>
        <v>60000</v>
      </c>
      <c r="E71" s="274">
        <f>SUM(E65:E70)</f>
        <v>0</v>
      </c>
      <c r="G71" s="274">
        <f>SUM(G65:G70)</f>
        <v>40000</v>
      </c>
      <c r="H71" s="274">
        <f>SUM(H65:H70)</f>
        <v>0</v>
      </c>
      <c r="J71" s="274">
        <f>SUM(J65:J70)</f>
        <v>0</v>
      </c>
      <c r="K71" s="274">
        <f>SUM(K65:K70)</f>
        <v>0</v>
      </c>
      <c r="R71" s="215"/>
      <c r="S71" s="215"/>
      <c r="T71" s="215"/>
      <c r="U71" s="215"/>
      <c r="V71" s="215"/>
      <c r="W71" s="215"/>
      <c r="X71" s="215"/>
    </row>
    <row r="72" spans="1:29" ht="17.25" thickTop="1" thickBot="1" x14ac:dyDescent="0.3">
      <c r="A72" s="274">
        <f>SUM(A71-B71)</f>
        <v>-139200</v>
      </c>
      <c r="B72" s="274"/>
      <c r="D72" s="274">
        <f>SUM(D71-E71)</f>
        <v>60000</v>
      </c>
      <c r="E72" s="274"/>
      <c r="G72" s="274">
        <f>SUM(G71-H71)</f>
        <v>40000</v>
      </c>
      <c r="H72" s="274"/>
      <c r="J72" s="274">
        <f>SUM(J71-K71)</f>
        <v>0</v>
      </c>
      <c r="K72" s="274"/>
      <c r="R72" s="286" t="s">
        <v>203</v>
      </c>
      <c r="S72" s="286"/>
      <c r="T72" s="214">
        <f>SUM(T60,T69)</f>
        <v>868648</v>
      </c>
      <c r="U72" s="286"/>
      <c r="V72" s="286" t="s">
        <v>327</v>
      </c>
      <c r="W72" s="286"/>
      <c r="X72" s="214">
        <f>SUM(X60,X69)</f>
        <v>868648</v>
      </c>
    </row>
    <row r="73" spans="1:29" ht="17.25" thickTop="1" thickBot="1" x14ac:dyDescent="0.3">
      <c r="R73" s="230"/>
      <c r="S73" s="230"/>
      <c r="T73" s="230"/>
      <c r="U73" s="230"/>
      <c r="V73" s="230"/>
      <c r="W73" s="230"/>
      <c r="X73" s="230"/>
    </row>
    <row r="74" spans="1:29" ht="33" thickTop="1" thickBot="1" x14ac:dyDescent="0.3">
      <c r="R74" s="289" t="s">
        <v>28</v>
      </c>
      <c r="S74" s="290"/>
      <c r="T74" s="285"/>
      <c r="U74" s="285"/>
      <c r="V74" s="287" t="s">
        <v>101</v>
      </c>
      <c r="W74" s="288"/>
      <c r="X74" s="230"/>
    </row>
    <row r="75" spans="1:29" ht="16.5" thickTop="1" x14ac:dyDescent="0.25">
      <c r="R75" s="291" t="s">
        <v>325</v>
      </c>
      <c r="S75" s="292"/>
      <c r="T75" s="285"/>
      <c r="U75" s="285"/>
      <c r="V75" s="285"/>
      <c r="W75" s="285"/>
      <c r="X75" s="285"/>
    </row>
    <row r="76" spans="1:29" ht="16.5" thickBot="1" x14ac:dyDescent="0.3">
      <c r="R76" s="231" t="s">
        <v>326</v>
      </c>
      <c r="S76" s="285"/>
      <c r="T76" s="285"/>
      <c r="U76" s="285"/>
      <c r="V76" s="285"/>
      <c r="W76" s="285"/>
      <c r="X76" s="285"/>
    </row>
    <row r="77" spans="1:29" ht="15.75" thickTop="1" x14ac:dyDescent="0.25"/>
  </sheetData>
  <mergeCells count="31">
    <mergeCell ref="A64:B64"/>
    <mergeCell ref="D64:E64"/>
    <mergeCell ref="G64:H64"/>
    <mergeCell ref="J64:K64"/>
    <mergeCell ref="A43:B43"/>
    <mergeCell ref="D43:E43"/>
    <mergeCell ref="G43:H43"/>
    <mergeCell ref="J43:K43"/>
    <mergeCell ref="A54:B54"/>
    <mergeCell ref="D54:E54"/>
    <mergeCell ref="G54:H54"/>
    <mergeCell ref="J54:K54"/>
    <mergeCell ref="R46:X46"/>
    <mergeCell ref="R47:X47"/>
    <mergeCell ref="N45:P45"/>
    <mergeCell ref="N46:P46"/>
    <mergeCell ref="N47:P47"/>
    <mergeCell ref="N19:P19"/>
    <mergeCell ref="R45:X45"/>
    <mergeCell ref="N20:P20"/>
    <mergeCell ref="T14:Z14"/>
    <mergeCell ref="T15:Z15"/>
    <mergeCell ref="T16:Z16"/>
    <mergeCell ref="A20:B20"/>
    <mergeCell ref="D20:E20"/>
    <mergeCell ref="G20:H20"/>
    <mergeCell ref="J20:K20"/>
    <mergeCell ref="A32:B32"/>
    <mergeCell ref="D32:E32"/>
    <mergeCell ref="G32:H32"/>
    <mergeCell ref="J32:K32"/>
  </mergeCells>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219C5F-1A13-40CA-9C71-5E8C05DCF8A4}">
  <dimension ref="A1:AR121"/>
  <sheetViews>
    <sheetView topLeftCell="S10" zoomScaleNormal="100" workbookViewId="0">
      <selection activeCell="W26" sqref="W26"/>
    </sheetView>
  </sheetViews>
  <sheetFormatPr baseColWidth="10" defaultRowHeight="15" x14ac:dyDescent="0.25"/>
  <cols>
    <col min="1" max="1" width="6.875" bestFit="1" customWidth="1"/>
    <col min="2" max="2" width="7.375" bestFit="1" customWidth="1"/>
    <col min="4" max="5" width="7.375" bestFit="1" customWidth="1"/>
    <col min="23" max="23" width="11" customWidth="1"/>
    <col min="32" max="32" width="26.875" bestFit="1" customWidth="1"/>
    <col min="37" max="37" width="31.875" bestFit="1" customWidth="1"/>
  </cols>
  <sheetData>
    <row r="1" spans="1:33" ht="15.75" thickBot="1" x14ac:dyDescent="0.3">
      <c r="A1" s="303"/>
      <c r="B1" s="303"/>
      <c r="D1" s="303"/>
      <c r="E1" s="303"/>
      <c r="H1" s="303" t="s">
        <v>143</v>
      </c>
      <c r="I1" s="303"/>
      <c r="J1" s="300" t="s">
        <v>3</v>
      </c>
      <c r="K1" s="300"/>
    </row>
    <row r="2" spans="1:33" ht="16.5" thickTop="1" thickBot="1" x14ac:dyDescent="0.3">
      <c r="B2" s="3"/>
      <c r="D2" s="2"/>
      <c r="H2" s="301"/>
      <c r="I2" s="302"/>
      <c r="J2" s="301"/>
      <c r="K2" s="302"/>
      <c r="V2" s="34"/>
      <c r="W2" t="s">
        <v>170</v>
      </c>
    </row>
    <row r="3" spans="1:33" ht="15.75" thickTop="1" x14ac:dyDescent="0.25">
      <c r="B3" s="2"/>
      <c r="H3" s="83" t="s">
        <v>163</v>
      </c>
      <c r="I3" s="83" t="s">
        <v>164</v>
      </c>
      <c r="J3" s="83" t="s">
        <v>149</v>
      </c>
      <c r="K3" s="84" t="s">
        <v>150</v>
      </c>
      <c r="V3" s="38"/>
      <c r="W3" t="s">
        <v>171</v>
      </c>
    </row>
    <row r="4" spans="1:33" x14ac:dyDescent="0.25">
      <c r="A4" t="s">
        <v>108</v>
      </c>
      <c r="H4" s="55"/>
      <c r="I4" s="49"/>
      <c r="J4" s="55"/>
      <c r="K4" s="49"/>
      <c r="V4" s="61"/>
      <c r="W4" t="s">
        <v>172</v>
      </c>
    </row>
    <row r="5" spans="1:33" x14ac:dyDescent="0.25">
      <c r="H5" s="55"/>
      <c r="I5" s="49"/>
      <c r="J5" s="55"/>
      <c r="K5" s="49"/>
      <c r="V5" s="62"/>
      <c r="W5" t="s">
        <v>173</v>
      </c>
    </row>
    <row r="6" spans="1:33" x14ac:dyDescent="0.25">
      <c r="A6" s="303" t="s">
        <v>24</v>
      </c>
      <c r="B6" s="303"/>
      <c r="D6" s="303" t="s">
        <v>14</v>
      </c>
      <c r="E6" s="303"/>
      <c r="H6" s="55"/>
      <c r="I6" s="49"/>
      <c r="J6" s="55"/>
      <c r="K6" s="49"/>
      <c r="V6" s="64"/>
      <c r="W6" t="s">
        <v>174</v>
      </c>
    </row>
    <row r="7" spans="1:33" x14ac:dyDescent="0.25">
      <c r="A7" s="2"/>
      <c r="B7" s="2">
        <v>100000</v>
      </c>
      <c r="D7" s="2">
        <v>100000</v>
      </c>
      <c r="E7">
        <v>5800</v>
      </c>
      <c r="H7" s="55"/>
      <c r="I7" s="49"/>
      <c r="J7" s="55"/>
      <c r="K7" s="49"/>
      <c r="V7" s="65"/>
      <c r="W7" t="s">
        <v>175</v>
      </c>
    </row>
    <row r="8" spans="1:33" x14ac:dyDescent="0.25">
      <c r="E8">
        <v>2320</v>
      </c>
      <c r="H8" s="48"/>
      <c r="I8" s="49"/>
      <c r="J8" s="48"/>
      <c r="K8" s="49"/>
      <c r="V8" s="45"/>
      <c r="W8" t="s">
        <v>176</v>
      </c>
    </row>
    <row r="9" spans="1:33" x14ac:dyDescent="0.25">
      <c r="H9" s="48"/>
      <c r="I9" s="49"/>
      <c r="J9" s="48"/>
      <c r="K9" s="49"/>
      <c r="V9" s="66"/>
      <c r="W9" t="s">
        <v>177</v>
      </c>
    </row>
    <row r="10" spans="1:33" x14ac:dyDescent="0.25">
      <c r="H10" s="50" t="s">
        <v>144</v>
      </c>
      <c r="I10" s="51"/>
      <c r="J10" s="50"/>
      <c r="K10" s="51" t="s">
        <v>145</v>
      </c>
      <c r="V10" s="73"/>
      <c r="W10" t="s">
        <v>178</v>
      </c>
    </row>
    <row r="11" spans="1:33" x14ac:dyDescent="0.25">
      <c r="V11" s="74"/>
      <c r="W11" t="s">
        <v>179</v>
      </c>
    </row>
    <row r="12" spans="1:33" ht="15.75" thickBot="1" x14ac:dyDescent="0.3">
      <c r="J12" t="s">
        <v>4</v>
      </c>
      <c r="V12" s="41"/>
      <c r="W12" t="s">
        <v>180</v>
      </c>
      <c r="AF12" s="2">
        <v>25000</v>
      </c>
      <c r="AG12" s="2">
        <v>4000</v>
      </c>
    </row>
    <row r="13" spans="1:33" ht="16.5" thickTop="1" thickBot="1" x14ac:dyDescent="0.3">
      <c r="J13" s="301"/>
      <c r="K13" s="302"/>
      <c r="AF13" s="2">
        <v>15000</v>
      </c>
      <c r="AG13" s="2">
        <v>2400</v>
      </c>
    </row>
    <row r="14" spans="1:33" ht="16.5" thickTop="1" thickBot="1" x14ac:dyDescent="0.3">
      <c r="A14" t="s">
        <v>109</v>
      </c>
      <c r="J14" s="83" t="s">
        <v>149</v>
      </c>
      <c r="K14" s="84" t="s">
        <v>150</v>
      </c>
      <c r="V14" s="301" t="s">
        <v>181</v>
      </c>
      <c r="W14" s="302"/>
      <c r="Y14" s="301" t="s">
        <v>113</v>
      </c>
      <c r="Z14" s="302"/>
      <c r="AC14" s="301" t="s">
        <v>24</v>
      </c>
      <c r="AD14" s="302"/>
    </row>
    <row r="15" spans="1:33" ht="15.75" thickTop="1" x14ac:dyDescent="0.25">
      <c r="J15" s="55"/>
      <c r="K15" s="49"/>
      <c r="V15" s="83" t="s">
        <v>163</v>
      </c>
      <c r="W15" s="83" t="s">
        <v>164</v>
      </c>
      <c r="Y15" s="83" t="s">
        <v>163</v>
      </c>
      <c r="Z15" s="83" t="s">
        <v>164</v>
      </c>
      <c r="AC15" s="54" t="s">
        <v>141</v>
      </c>
      <c r="AD15" s="49" t="s">
        <v>142</v>
      </c>
      <c r="AG15" s="2">
        <v>1600</v>
      </c>
    </row>
    <row r="16" spans="1:33" x14ac:dyDescent="0.25">
      <c r="A16" s="303" t="s">
        <v>39</v>
      </c>
      <c r="B16" s="303"/>
      <c r="D16" s="303" t="s">
        <v>110</v>
      </c>
      <c r="E16" s="303"/>
      <c r="G16" s="303" t="s">
        <v>24</v>
      </c>
      <c r="H16" s="303"/>
      <c r="J16" s="55"/>
      <c r="K16" s="49"/>
      <c r="V16" s="79">
        <v>250000</v>
      </c>
      <c r="W16" s="104">
        <v>46400</v>
      </c>
      <c r="Y16" s="110">
        <v>2000</v>
      </c>
      <c r="Z16" s="49"/>
      <c r="AC16" s="112">
        <v>15000</v>
      </c>
      <c r="AD16" s="80">
        <v>400000</v>
      </c>
    </row>
    <row r="17" spans="1:44" x14ac:dyDescent="0.25">
      <c r="A17" s="2">
        <v>5000</v>
      </c>
      <c r="B17" s="2"/>
      <c r="D17" s="2">
        <v>800</v>
      </c>
      <c r="E17" s="2"/>
      <c r="G17" s="2"/>
      <c r="H17" s="2">
        <v>100000</v>
      </c>
      <c r="J17" s="55"/>
      <c r="K17" s="49"/>
      <c r="V17" s="107">
        <v>85000</v>
      </c>
      <c r="W17" s="108">
        <v>29000</v>
      </c>
      <c r="Y17" s="55"/>
      <c r="Z17" s="49"/>
      <c r="AC17" s="55"/>
      <c r="AD17" s="49"/>
    </row>
    <row r="18" spans="1:44" x14ac:dyDescent="0.25">
      <c r="J18" s="55"/>
      <c r="K18" s="49"/>
      <c r="V18" s="55"/>
      <c r="W18" s="110">
        <v>2000</v>
      </c>
      <c r="AC18" s="55"/>
      <c r="AD18" s="49"/>
    </row>
    <row r="19" spans="1:44" x14ac:dyDescent="0.25">
      <c r="A19" t="s">
        <v>111</v>
      </c>
      <c r="J19" s="48"/>
      <c r="K19" s="49"/>
      <c r="U19" s="133"/>
      <c r="V19" s="55"/>
      <c r="W19" s="87">
        <v>30000</v>
      </c>
      <c r="Y19" s="116">
        <f>SUM(Y13:Y18)</f>
        <v>2000</v>
      </c>
      <c r="AC19" s="2">
        <f>(AC16-AD16)</f>
        <v>-385000</v>
      </c>
      <c r="AD19" s="49"/>
    </row>
    <row r="20" spans="1:44" ht="15.75" thickBot="1" x14ac:dyDescent="0.3">
      <c r="J20" s="48"/>
      <c r="K20" s="49"/>
      <c r="W20" s="112">
        <v>15000</v>
      </c>
      <c r="AF20" s="304" t="s">
        <v>189</v>
      </c>
      <c r="AG20" s="304"/>
      <c r="AH20" s="304"/>
      <c r="AI20" s="304"/>
      <c r="AK20" t="s">
        <v>189</v>
      </c>
    </row>
    <row r="21" spans="1:44" ht="16.5" thickTop="1" thickBot="1" x14ac:dyDescent="0.3">
      <c r="A21" s="303" t="s">
        <v>39</v>
      </c>
      <c r="B21" s="303"/>
      <c r="D21" s="303" t="s">
        <v>50</v>
      </c>
      <c r="E21" s="303"/>
      <c r="G21" s="303" t="s">
        <v>12</v>
      </c>
      <c r="H21" s="303"/>
      <c r="J21" s="50"/>
      <c r="K21" s="51" t="s">
        <v>145</v>
      </c>
      <c r="W21" s="114">
        <v>17400</v>
      </c>
      <c r="Y21" s="301" t="s">
        <v>184</v>
      </c>
      <c r="Z21" s="302"/>
      <c r="AB21" s="301" t="s">
        <v>185</v>
      </c>
      <c r="AC21" s="302"/>
      <c r="AF21" s="304" t="s">
        <v>188</v>
      </c>
      <c r="AG21" s="304"/>
      <c r="AH21" s="304"/>
      <c r="AI21" s="304"/>
      <c r="AK21" t="s">
        <v>197</v>
      </c>
    </row>
    <row r="22" spans="1:44" ht="15.75" thickTop="1" x14ac:dyDescent="0.25">
      <c r="A22" s="2">
        <v>2000</v>
      </c>
      <c r="B22" s="2"/>
      <c r="D22" s="2">
        <v>320</v>
      </c>
      <c r="E22" s="2"/>
      <c r="G22" s="2"/>
      <c r="H22" s="2">
        <v>2320</v>
      </c>
      <c r="V22" s="116">
        <f>SUM(V16:V21)</f>
        <v>335000</v>
      </c>
      <c r="W22" s="116">
        <f>SUM(W16:W21)</f>
        <v>139800</v>
      </c>
      <c r="Y22" s="83" t="s">
        <v>149</v>
      </c>
      <c r="Z22" s="84" t="s">
        <v>150</v>
      </c>
      <c r="AB22" s="83" t="s">
        <v>149</v>
      </c>
      <c r="AC22" s="84" t="s">
        <v>150</v>
      </c>
      <c r="AF22" s="117"/>
      <c r="AG22" s="117"/>
      <c r="AH22" s="117"/>
      <c r="AI22" s="117"/>
      <c r="AK22" t="s">
        <v>198</v>
      </c>
    </row>
    <row r="23" spans="1:44" ht="15.75" thickBot="1" x14ac:dyDescent="0.3">
      <c r="V23" s="2">
        <v>195200</v>
      </c>
      <c r="Y23" s="108">
        <v>29000</v>
      </c>
      <c r="Z23" s="88">
        <v>116000</v>
      </c>
      <c r="AB23" s="55"/>
      <c r="AC23" s="109">
        <v>104400</v>
      </c>
      <c r="AF23" s="117"/>
      <c r="AG23" s="117"/>
      <c r="AH23" s="117" t="s">
        <v>190</v>
      </c>
      <c r="AI23" s="117" t="s">
        <v>191</v>
      </c>
    </row>
    <row r="24" spans="1:44" ht="16.5" thickTop="1" thickBot="1" x14ac:dyDescent="0.3">
      <c r="V24" s="301" t="s">
        <v>182</v>
      </c>
      <c r="W24" s="302"/>
      <c r="Y24" s="111">
        <v>50000</v>
      </c>
      <c r="Z24" s="115">
        <v>11600</v>
      </c>
      <c r="AB24" s="55"/>
      <c r="AC24" s="111">
        <v>50000</v>
      </c>
      <c r="AF24" s="117" t="s">
        <v>192</v>
      </c>
      <c r="AG24" s="117"/>
      <c r="AH24" s="118">
        <v>195200</v>
      </c>
      <c r="AI24" s="117"/>
      <c r="AK24" s="3" t="s">
        <v>0</v>
      </c>
      <c r="AO24" t="s">
        <v>204</v>
      </c>
    </row>
    <row r="25" spans="1:44" ht="15.75" thickTop="1" x14ac:dyDescent="0.25">
      <c r="U25" s="134"/>
      <c r="V25" s="83" t="s">
        <v>163</v>
      </c>
      <c r="W25" s="83" t="s">
        <v>164</v>
      </c>
      <c r="X25" s="2"/>
      <c r="Y25" s="55"/>
      <c r="Z25" s="49"/>
      <c r="AB25" s="55"/>
      <c r="AC25" s="49"/>
      <c r="AF25" s="117" t="s">
        <v>113</v>
      </c>
      <c r="AG25" s="117"/>
      <c r="AH25" s="118">
        <v>2000</v>
      </c>
      <c r="AI25" s="117"/>
      <c r="AK25" s="3" t="s">
        <v>199</v>
      </c>
      <c r="AO25" t="s">
        <v>42</v>
      </c>
    </row>
    <row r="26" spans="1:44" x14ac:dyDescent="0.25">
      <c r="V26" s="79">
        <v>150000</v>
      </c>
      <c r="W26" s="107">
        <v>85000</v>
      </c>
      <c r="Y26" s="116">
        <f>SUM(Y20:Y25)</f>
        <v>79000</v>
      </c>
      <c r="Z26" s="116">
        <f>SUM(Z20:Z25)</f>
        <v>127600</v>
      </c>
      <c r="AC26" s="116">
        <f>SUM(AC20:AC25)</f>
        <v>154400</v>
      </c>
      <c r="AF26" s="117" t="s">
        <v>193</v>
      </c>
      <c r="AG26" s="117"/>
      <c r="AH26" s="118">
        <v>65000</v>
      </c>
      <c r="AI26" s="117"/>
      <c r="AK26" s="117" t="s">
        <v>192</v>
      </c>
      <c r="AM26" s="118">
        <v>195200</v>
      </c>
      <c r="AO26" s="117" t="s">
        <v>184</v>
      </c>
      <c r="AR26" s="118">
        <v>48600</v>
      </c>
    </row>
    <row r="27" spans="1:44" ht="15.75" thickBot="1" x14ac:dyDescent="0.3">
      <c r="V27" s="55"/>
      <c r="W27" s="49"/>
      <c r="Y27" s="2">
        <f>(Y26-Z26)</f>
        <v>-48600</v>
      </c>
      <c r="AF27" s="117" t="s">
        <v>117</v>
      </c>
      <c r="AG27" s="117"/>
      <c r="AH27" s="118">
        <v>12800</v>
      </c>
      <c r="AI27" s="117"/>
      <c r="AK27" s="117" t="s">
        <v>113</v>
      </c>
      <c r="AM27" s="118">
        <v>2000</v>
      </c>
      <c r="AO27" s="117" t="s">
        <v>185</v>
      </c>
      <c r="AR27" s="118">
        <v>154400</v>
      </c>
    </row>
    <row r="28" spans="1:44" ht="16.5" thickTop="1" thickBot="1" x14ac:dyDescent="0.3">
      <c r="V28" s="55"/>
      <c r="W28" s="49"/>
      <c r="Y28" s="301" t="s">
        <v>186</v>
      </c>
      <c r="Z28" s="302"/>
      <c r="AB28" s="301" t="s">
        <v>187</v>
      </c>
      <c r="AC28" s="302"/>
      <c r="AF28" s="117" t="s">
        <v>194</v>
      </c>
      <c r="AG28" s="117"/>
      <c r="AH28" s="118">
        <v>28000</v>
      </c>
      <c r="AI28" s="117"/>
      <c r="AK28" s="117" t="s">
        <v>193</v>
      </c>
      <c r="AM28" s="118">
        <v>65000</v>
      </c>
    </row>
    <row r="29" spans="1:44" ht="15.75" thickTop="1" x14ac:dyDescent="0.25">
      <c r="V29" s="116">
        <f>SUM(V25:V28)</f>
        <v>150000</v>
      </c>
      <c r="W29" s="116">
        <f>SUM(W23:W28)</f>
        <v>85000</v>
      </c>
      <c r="Y29" s="83" t="s">
        <v>163</v>
      </c>
      <c r="Z29" s="83" t="s">
        <v>164</v>
      </c>
      <c r="AB29" s="83" t="s">
        <v>163</v>
      </c>
      <c r="AC29" s="83" t="s">
        <v>164</v>
      </c>
      <c r="AF29" s="117" t="s">
        <v>114</v>
      </c>
      <c r="AG29" s="117"/>
      <c r="AH29" s="118">
        <v>230000</v>
      </c>
      <c r="AI29" s="117"/>
      <c r="AK29" s="117" t="s">
        <v>117</v>
      </c>
      <c r="AM29" s="118">
        <v>12800</v>
      </c>
      <c r="AO29" t="s">
        <v>205</v>
      </c>
      <c r="AR29" s="2">
        <f>SUM(AR26:AR27)</f>
        <v>203000</v>
      </c>
    </row>
    <row r="30" spans="1:44" ht="15.75" thickBot="1" x14ac:dyDescent="0.3">
      <c r="V30" s="2">
        <v>65000</v>
      </c>
      <c r="Y30" s="87">
        <v>30000</v>
      </c>
      <c r="Z30" s="49"/>
      <c r="AB30" s="113">
        <v>25000</v>
      </c>
      <c r="AC30" s="49"/>
      <c r="AF30" s="117" t="s">
        <v>186</v>
      </c>
      <c r="AG30" s="117"/>
      <c r="AH30" s="118">
        <v>30000</v>
      </c>
      <c r="AI30" s="117"/>
      <c r="AK30" s="117" t="s">
        <v>194</v>
      </c>
      <c r="AM30" s="118">
        <v>28000</v>
      </c>
    </row>
    <row r="31" spans="1:44" ht="16.5" thickTop="1" thickBot="1" x14ac:dyDescent="0.3">
      <c r="V31" s="301" t="s">
        <v>39</v>
      </c>
      <c r="W31" s="302"/>
      <c r="Y31" s="55"/>
      <c r="Z31" s="49"/>
      <c r="AB31" s="55"/>
      <c r="AC31" s="49"/>
      <c r="AF31" s="117" t="s">
        <v>187</v>
      </c>
      <c r="AG31" s="117"/>
      <c r="AH31" s="118">
        <v>25000</v>
      </c>
      <c r="AI31" s="117"/>
      <c r="AK31" s="117" t="s">
        <v>114</v>
      </c>
      <c r="AM31" s="118">
        <v>230000</v>
      </c>
      <c r="AO31" t="s">
        <v>206</v>
      </c>
      <c r="AR31" s="2">
        <f>SUM(AR28:AR29)</f>
        <v>203000</v>
      </c>
    </row>
    <row r="32" spans="1:44" ht="15.75" thickTop="1" x14ac:dyDescent="0.25">
      <c r="V32" s="83" t="s">
        <v>163</v>
      </c>
      <c r="W32" s="83" t="s">
        <v>164</v>
      </c>
      <c r="Y32" s="116">
        <f>SUM(Y30:Y31)</f>
        <v>30000</v>
      </c>
      <c r="Z32" s="49"/>
      <c r="AB32" s="116">
        <f>SUM(AB26:AB31)</f>
        <v>25000</v>
      </c>
      <c r="AC32" s="116"/>
      <c r="AF32" s="117"/>
      <c r="AG32" s="117"/>
      <c r="AH32" s="117"/>
      <c r="AI32" s="117"/>
      <c r="AK32" s="117" t="s">
        <v>186</v>
      </c>
      <c r="AM32" s="118">
        <v>30000</v>
      </c>
    </row>
    <row r="33" spans="10:44" x14ac:dyDescent="0.25">
      <c r="V33" s="104">
        <v>40000</v>
      </c>
      <c r="W33" s="49"/>
      <c r="AB33" s="2">
        <f>(AB32-AC32)</f>
        <v>25000</v>
      </c>
      <c r="AF33" s="117" t="s">
        <v>184</v>
      </c>
      <c r="AG33" s="117"/>
      <c r="AH33" s="117"/>
      <c r="AI33" s="118">
        <v>48600</v>
      </c>
    </row>
    <row r="34" spans="10:44" ht="15.75" thickBot="1" x14ac:dyDescent="0.3">
      <c r="V34" s="88">
        <v>100000</v>
      </c>
      <c r="W34" s="49"/>
      <c r="AF34" s="117" t="s">
        <v>185</v>
      </c>
      <c r="AG34" s="117"/>
      <c r="AH34" s="117"/>
      <c r="AI34" s="118">
        <v>154400</v>
      </c>
      <c r="AK34" s="121" t="s">
        <v>200</v>
      </c>
      <c r="AM34" s="2">
        <f>SUM(AM26:AM32)</f>
        <v>563000</v>
      </c>
      <c r="AO34" t="s">
        <v>195</v>
      </c>
    </row>
    <row r="35" spans="10:44" ht="16.5" thickTop="1" thickBot="1" x14ac:dyDescent="0.3">
      <c r="V35" s="65">
        <v>90000</v>
      </c>
      <c r="W35" s="49"/>
      <c r="Y35" s="301" t="s">
        <v>183</v>
      </c>
      <c r="Z35" s="302"/>
      <c r="AF35" s="117"/>
      <c r="AG35" s="117"/>
      <c r="AH35" s="117"/>
      <c r="AI35" s="119"/>
      <c r="AO35" t="s">
        <v>45</v>
      </c>
    </row>
    <row r="36" spans="10:44" ht="15.75" thickTop="1" x14ac:dyDescent="0.25">
      <c r="V36" s="116">
        <f>SUM(V32:V35)</f>
        <v>230000</v>
      </c>
      <c r="W36" s="49"/>
      <c r="Y36" s="83" t="s">
        <v>163</v>
      </c>
      <c r="Z36" s="83" t="s">
        <v>164</v>
      </c>
      <c r="AF36" s="117" t="s">
        <v>195</v>
      </c>
      <c r="AG36" s="117"/>
      <c r="AH36" s="117"/>
      <c r="AI36" s="118">
        <v>385000</v>
      </c>
      <c r="AK36" s="3" t="s">
        <v>41</v>
      </c>
      <c r="AO36" t="s">
        <v>195</v>
      </c>
      <c r="AR36" s="2">
        <v>385000</v>
      </c>
    </row>
    <row r="37" spans="10:44" ht="15.75" thickBot="1" x14ac:dyDescent="0.3">
      <c r="V37" s="2">
        <f>(V36-W36)</f>
        <v>230000</v>
      </c>
      <c r="Y37" s="88">
        <v>16000</v>
      </c>
      <c r="Z37" s="108">
        <v>4000</v>
      </c>
      <c r="AF37" s="117"/>
      <c r="AG37" s="117"/>
      <c r="AH37" s="117"/>
      <c r="AI37" s="117"/>
      <c r="AK37" s="122" t="s">
        <v>201</v>
      </c>
    </row>
    <row r="38" spans="10:44" ht="16.5" thickTop="1" thickBot="1" x14ac:dyDescent="0.3">
      <c r="V38" s="301" t="s">
        <v>117</v>
      </c>
      <c r="W38" s="302"/>
      <c r="Y38" s="65">
        <v>14400</v>
      </c>
      <c r="Z38" s="49"/>
      <c r="AF38" s="117" t="s">
        <v>196</v>
      </c>
      <c r="AG38" s="117"/>
      <c r="AH38" s="120">
        <f>SUM(AH24:AH31)</f>
        <v>588000</v>
      </c>
      <c r="AI38" s="120">
        <f>SUM(AI33:AI36)</f>
        <v>588000</v>
      </c>
      <c r="AK38" s="117" t="s">
        <v>187</v>
      </c>
      <c r="AL38" s="117"/>
      <c r="AM38" s="118">
        <v>25000</v>
      </c>
      <c r="AO38" t="s">
        <v>207</v>
      </c>
      <c r="AR38" s="2">
        <v>385000</v>
      </c>
    </row>
    <row r="39" spans="10:44" ht="15.75" thickTop="1" x14ac:dyDescent="0.25">
      <c r="V39" s="83" t="s">
        <v>163</v>
      </c>
      <c r="W39" s="83" t="s">
        <v>164</v>
      </c>
      <c r="Y39" s="113">
        <v>1600</v>
      </c>
      <c r="Z39" s="49"/>
    </row>
    <row r="40" spans="10:44" x14ac:dyDescent="0.25">
      <c r="V40" s="38">
        <v>6400</v>
      </c>
      <c r="W40" s="49"/>
      <c r="Y40" s="55"/>
      <c r="Z40" s="49"/>
      <c r="AK40" s="3" t="s">
        <v>202</v>
      </c>
      <c r="AL40" s="3"/>
      <c r="AM40" s="116">
        <v>25000</v>
      </c>
      <c r="AO40" t="s">
        <v>208</v>
      </c>
      <c r="AR40" s="2">
        <v>588000</v>
      </c>
    </row>
    <row r="41" spans="10:44" x14ac:dyDescent="0.25">
      <c r="V41" s="64">
        <v>4000</v>
      </c>
      <c r="W41" s="49"/>
      <c r="Y41" s="116">
        <f>SUM(Y35:Y40)</f>
        <v>32000</v>
      </c>
      <c r="Z41" s="116">
        <f>SUM(Z35:Z40)</f>
        <v>4000</v>
      </c>
    </row>
    <row r="42" spans="10:44" x14ac:dyDescent="0.25">
      <c r="V42" s="113">
        <v>2400</v>
      </c>
      <c r="W42" s="49"/>
      <c r="Y42" s="2">
        <f>(Y41-Z41)</f>
        <v>28000</v>
      </c>
    </row>
    <row r="43" spans="10:44" x14ac:dyDescent="0.25">
      <c r="V43" s="55"/>
      <c r="W43" s="49"/>
      <c r="AK43" t="s">
        <v>203</v>
      </c>
      <c r="AM43" s="2">
        <f>SUM(AM34,AM40)</f>
        <v>588000</v>
      </c>
    </row>
    <row r="44" spans="10:44" x14ac:dyDescent="0.25">
      <c r="V44" s="116">
        <f>SUM(V38:V43)</f>
        <v>12800</v>
      </c>
    </row>
    <row r="45" spans="10:44" x14ac:dyDescent="0.25">
      <c r="V45" s="2">
        <f>(V44-W44)</f>
        <v>12800</v>
      </c>
    </row>
    <row r="46" spans="10:44" x14ac:dyDescent="0.25">
      <c r="J46" s="56"/>
      <c r="K46" s="34"/>
      <c r="L46" s="64"/>
      <c r="M46" s="68"/>
      <c r="N46" s="72"/>
    </row>
    <row r="47" spans="10:44" x14ac:dyDescent="0.25">
      <c r="J47" s="57"/>
      <c r="K47" s="38"/>
      <c r="L47" s="65"/>
      <c r="M47" s="69"/>
      <c r="N47" s="73"/>
      <c r="X47" t="s">
        <v>161</v>
      </c>
    </row>
    <row r="48" spans="10:44" x14ac:dyDescent="0.25">
      <c r="J48" s="58"/>
      <c r="K48" s="61"/>
      <c r="L48" s="45"/>
      <c r="M48" s="70"/>
      <c r="N48" s="74"/>
      <c r="X48" s="2">
        <v>522000</v>
      </c>
    </row>
    <row r="49" spans="1:22" x14ac:dyDescent="0.25">
      <c r="J49" s="59"/>
      <c r="K49" s="62"/>
      <c r="L49" s="66"/>
      <c r="M49" s="47"/>
      <c r="N49" s="41"/>
    </row>
    <row r="50" spans="1:22" x14ac:dyDescent="0.25">
      <c r="J50" s="60"/>
      <c r="K50" s="63"/>
      <c r="L50" s="67"/>
      <c r="M50" s="71"/>
      <c r="N50" s="75"/>
    </row>
    <row r="51" spans="1:22" x14ac:dyDescent="0.25">
      <c r="A51" s="30" t="s">
        <v>112</v>
      </c>
    </row>
    <row r="53" spans="1:22" x14ac:dyDescent="0.25">
      <c r="B53" s="303" t="s">
        <v>44</v>
      </c>
      <c r="C53" s="303"/>
      <c r="E53" s="303" t="s">
        <v>113</v>
      </c>
      <c r="F53" s="303"/>
      <c r="H53" t="s">
        <v>114</v>
      </c>
      <c r="K53" t="s">
        <v>117</v>
      </c>
      <c r="M53" t="s">
        <v>121</v>
      </c>
    </row>
    <row r="54" spans="1:22" x14ac:dyDescent="0.25">
      <c r="B54" s="45">
        <v>100</v>
      </c>
      <c r="C54">
        <v>1500</v>
      </c>
      <c r="E54" t="s">
        <v>118</v>
      </c>
      <c r="F54" t="s">
        <v>119</v>
      </c>
      <c r="H54" t="s">
        <v>115</v>
      </c>
      <c r="I54" t="s">
        <v>116</v>
      </c>
      <c r="K54" s="31">
        <v>32</v>
      </c>
      <c r="M54" s="32">
        <v>28</v>
      </c>
      <c r="N54" s="34">
        <v>20</v>
      </c>
    </row>
    <row r="55" spans="1:22" x14ac:dyDescent="0.25">
      <c r="E55">
        <v>1500</v>
      </c>
      <c r="F55" s="31">
        <v>232</v>
      </c>
      <c r="H55" s="31">
        <v>200</v>
      </c>
      <c r="K55" s="34">
        <v>20</v>
      </c>
      <c r="M55" s="41">
        <v>16</v>
      </c>
      <c r="N55" s="43">
        <v>8</v>
      </c>
    </row>
    <row r="56" spans="1:22" x14ac:dyDescent="0.25">
      <c r="E56" s="38">
        <v>63.8</v>
      </c>
      <c r="F56" s="34">
        <v>145</v>
      </c>
      <c r="H56" s="32">
        <v>175</v>
      </c>
      <c r="K56" s="41">
        <v>16</v>
      </c>
      <c r="M56" s="47">
        <v>88</v>
      </c>
    </row>
    <row r="57" spans="1:22" x14ac:dyDescent="0.25">
      <c r="F57" s="41">
        <v>116</v>
      </c>
      <c r="K57" s="43">
        <v>8</v>
      </c>
    </row>
    <row r="58" spans="1:22" x14ac:dyDescent="0.25">
      <c r="F58" s="43">
        <v>58</v>
      </c>
      <c r="M58" t="s">
        <v>12</v>
      </c>
    </row>
    <row r="59" spans="1:22" x14ac:dyDescent="0.25">
      <c r="F59" s="45">
        <v>100</v>
      </c>
      <c r="M59" t="s">
        <v>122</v>
      </c>
      <c r="N59" t="s">
        <v>107</v>
      </c>
      <c r="U59" s="57"/>
      <c r="V59" t="s">
        <v>209</v>
      </c>
    </row>
    <row r="60" spans="1:22" x14ac:dyDescent="0.25">
      <c r="A60" s="30" t="s">
        <v>120</v>
      </c>
      <c r="M60" s="34">
        <v>145</v>
      </c>
      <c r="N60" s="32">
        <v>203</v>
      </c>
      <c r="O60" t="s">
        <v>124</v>
      </c>
      <c r="U60" s="126"/>
      <c r="V60" t="s">
        <v>210</v>
      </c>
    </row>
    <row r="61" spans="1:22" x14ac:dyDescent="0.25">
      <c r="M61" s="43">
        <v>58</v>
      </c>
      <c r="N61" s="41">
        <v>116</v>
      </c>
      <c r="U61" s="58"/>
      <c r="V61" t="s">
        <v>211</v>
      </c>
    </row>
    <row r="62" spans="1:22" x14ac:dyDescent="0.25">
      <c r="N62" s="47">
        <v>638</v>
      </c>
      <c r="U62" s="34"/>
      <c r="V62" t="s">
        <v>212</v>
      </c>
    </row>
    <row r="63" spans="1:22" x14ac:dyDescent="0.25">
      <c r="A63" s="33" t="s">
        <v>123</v>
      </c>
      <c r="V63" t="s">
        <v>213</v>
      </c>
    </row>
    <row r="64" spans="1:22" x14ac:dyDescent="0.25">
      <c r="V64" t="s">
        <v>214</v>
      </c>
    </row>
    <row r="65" spans="1:29" x14ac:dyDescent="0.25">
      <c r="A65" s="35" t="s">
        <v>125</v>
      </c>
      <c r="M65" s="303" t="s">
        <v>38</v>
      </c>
      <c r="N65" s="303"/>
      <c r="P65" s="303" t="s">
        <v>126</v>
      </c>
      <c r="Q65" s="303"/>
      <c r="V65" t="s">
        <v>215</v>
      </c>
    </row>
    <row r="66" spans="1:29" x14ac:dyDescent="0.25">
      <c r="M66" t="s">
        <v>118</v>
      </c>
      <c r="N66" t="s">
        <v>119</v>
      </c>
      <c r="Q66" s="36">
        <v>500</v>
      </c>
      <c r="V66" t="s">
        <v>216</v>
      </c>
    </row>
    <row r="67" spans="1:29" x14ac:dyDescent="0.25">
      <c r="A67" s="37" t="s">
        <v>127</v>
      </c>
      <c r="I67" t="s">
        <v>128</v>
      </c>
      <c r="J67" s="38">
        <f>63.8</f>
        <v>63.8</v>
      </c>
      <c r="M67" s="36">
        <v>500</v>
      </c>
      <c r="V67" t="s">
        <v>217</v>
      </c>
    </row>
    <row r="68" spans="1:29" x14ac:dyDescent="0.25">
      <c r="V68" t="s">
        <v>218</v>
      </c>
    </row>
    <row r="69" spans="1:29" x14ac:dyDescent="0.25">
      <c r="A69" s="39" t="s">
        <v>131</v>
      </c>
      <c r="V69" t="s">
        <v>219</v>
      </c>
    </row>
    <row r="70" spans="1:29" x14ac:dyDescent="0.25">
      <c r="B70" t="s">
        <v>132</v>
      </c>
      <c r="C70">
        <f>232</f>
        <v>232</v>
      </c>
      <c r="M70" t="s">
        <v>129</v>
      </c>
      <c r="P70" t="s">
        <v>130</v>
      </c>
      <c r="V70" t="s">
        <v>220</v>
      </c>
    </row>
    <row r="71" spans="1:29" x14ac:dyDescent="0.25">
      <c r="B71" s="40">
        <v>0.5</v>
      </c>
      <c r="C71">
        <v>116</v>
      </c>
      <c r="V71" t="s">
        <v>221</v>
      </c>
    </row>
    <row r="72" spans="1:29" x14ac:dyDescent="0.25">
      <c r="N72">
        <v>55</v>
      </c>
      <c r="Q72">
        <v>8.8000000000000007</v>
      </c>
      <c r="V72" t="s">
        <v>222</v>
      </c>
    </row>
    <row r="73" spans="1:29" x14ac:dyDescent="0.25">
      <c r="V73" t="s">
        <v>223</v>
      </c>
    </row>
    <row r="74" spans="1:29" x14ac:dyDescent="0.25">
      <c r="A74" s="42" t="s">
        <v>134</v>
      </c>
      <c r="M74" t="s">
        <v>133</v>
      </c>
      <c r="V74" t="s">
        <v>224</v>
      </c>
    </row>
    <row r="75" spans="1:29" x14ac:dyDescent="0.25">
      <c r="B75" t="s">
        <v>135</v>
      </c>
      <c r="M75" s="41">
        <v>200</v>
      </c>
      <c r="V75" t="s">
        <v>225</v>
      </c>
    </row>
    <row r="77" spans="1:29" ht="15.75" thickBot="1" x14ac:dyDescent="0.3"/>
    <row r="78" spans="1:29" ht="16.5" thickTop="1" thickBot="1" x14ac:dyDescent="0.3">
      <c r="A78" s="44" t="s">
        <v>136</v>
      </c>
      <c r="M78" t="s">
        <v>62</v>
      </c>
      <c r="V78" s="301" t="s">
        <v>113</v>
      </c>
      <c r="W78" s="302"/>
      <c r="Y78" s="301" t="s">
        <v>184</v>
      </c>
      <c r="Z78" s="302"/>
      <c r="AB78" s="301" t="s">
        <v>195</v>
      </c>
      <c r="AC78" s="302"/>
    </row>
    <row r="79" spans="1:29" ht="15.75" thickTop="1" x14ac:dyDescent="0.25">
      <c r="M79" s="47">
        <v>550</v>
      </c>
      <c r="V79" s="83" t="s">
        <v>163</v>
      </c>
      <c r="W79" s="83" t="s">
        <v>164</v>
      </c>
      <c r="Y79" s="83"/>
      <c r="Z79" s="85">
        <v>50000</v>
      </c>
      <c r="AB79" s="83"/>
      <c r="AC79" s="85">
        <v>250000</v>
      </c>
    </row>
    <row r="80" spans="1:29" x14ac:dyDescent="0.25">
      <c r="V80" s="79">
        <v>200000</v>
      </c>
      <c r="W80" s="124">
        <v>25000</v>
      </c>
      <c r="Y80" s="55"/>
      <c r="Z80" s="49"/>
      <c r="AB80" s="55"/>
      <c r="AC80" s="49"/>
    </row>
    <row r="81" spans="1:29" x14ac:dyDescent="0.25">
      <c r="A81" s="46" t="s">
        <v>137</v>
      </c>
      <c r="V81" s="55"/>
      <c r="W81" s="128">
        <v>30000</v>
      </c>
      <c r="Y81" s="55"/>
      <c r="Z81" s="49"/>
      <c r="AB81" s="55"/>
      <c r="AC81" s="49"/>
    </row>
    <row r="82" spans="1:29" x14ac:dyDescent="0.25">
      <c r="B82" t="s">
        <v>138</v>
      </c>
      <c r="V82" s="55"/>
      <c r="W82" s="49"/>
      <c r="Y82" s="55"/>
      <c r="Z82" s="49"/>
      <c r="AB82" s="55"/>
      <c r="AC82" s="49"/>
    </row>
    <row r="83" spans="1:29" x14ac:dyDescent="0.25">
      <c r="B83" t="s">
        <v>139</v>
      </c>
      <c r="V83" s="55"/>
      <c r="W83" s="49"/>
      <c r="Y83" s="55"/>
      <c r="Z83" s="49"/>
    </row>
    <row r="85" spans="1:29" ht="15.75" thickBot="1" x14ac:dyDescent="0.3">
      <c r="O85" s="303" t="s">
        <v>143</v>
      </c>
      <c r="P85" s="303"/>
      <c r="Q85" s="300" t="s">
        <v>3</v>
      </c>
      <c r="R85" s="300"/>
    </row>
    <row r="86" spans="1:29" ht="16.5" thickTop="1" thickBot="1" x14ac:dyDescent="0.3">
      <c r="B86" t="s">
        <v>140</v>
      </c>
      <c r="O86" s="301"/>
      <c r="P86" s="302"/>
      <c r="Q86" s="301"/>
      <c r="R86" s="302"/>
    </row>
    <row r="87" spans="1:29" ht="16.5" thickTop="1" thickBot="1" x14ac:dyDescent="0.3">
      <c r="O87" s="83"/>
      <c r="P87" s="83"/>
      <c r="Q87" s="83" t="s">
        <v>149</v>
      </c>
      <c r="R87" s="84" t="s">
        <v>150</v>
      </c>
    </row>
    <row r="88" spans="1:29" ht="16.5" thickTop="1" thickBot="1" x14ac:dyDescent="0.3">
      <c r="O88" s="55"/>
      <c r="P88" s="49"/>
      <c r="Q88" s="55"/>
      <c r="R88" s="49"/>
      <c r="V88" s="301" t="s">
        <v>114</v>
      </c>
      <c r="W88" s="302"/>
    </row>
    <row r="89" spans="1:29" ht="15.75" thickTop="1" x14ac:dyDescent="0.25">
      <c r="O89" s="55"/>
      <c r="P89" s="49"/>
      <c r="Q89" s="55"/>
      <c r="R89" s="49"/>
      <c r="V89" s="123">
        <v>100000</v>
      </c>
      <c r="W89" s="83"/>
    </row>
    <row r="90" spans="1:29" x14ac:dyDescent="0.25">
      <c r="O90" s="55"/>
      <c r="P90" s="49"/>
      <c r="Q90" s="55"/>
      <c r="R90" s="49"/>
      <c r="V90" s="125">
        <v>25000</v>
      </c>
      <c r="W90" s="49"/>
    </row>
    <row r="91" spans="1:29" x14ac:dyDescent="0.25">
      <c r="O91" s="55"/>
      <c r="P91" s="49"/>
      <c r="Q91" s="55"/>
      <c r="R91" s="49"/>
      <c r="V91" s="129">
        <v>28000</v>
      </c>
      <c r="W91" s="49"/>
    </row>
    <row r="92" spans="1:29" x14ac:dyDescent="0.25">
      <c r="V92" s="55"/>
      <c r="W92" s="49"/>
    </row>
    <row r="93" spans="1:29" x14ac:dyDescent="0.25">
      <c r="V93" s="55"/>
      <c r="W93" s="49"/>
    </row>
    <row r="95" spans="1:29" ht="15.75" thickBot="1" x14ac:dyDescent="0.3"/>
    <row r="96" spans="1:29" ht="16.5" thickTop="1" thickBot="1" x14ac:dyDescent="0.3">
      <c r="V96" s="301" t="s">
        <v>117</v>
      </c>
      <c r="W96" s="302"/>
    </row>
    <row r="97" spans="22:23" ht="15.75" thickTop="1" x14ac:dyDescent="0.25">
      <c r="V97" s="83" t="s">
        <v>163</v>
      </c>
      <c r="W97" s="83" t="s">
        <v>164</v>
      </c>
    </row>
    <row r="98" spans="22:23" x14ac:dyDescent="0.25">
      <c r="V98" s="125">
        <v>4000</v>
      </c>
      <c r="W98" s="49"/>
    </row>
    <row r="99" spans="22:23" x14ac:dyDescent="0.25">
      <c r="V99" s="131">
        <v>1920</v>
      </c>
      <c r="W99" s="49"/>
    </row>
    <row r="100" spans="22:23" x14ac:dyDescent="0.25">
      <c r="V100" s="55"/>
      <c r="W100" s="49"/>
    </row>
    <row r="101" spans="22:23" x14ac:dyDescent="0.25">
      <c r="V101" s="55"/>
      <c r="W101" s="49"/>
    </row>
    <row r="103" spans="22:23" ht="15.75" thickBot="1" x14ac:dyDescent="0.3"/>
    <row r="104" spans="22:23" ht="16.5" thickTop="1" thickBot="1" x14ac:dyDescent="0.3">
      <c r="V104" s="301" t="s">
        <v>192</v>
      </c>
      <c r="W104" s="302"/>
    </row>
    <row r="105" spans="22:23" ht="15.75" thickTop="1" x14ac:dyDescent="0.25">
      <c r="V105" s="127">
        <v>30000</v>
      </c>
      <c r="W105" s="123">
        <v>13920</v>
      </c>
    </row>
    <row r="106" spans="22:23" x14ac:dyDescent="0.25">
      <c r="V106" s="55"/>
      <c r="W106" s="49"/>
    </row>
    <row r="107" spans="22:23" x14ac:dyDescent="0.25">
      <c r="V107" s="55"/>
      <c r="W107" s="49"/>
    </row>
    <row r="108" spans="22:23" x14ac:dyDescent="0.25">
      <c r="V108" s="55"/>
      <c r="W108" s="49"/>
    </row>
    <row r="110" spans="22:23" ht="15.75" thickBot="1" x14ac:dyDescent="0.3"/>
    <row r="111" spans="22:23" ht="16.5" thickTop="1" thickBot="1" x14ac:dyDescent="0.3">
      <c r="V111" s="301" t="s">
        <v>194</v>
      </c>
      <c r="W111" s="302"/>
    </row>
    <row r="112" spans="22:23" ht="15.75" thickTop="1" x14ac:dyDescent="0.25">
      <c r="V112" s="130">
        <v>4480</v>
      </c>
      <c r="W112" s="83"/>
    </row>
    <row r="113" spans="22:23" x14ac:dyDescent="0.25">
      <c r="V113" s="55"/>
      <c r="W113" s="49"/>
    </row>
    <row r="114" spans="22:23" x14ac:dyDescent="0.25">
      <c r="V114" s="55"/>
      <c r="W114" s="49"/>
    </row>
    <row r="115" spans="22:23" x14ac:dyDescent="0.25">
      <c r="V115" s="55"/>
      <c r="W115" s="49"/>
    </row>
    <row r="116" spans="22:23" ht="15.75" thickBot="1" x14ac:dyDescent="0.3"/>
    <row r="117" spans="22:23" ht="16.5" thickTop="1" thickBot="1" x14ac:dyDescent="0.3">
      <c r="V117" s="301" t="s">
        <v>226</v>
      </c>
      <c r="W117" s="302"/>
    </row>
    <row r="118" spans="22:23" ht="15.75" thickTop="1" x14ac:dyDescent="0.25">
      <c r="V118" s="132">
        <v>12000</v>
      </c>
      <c r="W118" s="83"/>
    </row>
    <row r="119" spans="22:23" x14ac:dyDescent="0.25">
      <c r="V119" s="55"/>
      <c r="W119" s="49"/>
    </row>
    <row r="120" spans="22:23" x14ac:dyDescent="0.25">
      <c r="V120" s="55"/>
      <c r="W120" s="49"/>
    </row>
    <row r="121" spans="22:23" x14ac:dyDescent="0.25">
      <c r="V121" s="55"/>
      <c r="W121" s="49"/>
    </row>
  </sheetData>
  <mergeCells count="44">
    <mergeCell ref="V104:W104"/>
    <mergeCell ref="V111:W111"/>
    <mergeCell ref="V117:W117"/>
    <mergeCell ref="V78:W78"/>
    <mergeCell ref="V88:W88"/>
    <mergeCell ref="V96:W96"/>
    <mergeCell ref="Y78:Z78"/>
    <mergeCell ref="AB78:AC78"/>
    <mergeCell ref="O85:P85"/>
    <mergeCell ref="Q85:R85"/>
    <mergeCell ref="O86:P86"/>
    <mergeCell ref="Q86:R86"/>
    <mergeCell ref="V38:W38"/>
    <mergeCell ref="AB28:AC28"/>
    <mergeCell ref="AF20:AI20"/>
    <mergeCell ref="AF21:AI21"/>
    <mergeCell ref="Y21:Z21"/>
    <mergeCell ref="AB21:AC21"/>
    <mergeCell ref="Y35:Z35"/>
    <mergeCell ref="V31:W31"/>
    <mergeCell ref="Y14:Z14"/>
    <mergeCell ref="Y28:Z28"/>
    <mergeCell ref="V14:W14"/>
    <mergeCell ref="V24:W24"/>
    <mergeCell ref="AC14:AD14"/>
    <mergeCell ref="P65:Q65"/>
    <mergeCell ref="A21:B21"/>
    <mergeCell ref="D21:E21"/>
    <mergeCell ref="G21:H21"/>
    <mergeCell ref="B53:C53"/>
    <mergeCell ref="E53:F53"/>
    <mergeCell ref="M65:N65"/>
    <mergeCell ref="J1:K1"/>
    <mergeCell ref="J2:K2"/>
    <mergeCell ref="J13:K13"/>
    <mergeCell ref="H2:I2"/>
    <mergeCell ref="A16:B16"/>
    <mergeCell ref="D16:E16"/>
    <mergeCell ref="G16:H16"/>
    <mergeCell ref="D1:E1"/>
    <mergeCell ref="H1:I1"/>
    <mergeCell ref="A1:B1"/>
    <mergeCell ref="A6:B6"/>
    <mergeCell ref="D6:E6"/>
  </mergeCells>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4202D1-F247-4FDF-BDD4-5C3A18A4380C}">
  <dimension ref="A1:R56"/>
  <sheetViews>
    <sheetView topLeftCell="A13" zoomScaleNormal="100" workbookViewId="0">
      <selection activeCell="F32" sqref="F32"/>
    </sheetView>
  </sheetViews>
  <sheetFormatPr baseColWidth="10" defaultRowHeight="15" x14ac:dyDescent="0.25"/>
  <cols>
    <col min="11" max="11" width="26.875" bestFit="1" customWidth="1"/>
    <col min="15" max="15" width="25" bestFit="1" customWidth="1"/>
  </cols>
  <sheetData>
    <row r="1" spans="1:17" x14ac:dyDescent="0.25">
      <c r="A1" s="72" t="s">
        <v>153</v>
      </c>
    </row>
    <row r="2" spans="1:17" x14ac:dyDescent="0.25">
      <c r="A2" s="73" t="s">
        <v>154</v>
      </c>
    </row>
    <row r="3" spans="1:17" x14ac:dyDescent="0.25">
      <c r="A3" s="62" t="s">
        <v>155</v>
      </c>
    </row>
    <row r="4" spans="1:17" x14ac:dyDescent="0.25">
      <c r="A4" s="90" t="s">
        <v>156</v>
      </c>
    </row>
    <row r="5" spans="1:17" x14ac:dyDescent="0.25">
      <c r="A5" s="105" t="s">
        <v>157</v>
      </c>
    </row>
    <row r="6" spans="1:17" x14ac:dyDescent="0.25">
      <c r="A6" s="94" t="s">
        <v>158</v>
      </c>
      <c r="P6" s="2">
        <v>1100000</v>
      </c>
      <c r="Q6" s="2">
        <v>176000</v>
      </c>
    </row>
    <row r="7" spans="1:17" x14ac:dyDescent="0.25">
      <c r="A7" s="96" t="s">
        <v>159</v>
      </c>
      <c r="P7" t="s">
        <v>227</v>
      </c>
      <c r="Q7" s="2">
        <v>32000</v>
      </c>
    </row>
    <row r="8" spans="1:17" x14ac:dyDescent="0.25">
      <c r="A8" s="102" t="s">
        <v>160</v>
      </c>
    </row>
    <row r="10" spans="1:17" ht="15.75" thickBot="1" x14ac:dyDescent="0.3">
      <c r="P10" s="2">
        <v>900000</v>
      </c>
      <c r="Q10" s="2">
        <v>144000</v>
      </c>
    </row>
    <row r="11" spans="1:17" ht="16.5" thickTop="1" thickBot="1" x14ac:dyDescent="0.3">
      <c r="A11" s="301" t="s">
        <v>14</v>
      </c>
      <c r="B11" s="302"/>
      <c r="C11" s="1"/>
      <c r="D11" s="301" t="s">
        <v>12</v>
      </c>
      <c r="E11" s="302"/>
      <c r="G11" s="52" t="s">
        <v>24</v>
      </c>
      <c r="H11" s="53"/>
      <c r="K11" s="311" t="s">
        <v>189</v>
      </c>
      <c r="L11" s="312"/>
      <c r="M11" s="313"/>
      <c r="N11" s="174"/>
    </row>
    <row r="12" spans="1:17" ht="16.5" thickTop="1" thickBot="1" x14ac:dyDescent="0.3">
      <c r="A12" s="81" t="s">
        <v>147</v>
      </c>
      <c r="B12" s="82" t="s">
        <v>148</v>
      </c>
      <c r="C12" s="1"/>
      <c r="D12" s="54" t="s">
        <v>141</v>
      </c>
      <c r="E12" s="49" t="s">
        <v>142</v>
      </c>
      <c r="G12" s="54" t="s">
        <v>141</v>
      </c>
      <c r="H12" s="49" t="s">
        <v>142</v>
      </c>
      <c r="K12" s="314" t="s">
        <v>188</v>
      </c>
      <c r="L12" s="315"/>
      <c r="M12" s="316"/>
      <c r="N12" s="174"/>
    </row>
    <row r="13" spans="1:17" x14ac:dyDescent="0.25">
      <c r="A13" s="79">
        <v>1500000</v>
      </c>
      <c r="B13" s="86">
        <v>92800</v>
      </c>
      <c r="C13" s="1"/>
      <c r="D13" s="87">
        <v>522000</v>
      </c>
      <c r="E13" s="80">
        <v>1000000</v>
      </c>
      <c r="G13" s="55"/>
      <c r="H13" s="80">
        <v>2100000</v>
      </c>
      <c r="K13" s="166"/>
      <c r="L13" s="144"/>
      <c r="M13" s="165"/>
      <c r="N13" s="175"/>
    </row>
    <row r="14" spans="1:17" x14ac:dyDescent="0.25">
      <c r="A14" s="55"/>
      <c r="B14" s="87">
        <v>522000</v>
      </c>
      <c r="C14" s="1"/>
      <c r="D14" s="103">
        <v>260000</v>
      </c>
      <c r="E14" s="95">
        <v>464000</v>
      </c>
      <c r="G14" s="55"/>
      <c r="H14" s="49"/>
      <c r="K14" s="167"/>
      <c r="L14" s="136" t="s">
        <v>190</v>
      </c>
      <c r="M14" s="177" t="s">
        <v>191</v>
      </c>
    </row>
    <row r="15" spans="1:17" x14ac:dyDescent="0.25">
      <c r="A15" s="55"/>
      <c r="B15" s="89">
        <v>232000</v>
      </c>
      <c r="C15" s="1"/>
      <c r="D15" s="55"/>
      <c r="E15" s="101"/>
      <c r="G15" s="55"/>
      <c r="H15" s="49"/>
      <c r="K15" s="167" t="s">
        <v>192</v>
      </c>
      <c r="L15" s="176">
        <v>2519200</v>
      </c>
      <c r="M15" s="167"/>
    </row>
    <row r="16" spans="1:17" x14ac:dyDescent="0.25">
      <c r="A16" s="91">
        <v>1800000</v>
      </c>
      <c r="B16" s="101">
        <v>174000</v>
      </c>
      <c r="D16" s="55"/>
      <c r="E16" s="89">
        <v>1044000</v>
      </c>
      <c r="G16" s="55"/>
      <c r="H16" s="49"/>
      <c r="K16" s="167" t="s">
        <v>114</v>
      </c>
      <c r="L16" s="176">
        <v>2280000</v>
      </c>
      <c r="M16" s="167"/>
    </row>
    <row r="17" spans="1:13" x14ac:dyDescent="0.25">
      <c r="A17" s="97">
        <v>500000</v>
      </c>
      <c r="B17" s="104">
        <v>260000</v>
      </c>
      <c r="E17" s="86"/>
      <c r="K17" s="173" t="s">
        <v>162</v>
      </c>
      <c r="L17" s="176">
        <v>140800</v>
      </c>
      <c r="M17" s="167"/>
    </row>
    <row r="18" spans="1:13" x14ac:dyDescent="0.25">
      <c r="A18" s="2">
        <f>SUM(A13:A17)</f>
        <v>3800000</v>
      </c>
      <c r="B18" s="2">
        <f>SUM(B13:B17)</f>
        <v>1280800</v>
      </c>
      <c r="D18" s="2">
        <f>SUM(D13:D17)</f>
        <v>782000</v>
      </c>
      <c r="E18" s="2">
        <f>SUM(E13:E17)</f>
        <v>2508000</v>
      </c>
      <c r="H18" s="2">
        <f>SUM(H13:H17)</f>
        <v>2100000</v>
      </c>
      <c r="K18" s="173" t="s">
        <v>38</v>
      </c>
      <c r="L18" s="176">
        <v>1100000</v>
      </c>
      <c r="M18" s="167"/>
    </row>
    <row r="19" spans="1:13" ht="15.75" thickBot="1" x14ac:dyDescent="0.3">
      <c r="A19" s="2">
        <f>A18-B18</f>
        <v>2519200</v>
      </c>
      <c r="D19" s="2">
        <f>D18-E18</f>
        <v>-1726000</v>
      </c>
      <c r="G19" s="2">
        <f>G18-H18</f>
        <v>-2100000</v>
      </c>
      <c r="K19" s="173" t="s">
        <v>165</v>
      </c>
      <c r="L19" s="176">
        <v>136000</v>
      </c>
      <c r="M19" s="167"/>
    </row>
    <row r="20" spans="1:13" ht="16.5" thickTop="1" thickBot="1" x14ac:dyDescent="0.3">
      <c r="A20" s="301" t="s">
        <v>146</v>
      </c>
      <c r="B20" s="302"/>
      <c r="D20" s="301" t="s">
        <v>151</v>
      </c>
      <c r="E20" s="302"/>
      <c r="K20" s="173" t="s">
        <v>166</v>
      </c>
      <c r="L20" s="176">
        <v>150000</v>
      </c>
      <c r="M20" s="167"/>
    </row>
    <row r="21" spans="1:13" ht="15.75" thickTop="1" x14ac:dyDescent="0.25">
      <c r="A21" s="77"/>
      <c r="B21" s="78"/>
      <c r="D21" s="98">
        <v>1000000</v>
      </c>
      <c r="E21" s="85">
        <v>500000</v>
      </c>
      <c r="K21" s="173" t="s">
        <v>151</v>
      </c>
      <c r="L21" s="176">
        <v>500000</v>
      </c>
      <c r="M21" s="167"/>
    </row>
    <row r="22" spans="1:13" x14ac:dyDescent="0.25">
      <c r="A22" s="79">
        <v>1800000</v>
      </c>
      <c r="B22" s="49"/>
      <c r="D22" s="55"/>
      <c r="E22" s="49"/>
      <c r="K22" s="173"/>
      <c r="L22" s="11"/>
      <c r="M22" s="167"/>
    </row>
    <row r="23" spans="1:13" x14ac:dyDescent="0.25">
      <c r="A23" s="86">
        <v>80000</v>
      </c>
      <c r="B23" s="49"/>
      <c r="D23" s="55"/>
      <c r="E23" s="49"/>
      <c r="K23" s="173" t="s">
        <v>12</v>
      </c>
      <c r="L23" s="142"/>
      <c r="M23" s="170">
        <v>1726000</v>
      </c>
    </row>
    <row r="24" spans="1:13" x14ac:dyDescent="0.25">
      <c r="A24" s="93">
        <v>400000</v>
      </c>
      <c r="B24" s="49"/>
      <c r="D24" s="55"/>
      <c r="E24" s="49"/>
      <c r="K24" s="173" t="s">
        <v>29</v>
      </c>
      <c r="L24" s="11"/>
      <c r="M24" s="170">
        <v>1800000</v>
      </c>
    </row>
    <row r="25" spans="1:13" x14ac:dyDescent="0.25">
      <c r="A25" s="2">
        <f>SUM(A22:A24)</f>
        <v>2280000</v>
      </c>
      <c r="B25" s="49"/>
      <c r="D25" s="2">
        <f>SUM(D21:D24)</f>
        <v>1000000</v>
      </c>
      <c r="E25" s="2">
        <f>SUM(E20:E24)</f>
        <v>500000</v>
      </c>
      <c r="K25" s="173" t="s">
        <v>152</v>
      </c>
      <c r="L25" s="11"/>
      <c r="M25" s="170">
        <v>1200000</v>
      </c>
    </row>
    <row r="26" spans="1:13" ht="15.75" thickBot="1" x14ac:dyDescent="0.3">
      <c r="A26" s="2">
        <f>A25-B25</f>
        <v>2280000</v>
      </c>
      <c r="D26" s="2">
        <f>D25-E25</f>
        <v>500000</v>
      </c>
      <c r="K26" s="167"/>
      <c r="L26" s="11"/>
      <c r="M26" s="168"/>
    </row>
    <row r="27" spans="1:13" ht="16.5" thickTop="1" thickBot="1" x14ac:dyDescent="0.3">
      <c r="A27" s="301" t="s">
        <v>162</v>
      </c>
      <c r="B27" s="302"/>
      <c r="D27" s="301" t="s">
        <v>152</v>
      </c>
      <c r="E27" s="302"/>
      <c r="K27" s="167" t="s">
        <v>195</v>
      </c>
      <c r="L27" s="11"/>
      <c r="M27" s="171">
        <v>2100000</v>
      </c>
    </row>
    <row r="28" spans="1:13" ht="15.75" thickTop="1" x14ac:dyDescent="0.25">
      <c r="A28" s="86">
        <v>12800</v>
      </c>
      <c r="B28" s="78"/>
      <c r="D28" s="83" t="s">
        <v>149</v>
      </c>
      <c r="E28" s="85">
        <v>1200000</v>
      </c>
      <c r="K28" s="167"/>
      <c r="L28" s="11"/>
      <c r="M28" s="167"/>
    </row>
    <row r="29" spans="1:13" ht="15.75" thickBot="1" x14ac:dyDescent="0.3">
      <c r="A29" s="87">
        <v>72000</v>
      </c>
      <c r="B29" s="49"/>
      <c r="D29" s="55"/>
      <c r="E29" s="49"/>
      <c r="K29" s="169" t="s">
        <v>196</v>
      </c>
      <c r="L29" s="164">
        <f>SUM(L15:L23)</f>
        <v>6826000</v>
      </c>
      <c r="M29" s="172">
        <f>SUM(M23:M27)</f>
        <v>6826000</v>
      </c>
    </row>
    <row r="30" spans="1:13" x14ac:dyDescent="0.25">
      <c r="A30" s="88">
        <v>32000</v>
      </c>
      <c r="B30" s="49"/>
      <c r="D30" s="55"/>
      <c r="E30" s="49"/>
    </row>
    <row r="31" spans="1:13" x14ac:dyDescent="0.25">
      <c r="A31" s="99">
        <v>24000</v>
      </c>
      <c r="B31" s="49"/>
      <c r="D31" s="55"/>
      <c r="E31" s="49"/>
    </row>
    <row r="32" spans="1:13" ht="15.75" thickBot="1" x14ac:dyDescent="0.3">
      <c r="A32" s="55"/>
      <c r="B32" s="49"/>
      <c r="D32" s="55"/>
      <c r="E32" s="2">
        <f>SUM(E27:E31)</f>
        <v>1200000</v>
      </c>
    </row>
    <row r="33" spans="1:18" ht="15.75" thickBot="1" x14ac:dyDescent="0.3">
      <c r="A33" s="2">
        <f>SUM(A28:A32)</f>
        <v>140800</v>
      </c>
      <c r="D33" s="2">
        <f>D32-E32</f>
        <v>-1200000</v>
      </c>
      <c r="K33" s="305" t="s">
        <v>189</v>
      </c>
      <c r="L33" s="306"/>
      <c r="M33" s="306"/>
      <c r="N33" s="306"/>
      <c r="O33" s="306"/>
      <c r="P33" s="306"/>
      <c r="Q33" s="306"/>
      <c r="R33" s="307"/>
    </row>
    <row r="34" spans="1:18" ht="16.5" thickTop="1" thickBot="1" x14ac:dyDescent="0.3">
      <c r="A34" s="301" t="s">
        <v>38</v>
      </c>
      <c r="B34" s="302"/>
      <c r="D34" s="301" t="s">
        <v>29</v>
      </c>
      <c r="E34" s="302"/>
      <c r="K34" s="308" t="s">
        <v>197</v>
      </c>
      <c r="L34" s="309"/>
      <c r="M34" s="309"/>
      <c r="N34" s="309"/>
      <c r="O34" s="309"/>
      <c r="P34" s="309"/>
      <c r="Q34" s="309"/>
      <c r="R34" s="310"/>
    </row>
    <row r="35" spans="1:18" ht="15.75" thickTop="1" x14ac:dyDescent="0.25">
      <c r="A35" s="83" t="s">
        <v>163</v>
      </c>
      <c r="B35" s="83" t="s">
        <v>164</v>
      </c>
      <c r="D35" s="83" t="s">
        <v>149</v>
      </c>
      <c r="E35" s="84" t="s">
        <v>150</v>
      </c>
      <c r="K35" s="308" t="s">
        <v>198</v>
      </c>
      <c r="L35" s="309"/>
      <c r="M35" s="309"/>
      <c r="N35" s="309"/>
      <c r="O35" s="309"/>
      <c r="P35" s="309"/>
      <c r="Q35" s="309"/>
      <c r="R35" s="310"/>
    </row>
    <row r="36" spans="1:18" ht="15.75" thickBot="1" x14ac:dyDescent="0.3">
      <c r="A36" s="88">
        <v>1100000</v>
      </c>
      <c r="B36" s="49"/>
      <c r="D36" s="55"/>
      <c r="E36" s="92">
        <v>1800000</v>
      </c>
      <c r="K36" s="160"/>
      <c r="L36" s="161"/>
      <c r="M36" s="161"/>
      <c r="N36" s="161"/>
      <c r="O36" s="161"/>
      <c r="P36" s="161"/>
      <c r="Q36" s="161"/>
      <c r="R36" s="162"/>
    </row>
    <row r="37" spans="1:18" x14ac:dyDescent="0.25">
      <c r="A37" s="55"/>
      <c r="B37" s="49"/>
      <c r="D37" s="55"/>
      <c r="E37" s="49"/>
      <c r="K37" s="143" t="s">
        <v>0</v>
      </c>
      <c r="L37" s="144"/>
      <c r="M37" s="144"/>
      <c r="N37" s="156"/>
      <c r="O37" s="144" t="s">
        <v>204</v>
      </c>
      <c r="P37" s="144"/>
      <c r="Q37" s="144"/>
      <c r="R37" s="145"/>
    </row>
    <row r="38" spans="1:18" x14ac:dyDescent="0.25">
      <c r="A38" s="55"/>
      <c r="B38" s="49"/>
      <c r="D38" s="55"/>
      <c r="E38" s="49"/>
      <c r="K38" s="140" t="s">
        <v>199</v>
      </c>
      <c r="L38" s="11"/>
      <c r="M38" s="11"/>
      <c r="N38" s="149"/>
      <c r="O38" s="11" t="s">
        <v>42</v>
      </c>
      <c r="P38" s="11"/>
      <c r="Q38" s="11"/>
      <c r="R38" s="139"/>
    </row>
    <row r="39" spans="1:18" ht="15.75" thickBot="1" x14ac:dyDescent="0.3">
      <c r="A39" s="2">
        <f>SUM(A34:A38)</f>
        <v>1100000</v>
      </c>
      <c r="D39" s="55"/>
      <c r="E39" s="2">
        <f>SUM(E36:E38)</f>
        <v>1800000</v>
      </c>
      <c r="K39" s="138" t="s">
        <v>96</v>
      </c>
      <c r="L39" s="11"/>
      <c r="M39" s="135">
        <v>2519200</v>
      </c>
      <c r="N39" s="149"/>
      <c r="O39" s="15" t="s">
        <v>12</v>
      </c>
      <c r="P39" s="11"/>
      <c r="Q39" s="142"/>
      <c r="R39" s="141">
        <v>1726000</v>
      </c>
    </row>
    <row r="40" spans="1:18" ht="16.5" thickTop="1" thickBot="1" x14ac:dyDescent="0.3">
      <c r="A40" s="301" t="s">
        <v>165</v>
      </c>
      <c r="B40" s="302"/>
      <c r="D40" s="2">
        <f>D39-E39</f>
        <v>-1800000</v>
      </c>
      <c r="K40" s="138" t="s">
        <v>151</v>
      </c>
      <c r="L40" s="11"/>
      <c r="M40" s="135">
        <v>500000</v>
      </c>
      <c r="N40" s="149"/>
      <c r="O40" s="15" t="s">
        <v>29</v>
      </c>
      <c r="P40" s="11"/>
      <c r="Q40" s="11"/>
      <c r="R40" s="141">
        <v>1800000</v>
      </c>
    </row>
    <row r="41" spans="1:18" ht="15.75" thickTop="1" x14ac:dyDescent="0.25">
      <c r="A41" s="83" t="s">
        <v>163</v>
      </c>
      <c r="B41" s="83" t="s">
        <v>164</v>
      </c>
      <c r="D41" t="s">
        <v>167</v>
      </c>
      <c r="E41" t="s">
        <v>168</v>
      </c>
      <c r="F41" t="s">
        <v>169</v>
      </c>
      <c r="K41" s="146" t="s">
        <v>162</v>
      </c>
      <c r="L41" s="11"/>
      <c r="M41" s="135">
        <v>140800</v>
      </c>
      <c r="N41" s="149"/>
      <c r="O41" s="15" t="s">
        <v>152</v>
      </c>
      <c r="P41" s="11"/>
      <c r="Q41" s="11"/>
      <c r="R41" s="141">
        <v>1200000</v>
      </c>
    </row>
    <row r="42" spans="1:18" x14ac:dyDescent="0.25">
      <c r="A42" s="93">
        <v>64000</v>
      </c>
      <c r="B42" s="80">
        <v>72000</v>
      </c>
      <c r="D42" s="2">
        <v>1100000</v>
      </c>
      <c r="E42" s="2">
        <v>176000</v>
      </c>
      <c r="F42" s="2">
        <v>1276000</v>
      </c>
      <c r="K42" s="146" t="s">
        <v>165</v>
      </c>
      <c r="L42" s="11"/>
      <c r="M42" s="135">
        <v>136000</v>
      </c>
      <c r="N42" s="149"/>
      <c r="O42" s="11"/>
      <c r="P42" s="11"/>
      <c r="Q42" s="11"/>
      <c r="R42" s="139"/>
    </row>
    <row r="43" spans="1:18" x14ac:dyDescent="0.25">
      <c r="A43" s="106">
        <v>144000</v>
      </c>
      <c r="B43" s="80"/>
      <c r="D43" s="2">
        <v>200000</v>
      </c>
      <c r="E43" s="2">
        <v>32000</v>
      </c>
      <c r="F43" s="2">
        <v>232000</v>
      </c>
      <c r="H43" s="2">
        <v>167060</v>
      </c>
      <c r="K43" s="138" t="s">
        <v>39</v>
      </c>
      <c r="L43" s="11"/>
      <c r="M43" s="135">
        <v>2280000</v>
      </c>
      <c r="N43" s="149"/>
      <c r="O43" s="11"/>
      <c r="P43" s="11"/>
      <c r="Q43" s="11"/>
      <c r="R43" s="139"/>
    </row>
    <row r="44" spans="1:18" x14ac:dyDescent="0.25">
      <c r="A44" s="55"/>
      <c r="B44" s="80"/>
      <c r="K44" s="146" t="s">
        <v>166</v>
      </c>
      <c r="L44" s="11"/>
      <c r="M44" s="135">
        <v>150000</v>
      </c>
      <c r="N44" s="149"/>
      <c r="O44" s="11" t="s">
        <v>205</v>
      </c>
      <c r="P44" s="11"/>
      <c r="Q44" s="11"/>
      <c r="R44" s="141">
        <f>SUM(R39:R41)</f>
        <v>4726000</v>
      </c>
    </row>
    <row r="45" spans="1:18" x14ac:dyDescent="0.25">
      <c r="A45" s="2">
        <f>SUM(A42:A44)</f>
        <v>208000</v>
      </c>
      <c r="B45" s="2">
        <f>SUM(B42:B44)</f>
        <v>72000</v>
      </c>
      <c r="F45" s="2">
        <v>1044000</v>
      </c>
      <c r="K45" s="138"/>
      <c r="L45" s="11"/>
      <c r="M45" s="142"/>
      <c r="N45" s="149"/>
      <c r="O45" s="11"/>
      <c r="P45" s="11"/>
      <c r="Q45" s="11"/>
      <c r="R45" s="139"/>
    </row>
    <row r="46" spans="1:18" ht="15.75" thickBot="1" x14ac:dyDescent="0.3">
      <c r="A46" s="2">
        <f>A45-B45</f>
        <v>136000</v>
      </c>
      <c r="K46" s="147" t="s">
        <v>200</v>
      </c>
      <c r="L46" s="11"/>
      <c r="M46" s="135">
        <f>SUM(M39:M45)</f>
        <v>5726000</v>
      </c>
      <c r="N46" s="149"/>
      <c r="O46" s="136" t="s">
        <v>206</v>
      </c>
      <c r="P46" s="136"/>
      <c r="Q46" s="136"/>
      <c r="R46" s="153">
        <f>SUM(R44)</f>
        <v>4726000</v>
      </c>
    </row>
    <row r="47" spans="1:18" ht="16.5" thickTop="1" thickBot="1" x14ac:dyDescent="0.3">
      <c r="A47" s="301" t="s">
        <v>166</v>
      </c>
      <c r="B47" s="302"/>
      <c r="D47" s="2">
        <v>900000</v>
      </c>
      <c r="E47" s="2">
        <v>144000</v>
      </c>
      <c r="K47" s="158"/>
      <c r="L47" s="150"/>
      <c r="M47" s="150"/>
      <c r="N47" s="152"/>
      <c r="O47" s="11"/>
      <c r="P47" s="150"/>
      <c r="Q47" s="11"/>
      <c r="R47" s="159"/>
    </row>
    <row r="48" spans="1:18" ht="15.75" thickTop="1" x14ac:dyDescent="0.25">
      <c r="A48" s="100">
        <v>150000</v>
      </c>
      <c r="B48" s="83"/>
      <c r="K48" s="138"/>
      <c r="L48" s="11"/>
      <c r="M48" s="11"/>
      <c r="N48" s="149"/>
      <c r="O48" s="151"/>
      <c r="P48" s="11"/>
      <c r="Q48" s="148"/>
      <c r="R48" s="139"/>
    </row>
    <row r="49" spans="1:18" x14ac:dyDescent="0.25">
      <c r="A49" s="55"/>
      <c r="B49" s="49"/>
      <c r="K49" s="140" t="s">
        <v>41</v>
      </c>
      <c r="L49" s="11"/>
      <c r="M49" s="11"/>
      <c r="N49" s="149"/>
      <c r="O49" s="11" t="s">
        <v>195</v>
      </c>
      <c r="P49" s="11"/>
      <c r="Q49" s="11"/>
      <c r="R49" s="139"/>
    </row>
    <row r="50" spans="1:18" x14ac:dyDescent="0.25">
      <c r="A50" s="55"/>
      <c r="B50" s="49"/>
      <c r="K50" s="140" t="s">
        <v>201</v>
      </c>
      <c r="L50" s="11"/>
      <c r="M50" s="11"/>
      <c r="N50" s="149"/>
      <c r="O50" s="11" t="s">
        <v>45</v>
      </c>
      <c r="P50" s="11"/>
      <c r="Q50" s="11"/>
      <c r="R50" s="139"/>
    </row>
    <row r="51" spans="1:18" x14ac:dyDescent="0.25">
      <c r="A51" s="55"/>
      <c r="B51" s="49"/>
      <c r="K51" s="146" t="s">
        <v>38</v>
      </c>
      <c r="L51" s="11"/>
      <c r="M51" s="135">
        <v>1100000</v>
      </c>
      <c r="N51" s="149"/>
      <c r="O51" s="11" t="s">
        <v>195</v>
      </c>
      <c r="P51" s="11"/>
      <c r="Q51" s="11"/>
      <c r="R51" s="141">
        <v>2100000</v>
      </c>
    </row>
    <row r="52" spans="1:18" x14ac:dyDescent="0.25">
      <c r="A52" s="2">
        <f>SUM(A47:A51)</f>
        <v>150000</v>
      </c>
      <c r="B52" s="49"/>
      <c r="K52" s="138"/>
      <c r="L52" s="11"/>
      <c r="M52" s="11"/>
      <c r="N52" s="149"/>
      <c r="O52" s="11"/>
      <c r="P52" s="11"/>
      <c r="Q52" s="11"/>
      <c r="R52" s="139"/>
    </row>
    <row r="53" spans="1:18" x14ac:dyDescent="0.25">
      <c r="A53" s="2">
        <f>A52-B52</f>
        <v>150000</v>
      </c>
      <c r="K53" s="140" t="s">
        <v>202</v>
      </c>
      <c r="L53" s="136"/>
      <c r="M53" s="137">
        <f>SUM(M51)</f>
        <v>1100000</v>
      </c>
      <c r="N53" s="149"/>
      <c r="O53" s="136" t="s">
        <v>207</v>
      </c>
      <c r="P53" s="136"/>
      <c r="Q53" s="136"/>
      <c r="R53" s="153">
        <f>SUM(R51)</f>
        <v>2100000</v>
      </c>
    </row>
    <row r="54" spans="1:18" x14ac:dyDescent="0.25">
      <c r="K54" s="138"/>
      <c r="L54" s="11"/>
      <c r="M54" s="11"/>
      <c r="N54" s="149"/>
      <c r="O54" s="11"/>
      <c r="P54" s="11"/>
      <c r="Q54" s="11"/>
      <c r="R54" s="139"/>
    </row>
    <row r="55" spans="1:18" x14ac:dyDescent="0.25">
      <c r="K55" s="138"/>
      <c r="L55" s="11"/>
      <c r="M55" s="11"/>
      <c r="N55" s="149"/>
      <c r="O55" s="11"/>
      <c r="P55" s="11"/>
      <c r="Q55" s="11"/>
      <c r="R55" s="139"/>
    </row>
    <row r="56" spans="1:18" ht="15.75" thickBot="1" x14ac:dyDescent="0.3">
      <c r="K56" s="163" t="s">
        <v>203</v>
      </c>
      <c r="L56" s="154"/>
      <c r="M56" s="164">
        <f>SUM(M46,M53)</f>
        <v>6826000</v>
      </c>
      <c r="N56" s="157"/>
      <c r="O56" s="154" t="s">
        <v>208</v>
      </c>
      <c r="P56" s="154"/>
      <c r="Q56" s="154"/>
      <c r="R56" s="155">
        <f>SUM(R53,R46)</f>
        <v>6826000</v>
      </c>
    </row>
  </sheetData>
  <mergeCells count="15">
    <mergeCell ref="A47:B47"/>
    <mergeCell ref="K33:R33"/>
    <mergeCell ref="K34:R34"/>
    <mergeCell ref="K35:R35"/>
    <mergeCell ref="K11:M11"/>
    <mergeCell ref="K12:M12"/>
    <mergeCell ref="D34:E34"/>
    <mergeCell ref="D27:E27"/>
    <mergeCell ref="D20:E20"/>
    <mergeCell ref="D11:E11"/>
    <mergeCell ref="A40:B40"/>
    <mergeCell ref="A11:B11"/>
    <mergeCell ref="A20:B20"/>
    <mergeCell ref="A27:B27"/>
    <mergeCell ref="A34:B3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0F075E-B1DE-47AB-B95B-7F270C7F356B}">
  <dimension ref="A1:Q70"/>
  <sheetViews>
    <sheetView zoomScale="85" zoomScaleNormal="85" workbookViewId="0">
      <selection activeCell="A59" sqref="A59"/>
    </sheetView>
  </sheetViews>
  <sheetFormatPr baseColWidth="10" defaultRowHeight="15" x14ac:dyDescent="0.25"/>
  <cols>
    <col min="8" max="8" width="14.625" customWidth="1"/>
    <col min="11" max="11" width="25.25" bestFit="1" customWidth="1"/>
    <col min="15" max="15" width="25" bestFit="1" customWidth="1"/>
  </cols>
  <sheetData>
    <row r="1" spans="1:14" x14ac:dyDescent="0.25">
      <c r="A1" s="179" t="s">
        <v>230</v>
      </c>
      <c r="B1" s="179"/>
      <c r="C1" s="179"/>
      <c r="D1" s="179"/>
      <c r="E1" s="179"/>
      <c r="F1" s="179"/>
      <c r="G1" s="179"/>
      <c r="H1" s="179"/>
      <c r="I1" s="179"/>
      <c r="J1" s="179"/>
      <c r="K1" s="179"/>
    </row>
    <row r="2" spans="1:14" x14ac:dyDescent="0.25">
      <c r="A2" s="181" t="s">
        <v>231</v>
      </c>
      <c r="K2" t="s">
        <v>241</v>
      </c>
      <c r="L2" t="s">
        <v>242</v>
      </c>
    </row>
    <row r="3" spans="1:14" x14ac:dyDescent="0.25">
      <c r="A3" s="182" t="s">
        <v>232</v>
      </c>
    </row>
    <row r="4" spans="1:14" x14ac:dyDescent="0.25">
      <c r="A4" s="185" t="s">
        <v>233</v>
      </c>
      <c r="B4" s="185"/>
      <c r="C4" s="185"/>
      <c r="D4" s="317"/>
      <c r="E4" s="317"/>
      <c r="N4" s="2">
        <v>145000</v>
      </c>
    </row>
    <row r="5" spans="1:14" x14ac:dyDescent="0.25">
      <c r="A5" s="189" t="s">
        <v>234</v>
      </c>
      <c r="B5" s="189"/>
      <c r="C5" s="189"/>
      <c r="D5" s="189"/>
      <c r="E5" s="189"/>
      <c r="F5" s="189"/>
      <c r="G5" s="189"/>
      <c r="H5" s="189"/>
      <c r="I5" s="189"/>
      <c r="J5" s="189"/>
      <c r="K5" s="189"/>
      <c r="L5" s="189"/>
    </row>
    <row r="6" spans="1:14" x14ac:dyDescent="0.25">
      <c r="A6" s="183" t="s">
        <v>235</v>
      </c>
      <c r="B6" s="183"/>
      <c r="C6" s="183"/>
      <c r="D6" s="183"/>
      <c r="E6" s="183"/>
      <c r="F6" s="183"/>
      <c r="G6" s="183"/>
      <c r="H6" s="183"/>
    </row>
    <row r="7" spans="1:14" x14ac:dyDescent="0.25">
      <c r="A7" s="184" t="s">
        <v>239</v>
      </c>
      <c r="B7" s="184"/>
      <c r="C7" s="184"/>
      <c r="D7" s="184"/>
      <c r="E7" s="184"/>
      <c r="F7" s="184"/>
      <c r="G7" s="184"/>
    </row>
    <row r="8" spans="1:14" x14ac:dyDescent="0.25">
      <c r="A8" s="190" t="s">
        <v>236</v>
      </c>
      <c r="B8" s="190"/>
      <c r="C8" s="190"/>
      <c r="D8" s="190"/>
      <c r="E8" s="190"/>
      <c r="F8" s="190"/>
      <c r="G8" s="190"/>
      <c r="H8" s="190"/>
      <c r="I8" s="190"/>
      <c r="J8" s="190"/>
      <c r="K8" s="190"/>
      <c r="M8" t="s">
        <v>249</v>
      </c>
    </row>
    <row r="9" spans="1:14" x14ac:dyDescent="0.25">
      <c r="A9" s="191" t="s">
        <v>237</v>
      </c>
      <c r="B9" s="191"/>
      <c r="C9" s="191"/>
      <c r="D9" s="191"/>
      <c r="E9" s="191"/>
      <c r="F9" s="191"/>
      <c r="G9" s="191"/>
    </row>
    <row r="10" spans="1:14" x14ac:dyDescent="0.25">
      <c r="A10" s="192" t="s">
        <v>238</v>
      </c>
      <c r="B10" s="192"/>
      <c r="C10" s="192"/>
      <c r="D10" s="192"/>
      <c r="E10" s="192"/>
      <c r="F10" s="192"/>
    </row>
    <row r="12" spans="1:14" ht="15.75" thickBot="1" x14ac:dyDescent="0.3"/>
    <row r="13" spans="1:14" ht="17.25" thickTop="1" thickBot="1" x14ac:dyDescent="0.3">
      <c r="A13" s="296" t="s">
        <v>192</v>
      </c>
      <c r="B13" s="297"/>
      <c r="D13" s="296" t="s">
        <v>113</v>
      </c>
      <c r="E13" s="297"/>
      <c r="G13" s="318" t="s">
        <v>240</v>
      </c>
      <c r="H13" s="318"/>
      <c r="K13" s="318" t="s">
        <v>250</v>
      </c>
      <c r="L13" s="318"/>
      <c r="M13" s="318"/>
    </row>
    <row r="14" spans="1:14" ht="17.25" thickTop="1" thickBot="1" x14ac:dyDescent="0.3">
      <c r="A14" s="186">
        <v>1941000</v>
      </c>
      <c r="B14" s="179">
        <v>84100</v>
      </c>
      <c r="D14" s="186">
        <v>50000</v>
      </c>
      <c r="E14" s="186"/>
      <c r="G14" s="186">
        <v>50000</v>
      </c>
      <c r="H14" s="186"/>
      <c r="K14" s="318" t="s">
        <v>188</v>
      </c>
      <c r="L14" s="318"/>
      <c r="M14" s="318"/>
    </row>
    <row r="15" spans="1:14" ht="15.75" thickTop="1" x14ac:dyDescent="0.25">
      <c r="A15" s="182">
        <v>1000</v>
      </c>
      <c r="B15" s="181">
        <v>8700</v>
      </c>
      <c r="D15" s="186"/>
      <c r="E15" s="186"/>
      <c r="G15" s="179">
        <v>145000</v>
      </c>
      <c r="H15" s="186"/>
      <c r="K15" s="186"/>
      <c r="L15" s="186" t="s">
        <v>190</v>
      </c>
      <c r="M15" s="186" t="s">
        <v>191</v>
      </c>
    </row>
    <row r="16" spans="1:14" x14ac:dyDescent="0.25">
      <c r="A16" s="186"/>
      <c r="B16" s="185">
        <v>5300</v>
      </c>
      <c r="D16" s="186"/>
      <c r="E16" s="186"/>
      <c r="G16" s="186"/>
      <c r="H16" s="186"/>
      <c r="K16" s="186" t="s">
        <v>113</v>
      </c>
      <c r="L16" s="186">
        <v>50000</v>
      </c>
      <c r="M16" s="186"/>
    </row>
    <row r="17" spans="1:14" x14ac:dyDescent="0.25">
      <c r="A17" s="186"/>
      <c r="B17" s="189">
        <v>58000</v>
      </c>
      <c r="D17" s="186"/>
      <c r="E17" s="186"/>
      <c r="G17" s="186"/>
      <c r="H17" s="186"/>
      <c r="K17" s="186" t="s">
        <v>181</v>
      </c>
      <c r="L17" s="186">
        <v>1676330</v>
      </c>
      <c r="M17" s="186"/>
    </row>
    <row r="18" spans="1:14" x14ac:dyDescent="0.25">
      <c r="A18" s="186"/>
      <c r="B18" s="184">
        <v>37000</v>
      </c>
      <c r="D18" s="186"/>
      <c r="E18" s="186"/>
      <c r="G18" s="186"/>
      <c r="H18" s="186"/>
      <c r="K18" s="186" t="s">
        <v>253</v>
      </c>
      <c r="L18" s="186">
        <v>30000</v>
      </c>
      <c r="M18" s="186"/>
    </row>
    <row r="19" spans="1:14" ht="17.25" customHeight="1" x14ac:dyDescent="0.25">
      <c r="A19" s="186"/>
      <c r="B19" s="190">
        <v>25520</v>
      </c>
      <c r="D19" s="186"/>
      <c r="E19" s="186"/>
      <c r="G19" s="188"/>
      <c r="H19" s="188"/>
      <c r="K19" s="186" t="s">
        <v>243</v>
      </c>
      <c r="L19" s="186">
        <v>5500</v>
      </c>
      <c r="M19" s="186"/>
      <c r="N19" s="174"/>
    </row>
    <row r="20" spans="1:14" ht="17.25" customHeight="1" thickBot="1" x14ac:dyDescent="0.3">
      <c r="A20" s="186"/>
      <c r="B20" s="191">
        <v>5000</v>
      </c>
      <c r="D20" s="186"/>
      <c r="E20" s="186"/>
      <c r="G20" s="186"/>
      <c r="H20" s="186"/>
      <c r="K20" s="186" t="s">
        <v>194</v>
      </c>
      <c r="L20" s="186">
        <v>18440</v>
      </c>
      <c r="M20" s="186"/>
      <c r="N20" s="174"/>
    </row>
    <row r="21" spans="1:14" ht="17.25" thickTop="1" thickBot="1" x14ac:dyDescent="0.3">
      <c r="B21" s="192">
        <v>42050</v>
      </c>
      <c r="D21" s="180">
        <f>SUM(D14:D20)</f>
        <v>50000</v>
      </c>
      <c r="E21" s="180">
        <f>SUM(E14:E20)</f>
        <v>0</v>
      </c>
      <c r="G21" s="180">
        <f>SUM(G14:G20)</f>
        <v>195000</v>
      </c>
      <c r="H21" s="180">
        <f>SUM(H14:H20)</f>
        <v>0</v>
      </c>
      <c r="K21" s="186" t="s">
        <v>117</v>
      </c>
      <c r="L21" s="186">
        <v>30120</v>
      </c>
      <c r="M21" s="186"/>
      <c r="N21" s="175"/>
    </row>
    <row r="22" spans="1:14" ht="17.25" thickTop="1" thickBot="1" x14ac:dyDescent="0.3">
      <c r="A22" s="180">
        <f>SUM(A14:A20)</f>
        <v>1942000</v>
      </c>
      <c r="B22" s="180">
        <f>SUM(B14:B21)</f>
        <v>265670</v>
      </c>
      <c r="D22" s="180">
        <f>SUM(D21-E21)</f>
        <v>50000</v>
      </c>
      <c r="E22" s="180"/>
      <c r="G22" s="180">
        <f>SUM(G21-H21)</f>
        <v>195000</v>
      </c>
      <c r="H22" s="180"/>
      <c r="K22" s="186" t="s">
        <v>240</v>
      </c>
      <c r="L22" s="186">
        <v>195000</v>
      </c>
      <c r="M22" s="186"/>
    </row>
    <row r="23" spans="1:14" ht="17.25" thickTop="1" thickBot="1" x14ac:dyDescent="0.3">
      <c r="A23" s="180">
        <f>SUM(A22-B22)</f>
        <v>1676330</v>
      </c>
      <c r="B23" s="180"/>
      <c r="K23" s="186" t="s">
        <v>251</v>
      </c>
      <c r="L23" s="186">
        <v>11000</v>
      </c>
      <c r="M23" s="186"/>
    </row>
    <row r="24" spans="1:14" ht="15.75" thickTop="1" x14ac:dyDescent="0.25">
      <c r="K24" s="186" t="s">
        <v>252</v>
      </c>
      <c r="L24" s="186">
        <v>5000</v>
      </c>
      <c r="M24" s="186"/>
    </row>
    <row r="25" spans="1:14" ht="15.75" thickBot="1" x14ac:dyDescent="0.3">
      <c r="K25" s="186" t="s">
        <v>254</v>
      </c>
      <c r="L25" s="186">
        <v>50000</v>
      </c>
      <c r="M25" s="186"/>
    </row>
    <row r="26" spans="1:14" ht="17.25" thickTop="1" thickBot="1" x14ac:dyDescent="0.3">
      <c r="A26" s="318" t="s">
        <v>117</v>
      </c>
      <c r="B26" s="318"/>
      <c r="D26" s="318" t="s">
        <v>194</v>
      </c>
      <c r="E26" s="318"/>
      <c r="G26" s="296" t="s">
        <v>184</v>
      </c>
      <c r="H26" s="297"/>
      <c r="K26" s="186" t="s">
        <v>255</v>
      </c>
      <c r="L26" s="186">
        <v>122000</v>
      </c>
      <c r="M26" s="186"/>
    </row>
    <row r="27" spans="1:14" ht="15.75" thickTop="1" x14ac:dyDescent="0.25">
      <c r="A27" s="179">
        <v>11600</v>
      </c>
      <c r="B27" s="186"/>
      <c r="D27" s="179">
        <v>11600</v>
      </c>
      <c r="E27" s="181">
        <v>1200</v>
      </c>
      <c r="G27" s="181">
        <v>8700</v>
      </c>
      <c r="H27" s="186">
        <v>15500</v>
      </c>
      <c r="K27" s="186" t="s">
        <v>256</v>
      </c>
      <c r="L27" s="186">
        <v>40000</v>
      </c>
      <c r="M27" s="186"/>
    </row>
    <row r="28" spans="1:14" x14ac:dyDescent="0.25">
      <c r="A28" s="181">
        <v>1200</v>
      </c>
      <c r="B28" s="186"/>
      <c r="D28" s="183">
        <v>5440</v>
      </c>
      <c r="E28" s="192">
        <v>5800</v>
      </c>
      <c r="G28" s="192">
        <v>42050</v>
      </c>
      <c r="H28" s="179">
        <v>84100</v>
      </c>
      <c r="K28" s="186" t="s">
        <v>187</v>
      </c>
      <c r="L28" s="186">
        <v>44000</v>
      </c>
      <c r="M28" s="186"/>
    </row>
    <row r="29" spans="1:14" x14ac:dyDescent="0.25">
      <c r="A29" s="189">
        <v>8000</v>
      </c>
      <c r="B29" s="186"/>
      <c r="D29" s="186">
        <v>8400</v>
      </c>
      <c r="E29" s="186"/>
      <c r="G29" s="186"/>
      <c r="H29" s="186"/>
      <c r="K29" s="186" t="s">
        <v>184</v>
      </c>
      <c r="L29" s="186"/>
      <c r="M29" s="186">
        <v>48850</v>
      </c>
    </row>
    <row r="30" spans="1:14" x14ac:dyDescent="0.25">
      <c r="A30" s="190">
        <v>3520</v>
      </c>
      <c r="B30" s="186"/>
      <c r="D30" s="186"/>
      <c r="E30" s="186"/>
      <c r="G30" s="186"/>
      <c r="H30" s="186"/>
      <c r="K30" s="186" t="s">
        <v>185</v>
      </c>
      <c r="L30" s="186"/>
      <c r="M30" s="186">
        <v>39440</v>
      </c>
    </row>
    <row r="31" spans="1:14" x14ac:dyDescent="0.25">
      <c r="A31" s="192">
        <v>5800</v>
      </c>
      <c r="B31" s="186"/>
      <c r="D31" s="186"/>
      <c r="E31" s="186"/>
      <c r="G31" s="186"/>
      <c r="H31" s="186"/>
      <c r="K31" s="186" t="s">
        <v>247</v>
      </c>
      <c r="L31" s="186"/>
      <c r="M31" s="186">
        <v>0</v>
      </c>
    </row>
    <row r="32" spans="1:14" x14ac:dyDescent="0.25">
      <c r="A32" s="186"/>
      <c r="B32" s="186"/>
      <c r="C32" s="178"/>
      <c r="D32" s="186"/>
      <c r="E32" s="186"/>
      <c r="F32" s="1"/>
      <c r="G32" s="186"/>
      <c r="H32" s="186"/>
      <c r="K32" s="186" t="s">
        <v>244</v>
      </c>
      <c r="L32" s="186"/>
      <c r="M32" s="186">
        <v>0</v>
      </c>
    </row>
    <row r="33" spans="1:17" ht="15.75" thickBot="1" x14ac:dyDescent="0.3">
      <c r="A33" s="186"/>
      <c r="B33" s="186"/>
      <c r="D33" s="186"/>
      <c r="E33" s="186"/>
      <c r="G33" s="186"/>
      <c r="H33" s="186"/>
      <c r="I33" s="76"/>
      <c r="K33" s="186" t="s">
        <v>245</v>
      </c>
      <c r="L33" s="186"/>
      <c r="M33" s="186">
        <v>0</v>
      </c>
    </row>
    <row r="34" spans="1:17" ht="17.25" thickTop="1" thickBot="1" x14ac:dyDescent="0.3">
      <c r="A34" s="180">
        <f>SUM(A27:A33)</f>
        <v>30120</v>
      </c>
      <c r="B34" s="180">
        <f>SUM(B27:B33)</f>
        <v>0</v>
      </c>
      <c r="D34" s="180">
        <f>SUM(D27:D32)</f>
        <v>25440</v>
      </c>
      <c r="E34" s="180">
        <f>SUM(E27:E33)</f>
        <v>7000</v>
      </c>
      <c r="G34" s="180">
        <f>SUM(G27:G33)</f>
        <v>50750</v>
      </c>
      <c r="H34" s="180">
        <f>SUM(H27:H33)</f>
        <v>99600</v>
      </c>
      <c r="K34" s="186" t="s">
        <v>257</v>
      </c>
      <c r="L34" s="186"/>
      <c r="M34" s="186">
        <v>8400</v>
      </c>
    </row>
    <row r="35" spans="1:17" ht="17.25" thickTop="1" thickBot="1" x14ac:dyDescent="0.3">
      <c r="A35" s="180">
        <f>SUM(A34-B34)</f>
        <v>30120</v>
      </c>
      <c r="B35" s="180"/>
      <c r="D35" s="180">
        <f>SUM(D34-E34)</f>
        <v>18440</v>
      </c>
      <c r="E35" s="180"/>
      <c r="G35" s="180">
        <f>SUM(G34-H34)</f>
        <v>-48850</v>
      </c>
      <c r="H35" s="180"/>
      <c r="K35" s="186" t="s">
        <v>258</v>
      </c>
      <c r="L35" s="186"/>
      <c r="M35" s="186">
        <v>2051325</v>
      </c>
    </row>
    <row r="36" spans="1:17" ht="16.5" thickTop="1" thickBot="1" x14ac:dyDescent="0.3">
      <c r="K36" s="186" t="s">
        <v>259</v>
      </c>
      <c r="L36" s="186"/>
      <c r="M36" s="186">
        <v>79375</v>
      </c>
    </row>
    <row r="37" spans="1:17" ht="17.25" thickTop="1" thickBot="1" x14ac:dyDescent="0.3">
      <c r="A37" s="318" t="s">
        <v>243</v>
      </c>
      <c r="B37" s="318"/>
      <c r="D37" s="318" t="s">
        <v>244</v>
      </c>
      <c r="E37" s="318"/>
      <c r="F37" s="76"/>
      <c r="G37" s="318" t="s">
        <v>245</v>
      </c>
      <c r="H37" s="318"/>
      <c r="K37" s="186" t="s">
        <v>195</v>
      </c>
      <c r="L37" s="186"/>
      <c r="M37" s="186">
        <v>50000</v>
      </c>
    </row>
    <row r="38" spans="1:17" ht="17.25" thickTop="1" thickBot="1" x14ac:dyDescent="0.3">
      <c r="A38" s="186">
        <v>1500</v>
      </c>
      <c r="B38" s="182">
        <v>1000</v>
      </c>
      <c r="D38" s="185">
        <v>800</v>
      </c>
      <c r="E38" s="186">
        <v>800</v>
      </c>
      <c r="G38" s="185">
        <v>4500</v>
      </c>
      <c r="H38" s="186">
        <v>4500</v>
      </c>
      <c r="K38" s="180"/>
      <c r="L38" s="180">
        <f>SUM(L16:L28)</f>
        <v>2277390</v>
      </c>
      <c r="M38" s="180">
        <f>SUM(M29:M37)</f>
        <v>2277390</v>
      </c>
    </row>
    <row r="39" spans="1:17" ht="15.75" thickTop="1" x14ac:dyDescent="0.25">
      <c r="A39" s="191">
        <v>5000</v>
      </c>
      <c r="B39" s="186"/>
      <c r="D39" s="186"/>
      <c r="E39" s="186"/>
      <c r="G39" s="186"/>
      <c r="H39" s="186"/>
    </row>
    <row r="40" spans="1:17" ht="15.75" thickBot="1" x14ac:dyDescent="0.3">
      <c r="A40" s="186"/>
      <c r="B40" s="186"/>
      <c r="D40" s="186"/>
      <c r="E40" s="186"/>
      <c r="G40" s="186"/>
      <c r="H40" s="186"/>
    </row>
    <row r="41" spans="1:17" ht="17.25" customHeight="1" thickTop="1" thickBot="1" x14ac:dyDescent="0.3">
      <c r="A41" s="186"/>
      <c r="B41" s="186"/>
      <c r="D41" s="186"/>
      <c r="E41" s="186"/>
      <c r="G41" s="186"/>
      <c r="H41" s="186"/>
      <c r="J41" s="187"/>
      <c r="K41" s="318" t="s">
        <v>228</v>
      </c>
      <c r="L41" s="318"/>
      <c r="M41" s="318"/>
      <c r="N41" s="318"/>
      <c r="O41" s="318"/>
      <c r="P41" s="318"/>
      <c r="Q41" s="318"/>
    </row>
    <row r="42" spans="1:17" ht="17.25" customHeight="1" thickTop="1" thickBot="1" x14ac:dyDescent="0.3">
      <c r="A42" s="186"/>
      <c r="B42" s="186"/>
      <c r="D42" s="186"/>
      <c r="E42" s="186"/>
      <c r="G42" s="186"/>
      <c r="H42" s="186"/>
      <c r="J42" s="187"/>
      <c r="K42" s="318" t="s">
        <v>229</v>
      </c>
      <c r="L42" s="318"/>
      <c r="M42" s="318"/>
      <c r="N42" s="318"/>
      <c r="O42" s="318"/>
      <c r="P42" s="318"/>
      <c r="Q42" s="318"/>
    </row>
    <row r="43" spans="1:17" ht="15.75" customHeight="1" thickTop="1" thickBot="1" x14ac:dyDescent="0.3">
      <c r="A43" s="186"/>
      <c r="B43" s="186"/>
      <c r="D43" s="186"/>
      <c r="E43" s="186"/>
      <c r="G43" s="186"/>
      <c r="H43" s="186"/>
      <c r="K43" s="318" t="s">
        <v>198</v>
      </c>
      <c r="L43" s="318"/>
      <c r="M43" s="318"/>
      <c r="N43" s="318"/>
      <c r="O43" s="318"/>
      <c r="P43" s="318"/>
      <c r="Q43" s="318"/>
    </row>
    <row r="44" spans="1:17" ht="17.25" thickTop="1" thickBot="1" x14ac:dyDescent="0.3">
      <c r="A44" s="180">
        <f>SUM(A38:A42)</f>
        <v>6500</v>
      </c>
      <c r="B44" s="180">
        <f>SUM(B38:B43)</f>
        <v>1000</v>
      </c>
      <c r="D44" s="180">
        <f>SUM(D38:D42)</f>
        <v>800</v>
      </c>
      <c r="E44" s="180">
        <f>SUM(E38:E43)</f>
        <v>800</v>
      </c>
      <c r="G44" s="180">
        <f>SUM(G38:G42)</f>
        <v>4500</v>
      </c>
      <c r="H44" s="180">
        <f>SUM(H38:H43)</f>
        <v>4500</v>
      </c>
      <c r="K44" s="193" t="s">
        <v>0</v>
      </c>
      <c r="L44" s="186"/>
      <c r="M44" s="186"/>
      <c r="N44" s="186"/>
      <c r="O44" s="193" t="s">
        <v>204</v>
      </c>
      <c r="P44" s="186"/>
      <c r="Q44" s="186"/>
    </row>
    <row r="45" spans="1:17" ht="17.25" thickTop="1" thickBot="1" x14ac:dyDescent="0.3">
      <c r="A45" s="180">
        <f>SUM(A44-B44)</f>
        <v>5500</v>
      </c>
      <c r="B45" s="180"/>
      <c r="D45" s="180">
        <f>SUM(D44-E44)</f>
        <v>0</v>
      </c>
      <c r="E45" s="180"/>
      <c r="G45" s="180">
        <f>SUM(G44-H44)</f>
        <v>0</v>
      </c>
      <c r="H45" s="180"/>
      <c r="K45" s="193" t="s">
        <v>199</v>
      </c>
      <c r="L45" s="186"/>
      <c r="M45" s="186"/>
      <c r="N45" s="186"/>
      <c r="O45" s="193" t="s">
        <v>42</v>
      </c>
      <c r="P45" s="186"/>
      <c r="Q45" s="186"/>
    </row>
    <row r="46" spans="1:17" ht="16.5" thickTop="1" thickBot="1" x14ac:dyDescent="0.3">
      <c r="K46" s="186" t="s">
        <v>113</v>
      </c>
      <c r="L46" s="186"/>
      <c r="M46" s="186">
        <v>50000</v>
      </c>
      <c r="N46" s="186"/>
      <c r="O46" s="186" t="s">
        <v>184</v>
      </c>
      <c r="P46" s="186"/>
      <c r="Q46" s="186">
        <v>48850</v>
      </c>
    </row>
    <row r="47" spans="1:17" ht="17.25" thickTop="1" thickBot="1" x14ac:dyDescent="0.3">
      <c r="A47" s="296" t="s">
        <v>246</v>
      </c>
      <c r="B47" s="297"/>
      <c r="D47" s="296" t="s">
        <v>187</v>
      </c>
      <c r="E47" s="297"/>
      <c r="G47" s="296" t="s">
        <v>185</v>
      </c>
      <c r="H47" s="297"/>
      <c r="K47" s="186" t="s">
        <v>181</v>
      </c>
      <c r="L47" s="186"/>
      <c r="M47" s="186">
        <v>1676330</v>
      </c>
      <c r="N47" s="186"/>
      <c r="O47" s="186" t="s">
        <v>185</v>
      </c>
      <c r="P47" s="186"/>
      <c r="Q47" s="186">
        <v>39440</v>
      </c>
    </row>
    <row r="48" spans="1:17" ht="15.75" thickTop="1" x14ac:dyDescent="0.25">
      <c r="A48" s="189">
        <v>50000</v>
      </c>
      <c r="B48" s="186"/>
      <c r="D48" s="186">
        <v>10000</v>
      </c>
      <c r="E48" s="186"/>
      <c r="G48" s="186"/>
      <c r="H48" s="183">
        <v>39440</v>
      </c>
      <c r="K48" s="186" t="s">
        <v>253</v>
      </c>
      <c r="L48" s="186"/>
      <c r="M48" s="186">
        <v>30000</v>
      </c>
      <c r="N48" s="186"/>
      <c r="O48" s="186" t="s">
        <v>247</v>
      </c>
      <c r="P48" s="186"/>
      <c r="Q48" s="186">
        <v>0</v>
      </c>
    </row>
    <row r="49" spans="1:17" x14ac:dyDescent="0.25">
      <c r="A49" s="186"/>
      <c r="B49" s="186"/>
      <c r="D49" s="183">
        <v>34000</v>
      </c>
      <c r="E49" s="186"/>
      <c r="G49" s="186"/>
      <c r="H49" s="186"/>
      <c r="K49" s="186" t="s">
        <v>243</v>
      </c>
      <c r="L49" s="186"/>
      <c r="M49" s="186">
        <v>5500</v>
      </c>
      <c r="N49" s="186"/>
      <c r="O49" s="186" t="s">
        <v>244</v>
      </c>
      <c r="P49" s="186"/>
      <c r="Q49" s="186">
        <v>0</v>
      </c>
    </row>
    <row r="50" spans="1:17" x14ac:dyDescent="0.25">
      <c r="A50" s="186"/>
      <c r="B50" s="186"/>
      <c r="D50" s="186"/>
      <c r="E50" s="186"/>
      <c r="G50" s="186"/>
      <c r="H50" s="186"/>
      <c r="K50" s="186" t="s">
        <v>194</v>
      </c>
      <c r="L50" s="186"/>
      <c r="M50" s="186">
        <v>18440</v>
      </c>
      <c r="N50" s="186"/>
      <c r="O50" s="186" t="s">
        <v>245</v>
      </c>
      <c r="P50" s="186"/>
      <c r="Q50" s="186">
        <v>0</v>
      </c>
    </row>
    <row r="51" spans="1:17" x14ac:dyDescent="0.25">
      <c r="A51" s="186"/>
      <c r="B51" s="186"/>
      <c r="D51" s="186"/>
      <c r="E51" s="186"/>
      <c r="G51" s="186"/>
      <c r="H51" s="186"/>
      <c r="K51" s="186" t="s">
        <v>117</v>
      </c>
      <c r="L51" s="186"/>
      <c r="M51" s="186">
        <v>30120</v>
      </c>
      <c r="N51" s="186"/>
      <c r="O51" s="186" t="s">
        <v>257</v>
      </c>
      <c r="P51" s="186"/>
      <c r="Q51" s="186">
        <v>8400</v>
      </c>
    </row>
    <row r="52" spans="1:17" x14ac:dyDescent="0.25">
      <c r="A52" s="186"/>
      <c r="B52" s="186"/>
      <c r="D52" s="186"/>
      <c r="E52" s="186"/>
      <c r="G52" s="186"/>
      <c r="H52" s="186"/>
      <c r="K52" s="186" t="s">
        <v>240</v>
      </c>
      <c r="L52" s="186"/>
      <c r="M52" s="186">
        <v>195000</v>
      </c>
      <c r="N52" s="186"/>
      <c r="O52" s="186"/>
      <c r="P52" s="186"/>
      <c r="Q52" s="186"/>
    </row>
    <row r="53" spans="1:17" ht="15.75" thickBot="1" x14ac:dyDescent="0.3">
      <c r="A53" s="186"/>
      <c r="B53" s="186"/>
      <c r="D53" s="186"/>
      <c r="E53" s="186"/>
      <c r="G53" s="186"/>
      <c r="H53" s="186"/>
      <c r="K53" s="186" t="s">
        <v>251</v>
      </c>
      <c r="L53" s="186"/>
      <c r="M53" s="186">
        <v>11000</v>
      </c>
      <c r="N53" s="186"/>
      <c r="O53" s="186"/>
      <c r="P53" s="186"/>
      <c r="Q53" s="186"/>
    </row>
    <row r="54" spans="1:17" ht="17.25" thickTop="1" thickBot="1" x14ac:dyDescent="0.3">
      <c r="A54" s="180">
        <f>SUM(A48:A52)</f>
        <v>50000</v>
      </c>
      <c r="B54" s="180">
        <f>SUM(B48:B53)</f>
        <v>0</v>
      </c>
      <c r="D54" s="180">
        <f>SUM(D48:D52)</f>
        <v>44000</v>
      </c>
      <c r="E54" s="180">
        <f>SUM(E48:E53)</f>
        <v>0</v>
      </c>
      <c r="G54" s="180">
        <f>SUM(G48:G52)</f>
        <v>0</v>
      </c>
      <c r="H54" s="180">
        <f>SUM(H48:H53)</f>
        <v>39440</v>
      </c>
      <c r="K54" s="186" t="s">
        <v>252</v>
      </c>
      <c r="L54" s="186"/>
      <c r="M54" s="186">
        <v>5000</v>
      </c>
      <c r="N54" s="186"/>
      <c r="O54" s="186"/>
      <c r="P54" s="186"/>
      <c r="Q54" s="186"/>
    </row>
    <row r="55" spans="1:17" ht="17.25" thickTop="1" thickBot="1" x14ac:dyDescent="0.3">
      <c r="A55" s="180">
        <f>SUM(A54-B54)</f>
        <v>50000</v>
      </c>
      <c r="B55" s="180"/>
      <c r="D55" s="180">
        <f>SUM(D54-E54)</f>
        <v>44000</v>
      </c>
      <c r="E55" s="180"/>
      <c r="G55" s="180">
        <f>SUM(G54-H54)</f>
        <v>-39440</v>
      </c>
      <c r="H55" s="180"/>
      <c r="K55" s="186" t="s">
        <v>254</v>
      </c>
      <c r="L55" s="186"/>
      <c r="M55" s="186">
        <v>50000</v>
      </c>
      <c r="N55" s="186"/>
      <c r="O55" s="186"/>
      <c r="P55" s="186"/>
      <c r="Q55" s="186"/>
    </row>
    <row r="56" spans="1:17" ht="16.5" thickTop="1" thickBot="1" x14ac:dyDescent="0.3">
      <c r="K56" s="186"/>
      <c r="L56" s="186"/>
      <c r="M56" s="186"/>
      <c r="N56" s="186"/>
      <c r="O56" s="186"/>
      <c r="P56" s="186"/>
      <c r="Q56" s="186"/>
    </row>
    <row r="57" spans="1:17" ht="17.25" customHeight="1" thickTop="1" thickBot="1" x14ac:dyDescent="0.3">
      <c r="K57" s="180" t="s">
        <v>262</v>
      </c>
      <c r="L57" s="180"/>
      <c r="M57" s="180">
        <f>SUM(M46:M55)</f>
        <v>2071390</v>
      </c>
      <c r="N57" s="186"/>
      <c r="O57" s="180" t="s">
        <v>206</v>
      </c>
      <c r="P57" s="180"/>
      <c r="Q57" s="180">
        <f>SUM(Q46:Q51)</f>
        <v>96690</v>
      </c>
    </row>
    <row r="58" spans="1:17" ht="17.25" thickTop="1" thickBot="1" x14ac:dyDescent="0.3">
      <c r="A58" s="296" t="s">
        <v>247</v>
      </c>
      <c r="B58" s="297"/>
      <c r="D58" s="296" t="s">
        <v>248</v>
      </c>
      <c r="E58" s="297"/>
      <c r="K58" s="186"/>
      <c r="L58" s="186"/>
      <c r="M58" s="186"/>
      <c r="N58" s="186"/>
      <c r="O58" s="186"/>
      <c r="P58" s="186"/>
      <c r="Q58" s="186"/>
    </row>
    <row r="59" spans="1:17" ht="15.75" thickTop="1" x14ac:dyDescent="0.25">
      <c r="A59" s="184">
        <v>37000</v>
      </c>
      <c r="B59" s="186">
        <v>37000</v>
      </c>
      <c r="D59" s="186">
        <v>100000</v>
      </c>
      <c r="E59" s="186"/>
      <c r="K59" s="193" t="s">
        <v>41</v>
      </c>
      <c r="L59" s="186"/>
      <c r="M59" s="186"/>
      <c r="N59" s="186"/>
      <c r="O59" s="193" t="s">
        <v>195</v>
      </c>
      <c r="P59" s="186"/>
      <c r="Q59" s="186"/>
    </row>
    <row r="60" spans="1:17" x14ac:dyDescent="0.25">
      <c r="A60" s="186"/>
      <c r="B60" s="186"/>
      <c r="D60" s="190">
        <v>22000</v>
      </c>
      <c r="E60" s="186"/>
      <c r="K60" s="193" t="s">
        <v>201</v>
      </c>
      <c r="L60" s="186"/>
      <c r="M60" s="186"/>
      <c r="N60" s="186"/>
      <c r="O60" s="193" t="s">
        <v>45</v>
      </c>
      <c r="P60" s="186"/>
      <c r="Q60" s="186"/>
    </row>
    <row r="61" spans="1:17" x14ac:dyDescent="0.25">
      <c r="A61" s="186"/>
      <c r="B61" s="186"/>
      <c r="D61" s="186"/>
      <c r="E61" s="186"/>
      <c r="K61" s="186" t="s">
        <v>255</v>
      </c>
      <c r="L61" s="186"/>
      <c r="M61" s="186">
        <v>122000</v>
      </c>
      <c r="N61" s="186"/>
      <c r="O61" s="186" t="s">
        <v>195</v>
      </c>
      <c r="P61" s="186"/>
      <c r="Q61" s="186">
        <v>50000</v>
      </c>
    </row>
    <row r="62" spans="1:17" x14ac:dyDescent="0.25">
      <c r="A62" s="186"/>
      <c r="B62" s="186"/>
      <c r="D62" s="186"/>
      <c r="E62" s="186"/>
      <c r="K62" s="186" t="s">
        <v>256</v>
      </c>
      <c r="L62" s="186"/>
      <c r="M62" s="186">
        <v>40000</v>
      </c>
      <c r="N62" s="186"/>
      <c r="O62" s="193" t="s">
        <v>46</v>
      </c>
      <c r="P62" s="186"/>
      <c r="Q62" s="186"/>
    </row>
    <row r="63" spans="1:17" x14ac:dyDescent="0.25">
      <c r="A63" s="186"/>
      <c r="B63" s="186"/>
      <c r="D63" s="186"/>
      <c r="E63" s="186"/>
      <c r="K63" s="186" t="s">
        <v>187</v>
      </c>
      <c r="L63" s="186"/>
      <c r="M63" s="186">
        <v>44000</v>
      </c>
      <c r="N63" s="186"/>
      <c r="O63" s="186" t="s">
        <v>258</v>
      </c>
      <c r="P63" s="186"/>
      <c r="Q63" s="186">
        <v>2051325</v>
      </c>
    </row>
    <row r="64" spans="1:17" ht="15.75" thickBot="1" x14ac:dyDescent="0.3">
      <c r="A64" s="186"/>
      <c r="B64" s="186"/>
      <c r="D64" s="186"/>
      <c r="E64" s="186"/>
      <c r="K64" s="186"/>
      <c r="L64" s="186"/>
      <c r="M64" s="186"/>
      <c r="N64" s="186"/>
      <c r="O64" s="186" t="s">
        <v>259</v>
      </c>
      <c r="P64" s="186"/>
      <c r="Q64" s="186">
        <v>79375</v>
      </c>
    </row>
    <row r="65" spans="1:17" ht="17.25" thickTop="1" thickBot="1" x14ac:dyDescent="0.3">
      <c r="A65" s="180">
        <f>SUM(A59:A61)</f>
        <v>37000</v>
      </c>
      <c r="B65" s="180">
        <f>SUM(B59:B64)</f>
        <v>37000</v>
      </c>
      <c r="D65" s="180">
        <f>SUM(D59:D62)</f>
        <v>122000</v>
      </c>
      <c r="E65" s="180">
        <f>SUM(E57:E64)</f>
        <v>0</v>
      </c>
      <c r="K65" s="186"/>
      <c r="L65" s="186"/>
      <c r="M65" s="186"/>
      <c r="N65" s="186"/>
      <c r="O65" s="186"/>
      <c r="P65" s="186"/>
      <c r="Q65" s="186"/>
    </row>
    <row r="66" spans="1:17" ht="17.25" thickTop="1" thickBot="1" x14ac:dyDescent="0.3">
      <c r="A66" s="180">
        <f>SUM(A65-B65)</f>
        <v>0</v>
      </c>
      <c r="B66" s="180"/>
      <c r="D66" s="180">
        <f>SUM(D65-E65)</f>
        <v>122000</v>
      </c>
      <c r="E66" s="180"/>
      <c r="K66" s="180" t="s">
        <v>261</v>
      </c>
      <c r="L66" s="180"/>
      <c r="M66" s="180">
        <f>SUM(M61:M64)</f>
        <v>206000</v>
      </c>
      <c r="N66" s="186"/>
      <c r="O66" s="180" t="s">
        <v>260</v>
      </c>
      <c r="P66" s="180"/>
      <c r="Q66" s="180">
        <f>SUM(Q61:Q64)</f>
        <v>2180700</v>
      </c>
    </row>
    <row r="67" spans="1:17" ht="15.75" thickTop="1" x14ac:dyDescent="0.25">
      <c r="K67" s="186"/>
      <c r="L67" s="186"/>
      <c r="M67" s="186"/>
      <c r="N67" s="186"/>
      <c r="O67" s="186"/>
      <c r="P67" s="186"/>
      <c r="Q67" s="186"/>
    </row>
    <row r="68" spans="1:17" ht="15.75" thickBot="1" x14ac:dyDescent="0.3">
      <c r="K68" s="186"/>
      <c r="L68" s="186"/>
      <c r="M68" s="186"/>
      <c r="N68" s="186"/>
      <c r="O68" s="186"/>
      <c r="P68" s="186"/>
      <c r="Q68" s="186"/>
    </row>
    <row r="69" spans="1:17" ht="33" thickTop="1" thickBot="1" x14ac:dyDescent="0.3">
      <c r="K69" s="180" t="s">
        <v>203</v>
      </c>
      <c r="L69" s="180"/>
      <c r="M69" s="180">
        <f>SUM(M57,M66)</f>
        <v>2277390</v>
      </c>
      <c r="N69" s="180"/>
      <c r="O69" s="180" t="s">
        <v>208</v>
      </c>
      <c r="P69" s="180"/>
      <c r="Q69" s="180">
        <f>SUM(Q57,Q66)</f>
        <v>2277390</v>
      </c>
    </row>
    <row r="70" spans="1:17" ht="15.75" thickTop="1" x14ac:dyDescent="0.25"/>
  </sheetData>
  <mergeCells count="20">
    <mergeCell ref="D58:E58"/>
    <mergeCell ref="A58:B58"/>
    <mergeCell ref="K14:M14"/>
    <mergeCell ref="K13:M13"/>
    <mergeCell ref="G26:H26"/>
    <mergeCell ref="D37:E37"/>
    <mergeCell ref="G37:H37"/>
    <mergeCell ref="A47:B47"/>
    <mergeCell ref="D47:E47"/>
    <mergeCell ref="G47:H47"/>
    <mergeCell ref="G13:H13"/>
    <mergeCell ref="A37:B37"/>
    <mergeCell ref="K41:Q41"/>
    <mergeCell ref="K42:Q42"/>
    <mergeCell ref="K43:Q43"/>
    <mergeCell ref="D4:E4"/>
    <mergeCell ref="A13:B13"/>
    <mergeCell ref="D13:E13"/>
    <mergeCell ref="A26:B26"/>
    <mergeCell ref="D26:E26"/>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869D17-1D69-47F9-8841-4C756D879A53}">
  <dimension ref="A1:R76"/>
  <sheetViews>
    <sheetView zoomScale="85" zoomScaleNormal="85" workbookViewId="0">
      <selection activeCell="A22" sqref="A22"/>
    </sheetView>
  </sheetViews>
  <sheetFormatPr baseColWidth="10" defaultRowHeight="15" x14ac:dyDescent="0.25"/>
  <cols>
    <col min="7" max="7" width="11.5" bestFit="1" customWidth="1"/>
    <col min="12" max="12" width="26.5" bestFit="1" customWidth="1"/>
    <col min="13" max="14" width="12.5" bestFit="1" customWidth="1"/>
    <col min="16" max="16" width="25.5" customWidth="1"/>
    <col min="18" max="19" width="11.75" bestFit="1" customWidth="1"/>
  </cols>
  <sheetData>
    <row r="1" spans="1:14" x14ac:dyDescent="0.25">
      <c r="A1" s="179" t="s">
        <v>263</v>
      </c>
    </row>
    <row r="2" spans="1:14" x14ac:dyDescent="0.25">
      <c r="A2" s="181" t="s">
        <v>264</v>
      </c>
    </row>
    <row r="3" spans="1:14" x14ac:dyDescent="0.25">
      <c r="A3" s="182" t="s">
        <v>265</v>
      </c>
    </row>
    <row r="4" spans="1:14" x14ac:dyDescent="0.25">
      <c r="A4" s="195" t="s">
        <v>266</v>
      </c>
      <c r="B4" s="195"/>
      <c r="C4" s="195"/>
      <c r="D4" s="195"/>
      <c r="E4" s="195"/>
      <c r="F4" s="195"/>
      <c r="G4" s="195"/>
      <c r="H4" s="195"/>
      <c r="I4" s="195"/>
    </row>
    <row r="5" spans="1:14" x14ac:dyDescent="0.25">
      <c r="A5" s="189" t="s">
        <v>267</v>
      </c>
      <c r="B5" s="189"/>
      <c r="C5" s="189"/>
      <c r="D5" s="189"/>
      <c r="E5" s="189"/>
      <c r="F5" s="189"/>
      <c r="G5" s="189"/>
      <c r="H5" s="189"/>
      <c r="I5" s="189"/>
    </row>
    <row r="6" spans="1:14" x14ac:dyDescent="0.25">
      <c r="A6" s="183" t="s">
        <v>268</v>
      </c>
      <c r="B6" s="183"/>
      <c r="C6" s="183"/>
      <c r="D6" s="183"/>
      <c r="E6" s="183"/>
      <c r="F6" s="183"/>
      <c r="G6" s="183"/>
      <c r="H6" s="183"/>
      <c r="I6" s="183"/>
    </row>
    <row r="7" spans="1:14" x14ac:dyDescent="0.25">
      <c r="A7" s="184" t="s">
        <v>269</v>
      </c>
      <c r="B7" s="184"/>
      <c r="C7" s="184"/>
      <c r="D7" s="184"/>
      <c r="E7" s="184"/>
      <c r="F7" s="184"/>
      <c r="G7" s="184"/>
      <c r="H7" s="184"/>
      <c r="I7" s="184"/>
      <c r="J7" s="184"/>
    </row>
    <row r="8" spans="1:14" x14ac:dyDescent="0.25">
      <c r="A8" s="190" t="s">
        <v>270</v>
      </c>
      <c r="B8" s="190"/>
      <c r="C8" s="190"/>
      <c r="D8" s="190"/>
      <c r="E8" s="190"/>
      <c r="F8" s="190"/>
    </row>
    <row r="9" spans="1:14" x14ac:dyDescent="0.25">
      <c r="A9" s="191" t="s">
        <v>271</v>
      </c>
      <c r="B9" s="191"/>
      <c r="C9" s="191"/>
      <c r="D9" s="191"/>
      <c r="E9" s="191"/>
      <c r="F9" s="191"/>
      <c r="G9" s="191"/>
      <c r="H9" s="191"/>
      <c r="I9" s="191"/>
      <c r="J9" s="191"/>
      <c r="K9" s="191"/>
      <c r="L9" s="191"/>
      <c r="M9" s="191"/>
    </row>
    <row r="10" spans="1:14" x14ac:dyDescent="0.25">
      <c r="A10" s="192" t="s">
        <v>272</v>
      </c>
      <c r="B10" s="192"/>
      <c r="C10" s="192"/>
      <c r="D10" s="192"/>
      <c r="E10" s="192"/>
    </row>
    <row r="12" spans="1:14" ht="15.75" thickBot="1" x14ac:dyDescent="0.3"/>
    <row r="13" spans="1:14" ht="17.25" thickTop="1" thickBot="1" x14ac:dyDescent="0.3">
      <c r="A13" s="296" t="s">
        <v>192</v>
      </c>
      <c r="B13" s="297"/>
      <c r="D13" s="296" t="s">
        <v>277</v>
      </c>
      <c r="E13" s="297"/>
      <c r="G13" s="296" t="s">
        <v>114</v>
      </c>
      <c r="H13" s="297"/>
      <c r="L13" s="318" t="s">
        <v>278</v>
      </c>
      <c r="M13" s="318"/>
      <c r="N13" s="318"/>
    </row>
    <row r="14" spans="1:14" ht="17.25" thickTop="1" thickBot="1" x14ac:dyDescent="0.3">
      <c r="A14" s="179">
        <v>300000</v>
      </c>
      <c r="B14" s="182">
        <v>10000</v>
      </c>
      <c r="D14" s="179">
        <v>290000</v>
      </c>
      <c r="E14" s="186"/>
      <c r="G14" s="181">
        <v>140000</v>
      </c>
      <c r="H14" s="186"/>
      <c r="L14" s="318" t="s">
        <v>188</v>
      </c>
      <c r="M14" s="318"/>
      <c r="N14" s="318"/>
    </row>
    <row r="15" spans="1:14" ht="15.75" thickTop="1" x14ac:dyDescent="0.25">
      <c r="A15" s="186"/>
      <c r="B15" s="195">
        <v>29000</v>
      </c>
      <c r="D15" s="186"/>
      <c r="E15" s="186"/>
      <c r="G15" s="190">
        <v>100000</v>
      </c>
      <c r="H15" s="186"/>
      <c r="L15" s="186"/>
      <c r="M15" s="186" t="s">
        <v>190</v>
      </c>
      <c r="N15" s="186" t="s">
        <v>191</v>
      </c>
    </row>
    <row r="16" spans="1:14" x14ac:dyDescent="0.25">
      <c r="A16" s="186"/>
      <c r="B16" s="183">
        <v>17400</v>
      </c>
      <c r="D16" s="186"/>
      <c r="E16" s="186"/>
      <c r="G16" s="186"/>
      <c r="H16" s="186"/>
      <c r="L16" s="186" t="s">
        <v>113</v>
      </c>
      <c r="M16" s="198">
        <v>10000</v>
      </c>
      <c r="N16" s="186"/>
    </row>
    <row r="17" spans="1:14" x14ac:dyDescent="0.25">
      <c r="A17" s="186"/>
      <c r="B17" s="184">
        <v>14500</v>
      </c>
      <c r="D17" s="186"/>
      <c r="E17" s="186"/>
      <c r="G17" s="186"/>
      <c r="H17" s="186"/>
      <c r="L17" s="186" t="s">
        <v>181</v>
      </c>
      <c r="M17" s="198">
        <v>110683.4</v>
      </c>
      <c r="N17" s="186"/>
    </row>
    <row r="18" spans="1:14" x14ac:dyDescent="0.25">
      <c r="A18" s="186"/>
      <c r="B18" s="191">
        <v>116000</v>
      </c>
      <c r="D18" s="186"/>
      <c r="E18" s="186"/>
      <c r="G18" s="186"/>
      <c r="H18" s="186"/>
      <c r="L18" s="186" t="s">
        <v>194</v>
      </c>
      <c r="M18" s="198">
        <v>78466.600000000006</v>
      </c>
      <c r="N18" s="186"/>
    </row>
    <row r="19" spans="1:14" x14ac:dyDescent="0.25">
      <c r="A19" s="186"/>
      <c r="B19" s="200">
        <v>2416.6</v>
      </c>
      <c r="D19" s="186"/>
      <c r="E19" s="186"/>
      <c r="G19" s="186"/>
      <c r="H19" s="186"/>
      <c r="L19" s="186" t="s">
        <v>117</v>
      </c>
      <c r="M19" s="198">
        <v>24733.4</v>
      </c>
      <c r="N19" s="186"/>
    </row>
    <row r="20" spans="1:14" x14ac:dyDescent="0.25">
      <c r="A20" s="186"/>
      <c r="B20" s="186"/>
      <c r="D20" s="186"/>
      <c r="E20" s="186"/>
      <c r="G20" s="186"/>
      <c r="H20" s="186"/>
      <c r="L20" s="186" t="s">
        <v>114</v>
      </c>
      <c r="M20" s="198">
        <v>240000</v>
      </c>
      <c r="N20" s="186"/>
    </row>
    <row r="21" spans="1:14" ht="15.75" thickBot="1" x14ac:dyDescent="0.3">
      <c r="A21" s="186"/>
      <c r="B21" s="186"/>
      <c r="D21" s="186"/>
      <c r="E21" s="186"/>
      <c r="G21" s="186"/>
      <c r="H21" s="186"/>
      <c r="L21" s="186" t="s">
        <v>254</v>
      </c>
      <c r="M21" s="198">
        <v>15000</v>
      </c>
      <c r="N21" s="186"/>
    </row>
    <row r="22" spans="1:14" ht="17.25" thickTop="1" thickBot="1" x14ac:dyDescent="0.3">
      <c r="A22" s="194">
        <f>SUM(A14:A20)</f>
        <v>300000</v>
      </c>
      <c r="B22" s="199">
        <f>SUM(B14:B21)</f>
        <v>189316.6</v>
      </c>
      <c r="D22" s="194">
        <f>SUM(D14:D20)</f>
        <v>290000</v>
      </c>
      <c r="E22" s="194">
        <f>SUM(E14:E21)</f>
        <v>0</v>
      </c>
      <c r="G22" s="194">
        <f>SUM(G14:G20)</f>
        <v>240000</v>
      </c>
      <c r="H22" s="194">
        <f>SUM(H14:H21)</f>
        <v>0</v>
      </c>
      <c r="L22" s="186" t="s">
        <v>277</v>
      </c>
      <c r="M22" s="198">
        <v>290000</v>
      </c>
      <c r="N22" s="186"/>
    </row>
    <row r="23" spans="1:14" ht="17.25" thickTop="1" thickBot="1" x14ac:dyDescent="0.3">
      <c r="A23" s="199">
        <f>SUM(A22-B22)</f>
        <v>110683.4</v>
      </c>
      <c r="B23" s="194"/>
      <c r="D23" s="194">
        <f>SUM(D22-E22)</f>
        <v>290000</v>
      </c>
      <c r="E23" s="194"/>
      <c r="G23" s="194">
        <f>SUM(G22-H22)</f>
        <v>240000</v>
      </c>
      <c r="H23" s="194"/>
      <c r="L23" s="186" t="s">
        <v>276</v>
      </c>
      <c r="M23" s="198">
        <v>250000</v>
      </c>
      <c r="N23" s="186"/>
    </row>
    <row r="24" spans="1:14" ht="15.75" thickTop="1" x14ac:dyDescent="0.25">
      <c r="L24" s="186" t="s">
        <v>256</v>
      </c>
      <c r="M24" s="198">
        <v>115000</v>
      </c>
      <c r="N24" s="186"/>
    </row>
    <row r="25" spans="1:14" ht="15.75" thickBot="1" x14ac:dyDescent="0.3">
      <c r="L25" s="186" t="s">
        <v>187</v>
      </c>
      <c r="M25" s="198">
        <v>25000</v>
      </c>
      <c r="N25" s="186"/>
    </row>
    <row r="26" spans="1:14" ht="17.25" thickTop="1" thickBot="1" x14ac:dyDescent="0.3">
      <c r="A26" s="296" t="s">
        <v>194</v>
      </c>
      <c r="B26" s="297"/>
      <c r="D26" s="296" t="s">
        <v>113</v>
      </c>
      <c r="E26" s="297"/>
      <c r="G26" s="296" t="s">
        <v>184</v>
      </c>
      <c r="H26" s="297"/>
      <c r="J26" s="2">
        <v>12500</v>
      </c>
      <c r="L26" s="186" t="s">
        <v>184</v>
      </c>
      <c r="M26" s="186"/>
      <c r="N26" s="198">
        <v>435483.4</v>
      </c>
    </row>
    <row r="27" spans="1:14" ht="15.75" thickTop="1" x14ac:dyDescent="0.25">
      <c r="A27" s="181">
        <v>22400</v>
      </c>
      <c r="B27" s="200">
        <v>333.4</v>
      </c>
      <c r="D27" s="182">
        <v>10000</v>
      </c>
      <c r="E27" s="186"/>
      <c r="G27" s="195">
        <v>29000</v>
      </c>
      <c r="H27" s="184">
        <v>14500</v>
      </c>
      <c r="L27" s="186" t="s">
        <v>185</v>
      </c>
      <c r="M27" s="186"/>
      <c r="N27" s="198">
        <v>133400</v>
      </c>
    </row>
    <row r="28" spans="1:14" x14ac:dyDescent="0.25">
      <c r="A28" s="189">
        <v>18400</v>
      </c>
      <c r="B28" s="195">
        <v>4000</v>
      </c>
      <c r="D28" s="186"/>
      <c r="E28" s="186"/>
      <c r="G28" s="198">
        <v>2416.6</v>
      </c>
      <c r="H28" s="191">
        <v>174000</v>
      </c>
      <c r="L28" s="186" t="s">
        <v>195</v>
      </c>
      <c r="M28" s="186"/>
      <c r="N28" s="198">
        <v>590000</v>
      </c>
    </row>
    <row r="29" spans="1:14" ht="15.75" thickBot="1" x14ac:dyDescent="0.3">
      <c r="A29" s="184">
        <v>2000</v>
      </c>
      <c r="B29" s="186"/>
      <c r="D29" s="186"/>
      <c r="E29" s="186"/>
      <c r="G29" s="186"/>
      <c r="H29" s="190">
        <v>116000</v>
      </c>
      <c r="L29" s="186"/>
      <c r="M29" s="186"/>
      <c r="N29" s="186"/>
    </row>
    <row r="30" spans="1:14" ht="17.25" thickTop="1" thickBot="1" x14ac:dyDescent="0.3">
      <c r="A30" s="190">
        <v>16000</v>
      </c>
      <c r="B30" s="186"/>
      <c r="D30" s="186"/>
      <c r="E30" s="186"/>
      <c r="G30" s="186"/>
      <c r="H30" s="181">
        <v>162400</v>
      </c>
      <c r="L30" s="194"/>
      <c r="M30" s="199">
        <f>SUM(M16:M25)</f>
        <v>1158883.3999999999</v>
      </c>
      <c r="N30" s="199">
        <f>SUM(N26:N28)</f>
        <v>1158883.3999999999</v>
      </c>
    </row>
    <row r="31" spans="1:14" ht="15.75" thickTop="1" x14ac:dyDescent="0.25">
      <c r="A31" s="191">
        <v>24000</v>
      </c>
      <c r="B31" s="186"/>
      <c r="D31" s="186"/>
      <c r="E31" s="186"/>
      <c r="G31" s="186"/>
      <c r="H31" s="186"/>
    </row>
    <row r="32" spans="1:14" x14ac:dyDescent="0.25">
      <c r="A32" s="186"/>
      <c r="B32" s="186"/>
      <c r="D32" s="186"/>
      <c r="E32" s="186"/>
      <c r="G32" s="186"/>
      <c r="H32" s="186"/>
    </row>
    <row r="33" spans="1:18" x14ac:dyDescent="0.25">
      <c r="A33" s="186"/>
      <c r="B33" s="186"/>
      <c r="D33" s="186"/>
      <c r="E33" s="186"/>
      <c r="G33" s="186"/>
      <c r="H33" s="186"/>
    </row>
    <row r="34" spans="1:18" ht="15.75" thickBot="1" x14ac:dyDescent="0.3">
      <c r="A34" s="186"/>
      <c r="B34" s="186"/>
      <c r="D34" s="186"/>
      <c r="E34" s="186"/>
      <c r="G34" s="186"/>
      <c r="H34" s="186"/>
    </row>
    <row r="35" spans="1:18" ht="17.25" thickTop="1" thickBot="1" x14ac:dyDescent="0.3">
      <c r="A35" s="194">
        <f>SUM(A27:A33)</f>
        <v>82800</v>
      </c>
      <c r="B35" s="199">
        <f>SUM(B27:B34)</f>
        <v>4333.3999999999996</v>
      </c>
      <c r="D35" s="194">
        <f>SUM(D27:D33)</f>
        <v>10000</v>
      </c>
      <c r="E35" s="194">
        <f>SUM(E27:E34)</f>
        <v>0</v>
      </c>
      <c r="G35" s="199">
        <f>SUM(G27:G33)</f>
        <v>31416.6</v>
      </c>
      <c r="H35" s="194">
        <f>SUM(H27:H34)</f>
        <v>466900</v>
      </c>
    </row>
    <row r="36" spans="1:18" ht="17.25" thickTop="1" thickBot="1" x14ac:dyDescent="0.3">
      <c r="A36" s="199">
        <f>SUM(A35-B35)</f>
        <v>78466.600000000006</v>
      </c>
      <c r="B36" s="194"/>
      <c r="D36" s="194">
        <f>SUM(D35-E35)</f>
        <v>10000</v>
      </c>
      <c r="E36" s="194"/>
      <c r="G36" s="199">
        <f>SUM(G35-H35)</f>
        <v>-435483.4</v>
      </c>
      <c r="H36" s="194"/>
    </row>
    <row r="37" spans="1:18" ht="15.75" thickTop="1" x14ac:dyDescent="0.25"/>
    <row r="38" spans="1:18" ht="15.75" thickBot="1" x14ac:dyDescent="0.3"/>
    <row r="39" spans="1:18" ht="17.25" thickTop="1" thickBot="1" x14ac:dyDescent="0.3">
      <c r="A39" s="296" t="s">
        <v>254</v>
      </c>
      <c r="B39" s="297"/>
      <c r="D39" s="296" t="s">
        <v>117</v>
      </c>
      <c r="E39" s="297"/>
      <c r="G39" s="296" t="s">
        <v>273</v>
      </c>
      <c r="H39" s="297"/>
    </row>
    <row r="40" spans="1:18" ht="16.5" thickTop="1" thickBot="1" x14ac:dyDescent="0.3">
      <c r="A40" s="183">
        <v>15000</v>
      </c>
      <c r="B40" s="186"/>
      <c r="D40" s="195">
        <v>4000</v>
      </c>
      <c r="E40" s="186"/>
      <c r="G40" s="189">
        <v>115000</v>
      </c>
      <c r="H40" s="186"/>
    </row>
    <row r="41" spans="1:18" ht="17.25" thickTop="1" thickBot="1" x14ac:dyDescent="0.3">
      <c r="A41" s="186"/>
      <c r="B41" s="186"/>
      <c r="D41" s="183">
        <v>2400</v>
      </c>
      <c r="E41" s="186"/>
      <c r="G41" s="186"/>
      <c r="H41" s="186"/>
      <c r="L41" s="296" t="s">
        <v>278</v>
      </c>
      <c r="M41" s="319"/>
      <c r="N41" s="319"/>
      <c r="O41" s="319"/>
      <c r="P41" s="319"/>
      <c r="Q41" s="319"/>
      <c r="R41" s="297"/>
    </row>
    <row r="42" spans="1:18" ht="17.25" customHeight="1" thickTop="1" thickBot="1" x14ac:dyDescent="0.3">
      <c r="A42" s="186"/>
      <c r="B42" s="186"/>
      <c r="D42" s="184">
        <v>2000</v>
      </c>
      <c r="E42" s="186"/>
      <c r="G42" s="186"/>
      <c r="H42" s="186"/>
      <c r="L42" s="296" t="s">
        <v>279</v>
      </c>
      <c r="M42" s="319"/>
      <c r="N42" s="319"/>
      <c r="O42" s="319"/>
      <c r="P42" s="319"/>
      <c r="Q42" s="319"/>
      <c r="R42" s="297"/>
    </row>
    <row r="43" spans="1:18" ht="17.25" thickTop="1" thickBot="1" x14ac:dyDescent="0.3">
      <c r="A43" s="186"/>
      <c r="B43" s="186"/>
      <c r="D43" s="191">
        <v>16000</v>
      </c>
      <c r="E43" s="186"/>
      <c r="G43" s="186"/>
      <c r="H43" s="186"/>
      <c r="L43" s="318" t="s">
        <v>198</v>
      </c>
      <c r="M43" s="318"/>
      <c r="N43" s="318"/>
      <c r="O43" s="318"/>
      <c r="P43" s="318"/>
      <c r="Q43" s="318"/>
      <c r="R43" s="318"/>
    </row>
    <row r="44" spans="1:18" ht="15.75" thickTop="1" x14ac:dyDescent="0.25">
      <c r="A44" s="186"/>
      <c r="B44" s="186"/>
      <c r="D44" s="200">
        <v>333.4</v>
      </c>
      <c r="E44" s="186"/>
      <c r="G44" s="186"/>
      <c r="H44" s="186"/>
      <c r="L44" s="193" t="s">
        <v>0</v>
      </c>
      <c r="M44" s="186"/>
      <c r="N44" s="186"/>
      <c r="O44" s="186"/>
      <c r="P44" s="193" t="s">
        <v>204</v>
      </c>
      <c r="Q44" s="186"/>
      <c r="R44" s="186"/>
    </row>
    <row r="45" spans="1:18" x14ac:dyDescent="0.25">
      <c r="A45" s="186"/>
      <c r="B45" s="186"/>
      <c r="D45" s="198"/>
      <c r="E45" s="186"/>
      <c r="G45" s="186"/>
      <c r="H45" s="186"/>
      <c r="L45" s="193" t="s">
        <v>199</v>
      </c>
      <c r="M45" s="186"/>
      <c r="N45" s="186"/>
      <c r="O45" s="186"/>
      <c r="P45" s="193" t="s">
        <v>42</v>
      </c>
      <c r="Q45" s="186"/>
      <c r="R45" s="186"/>
    </row>
    <row r="46" spans="1:18" x14ac:dyDescent="0.25">
      <c r="A46" s="186"/>
      <c r="B46" s="186"/>
      <c r="D46" s="198"/>
      <c r="E46" s="186"/>
      <c r="G46" s="186"/>
      <c r="H46" s="186"/>
      <c r="L46" s="186" t="s">
        <v>113</v>
      </c>
      <c r="M46" s="186"/>
      <c r="N46" s="198">
        <v>10000</v>
      </c>
      <c r="O46" s="186"/>
      <c r="P46" s="186" t="s">
        <v>184</v>
      </c>
      <c r="Q46" s="186"/>
      <c r="R46" s="198">
        <v>435483.4</v>
      </c>
    </row>
    <row r="47" spans="1:18" ht="15.75" thickBot="1" x14ac:dyDescent="0.3">
      <c r="A47" s="186"/>
      <c r="B47" s="186"/>
      <c r="D47" s="198"/>
      <c r="E47" s="186"/>
      <c r="G47" s="186"/>
      <c r="H47" s="186"/>
      <c r="L47" s="186" t="s">
        <v>181</v>
      </c>
      <c r="M47" s="186"/>
      <c r="N47" s="198">
        <v>110683.4</v>
      </c>
      <c r="O47" s="186"/>
      <c r="P47" s="186" t="s">
        <v>185</v>
      </c>
      <c r="Q47" s="186"/>
      <c r="R47" s="198">
        <v>133400</v>
      </c>
    </row>
    <row r="48" spans="1:18" ht="17.25" thickTop="1" thickBot="1" x14ac:dyDescent="0.3">
      <c r="A48" s="194">
        <f>SUM(A40:A46)</f>
        <v>15000</v>
      </c>
      <c r="B48" s="194">
        <f>SUM(B40:B47)</f>
        <v>0</v>
      </c>
      <c r="D48" s="199">
        <f>SUM(D40:D46)</f>
        <v>24733.4</v>
      </c>
      <c r="E48" s="194">
        <f>SUM(E40:E47)</f>
        <v>0</v>
      </c>
      <c r="G48" s="194">
        <f>SUM(G40:G46)</f>
        <v>115000</v>
      </c>
      <c r="H48" s="194">
        <f>SUM(H40:H47)</f>
        <v>0</v>
      </c>
      <c r="L48" s="186" t="s">
        <v>194</v>
      </c>
      <c r="M48" s="186"/>
      <c r="N48" s="198">
        <v>78466.600000000006</v>
      </c>
      <c r="O48" s="186"/>
      <c r="P48" s="186"/>
      <c r="Q48" s="186"/>
      <c r="R48" s="186"/>
    </row>
    <row r="49" spans="1:18" ht="17.25" thickTop="1" thickBot="1" x14ac:dyDescent="0.3">
      <c r="A49" s="194">
        <f>SUM(A48-B48)</f>
        <v>15000</v>
      </c>
      <c r="B49" s="194"/>
      <c r="D49" s="199">
        <f>SUM(D48-E48)</f>
        <v>24733.4</v>
      </c>
      <c r="E49" s="194"/>
      <c r="G49" s="194">
        <f>SUM(G48-H48)</f>
        <v>115000</v>
      </c>
      <c r="H49" s="194"/>
      <c r="L49" s="186" t="s">
        <v>117</v>
      </c>
      <c r="M49" s="186"/>
      <c r="N49" s="198">
        <v>24733.4</v>
      </c>
      <c r="O49" s="186"/>
      <c r="P49" s="186"/>
      <c r="Q49" s="186"/>
      <c r="R49" s="186"/>
    </row>
    <row r="50" spans="1:18" ht="15.75" thickTop="1" x14ac:dyDescent="0.25">
      <c r="L50" s="186" t="s">
        <v>114</v>
      </c>
      <c r="M50" s="186"/>
      <c r="N50" s="198">
        <v>240000</v>
      </c>
      <c r="O50" s="186"/>
      <c r="P50" s="186"/>
      <c r="Q50" s="186"/>
      <c r="R50" s="186"/>
    </row>
    <row r="51" spans="1:18" ht="15.75" thickBot="1" x14ac:dyDescent="0.3">
      <c r="L51" s="186" t="s">
        <v>254</v>
      </c>
      <c r="M51" s="186"/>
      <c r="N51" s="198">
        <v>15000</v>
      </c>
      <c r="O51" s="186"/>
      <c r="P51" s="186"/>
      <c r="Q51" s="186"/>
      <c r="R51" s="186"/>
    </row>
    <row r="52" spans="1:18" ht="17.25" thickTop="1" thickBot="1" x14ac:dyDescent="0.3">
      <c r="A52" s="296" t="s">
        <v>187</v>
      </c>
      <c r="B52" s="297"/>
      <c r="D52" s="296" t="s">
        <v>275</v>
      </c>
      <c r="E52" s="297"/>
      <c r="G52" s="296" t="s">
        <v>274</v>
      </c>
      <c r="H52" s="297"/>
      <c r="L52" s="186"/>
      <c r="M52" s="186"/>
      <c r="N52" s="186"/>
      <c r="O52" s="186"/>
      <c r="P52" s="186"/>
      <c r="Q52" s="186"/>
      <c r="R52" s="186"/>
    </row>
    <row r="53" spans="1:18" ht="17.25" thickTop="1" thickBot="1" x14ac:dyDescent="0.3">
      <c r="A53" s="191">
        <v>25000</v>
      </c>
      <c r="B53" s="186"/>
      <c r="D53" s="191">
        <v>250000</v>
      </c>
      <c r="E53" s="186"/>
      <c r="G53" s="186"/>
      <c r="H53" s="189">
        <v>133400</v>
      </c>
      <c r="L53" s="194" t="s">
        <v>262</v>
      </c>
      <c r="M53" s="194"/>
      <c r="N53" s="199">
        <f>SUM(N46:N52)</f>
        <v>478883.4</v>
      </c>
      <c r="O53" s="186"/>
      <c r="P53" s="194" t="s">
        <v>206</v>
      </c>
      <c r="Q53" s="194"/>
      <c r="R53" s="199">
        <f>SUM(R46:R51)</f>
        <v>568883.4</v>
      </c>
    </row>
    <row r="54" spans="1:18" ht="15.75" thickTop="1" x14ac:dyDescent="0.25">
      <c r="A54" s="186"/>
      <c r="B54" s="186"/>
      <c r="D54" s="186"/>
      <c r="E54" s="186"/>
      <c r="G54" s="186"/>
      <c r="H54" s="186"/>
      <c r="L54" s="186"/>
      <c r="M54" s="186"/>
      <c r="N54" s="186"/>
      <c r="O54" s="186"/>
      <c r="P54" s="186"/>
      <c r="Q54" s="186"/>
      <c r="R54" s="186"/>
    </row>
    <row r="55" spans="1:18" x14ac:dyDescent="0.25">
      <c r="A55" s="186"/>
      <c r="B55" s="186"/>
      <c r="D55" s="186"/>
      <c r="E55" s="186"/>
      <c r="G55" s="186"/>
      <c r="H55" s="186"/>
      <c r="L55" s="193" t="s">
        <v>41</v>
      </c>
      <c r="M55" s="186"/>
      <c r="N55" s="186"/>
      <c r="O55" s="186"/>
      <c r="P55" s="193" t="s">
        <v>195</v>
      </c>
      <c r="Q55" s="186"/>
      <c r="R55" s="186"/>
    </row>
    <row r="56" spans="1:18" x14ac:dyDescent="0.25">
      <c r="A56" s="186"/>
      <c r="B56" s="186"/>
      <c r="D56" s="186"/>
      <c r="E56" s="186"/>
      <c r="G56" s="186"/>
      <c r="H56" s="186"/>
      <c r="L56" s="193" t="s">
        <v>201</v>
      </c>
      <c r="M56" s="186"/>
      <c r="N56" s="186"/>
      <c r="O56" s="186"/>
      <c r="P56" s="193" t="s">
        <v>45</v>
      </c>
      <c r="Q56" s="186"/>
      <c r="R56" s="186"/>
    </row>
    <row r="57" spans="1:18" ht="18.75" customHeight="1" x14ac:dyDescent="0.25">
      <c r="A57" s="186"/>
      <c r="B57" s="186"/>
      <c r="D57" s="186"/>
      <c r="E57" s="186"/>
      <c r="G57" s="186"/>
      <c r="H57" s="186"/>
      <c r="L57" s="186" t="s">
        <v>277</v>
      </c>
      <c r="M57" s="186"/>
      <c r="N57" s="198">
        <v>290000</v>
      </c>
      <c r="O57" s="186"/>
      <c r="P57" s="186" t="s">
        <v>195</v>
      </c>
      <c r="Q57" s="186"/>
      <c r="R57" s="198">
        <v>590000</v>
      </c>
    </row>
    <row r="58" spans="1:18" x14ac:dyDescent="0.25">
      <c r="A58" s="186"/>
      <c r="B58" s="186"/>
      <c r="D58" s="186"/>
      <c r="E58" s="186"/>
      <c r="G58" s="186"/>
      <c r="H58" s="186"/>
      <c r="L58" s="186" t="s">
        <v>276</v>
      </c>
      <c r="M58" s="186"/>
      <c r="N58" s="198">
        <v>250000</v>
      </c>
      <c r="O58" s="186"/>
      <c r="P58" s="193"/>
      <c r="Q58" s="186"/>
      <c r="R58" s="186"/>
    </row>
    <row r="59" spans="1:18" x14ac:dyDescent="0.25">
      <c r="A59" s="186"/>
      <c r="B59" s="186"/>
      <c r="D59" s="186"/>
      <c r="E59" s="186"/>
      <c r="G59" s="186"/>
      <c r="H59" s="186"/>
      <c r="L59" s="186" t="s">
        <v>256</v>
      </c>
      <c r="M59" s="186"/>
      <c r="N59" s="198">
        <v>115000</v>
      </c>
      <c r="O59" s="186"/>
      <c r="P59" s="186"/>
      <c r="Q59" s="186"/>
      <c r="R59" s="186"/>
    </row>
    <row r="60" spans="1:18" ht="15.75" thickBot="1" x14ac:dyDescent="0.3">
      <c r="A60" s="186"/>
      <c r="B60" s="186"/>
      <c r="D60" s="186"/>
      <c r="E60" s="186"/>
      <c r="G60" s="186"/>
      <c r="H60" s="186"/>
      <c r="L60" s="186" t="s">
        <v>187</v>
      </c>
      <c r="M60" s="186"/>
      <c r="N60" s="198">
        <v>25000</v>
      </c>
      <c r="O60" s="186"/>
      <c r="P60" s="186"/>
      <c r="Q60" s="186"/>
      <c r="R60" s="186"/>
    </row>
    <row r="61" spans="1:18" ht="17.25" thickTop="1" thickBot="1" x14ac:dyDescent="0.3">
      <c r="A61" s="194">
        <f>SUM(A53:A59)</f>
        <v>25000</v>
      </c>
      <c r="B61" s="194">
        <f>SUM(B53:B60)</f>
        <v>0</v>
      </c>
      <c r="D61" s="194">
        <f>SUM(D53:D59)</f>
        <v>250000</v>
      </c>
      <c r="E61" s="194">
        <f>SUM(E53:E60)</f>
        <v>0</v>
      </c>
      <c r="G61" s="194">
        <f>SUM(G53:G59)</f>
        <v>0</v>
      </c>
      <c r="H61" s="194">
        <f>SUM(H53:H60)</f>
        <v>133400</v>
      </c>
      <c r="L61" s="186"/>
      <c r="M61" s="186"/>
      <c r="N61" s="186"/>
      <c r="O61" s="186"/>
      <c r="P61" s="186"/>
      <c r="Q61" s="186"/>
      <c r="R61" s="186"/>
    </row>
    <row r="62" spans="1:18" ht="17.25" thickTop="1" thickBot="1" x14ac:dyDescent="0.3">
      <c r="A62" s="194">
        <f>SUM(A61-B61)</f>
        <v>25000</v>
      </c>
      <c r="B62" s="194"/>
      <c r="D62" s="194">
        <f>SUM(D61-E61)</f>
        <v>250000</v>
      </c>
      <c r="E62" s="194"/>
      <c r="G62" s="194">
        <f>SUM(G61-H61)</f>
        <v>-133400</v>
      </c>
      <c r="H62" s="194"/>
      <c r="L62" s="194" t="s">
        <v>261</v>
      </c>
      <c r="M62" s="194"/>
      <c r="N62" s="199">
        <f>SUM(N57:N60)</f>
        <v>680000</v>
      </c>
      <c r="O62" s="186"/>
      <c r="P62" s="194" t="s">
        <v>260</v>
      </c>
      <c r="Q62" s="194"/>
      <c r="R62" s="199">
        <f>SUM(R57:R60)</f>
        <v>590000</v>
      </c>
    </row>
    <row r="63" spans="1:18" ht="15.75" thickTop="1" x14ac:dyDescent="0.25">
      <c r="L63" s="186"/>
      <c r="M63" s="186"/>
      <c r="N63" s="186"/>
      <c r="O63" s="186"/>
      <c r="P63" s="186"/>
      <c r="Q63" s="186"/>
      <c r="R63" s="186"/>
    </row>
    <row r="64" spans="1:18" ht="15.75" thickBot="1" x14ac:dyDescent="0.3">
      <c r="L64" s="186"/>
      <c r="M64" s="186"/>
      <c r="N64" s="186"/>
      <c r="O64" s="186"/>
      <c r="P64" s="186"/>
      <c r="Q64" s="186"/>
      <c r="R64" s="186"/>
    </row>
    <row r="65" spans="1:18" ht="17.25" thickTop="1" thickBot="1" x14ac:dyDescent="0.3">
      <c r="A65" s="296" t="s">
        <v>195</v>
      </c>
      <c r="B65" s="297"/>
      <c r="L65" s="194" t="s">
        <v>203</v>
      </c>
      <c r="M65" s="194"/>
      <c r="N65" s="199">
        <f>SUM(N53,N62)</f>
        <v>1158883.3999999999</v>
      </c>
      <c r="O65" s="194"/>
      <c r="P65" s="194" t="s">
        <v>208</v>
      </c>
      <c r="Q65" s="194"/>
      <c r="R65" s="199">
        <f>SUM(R53,R62)</f>
        <v>1158883.3999999999</v>
      </c>
    </row>
    <row r="66" spans="1:18" ht="15.75" thickTop="1" x14ac:dyDescent="0.25">
      <c r="A66" s="186"/>
      <c r="B66" s="186">
        <v>590000</v>
      </c>
    </row>
    <row r="67" spans="1:18" x14ac:dyDescent="0.25">
      <c r="A67" s="186"/>
      <c r="B67" s="186"/>
    </row>
    <row r="68" spans="1:18" x14ac:dyDescent="0.25">
      <c r="A68" s="186"/>
      <c r="B68" s="186"/>
    </row>
    <row r="69" spans="1:18" ht="18.75" customHeight="1" x14ac:dyDescent="0.25">
      <c r="A69" s="186"/>
      <c r="B69" s="186"/>
    </row>
    <row r="70" spans="1:18" x14ac:dyDescent="0.25">
      <c r="A70" s="186"/>
      <c r="B70" s="186"/>
    </row>
    <row r="71" spans="1:18" x14ac:dyDescent="0.25">
      <c r="A71" s="186"/>
      <c r="B71" s="186"/>
    </row>
    <row r="72" spans="1:18" x14ac:dyDescent="0.25">
      <c r="A72" s="186"/>
      <c r="B72" s="186"/>
    </row>
    <row r="73" spans="1:18" ht="15.75" thickBot="1" x14ac:dyDescent="0.3">
      <c r="A73" s="186"/>
      <c r="B73" s="186"/>
    </row>
    <row r="74" spans="1:18" ht="17.25" thickTop="1" thickBot="1" x14ac:dyDescent="0.3">
      <c r="A74" s="194">
        <f>SUM(A66:A72)</f>
        <v>0</v>
      </c>
      <c r="B74" s="194">
        <f>SUM(B66:B73)</f>
        <v>590000</v>
      </c>
    </row>
    <row r="75" spans="1:18" ht="17.25" thickTop="1" thickBot="1" x14ac:dyDescent="0.3">
      <c r="A75" s="194">
        <f>SUM(A74-B74)</f>
        <v>-590000</v>
      </c>
      <c r="B75" s="194"/>
    </row>
    <row r="76" spans="1:18" ht="15.75" thickTop="1" x14ac:dyDescent="0.25"/>
  </sheetData>
  <mergeCells count="18">
    <mergeCell ref="A52:B52"/>
    <mergeCell ref="D52:E52"/>
    <mergeCell ref="G52:H52"/>
    <mergeCell ref="A65:B65"/>
    <mergeCell ref="L42:R42"/>
    <mergeCell ref="L43:R43"/>
    <mergeCell ref="L41:R41"/>
    <mergeCell ref="A13:B13"/>
    <mergeCell ref="D13:E13"/>
    <mergeCell ref="G13:H13"/>
    <mergeCell ref="A26:B26"/>
    <mergeCell ref="D26:E26"/>
    <mergeCell ref="G26:H26"/>
    <mergeCell ref="A39:B39"/>
    <mergeCell ref="D39:E39"/>
    <mergeCell ref="G39:H39"/>
    <mergeCell ref="L13:N13"/>
    <mergeCell ref="L14:N14"/>
  </mergeCells>
  <pageMargins left="0.7" right="0.7" top="0.75" bottom="0.75" header="0.3" footer="0.3"/>
  <pageSetup orientation="portrait" horizontalDpi="0"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DF1275-0297-41BF-8FFE-3F00F88AD273}">
  <dimension ref="A1:R115"/>
  <sheetViews>
    <sheetView zoomScale="85" zoomScaleNormal="85" workbookViewId="0">
      <selection activeCell="D53" sqref="D53"/>
    </sheetView>
  </sheetViews>
  <sheetFormatPr baseColWidth="10" defaultRowHeight="15" x14ac:dyDescent="0.25"/>
  <cols>
    <col min="12" max="12" width="22.75" customWidth="1"/>
    <col min="13" max="13" width="12.625" customWidth="1"/>
    <col min="14" max="14" width="11.75" bestFit="1" customWidth="1"/>
    <col min="16" max="16" width="26.25" customWidth="1"/>
  </cols>
  <sheetData>
    <row r="1" spans="1:14" x14ac:dyDescent="0.25">
      <c r="A1" s="329" t="s">
        <v>296</v>
      </c>
      <c r="B1" s="329"/>
      <c r="C1" s="329"/>
      <c r="D1" s="329"/>
      <c r="E1" s="329"/>
      <c r="F1" s="329"/>
      <c r="G1" s="329"/>
      <c r="H1" s="329"/>
      <c r="I1" s="329"/>
      <c r="J1" s="329"/>
      <c r="K1" s="329"/>
      <c r="L1" s="329"/>
    </row>
    <row r="2" spans="1:14" x14ac:dyDescent="0.25">
      <c r="A2" s="203"/>
      <c r="B2" s="203"/>
      <c r="C2" s="203"/>
      <c r="D2" s="203"/>
      <c r="E2" s="203"/>
      <c r="F2" s="203"/>
      <c r="G2" s="203"/>
      <c r="H2" s="203"/>
      <c r="I2" s="203"/>
      <c r="J2" s="203"/>
      <c r="K2" s="203"/>
      <c r="L2" s="203"/>
    </row>
    <row r="3" spans="1:14" ht="15.75" thickBot="1" x14ac:dyDescent="0.3">
      <c r="A3" s="329" t="s">
        <v>280</v>
      </c>
      <c r="B3" s="329"/>
      <c r="C3" s="329"/>
      <c r="D3" s="329"/>
      <c r="E3" s="329"/>
      <c r="F3" s="329"/>
      <c r="G3" s="329"/>
      <c r="H3" s="329"/>
      <c r="I3" s="329"/>
      <c r="J3" s="329"/>
      <c r="K3" s="329"/>
      <c r="L3" s="329"/>
    </row>
    <row r="4" spans="1:14" ht="17.25" thickTop="1" thickBot="1" x14ac:dyDescent="0.3">
      <c r="A4" s="329" t="s">
        <v>281</v>
      </c>
      <c r="B4" s="329"/>
      <c r="C4" s="329"/>
      <c r="D4" s="329"/>
      <c r="E4" s="329"/>
      <c r="F4" s="329"/>
      <c r="G4" s="329"/>
      <c r="H4" s="203"/>
      <c r="I4" s="203"/>
      <c r="J4" s="203"/>
      <c r="K4" s="203"/>
      <c r="L4" s="318" t="s">
        <v>278</v>
      </c>
      <c r="M4" s="318"/>
      <c r="N4" s="318"/>
    </row>
    <row r="5" spans="1:14" ht="17.25" thickTop="1" thickBot="1" x14ac:dyDescent="0.3">
      <c r="A5" s="203"/>
      <c r="B5" s="203"/>
      <c r="C5" s="203"/>
      <c r="D5" s="203"/>
      <c r="E5" s="203"/>
      <c r="F5" s="203"/>
      <c r="G5" s="203"/>
      <c r="H5" s="203"/>
      <c r="I5" s="203"/>
      <c r="J5" s="203"/>
      <c r="K5" s="203"/>
      <c r="L5" s="318" t="s">
        <v>188</v>
      </c>
      <c r="M5" s="318"/>
      <c r="N5" s="318"/>
    </row>
    <row r="6" spans="1:14" ht="15.75" thickTop="1" x14ac:dyDescent="0.25">
      <c r="A6" s="330" t="s">
        <v>282</v>
      </c>
      <c r="B6" s="330"/>
      <c r="C6" s="330"/>
      <c r="D6" s="330"/>
      <c r="E6" s="330"/>
      <c r="F6" s="330"/>
      <c r="G6" s="330"/>
      <c r="H6" s="330"/>
      <c r="I6" s="330"/>
      <c r="J6" s="203"/>
      <c r="K6" s="203"/>
      <c r="L6" s="186"/>
      <c r="M6" s="186" t="s">
        <v>190</v>
      </c>
      <c r="N6" s="186" t="s">
        <v>191</v>
      </c>
    </row>
    <row r="7" spans="1:14" x14ac:dyDescent="0.25">
      <c r="A7" s="331" t="s">
        <v>300</v>
      </c>
      <c r="B7" s="331"/>
      <c r="C7" s="331"/>
      <c r="D7" s="331"/>
      <c r="E7" s="331"/>
      <c r="F7" s="331"/>
      <c r="G7" s="331"/>
      <c r="H7" s="331"/>
      <c r="I7" s="331"/>
      <c r="J7" s="203"/>
      <c r="K7" s="203"/>
      <c r="L7" s="186" t="s">
        <v>113</v>
      </c>
      <c r="M7" s="198">
        <v>25000</v>
      </c>
      <c r="N7" s="186"/>
    </row>
    <row r="8" spans="1:14" x14ac:dyDescent="0.25">
      <c r="A8" s="332" t="s">
        <v>283</v>
      </c>
      <c r="B8" s="332"/>
      <c r="C8" s="332"/>
      <c r="D8" s="332"/>
      <c r="E8" s="332"/>
      <c r="F8" s="332"/>
      <c r="G8" s="203"/>
      <c r="H8" s="203"/>
      <c r="I8" s="203"/>
      <c r="J8" s="203"/>
      <c r="K8" s="203"/>
      <c r="L8" s="186" t="s">
        <v>181</v>
      </c>
      <c r="M8" s="198">
        <v>233739</v>
      </c>
      <c r="N8" s="186"/>
    </row>
    <row r="9" spans="1:14" x14ac:dyDescent="0.25">
      <c r="A9" s="317" t="s">
        <v>284</v>
      </c>
      <c r="B9" s="317"/>
      <c r="C9" s="317"/>
      <c r="D9" s="317"/>
      <c r="E9" s="317"/>
      <c r="F9" s="317"/>
      <c r="G9" s="317"/>
      <c r="H9" s="317"/>
      <c r="I9" s="317"/>
      <c r="J9" s="317"/>
      <c r="K9" s="203"/>
      <c r="L9" s="186" t="s">
        <v>243</v>
      </c>
      <c r="M9" s="198">
        <v>140000</v>
      </c>
      <c r="N9" s="186"/>
    </row>
    <row r="10" spans="1:14" x14ac:dyDescent="0.25">
      <c r="A10" s="333" t="s">
        <v>285</v>
      </c>
      <c r="B10" s="333"/>
      <c r="C10" s="333"/>
      <c r="D10" s="333"/>
      <c r="E10" s="333"/>
      <c r="F10" s="333"/>
      <c r="G10" s="333"/>
      <c r="H10" s="203"/>
      <c r="I10" s="203"/>
      <c r="J10" s="203"/>
      <c r="K10" s="203"/>
      <c r="L10" s="186" t="s">
        <v>194</v>
      </c>
      <c r="M10" s="198">
        <v>23520</v>
      </c>
      <c r="N10" s="186"/>
    </row>
    <row r="11" spans="1:14" x14ac:dyDescent="0.25">
      <c r="A11" s="334" t="s">
        <v>286</v>
      </c>
      <c r="B11" s="334"/>
      <c r="C11" s="334"/>
      <c r="D11" s="334"/>
      <c r="E11" s="334"/>
      <c r="F11" s="334"/>
      <c r="G11" s="334"/>
      <c r="H11" s="334"/>
      <c r="I11" s="334"/>
      <c r="J11" s="334"/>
      <c r="K11" s="203"/>
      <c r="L11" s="186" t="s">
        <v>117</v>
      </c>
      <c r="M11" s="198">
        <v>38144</v>
      </c>
      <c r="N11" s="186"/>
    </row>
    <row r="12" spans="1:14" x14ac:dyDescent="0.25">
      <c r="A12" s="335" t="s">
        <v>287</v>
      </c>
      <c r="B12" s="335"/>
      <c r="C12" s="335"/>
      <c r="D12" s="335"/>
      <c r="E12" s="335"/>
      <c r="F12" s="335"/>
      <c r="G12" s="335"/>
      <c r="H12" s="335"/>
      <c r="I12" s="335"/>
      <c r="J12" s="335"/>
      <c r="K12" s="203"/>
      <c r="L12" s="186" t="s">
        <v>114</v>
      </c>
      <c r="M12" s="198">
        <v>152000</v>
      </c>
      <c r="N12" s="186"/>
    </row>
    <row r="13" spans="1:14" x14ac:dyDescent="0.25">
      <c r="A13" s="336" t="s">
        <v>288</v>
      </c>
      <c r="B13" s="336"/>
      <c r="C13" s="336"/>
      <c r="D13" s="336"/>
      <c r="E13" s="336"/>
      <c r="F13" s="336"/>
      <c r="G13" s="336"/>
      <c r="H13" s="336"/>
      <c r="I13" s="336"/>
      <c r="J13" s="336"/>
      <c r="K13" s="203"/>
      <c r="L13" s="186" t="s">
        <v>306</v>
      </c>
      <c r="M13" s="198">
        <v>38000</v>
      </c>
      <c r="N13" s="186"/>
    </row>
    <row r="14" spans="1:14" x14ac:dyDescent="0.25">
      <c r="A14" s="337" t="s">
        <v>289</v>
      </c>
      <c r="B14" s="337"/>
      <c r="C14" s="337"/>
      <c r="D14" s="337"/>
      <c r="E14" s="337"/>
      <c r="F14" s="337"/>
      <c r="G14" s="337"/>
      <c r="H14" s="203"/>
      <c r="I14" s="203"/>
      <c r="J14" s="203"/>
      <c r="K14" s="203"/>
      <c r="L14" s="186" t="s">
        <v>301</v>
      </c>
      <c r="M14" s="198">
        <v>5400</v>
      </c>
      <c r="N14" s="186"/>
    </row>
    <row r="15" spans="1:14" x14ac:dyDescent="0.25">
      <c r="A15" s="338" t="s">
        <v>290</v>
      </c>
      <c r="B15" s="338"/>
      <c r="C15" s="338"/>
      <c r="D15" s="338"/>
      <c r="E15" s="338"/>
      <c r="F15" s="338"/>
      <c r="G15" s="338"/>
      <c r="H15" s="203"/>
      <c r="I15" s="203"/>
      <c r="J15" s="203"/>
      <c r="K15" s="203"/>
      <c r="L15" s="186" t="s">
        <v>276</v>
      </c>
      <c r="M15" s="198">
        <v>35000</v>
      </c>
      <c r="N15" s="186"/>
    </row>
    <row r="16" spans="1:14" x14ac:dyDescent="0.25">
      <c r="A16" s="339" t="s">
        <v>291</v>
      </c>
      <c r="B16" s="339"/>
      <c r="C16" s="339"/>
      <c r="D16" s="339"/>
      <c r="E16" s="339"/>
      <c r="F16" s="339"/>
      <c r="G16" s="339"/>
      <c r="H16" s="339"/>
      <c r="I16" s="203"/>
      <c r="J16" s="203"/>
      <c r="K16" s="203"/>
      <c r="L16" s="186" t="s">
        <v>256</v>
      </c>
      <c r="M16" s="198">
        <v>140000</v>
      </c>
      <c r="N16" s="186"/>
    </row>
    <row r="17" spans="1:14" x14ac:dyDescent="0.25">
      <c r="A17" s="328" t="s">
        <v>292</v>
      </c>
      <c r="B17" s="328"/>
      <c r="C17" s="328"/>
      <c r="D17" s="328"/>
      <c r="E17" s="328"/>
      <c r="F17" s="328"/>
      <c r="G17" s="328"/>
      <c r="H17" s="328"/>
      <c r="I17" s="328"/>
      <c r="J17" s="328"/>
      <c r="K17" s="203"/>
      <c r="L17" s="186" t="s">
        <v>187</v>
      </c>
      <c r="M17" s="198">
        <v>38000</v>
      </c>
      <c r="N17" s="186"/>
    </row>
    <row r="18" spans="1:14" x14ac:dyDescent="0.25">
      <c r="A18" s="325" t="s">
        <v>293</v>
      </c>
      <c r="B18" s="325"/>
      <c r="C18" s="325"/>
      <c r="D18" s="325"/>
      <c r="E18" s="325"/>
      <c r="F18" s="203"/>
      <c r="G18" s="203"/>
      <c r="H18" s="203"/>
      <c r="I18" s="203"/>
      <c r="J18" s="203"/>
      <c r="K18" s="203"/>
      <c r="L18" s="186" t="s">
        <v>303</v>
      </c>
      <c r="M18" s="198">
        <v>15000</v>
      </c>
      <c r="N18" s="186"/>
    </row>
    <row r="19" spans="1:14" x14ac:dyDescent="0.25">
      <c r="A19" s="326" t="s">
        <v>294</v>
      </c>
      <c r="B19" s="326"/>
      <c r="C19" s="326"/>
      <c r="D19" s="326"/>
      <c r="E19" s="326"/>
      <c r="F19" s="203"/>
      <c r="G19" s="203"/>
      <c r="H19" s="203"/>
      <c r="I19" s="203"/>
      <c r="J19" s="203"/>
      <c r="K19" s="203"/>
      <c r="L19" s="186" t="s">
        <v>297</v>
      </c>
      <c r="M19" s="198"/>
      <c r="N19" s="186">
        <v>95833</v>
      </c>
    </row>
    <row r="20" spans="1:14" x14ac:dyDescent="0.25">
      <c r="A20" s="327" t="s">
        <v>295</v>
      </c>
      <c r="B20" s="327"/>
      <c r="C20" s="327"/>
      <c r="D20" s="327"/>
      <c r="E20" s="327"/>
      <c r="F20" s="203"/>
      <c r="G20" s="203"/>
      <c r="H20" s="203"/>
      <c r="I20" s="203"/>
      <c r="J20" s="203"/>
      <c r="K20" s="203"/>
      <c r="L20" s="186" t="s">
        <v>304</v>
      </c>
      <c r="M20" s="186"/>
      <c r="N20" s="186">
        <v>45000</v>
      </c>
    </row>
    <row r="21" spans="1:14" x14ac:dyDescent="0.25">
      <c r="L21" s="186" t="s">
        <v>305</v>
      </c>
      <c r="M21" s="186"/>
      <c r="N21" s="186">
        <v>7200</v>
      </c>
    </row>
    <row r="22" spans="1:14" ht="15.75" thickBot="1" x14ac:dyDescent="0.3">
      <c r="L22" s="186" t="s">
        <v>247</v>
      </c>
      <c r="M22" s="186"/>
      <c r="N22" s="186">
        <v>65250</v>
      </c>
    </row>
    <row r="23" spans="1:14" ht="17.25" thickTop="1" thickBot="1" x14ac:dyDescent="0.3">
      <c r="A23" s="296" t="s">
        <v>192</v>
      </c>
      <c r="B23" s="297"/>
      <c r="D23" s="296" t="s">
        <v>243</v>
      </c>
      <c r="E23" s="297"/>
      <c r="G23" s="296" t="s">
        <v>247</v>
      </c>
      <c r="H23" s="297"/>
      <c r="L23" s="186" t="s">
        <v>184</v>
      </c>
      <c r="M23" s="186"/>
      <c r="N23" s="198">
        <v>138040</v>
      </c>
    </row>
    <row r="24" spans="1:14" ht="15.75" thickTop="1" x14ac:dyDescent="0.25">
      <c r="A24" s="186">
        <v>550000</v>
      </c>
      <c r="B24" s="181">
        <v>34750</v>
      </c>
      <c r="D24" s="186">
        <v>165000</v>
      </c>
      <c r="E24" s="179">
        <v>25000</v>
      </c>
      <c r="G24" s="181">
        <v>34750</v>
      </c>
      <c r="H24" s="186">
        <v>100000</v>
      </c>
      <c r="L24" s="186" t="s">
        <v>185</v>
      </c>
      <c r="M24" s="186"/>
      <c r="N24" s="198">
        <v>32480</v>
      </c>
    </row>
    <row r="25" spans="1:14" ht="15.75" thickBot="1" x14ac:dyDescent="0.3">
      <c r="A25" s="179">
        <v>25000</v>
      </c>
      <c r="B25" s="182">
        <v>40600</v>
      </c>
      <c r="D25" s="186"/>
      <c r="E25" s="186"/>
      <c r="G25" s="186"/>
      <c r="H25" s="186"/>
      <c r="L25" s="186" t="s">
        <v>195</v>
      </c>
      <c r="M25" s="186"/>
      <c r="N25" s="198">
        <v>500000</v>
      </c>
    </row>
    <row r="26" spans="1:14" ht="17.25" thickTop="1" thickBot="1" x14ac:dyDescent="0.3">
      <c r="A26" s="222">
        <v>52200</v>
      </c>
      <c r="B26" s="196">
        <v>38000</v>
      </c>
      <c r="D26" s="186"/>
      <c r="E26" s="186"/>
      <c r="G26" s="186"/>
      <c r="H26" s="186"/>
      <c r="L26" s="197"/>
      <c r="M26" s="199">
        <f>SUM(M7:M18)</f>
        <v>883803</v>
      </c>
      <c r="N26" s="199">
        <f>SUM(N19:N25)</f>
        <v>883803</v>
      </c>
    </row>
    <row r="27" spans="1:14" ht="15.75" thickTop="1" x14ac:dyDescent="0.25">
      <c r="A27" s="186"/>
      <c r="B27" s="183">
        <v>64960</v>
      </c>
      <c r="D27" s="186"/>
      <c r="E27" s="186"/>
      <c r="G27" s="186"/>
      <c r="H27" s="186"/>
    </row>
    <row r="28" spans="1:14" x14ac:dyDescent="0.25">
      <c r="A28" s="186"/>
      <c r="B28" s="184">
        <v>11600</v>
      </c>
      <c r="D28" s="186"/>
      <c r="E28" s="186"/>
      <c r="G28" s="186"/>
      <c r="H28" s="186"/>
    </row>
    <row r="29" spans="1:14" x14ac:dyDescent="0.25">
      <c r="A29" s="186"/>
      <c r="B29" s="190">
        <v>6264</v>
      </c>
      <c r="D29" s="186"/>
      <c r="E29" s="186"/>
      <c r="G29" s="186"/>
      <c r="H29" s="186"/>
    </row>
    <row r="30" spans="1:14" x14ac:dyDescent="0.25">
      <c r="A30" s="186"/>
      <c r="B30" s="191">
        <v>25000</v>
      </c>
      <c r="D30" s="186"/>
      <c r="E30" s="186"/>
      <c r="G30" s="186"/>
      <c r="H30" s="186"/>
    </row>
    <row r="31" spans="1:14" x14ac:dyDescent="0.25">
      <c r="B31" s="192">
        <v>98600</v>
      </c>
      <c r="D31" s="186"/>
      <c r="E31" s="186"/>
      <c r="G31" s="186"/>
      <c r="H31" s="186"/>
    </row>
    <row r="32" spans="1:14" x14ac:dyDescent="0.25">
      <c r="A32" s="186"/>
      <c r="B32" s="221">
        <v>17400</v>
      </c>
      <c r="D32" s="186"/>
      <c r="E32" s="186"/>
      <c r="G32" s="186"/>
      <c r="H32" s="186"/>
    </row>
    <row r="33" spans="1:18" x14ac:dyDescent="0.25">
      <c r="A33" s="186"/>
      <c r="B33" s="223">
        <v>19166.66</v>
      </c>
      <c r="D33" s="186"/>
      <c r="E33" s="186"/>
      <c r="G33" s="186"/>
      <c r="H33" s="186"/>
    </row>
    <row r="34" spans="1:18" ht="15.75" thickBot="1" x14ac:dyDescent="0.3">
      <c r="A34" s="186"/>
      <c r="B34" s="224">
        <v>37120</v>
      </c>
      <c r="D34" s="186"/>
      <c r="E34" s="186"/>
      <c r="G34" s="186"/>
      <c r="H34" s="186"/>
    </row>
    <row r="35" spans="1:18" ht="17.25" thickTop="1" thickBot="1" x14ac:dyDescent="0.3">
      <c r="A35" s="197">
        <f>SUM(A24:A34)</f>
        <v>627200</v>
      </c>
      <c r="B35" s="197">
        <f>SUM(B24:B34)</f>
        <v>393460.66</v>
      </c>
      <c r="D35" s="197">
        <f>SUM(D24:D34)</f>
        <v>165000</v>
      </c>
      <c r="E35" s="197">
        <f>SUM(E24:E34)</f>
        <v>25000</v>
      </c>
      <c r="G35" s="197">
        <f>SUM(G24:G30)</f>
        <v>34750</v>
      </c>
      <c r="H35" s="197">
        <f>SUM(H24:H34)</f>
        <v>100000</v>
      </c>
    </row>
    <row r="36" spans="1:18" ht="17.25" thickTop="1" thickBot="1" x14ac:dyDescent="0.3">
      <c r="A36" s="197">
        <f>SUM(A35-B35)</f>
        <v>233739.34000000003</v>
      </c>
      <c r="B36" s="197"/>
      <c r="D36" s="197">
        <f>SUM(D35-E35)</f>
        <v>140000</v>
      </c>
      <c r="E36" s="197"/>
      <c r="G36" s="197">
        <f>SUM(G35-H35)</f>
        <v>-65250</v>
      </c>
      <c r="H36" s="197"/>
      <c r="L36" s="321" t="s">
        <v>308</v>
      </c>
      <c r="M36" s="322"/>
      <c r="N36" s="322"/>
      <c r="O36" s="322"/>
      <c r="P36" s="322"/>
      <c r="Q36" s="322"/>
      <c r="R36" s="323"/>
    </row>
    <row r="37" spans="1:18" ht="17.25" thickTop="1" thickBot="1" x14ac:dyDescent="0.3">
      <c r="L37" s="321" t="s">
        <v>309</v>
      </c>
      <c r="M37" s="322"/>
      <c r="N37" s="322"/>
      <c r="O37" s="322"/>
      <c r="P37" s="322"/>
      <c r="Q37" s="322"/>
      <c r="R37" s="323"/>
    </row>
    <row r="38" spans="1:18" ht="17.25" thickTop="1" thickBot="1" x14ac:dyDescent="0.3">
      <c r="L38" s="324" t="s">
        <v>198</v>
      </c>
      <c r="M38" s="324"/>
      <c r="N38" s="324"/>
      <c r="O38" s="324"/>
      <c r="P38" s="324"/>
      <c r="Q38" s="324"/>
      <c r="R38" s="324"/>
    </row>
    <row r="39" spans="1:18" ht="17.25" thickTop="1" thickBot="1" x14ac:dyDescent="0.3">
      <c r="A39" s="296" t="s">
        <v>297</v>
      </c>
      <c r="B39" s="297"/>
      <c r="D39" s="296" t="s">
        <v>195</v>
      </c>
      <c r="E39" s="297"/>
      <c r="G39" s="296" t="s">
        <v>114</v>
      </c>
      <c r="H39" s="297"/>
      <c r="L39" s="217" t="s">
        <v>0</v>
      </c>
      <c r="M39" s="215"/>
      <c r="N39" s="215"/>
      <c r="O39" s="215"/>
      <c r="P39" s="217" t="s">
        <v>204</v>
      </c>
      <c r="Q39" s="215"/>
      <c r="R39" s="215"/>
    </row>
    <row r="40" spans="1:18" ht="15.75" thickTop="1" x14ac:dyDescent="0.25">
      <c r="A40" s="223">
        <v>19166.66</v>
      </c>
      <c r="B40" s="221">
        <v>115000</v>
      </c>
      <c r="D40" s="186">
        <v>500000</v>
      </c>
      <c r="E40" s="186"/>
      <c r="G40" s="181">
        <v>34750</v>
      </c>
      <c r="H40" s="186"/>
      <c r="L40" s="217" t="s">
        <v>199</v>
      </c>
      <c r="M40" s="215"/>
      <c r="N40" s="215"/>
      <c r="O40" s="215"/>
      <c r="P40" s="217" t="s">
        <v>42</v>
      </c>
      <c r="Q40" s="215"/>
      <c r="R40" s="215"/>
    </row>
    <row r="41" spans="1:18" x14ac:dyDescent="0.25">
      <c r="A41" s="186"/>
      <c r="B41" s="186"/>
      <c r="D41" s="186"/>
      <c r="E41" s="186"/>
      <c r="G41" s="182">
        <v>35000</v>
      </c>
      <c r="H41" s="186"/>
      <c r="L41" s="186" t="s">
        <v>113</v>
      </c>
      <c r="M41" s="215"/>
      <c r="N41" s="198">
        <v>25000</v>
      </c>
      <c r="O41" s="215"/>
      <c r="P41" s="186" t="s">
        <v>297</v>
      </c>
      <c r="Q41" s="198"/>
      <c r="R41" s="186">
        <v>95833</v>
      </c>
    </row>
    <row r="42" spans="1:18" x14ac:dyDescent="0.25">
      <c r="A42" s="186"/>
      <c r="B42" s="186"/>
      <c r="D42" s="186"/>
      <c r="E42" s="186"/>
      <c r="G42" s="189">
        <v>85000</v>
      </c>
      <c r="H42" s="186"/>
      <c r="L42" s="186" t="s">
        <v>181</v>
      </c>
      <c r="M42" s="215"/>
      <c r="N42" s="198">
        <v>233739</v>
      </c>
      <c r="O42" s="215"/>
      <c r="P42" s="186" t="s">
        <v>304</v>
      </c>
      <c r="Q42" s="186"/>
      <c r="R42" s="186">
        <v>45000</v>
      </c>
    </row>
    <row r="43" spans="1:18" x14ac:dyDescent="0.25">
      <c r="A43" s="186"/>
      <c r="B43" s="186"/>
      <c r="D43" s="186"/>
      <c r="E43" s="186"/>
      <c r="G43" s="224">
        <v>32000</v>
      </c>
      <c r="H43" s="186"/>
      <c r="L43" s="186" t="s">
        <v>243</v>
      </c>
      <c r="M43" s="215"/>
      <c r="N43" s="198">
        <v>140000</v>
      </c>
      <c r="O43" s="215"/>
      <c r="P43" s="186" t="s">
        <v>305</v>
      </c>
      <c r="Q43" s="186"/>
      <c r="R43" s="186">
        <v>7200</v>
      </c>
    </row>
    <row r="44" spans="1:18" x14ac:dyDescent="0.25">
      <c r="A44" s="186"/>
      <c r="B44" s="186"/>
      <c r="D44" s="186"/>
      <c r="E44" s="186"/>
      <c r="G44" s="186"/>
      <c r="H44" s="186"/>
      <c r="L44" s="186" t="s">
        <v>194</v>
      </c>
      <c r="M44" s="215"/>
      <c r="N44" s="198">
        <v>23520</v>
      </c>
      <c r="O44" s="215"/>
      <c r="P44" s="186" t="s">
        <v>247</v>
      </c>
      <c r="Q44" s="186"/>
      <c r="R44" s="186">
        <v>65250</v>
      </c>
    </row>
    <row r="45" spans="1:18" x14ac:dyDescent="0.25">
      <c r="A45" s="186"/>
      <c r="B45" s="186"/>
      <c r="D45" s="186"/>
      <c r="E45" s="186"/>
      <c r="G45" s="186"/>
      <c r="H45" s="186"/>
      <c r="L45" s="186" t="s">
        <v>117</v>
      </c>
      <c r="M45" s="215"/>
      <c r="N45" s="198">
        <v>38144</v>
      </c>
      <c r="O45" s="215"/>
      <c r="P45" s="186" t="s">
        <v>184</v>
      </c>
      <c r="Q45" s="186"/>
      <c r="R45" s="198">
        <v>138040</v>
      </c>
    </row>
    <row r="46" spans="1:18" x14ac:dyDescent="0.25">
      <c r="A46" s="186"/>
      <c r="B46" s="186"/>
      <c r="D46" s="186"/>
      <c r="E46" s="186"/>
      <c r="G46" s="186"/>
      <c r="H46" s="186"/>
      <c r="L46" s="186" t="s">
        <v>114</v>
      </c>
      <c r="M46" s="215"/>
      <c r="N46" s="198">
        <v>152000</v>
      </c>
      <c r="O46" s="215"/>
      <c r="P46" s="186" t="s">
        <v>185</v>
      </c>
      <c r="Q46" s="186"/>
      <c r="R46" s="198">
        <v>32480</v>
      </c>
    </row>
    <row r="47" spans="1:18" ht="15.75" thickBot="1" x14ac:dyDescent="0.3">
      <c r="A47" s="186"/>
      <c r="B47" s="186"/>
      <c r="D47" s="186"/>
      <c r="E47" s="186"/>
      <c r="G47" s="186"/>
      <c r="H47" s="186"/>
      <c r="L47" s="186" t="s">
        <v>306</v>
      </c>
      <c r="M47" s="215"/>
      <c r="N47" s="198">
        <v>38000</v>
      </c>
      <c r="O47" s="215"/>
      <c r="P47" s="215"/>
      <c r="Q47" s="215"/>
      <c r="R47" s="215"/>
    </row>
    <row r="48" spans="1:18" ht="17.25" thickTop="1" thickBot="1" x14ac:dyDescent="0.3">
      <c r="A48" s="197">
        <f>SUM(A40:A46)</f>
        <v>19166.66</v>
      </c>
      <c r="B48" s="197">
        <f>SUM(B40:B47)</f>
        <v>115000</v>
      </c>
      <c r="D48" s="197">
        <f>SUM(D40:D46)</f>
        <v>500000</v>
      </c>
      <c r="E48" s="197">
        <f>SUM(E40:E47)</f>
        <v>0</v>
      </c>
      <c r="G48" s="197">
        <f>SUM(G40:G46)</f>
        <v>186750</v>
      </c>
      <c r="H48" s="197">
        <f>SUM(H40:H47)</f>
        <v>0</v>
      </c>
      <c r="L48" s="186" t="s">
        <v>301</v>
      </c>
      <c r="M48" s="215"/>
      <c r="N48" s="198">
        <v>5400</v>
      </c>
      <c r="O48" s="215"/>
      <c r="P48" s="215"/>
      <c r="Q48" s="215"/>
      <c r="R48" s="215"/>
    </row>
    <row r="49" spans="1:18" ht="17.25" thickTop="1" thickBot="1" x14ac:dyDescent="0.3">
      <c r="A49" s="197">
        <f>SUM(A48-B48)</f>
        <v>-95833.34</v>
      </c>
      <c r="B49" s="197"/>
      <c r="D49" s="197">
        <f>SUM(D48-E48)</f>
        <v>500000</v>
      </c>
      <c r="E49" s="197"/>
      <c r="G49" s="197">
        <f>SUM(G48-H48)</f>
        <v>186750</v>
      </c>
      <c r="H49" s="197"/>
      <c r="L49" s="215"/>
      <c r="M49" s="215"/>
      <c r="N49" s="218"/>
      <c r="O49" s="215"/>
      <c r="P49" s="215"/>
      <c r="Q49" s="215"/>
      <c r="R49" s="215"/>
    </row>
    <row r="50" spans="1:18" ht="16.5" thickTop="1" thickBot="1" x14ac:dyDescent="0.3">
      <c r="L50" s="215"/>
      <c r="M50" s="215"/>
      <c r="N50" s="215"/>
      <c r="O50" s="215"/>
      <c r="P50" s="215"/>
      <c r="Q50" s="215"/>
      <c r="R50" s="215"/>
    </row>
    <row r="51" spans="1:18" ht="17.25" thickTop="1" thickBot="1" x14ac:dyDescent="0.3">
      <c r="L51" s="213" t="s">
        <v>262</v>
      </c>
      <c r="M51" s="213"/>
      <c r="N51" s="214">
        <f>SUM(N41:N50)</f>
        <v>655803</v>
      </c>
      <c r="O51" s="215"/>
      <c r="P51" s="213" t="s">
        <v>206</v>
      </c>
      <c r="Q51" s="213"/>
      <c r="R51" s="214">
        <f>SUM(R41:R49)</f>
        <v>383803</v>
      </c>
    </row>
    <row r="52" spans="1:18" ht="17.25" customHeight="1" thickTop="1" thickBot="1" x14ac:dyDescent="0.3">
      <c r="A52" s="296" t="s">
        <v>117</v>
      </c>
      <c r="B52" s="297"/>
      <c r="D52" s="296" t="s">
        <v>184</v>
      </c>
      <c r="E52" s="297"/>
      <c r="G52" s="296" t="s">
        <v>298</v>
      </c>
      <c r="H52" s="297"/>
      <c r="L52" s="215"/>
      <c r="M52" s="215"/>
      <c r="N52" s="215"/>
      <c r="O52" s="215"/>
      <c r="P52" s="215"/>
      <c r="Q52" s="215"/>
      <c r="R52" s="215"/>
    </row>
    <row r="53" spans="1:18" ht="15.75" thickTop="1" x14ac:dyDescent="0.25">
      <c r="A53" s="182">
        <v>5600</v>
      </c>
      <c r="B53" s="186"/>
      <c r="D53" s="192">
        <v>98600</v>
      </c>
      <c r="E53" s="189">
        <v>98600</v>
      </c>
      <c r="G53" s="196">
        <v>38000</v>
      </c>
      <c r="H53" s="186"/>
      <c r="L53" s="217" t="s">
        <v>41</v>
      </c>
      <c r="M53" s="215"/>
      <c r="N53" s="215"/>
      <c r="O53" s="215"/>
      <c r="P53" s="217" t="s">
        <v>195</v>
      </c>
      <c r="Q53" s="215"/>
      <c r="R53" s="215"/>
    </row>
    <row r="54" spans="1:18" x14ac:dyDescent="0.25">
      <c r="A54" s="183">
        <v>8960</v>
      </c>
      <c r="B54" s="186"/>
      <c r="D54" s="186"/>
      <c r="E54" s="183">
        <v>97440</v>
      </c>
      <c r="G54" s="186"/>
      <c r="H54" s="186"/>
      <c r="L54" s="217" t="s">
        <v>201</v>
      </c>
      <c r="M54" s="215"/>
      <c r="N54" s="215"/>
      <c r="O54" s="215"/>
      <c r="P54" s="217" t="s">
        <v>45</v>
      </c>
      <c r="Q54" s="215"/>
      <c r="R54" s="215"/>
    </row>
    <row r="55" spans="1:18" x14ac:dyDescent="0.25">
      <c r="A55" s="184">
        <v>1600</v>
      </c>
      <c r="B55" s="186"/>
      <c r="D55" s="186"/>
      <c r="E55" s="219">
        <v>40600</v>
      </c>
      <c r="G55" s="186"/>
      <c r="H55" s="186"/>
      <c r="L55" s="186" t="s">
        <v>276</v>
      </c>
      <c r="M55" s="215"/>
      <c r="N55" s="198">
        <v>35000</v>
      </c>
      <c r="O55" s="215"/>
      <c r="P55" s="186" t="s">
        <v>195</v>
      </c>
      <c r="Q55" s="186"/>
      <c r="R55" s="198">
        <v>500000</v>
      </c>
    </row>
    <row r="56" spans="1:18" x14ac:dyDescent="0.25">
      <c r="A56" s="190">
        <v>864</v>
      </c>
      <c r="B56" s="186"/>
      <c r="D56" s="186"/>
      <c r="E56" s="186"/>
      <c r="G56" s="186"/>
      <c r="H56" s="186"/>
      <c r="L56" s="186" t="s">
        <v>256</v>
      </c>
      <c r="M56" s="215"/>
      <c r="N56" s="198">
        <v>140000</v>
      </c>
      <c r="O56" s="215"/>
      <c r="P56" s="217"/>
      <c r="Q56" s="215"/>
      <c r="R56" s="215"/>
    </row>
    <row r="57" spans="1:18" x14ac:dyDescent="0.25">
      <c r="A57" s="192">
        <v>13600</v>
      </c>
      <c r="B57" s="186"/>
      <c r="D57" s="186"/>
      <c r="E57" s="186"/>
      <c r="G57" s="186"/>
      <c r="H57" s="186"/>
      <c r="L57" s="186" t="s">
        <v>187</v>
      </c>
      <c r="M57" s="215"/>
      <c r="N57" s="198">
        <v>38000</v>
      </c>
      <c r="O57" s="215"/>
      <c r="P57" s="215"/>
      <c r="Q57" s="215"/>
      <c r="R57" s="215"/>
    </row>
    <row r="58" spans="1:18" x14ac:dyDescent="0.25">
      <c r="A58" s="186">
        <v>2400</v>
      </c>
      <c r="B58" s="186"/>
      <c r="D58" s="186"/>
      <c r="E58" s="186"/>
      <c r="G58" s="186"/>
      <c r="H58" s="186"/>
      <c r="L58" s="186" t="s">
        <v>303</v>
      </c>
      <c r="N58" s="198">
        <v>15000</v>
      </c>
      <c r="O58" s="215"/>
      <c r="P58" s="215"/>
      <c r="Q58" s="215"/>
      <c r="R58" s="215"/>
    </row>
    <row r="59" spans="1:18" ht="15.75" thickBot="1" x14ac:dyDescent="0.3">
      <c r="A59" s="224">
        <v>5120</v>
      </c>
      <c r="B59" s="186"/>
      <c r="D59" s="186"/>
      <c r="E59" s="186"/>
      <c r="G59" s="186"/>
      <c r="H59" s="186"/>
      <c r="L59" s="215"/>
      <c r="M59" s="215"/>
      <c r="N59" s="215"/>
      <c r="O59" s="215"/>
      <c r="P59" s="215"/>
      <c r="Q59" s="215"/>
      <c r="R59" s="215"/>
    </row>
    <row r="60" spans="1:18" ht="17.25" thickTop="1" thickBot="1" x14ac:dyDescent="0.3">
      <c r="A60" s="186"/>
      <c r="B60" s="186"/>
      <c r="D60" s="186"/>
      <c r="E60" s="186"/>
      <c r="G60" s="186"/>
      <c r="H60" s="186"/>
      <c r="L60" s="213" t="s">
        <v>261</v>
      </c>
      <c r="M60" s="213"/>
      <c r="N60" s="214">
        <f>SUM(N55:N58)</f>
        <v>228000</v>
      </c>
      <c r="O60" s="215"/>
      <c r="P60" s="213" t="s">
        <v>260</v>
      </c>
      <c r="Q60" s="213"/>
      <c r="R60" s="214">
        <f>SUM(R55:R58)</f>
        <v>500000</v>
      </c>
    </row>
    <row r="61" spans="1:18" ht="17.25" thickTop="1" thickBot="1" x14ac:dyDescent="0.3">
      <c r="A61" s="197">
        <f>SUM(A53:A59)</f>
        <v>38144</v>
      </c>
      <c r="B61" s="197">
        <f>SUM(B53:B60)</f>
        <v>0</v>
      </c>
      <c r="D61" s="197">
        <f>SUM(D53:D59)</f>
        <v>98600</v>
      </c>
      <c r="E61" s="197">
        <f>SUM(E53:E60)</f>
        <v>236640</v>
      </c>
      <c r="G61" s="197">
        <f>SUM(G53:G59)</f>
        <v>38000</v>
      </c>
      <c r="H61" s="197">
        <f>SUM(H53:H60)</f>
        <v>0</v>
      </c>
      <c r="L61" s="215"/>
      <c r="M61" s="215"/>
      <c r="N61" s="215"/>
      <c r="O61" s="215"/>
      <c r="P61" s="215"/>
      <c r="Q61" s="215"/>
      <c r="R61" s="215"/>
    </row>
    <row r="62" spans="1:18" ht="17.25" thickTop="1" thickBot="1" x14ac:dyDescent="0.3">
      <c r="A62" s="197">
        <f>SUM(A61-B61)</f>
        <v>38144</v>
      </c>
      <c r="B62" s="197"/>
      <c r="D62" s="197">
        <f>SUM(D61-E61)</f>
        <v>-138040</v>
      </c>
      <c r="E62" s="197"/>
      <c r="G62" s="197">
        <f>SUM(G61-H61)</f>
        <v>38000</v>
      </c>
      <c r="H62" s="197"/>
      <c r="L62" s="215"/>
      <c r="M62" s="215"/>
      <c r="N62" s="215"/>
      <c r="O62" s="215"/>
      <c r="P62" s="215"/>
      <c r="Q62" s="215"/>
      <c r="R62" s="215"/>
    </row>
    <row r="63" spans="1:18" ht="17.25" thickTop="1" thickBot="1" x14ac:dyDescent="0.3">
      <c r="E63" s="2">
        <v>138040</v>
      </c>
      <c r="L63" s="213" t="s">
        <v>203</v>
      </c>
      <c r="M63" s="213"/>
      <c r="N63" s="214">
        <f>SUM(N51,N60)</f>
        <v>883803</v>
      </c>
      <c r="O63" s="213"/>
      <c r="P63" s="213" t="s">
        <v>208</v>
      </c>
      <c r="Q63" s="213"/>
      <c r="R63" s="214">
        <f>SUM(R51,R60)</f>
        <v>883803</v>
      </c>
    </row>
    <row r="64" spans="1:18" ht="16.5" thickTop="1" thickBot="1" x14ac:dyDescent="0.3"/>
    <row r="65" spans="1:8" ht="17.25" customHeight="1" thickTop="1" thickBot="1" x14ac:dyDescent="0.3">
      <c r="A65" s="296" t="s">
        <v>194</v>
      </c>
      <c r="B65" s="297"/>
      <c r="D65" s="296" t="s">
        <v>299</v>
      </c>
      <c r="E65" s="297"/>
      <c r="G65" s="296" t="s">
        <v>187</v>
      </c>
      <c r="H65" s="297"/>
    </row>
    <row r="66" spans="1:8" ht="15.75" thickTop="1" x14ac:dyDescent="0.25">
      <c r="A66" s="189">
        <v>13600</v>
      </c>
      <c r="B66" s="186"/>
      <c r="D66" s="183">
        <v>140000</v>
      </c>
      <c r="E66" s="186"/>
      <c r="G66" s="184">
        <v>38000</v>
      </c>
      <c r="H66" s="186"/>
    </row>
    <row r="67" spans="1:8" x14ac:dyDescent="0.25">
      <c r="A67" s="183">
        <v>13440</v>
      </c>
      <c r="B67" s="192">
        <v>13600</v>
      </c>
      <c r="D67" s="186"/>
      <c r="E67" s="186"/>
      <c r="G67" s="186"/>
      <c r="H67" s="186"/>
    </row>
    <row r="68" spans="1:8" x14ac:dyDescent="0.25">
      <c r="A68" s="220">
        <v>5600</v>
      </c>
      <c r="B68" s="186"/>
      <c r="D68" s="186"/>
      <c r="E68" s="186"/>
      <c r="G68" s="186"/>
      <c r="H68" s="186"/>
    </row>
    <row r="69" spans="1:8" x14ac:dyDescent="0.25">
      <c r="A69" s="184">
        <v>4480</v>
      </c>
      <c r="B69" s="186"/>
      <c r="D69" s="186"/>
      <c r="E69" s="186"/>
      <c r="G69" s="186"/>
      <c r="H69" s="186"/>
    </row>
    <row r="70" spans="1:8" x14ac:dyDescent="0.25">
      <c r="A70" s="186"/>
      <c r="B70" s="186"/>
      <c r="D70" s="186"/>
      <c r="E70" s="186"/>
      <c r="G70" s="186"/>
      <c r="H70" s="186"/>
    </row>
    <row r="71" spans="1:8" x14ac:dyDescent="0.25">
      <c r="A71" s="186"/>
      <c r="B71" s="186"/>
      <c r="D71" s="186"/>
      <c r="E71" s="186"/>
      <c r="G71" s="186"/>
      <c r="H71" s="186"/>
    </row>
    <row r="72" spans="1:8" x14ac:dyDescent="0.25">
      <c r="A72" s="186"/>
      <c r="B72" s="186"/>
      <c r="D72" s="186"/>
      <c r="E72" s="186"/>
      <c r="G72" s="186"/>
      <c r="H72" s="186"/>
    </row>
    <row r="73" spans="1:8" ht="15.75" thickBot="1" x14ac:dyDescent="0.3">
      <c r="A73" s="186"/>
      <c r="B73" s="186"/>
      <c r="D73" s="186"/>
      <c r="E73" s="186"/>
      <c r="G73" s="186"/>
      <c r="H73" s="186"/>
    </row>
    <row r="74" spans="1:8" ht="17.25" thickTop="1" thickBot="1" x14ac:dyDescent="0.3">
      <c r="A74" s="197">
        <f>SUM(A66:A72)</f>
        <v>37120</v>
      </c>
      <c r="B74" s="197">
        <f>SUM(B66:B73)</f>
        <v>13600</v>
      </c>
      <c r="D74" s="197">
        <f>SUM(D66:D72)</f>
        <v>140000</v>
      </c>
      <c r="E74" s="197">
        <f>SUM(E66:E73)</f>
        <v>0</v>
      </c>
      <c r="G74" s="197">
        <f>SUM(G66:G72)</f>
        <v>38000</v>
      </c>
      <c r="H74" s="197">
        <f>SUM(H66:H73)</f>
        <v>0</v>
      </c>
    </row>
    <row r="75" spans="1:8" ht="17.25" thickTop="1" thickBot="1" x14ac:dyDescent="0.3">
      <c r="A75" s="197">
        <f>SUM(A74-B74)</f>
        <v>23520</v>
      </c>
      <c r="B75" s="197"/>
      <c r="D75" s="197">
        <f>SUM(D74-E74)</f>
        <v>140000</v>
      </c>
      <c r="E75" s="197"/>
      <c r="G75" s="197">
        <f>SUM(G74-H74)</f>
        <v>38000</v>
      </c>
      <c r="H75" s="197"/>
    </row>
    <row r="76" spans="1:8" ht="15.75" thickTop="1" x14ac:dyDescent="0.25"/>
    <row r="77" spans="1:8" ht="15.75" thickBot="1" x14ac:dyDescent="0.3"/>
    <row r="78" spans="1:8" ht="17.25" customHeight="1" thickTop="1" thickBot="1" x14ac:dyDescent="0.3">
      <c r="A78" s="296" t="s">
        <v>274</v>
      </c>
      <c r="B78" s="297"/>
      <c r="D78" s="296" t="s">
        <v>301</v>
      </c>
      <c r="E78" s="297"/>
      <c r="G78" s="296" t="s">
        <v>113</v>
      </c>
      <c r="H78" s="297"/>
    </row>
    <row r="79" spans="1:8" ht="15.75" thickTop="1" x14ac:dyDescent="0.25">
      <c r="A79" s="186"/>
      <c r="B79" s="184">
        <v>32480</v>
      </c>
      <c r="D79" s="190">
        <v>5400</v>
      </c>
      <c r="E79" s="186"/>
      <c r="G79" s="191">
        <v>25000</v>
      </c>
      <c r="H79" s="186"/>
    </row>
    <row r="80" spans="1:8" x14ac:dyDescent="0.25">
      <c r="A80" s="186"/>
      <c r="B80" s="186"/>
      <c r="D80" s="186"/>
      <c r="E80" s="186"/>
      <c r="G80" s="186"/>
      <c r="H80" s="186"/>
    </row>
    <row r="81" spans="1:8" x14ac:dyDescent="0.25">
      <c r="A81" s="186"/>
      <c r="B81" s="186"/>
      <c r="D81" s="186"/>
      <c r="E81" s="186"/>
      <c r="G81" s="186"/>
      <c r="H81" s="186"/>
    </row>
    <row r="82" spans="1:8" x14ac:dyDescent="0.25">
      <c r="A82" s="186"/>
      <c r="B82" s="186"/>
      <c r="D82" s="186"/>
      <c r="E82" s="186"/>
      <c r="G82" s="186"/>
      <c r="H82" s="186"/>
    </row>
    <row r="83" spans="1:8" x14ac:dyDescent="0.25">
      <c r="A83" s="186"/>
      <c r="B83" s="186"/>
      <c r="D83" s="186"/>
      <c r="E83" s="186"/>
      <c r="G83" s="186"/>
      <c r="H83" s="186"/>
    </row>
    <row r="84" spans="1:8" x14ac:dyDescent="0.25">
      <c r="A84" s="186"/>
      <c r="B84" s="186"/>
      <c r="D84" s="186"/>
      <c r="E84" s="186"/>
      <c r="G84" s="186"/>
      <c r="H84" s="186"/>
    </row>
    <row r="85" spans="1:8" x14ac:dyDescent="0.25">
      <c r="A85" s="186"/>
      <c r="B85" s="186"/>
      <c r="D85" s="186"/>
      <c r="E85" s="186"/>
      <c r="G85" s="186"/>
      <c r="H85" s="186"/>
    </row>
    <row r="86" spans="1:8" ht="15.75" thickBot="1" x14ac:dyDescent="0.3">
      <c r="A86" s="186"/>
      <c r="B86" s="186"/>
      <c r="D86" s="186"/>
      <c r="E86" s="186"/>
      <c r="G86" s="186"/>
      <c r="H86" s="186"/>
    </row>
    <row r="87" spans="1:8" ht="17.25" thickTop="1" thickBot="1" x14ac:dyDescent="0.3">
      <c r="A87" s="197">
        <f>SUM(A79:A85)</f>
        <v>0</v>
      </c>
      <c r="B87" s="197">
        <f>SUM(B79:B86)</f>
        <v>32480</v>
      </c>
      <c r="D87" s="197">
        <f>SUM(D79:D85)</f>
        <v>5400</v>
      </c>
      <c r="E87" s="197">
        <f>SUM(E79:E86)</f>
        <v>0</v>
      </c>
      <c r="G87" s="197">
        <f>SUM(G79:G85)</f>
        <v>25000</v>
      </c>
      <c r="H87" s="197">
        <f>SUM(H79:H86)</f>
        <v>0</v>
      </c>
    </row>
    <row r="88" spans="1:8" ht="17.25" thickTop="1" thickBot="1" x14ac:dyDescent="0.3">
      <c r="A88" s="197">
        <f>SUM(A87-B87)</f>
        <v>-32480</v>
      </c>
      <c r="B88" s="197"/>
      <c r="D88" s="197">
        <f>SUM(D87-E87)</f>
        <v>5400</v>
      </c>
      <c r="E88" s="197"/>
      <c r="G88" s="197">
        <f>SUM(G87-H87)</f>
        <v>25000</v>
      </c>
      <c r="H88" s="197"/>
    </row>
    <row r="89" spans="1:8" ht="15.75" thickTop="1" x14ac:dyDescent="0.25"/>
    <row r="90" spans="1:8" ht="15.75" thickBot="1" x14ac:dyDescent="0.3"/>
    <row r="91" spans="1:8" ht="17.25" customHeight="1" thickTop="1" thickBot="1" x14ac:dyDescent="0.3">
      <c r="A91" s="296" t="s">
        <v>302</v>
      </c>
      <c r="B91" s="297"/>
      <c r="D91" s="296" t="s">
        <v>303</v>
      </c>
      <c r="E91" s="297"/>
      <c r="G91" s="296" t="s">
        <v>304</v>
      </c>
      <c r="H91" s="297"/>
    </row>
    <row r="92" spans="1:8" ht="15.75" thickTop="1" x14ac:dyDescent="0.25">
      <c r="A92" s="220">
        <v>35000</v>
      </c>
      <c r="B92" s="186"/>
      <c r="D92" s="221">
        <v>15000</v>
      </c>
      <c r="E92" s="186"/>
      <c r="G92" s="186"/>
      <c r="H92" s="222">
        <v>45000</v>
      </c>
    </row>
    <row r="93" spans="1:8" x14ac:dyDescent="0.25">
      <c r="A93" s="186"/>
      <c r="B93" s="186"/>
      <c r="D93" s="186"/>
      <c r="E93" s="186"/>
      <c r="G93" s="186"/>
      <c r="H93" s="186"/>
    </row>
    <row r="94" spans="1:8" x14ac:dyDescent="0.25">
      <c r="A94" s="186"/>
      <c r="B94" s="186"/>
      <c r="D94" s="186"/>
      <c r="E94" s="186"/>
      <c r="G94" s="186"/>
      <c r="H94" s="186"/>
    </row>
    <row r="95" spans="1:8" x14ac:dyDescent="0.25">
      <c r="A95" s="186"/>
      <c r="B95" s="186"/>
      <c r="D95" s="186"/>
      <c r="E95" s="186"/>
      <c r="G95" s="186"/>
      <c r="H95" s="186"/>
    </row>
    <row r="96" spans="1:8" x14ac:dyDescent="0.25">
      <c r="A96" s="186"/>
      <c r="B96" s="186"/>
      <c r="D96" s="186"/>
      <c r="E96" s="186"/>
      <c r="G96" s="186"/>
      <c r="H96" s="186"/>
    </row>
    <row r="97" spans="1:8" x14ac:dyDescent="0.25">
      <c r="A97" s="186"/>
      <c r="B97" s="186"/>
      <c r="D97" s="186"/>
      <c r="E97" s="186"/>
      <c r="G97" s="186"/>
      <c r="H97" s="186"/>
    </row>
    <row r="98" spans="1:8" x14ac:dyDescent="0.25">
      <c r="A98" s="186"/>
      <c r="B98" s="186"/>
      <c r="D98" s="186"/>
      <c r="E98" s="186"/>
      <c r="G98" s="186"/>
      <c r="H98" s="186"/>
    </row>
    <row r="99" spans="1:8" ht="15.75" thickBot="1" x14ac:dyDescent="0.3">
      <c r="A99" s="186"/>
      <c r="B99" s="186"/>
      <c r="D99" s="186"/>
      <c r="E99" s="186"/>
      <c r="G99" s="186"/>
      <c r="H99" s="186"/>
    </row>
    <row r="100" spans="1:8" ht="17.25" thickTop="1" thickBot="1" x14ac:dyDescent="0.3">
      <c r="A100" s="197">
        <f>SUM(A92:A98)</f>
        <v>35000</v>
      </c>
      <c r="B100" s="197">
        <f>SUM(B92:B99)</f>
        <v>0</v>
      </c>
      <c r="D100" s="197">
        <f>SUM(D92:D98)</f>
        <v>15000</v>
      </c>
      <c r="E100" s="197">
        <f>SUM(E92:E99)</f>
        <v>0</v>
      </c>
      <c r="G100" s="197">
        <f>SUM(G92:G98)</f>
        <v>0</v>
      </c>
      <c r="H100" s="197">
        <f>SUM(H92:H99)</f>
        <v>45000</v>
      </c>
    </row>
    <row r="101" spans="1:8" ht="17.25" thickTop="1" thickBot="1" x14ac:dyDescent="0.3">
      <c r="A101" s="197">
        <f>SUM(A100-B100)</f>
        <v>35000</v>
      </c>
      <c r="B101" s="197"/>
      <c r="D101" s="197">
        <f>SUM(D100-E100)</f>
        <v>15000</v>
      </c>
      <c r="E101" s="197"/>
      <c r="G101" s="197">
        <f>SUM(G100-H100)</f>
        <v>-45000</v>
      </c>
      <c r="H101" s="197"/>
    </row>
    <row r="102" spans="1:8" ht="15.75" thickTop="1" x14ac:dyDescent="0.25"/>
    <row r="103" spans="1:8" ht="15.75" thickBot="1" x14ac:dyDescent="0.3"/>
    <row r="104" spans="1:8" ht="17.25" thickTop="1" thickBot="1" x14ac:dyDescent="0.3">
      <c r="A104" s="296" t="s">
        <v>305</v>
      </c>
      <c r="B104" s="297"/>
      <c r="D104" s="320"/>
      <c r="E104" s="320"/>
      <c r="G104" s="320"/>
      <c r="H104" s="320"/>
    </row>
    <row r="105" spans="1:8" ht="15.75" thickTop="1" x14ac:dyDescent="0.25">
      <c r="A105" s="186"/>
      <c r="B105" s="222">
        <v>7200</v>
      </c>
    </row>
    <row r="106" spans="1:8" x14ac:dyDescent="0.25">
      <c r="A106" s="186"/>
      <c r="B106" s="186"/>
    </row>
    <row r="107" spans="1:8" x14ac:dyDescent="0.25">
      <c r="A107" s="186"/>
      <c r="B107" s="186"/>
    </row>
    <row r="108" spans="1:8" x14ac:dyDescent="0.25">
      <c r="A108" s="186"/>
      <c r="B108" s="186"/>
    </row>
    <row r="109" spans="1:8" x14ac:dyDescent="0.25">
      <c r="A109" s="186"/>
      <c r="B109" s="186"/>
    </row>
    <row r="110" spans="1:8" x14ac:dyDescent="0.25">
      <c r="A110" s="186"/>
      <c r="B110" s="186"/>
    </row>
    <row r="111" spans="1:8" x14ac:dyDescent="0.25">
      <c r="A111" s="186"/>
      <c r="B111" s="186"/>
    </row>
    <row r="112" spans="1:8" ht="15.75" thickBot="1" x14ac:dyDescent="0.3">
      <c r="A112" s="186"/>
      <c r="B112" s="186"/>
    </row>
    <row r="113" spans="1:2" ht="17.25" thickTop="1" thickBot="1" x14ac:dyDescent="0.3">
      <c r="A113" s="197">
        <f>SUM(A105:A111)</f>
        <v>0</v>
      </c>
      <c r="B113" s="197">
        <f>SUM(B105:B112)</f>
        <v>7200</v>
      </c>
    </row>
    <row r="114" spans="1:2" ht="17.25" thickTop="1" thickBot="1" x14ac:dyDescent="0.3">
      <c r="A114" s="197">
        <f>SUM(A113-B113)</f>
        <v>-7200</v>
      </c>
      <c r="B114" s="197"/>
    </row>
    <row r="115" spans="1:2" ht="15.75" thickTop="1" x14ac:dyDescent="0.25"/>
  </sheetData>
  <mergeCells count="44">
    <mergeCell ref="A17:J17"/>
    <mergeCell ref="A1:L1"/>
    <mergeCell ref="A3:L3"/>
    <mergeCell ref="A4:G4"/>
    <mergeCell ref="A6:I6"/>
    <mergeCell ref="A7:I7"/>
    <mergeCell ref="A8:F8"/>
    <mergeCell ref="A9:J9"/>
    <mergeCell ref="A10:G10"/>
    <mergeCell ref="A11:J11"/>
    <mergeCell ref="A12:J12"/>
    <mergeCell ref="A13:J13"/>
    <mergeCell ref="A14:G14"/>
    <mergeCell ref="A15:G15"/>
    <mergeCell ref="A16:H16"/>
    <mergeCell ref="G39:H39"/>
    <mergeCell ref="A18:E18"/>
    <mergeCell ref="A19:E19"/>
    <mergeCell ref="A20:E20"/>
    <mergeCell ref="A23:B23"/>
    <mergeCell ref="D23:E23"/>
    <mergeCell ref="G23:H23"/>
    <mergeCell ref="A104:B104"/>
    <mergeCell ref="D104:E104"/>
    <mergeCell ref="G104:H104"/>
    <mergeCell ref="L4:N4"/>
    <mergeCell ref="L5:N5"/>
    <mergeCell ref="L36:R36"/>
    <mergeCell ref="L37:R37"/>
    <mergeCell ref="L38:R38"/>
    <mergeCell ref="A65:B65"/>
    <mergeCell ref="D65:E65"/>
    <mergeCell ref="G65:H65"/>
    <mergeCell ref="A78:B78"/>
    <mergeCell ref="D78:E78"/>
    <mergeCell ref="G78:H78"/>
    <mergeCell ref="A39:B39"/>
    <mergeCell ref="D39:E39"/>
    <mergeCell ref="G52:H52"/>
    <mergeCell ref="D52:E52"/>
    <mergeCell ref="A52:B52"/>
    <mergeCell ref="G91:H91"/>
    <mergeCell ref="D91:E91"/>
    <mergeCell ref="A91:B91"/>
  </mergeCells>
  <pageMargins left="0.7" right="0.7" top="0.75" bottom="0.75" header="0.3" footer="0.3"/>
  <pageSetup orientation="portrait"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3BDBE-8FF2-4C7F-A8BE-D035A3E51A7E}">
  <dimension ref="A1:S67"/>
  <sheetViews>
    <sheetView topLeftCell="A10" zoomScale="85" zoomScaleNormal="85" workbookViewId="0">
      <selection activeCell="M34" sqref="M34:S65"/>
    </sheetView>
  </sheetViews>
  <sheetFormatPr baseColWidth="10" defaultRowHeight="15" x14ac:dyDescent="0.25"/>
  <cols>
    <col min="13" max="13" width="25" customWidth="1"/>
    <col min="17" max="17" width="19.625" bestFit="1" customWidth="1"/>
  </cols>
  <sheetData>
    <row r="1" spans="1:15" x14ac:dyDescent="0.25">
      <c r="A1" s="204" t="s">
        <v>310</v>
      </c>
      <c r="B1" s="225"/>
      <c r="C1" s="225"/>
      <c r="D1" s="225"/>
      <c r="E1" s="225"/>
      <c r="F1" s="225"/>
      <c r="G1" s="225"/>
      <c r="H1" s="225"/>
      <c r="I1" s="225"/>
      <c r="J1" s="225"/>
      <c r="K1" s="225"/>
    </row>
    <row r="2" spans="1:15" x14ac:dyDescent="0.25">
      <c r="A2" s="205" t="s">
        <v>311</v>
      </c>
      <c r="B2" s="225"/>
      <c r="C2" s="225"/>
      <c r="D2" s="225"/>
      <c r="E2" s="225"/>
      <c r="F2" s="225"/>
      <c r="G2" s="225"/>
      <c r="H2" s="225"/>
      <c r="I2" s="225"/>
      <c r="J2" s="225"/>
      <c r="K2" s="225"/>
    </row>
    <row r="3" spans="1:15" x14ac:dyDescent="0.25">
      <c r="A3" s="206" t="s">
        <v>312</v>
      </c>
      <c r="B3" s="225"/>
      <c r="C3" s="225"/>
      <c r="D3" s="225"/>
      <c r="E3" s="225"/>
      <c r="F3" s="225"/>
      <c r="G3" s="225"/>
      <c r="H3" s="225"/>
      <c r="I3" s="225"/>
      <c r="J3" s="225"/>
      <c r="K3" s="225"/>
    </row>
    <row r="4" spans="1:15" x14ac:dyDescent="0.25">
      <c r="A4" s="202" t="s">
        <v>313</v>
      </c>
      <c r="B4" s="202"/>
      <c r="C4" s="202"/>
      <c r="D4" s="202"/>
      <c r="E4" s="202"/>
      <c r="F4" s="202"/>
      <c r="G4" s="202"/>
      <c r="H4" s="202"/>
      <c r="I4" s="202"/>
      <c r="J4" s="202"/>
      <c r="K4" s="202"/>
    </row>
    <row r="5" spans="1:15" x14ac:dyDescent="0.25">
      <c r="A5" s="207" t="s">
        <v>314</v>
      </c>
      <c r="B5" s="207"/>
      <c r="C5" s="207"/>
      <c r="D5" s="207"/>
      <c r="E5" s="207"/>
      <c r="F5" s="207"/>
      <c r="G5" s="207"/>
      <c r="H5" s="207"/>
      <c r="I5" s="225"/>
      <c r="J5" s="225"/>
      <c r="K5" s="225"/>
    </row>
    <row r="6" spans="1:15" x14ac:dyDescent="0.25">
      <c r="A6" s="208" t="s">
        <v>315</v>
      </c>
      <c r="B6" s="208"/>
      <c r="C6" s="208"/>
      <c r="D6" s="208"/>
      <c r="E6" s="208"/>
      <c r="F6" s="208"/>
      <c r="G6" s="208"/>
      <c r="H6" s="208"/>
      <c r="I6" s="225"/>
      <c r="J6" s="225"/>
      <c r="K6" s="225"/>
    </row>
    <row r="7" spans="1:15" x14ac:dyDescent="0.25">
      <c r="A7" s="209" t="s">
        <v>316</v>
      </c>
      <c r="B7" s="209"/>
      <c r="C7" s="209"/>
      <c r="D7" s="209"/>
      <c r="E7" s="209"/>
      <c r="F7" s="209"/>
      <c r="G7" s="209"/>
      <c r="H7" s="209"/>
      <c r="I7" s="209"/>
      <c r="J7" s="209"/>
      <c r="K7" s="209"/>
    </row>
    <row r="8" spans="1:15" x14ac:dyDescent="0.25">
      <c r="A8" s="210" t="s">
        <v>317</v>
      </c>
      <c r="B8" s="210"/>
      <c r="C8" s="210"/>
      <c r="D8" s="210"/>
      <c r="E8" s="210"/>
      <c r="F8" s="210"/>
      <c r="G8" s="210"/>
      <c r="H8" s="210"/>
      <c r="I8" s="210"/>
      <c r="J8" s="225"/>
      <c r="K8" s="225"/>
    </row>
    <row r="9" spans="1:15" x14ac:dyDescent="0.25">
      <c r="A9" s="211" t="s">
        <v>318</v>
      </c>
      <c r="B9" s="211"/>
      <c r="C9" s="211"/>
      <c r="D9" s="211"/>
      <c r="E9" s="211"/>
      <c r="F9" s="211"/>
      <c r="G9" s="211"/>
      <c r="H9" s="211"/>
      <c r="I9" s="211"/>
      <c r="J9" s="225"/>
      <c r="K9" s="225"/>
    </row>
    <row r="10" spans="1:15" x14ac:dyDescent="0.25">
      <c r="A10" s="212" t="s">
        <v>319</v>
      </c>
      <c r="B10" s="212"/>
      <c r="C10" s="212"/>
      <c r="D10" s="212"/>
      <c r="E10" s="212"/>
      <c r="F10" s="212"/>
      <c r="G10" s="212"/>
      <c r="H10" s="212"/>
      <c r="I10" s="212"/>
      <c r="J10" s="225"/>
      <c r="K10" s="225"/>
    </row>
    <row r="11" spans="1:15" x14ac:dyDescent="0.25">
      <c r="A11" s="225"/>
      <c r="B11" s="225"/>
      <c r="C11" s="225"/>
      <c r="D11" s="225"/>
      <c r="E11" s="225"/>
      <c r="F11" s="225"/>
      <c r="G11" s="225"/>
      <c r="H11" s="225"/>
      <c r="I11" s="225"/>
      <c r="J11" s="225"/>
      <c r="K11" s="225"/>
    </row>
    <row r="12" spans="1:15" ht="15.75" thickBot="1" x14ac:dyDescent="0.3">
      <c r="A12" s="225"/>
      <c r="B12" s="225"/>
      <c r="C12" s="225"/>
      <c r="D12" s="225"/>
      <c r="E12" s="225"/>
      <c r="F12" s="225"/>
      <c r="G12" s="225"/>
      <c r="H12" s="225"/>
      <c r="I12" s="225"/>
      <c r="J12" s="225"/>
      <c r="K12" s="225"/>
    </row>
    <row r="13" spans="1:15" ht="17.25" thickTop="1" thickBot="1" x14ac:dyDescent="0.3">
      <c r="A13" s="340" t="s">
        <v>192</v>
      </c>
      <c r="B13" s="341"/>
      <c r="C13" s="225"/>
      <c r="D13" s="340" t="s">
        <v>195</v>
      </c>
      <c r="E13" s="341"/>
      <c r="F13" s="225"/>
      <c r="G13" s="340" t="s">
        <v>114</v>
      </c>
      <c r="H13" s="341"/>
      <c r="I13" s="225"/>
      <c r="J13" s="320"/>
      <c r="K13" s="320"/>
      <c r="M13" s="318" t="s">
        <v>323</v>
      </c>
      <c r="N13" s="318"/>
      <c r="O13" s="318"/>
    </row>
    <row r="14" spans="1:15" ht="17.25" thickTop="1" thickBot="1" x14ac:dyDescent="0.3">
      <c r="A14" s="204">
        <v>60000</v>
      </c>
      <c r="B14" s="206">
        <v>5000</v>
      </c>
      <c r="C14" s="225"/>
      <c r="D14" s="186"/>
      <c r="E14" s="204">
        <v>60000</v>
      </c>
      <c r="F14" s="225"/>
      <c r="G14" s="205">
        <v>50000</v>
      </c>
      <c r="H14" s="186"/>
      <c r="I14" s="225"/>
      <c r="J14" s="225"/>
      <c r="K14" s="225"/>
      <c r="M14" s="318" t="s">
        <v>188</v>
      </c>
      <c r="N14" s="318"/>
      <c r="O14" s="318"/>
    </row>
    <row r="15" spans="1:15" ht="15.75" thickTop="1" x14ac:dyDescent="0.25">
      <c r="A15" s="211">
        <v>50000</v>
      </c>
      <c r="B15" s="202">
        <v>23200</v>
      </c>
      <c r="C15" s="225"/>
      <c r="D15" s="186"/>
      <c r="E15" s="186"/>
      <c r="F15" s="225"/>
      <c r="G15" s="202">
        <v>20000</v>
      </c>
      <c r="H15" s="186"/>
      <c r="I15" s="225"/>
      <c r="J15" s="225"/>
      <c r="K15" s="225"/>
      <c r="M15" s="186"/>
      <c r="N15" s="186" t="s">
        <v>190</v>
      </c>
      <c r="O15" s="186" t="s">
        <v>191</v>
      </c>
    </row>
    <row r="16" spans="1:15" x14ac:dyDescent="0.25">
      <c r="A16" s="186"/>
      <c r="B16" s="210">
        <v>34800</v>
      </c>
      <c r="C16" s="225"/>
      <c r="D16" s="186"/>
      <c r="E16" s="186"/>
      <c r="F16" s="225"/>
      <c r="G16" s="186"/>
      <c r="H16" s="186"/>
      <c r="I16" s="225"/>
      <c r="J16" s="225"/>
      <c r="K16" s="225"/>
      <c r="M16" s="186" t="s">
        <v>113</v>
      </c>
      <c r="N16" s="198">
        <v>4000</v>
      </c>
      <c r="O16" s="186"/>
    </row>
    <row r="17" spans="1:15" x14ac:dyDescent="0.25">
      <c r="A17" s="186"/>
      <c r="B17" s="186"/>
      <c r="C17" s="225"/>
      <c r="D17" s="186"/>
      <c r="E17" s="186"/>
      <c r="F17" s="225"/>
      <c r="G17" s="186"/>
      <c r="H17" s="186"/>
      <c r="I17" s="225"/>
      <c r="J17" s="225"/>
      <c r="K17" s="225"/>
      <c r="M17" s="186" t="s">
        <v>181</v>
      </c>
      <c r="N17" s="198">
        <v>47000</v>
      </c>
      <c r="O17" s="186"/>
    </row>
    <row r="18" spans="1:15" x14ac:dyDescent="0.25">
      <c r="A18" s="186"/>
      <c r="B18" s="186"/>
      <c r="C18" s="225"/>
      <c r="D18" s="186"/>
      <c r="E18" s="186"/>
      <c r="F18" s="225"/>
      <c r="G18" s="186"/>
      <c r="H18" s="186"/>
      <c r="I18" s="225"/>
      <c r="J18" s="225"/>
      <c r="K18" s="225"/>
      <c r="M18" s="186" t="s">
        <v>243</v>
      </c>
      <c r="N18" s="198">
        <v>1000</v>
      </c>
      <c r="O18" s="186"/>
    </row>
    <row r="19" spans="1:15" x14ac:dyDescent="0.25">
      <c r="A19" s="186"/>
      <c r="B19" s="186"/>
      <c r="C19" s="225"/>
      <c r="D19" s="186"/>
      <c r="E19" s="186"/>
      <c r="F19" s="225"/>
      <c r="G19" s="186"/>
      <c r="H19" s="186"/>
      <c r="I19" s="225"/>
      <c r="J19" s="225"/>
      <c r="K19" s="225"/>
      <c r="M19" s="186" t="s">
        <v>194</v>
      </c>
      <c r="N19" s="198">
        <v>44320</v>
      </c>
      <c r="O19" s="186"/>
    </row>
    <row r="20" spans="1:15" x14ac:dyDescent="0.25">
      <c r="A20" s="186"/>
      <c r="B20" s="186"/>
      <c r="C20" s="225"/>
      <c r="D20" s="186"/>
      <c r="E20" s="186"/>
      <c r="F20" s="225"/>
      <c r="G20" s="186"/>
      <c r="H20" s="186"/>
      <c r="I20" s="225"/>
      <c r="J20" s="225"/>
      <c r="K20" s="225"/>
      <c r="M20" s="186" t="s">
        <v>117</v>
      </c>
      <c r="N20" s="198">
        <v>8000</v>
      </c>
      <c r="O20" s="186"/>
    </row>
    <row r="21" spans="1:15" x14ac:dyDescent="0.25">
      <c r="A21" s="186"/>
      <c r="B21" s="186"/>
      <c r="C21" s="225"/>
      <c r="D21" s="186"/>
      <c r="E21" s="186"/>
      <c r="F21" s="225"/>
      <c r="G21" s="186"/>
      <c r="H21" s="186"/>
      <c r="I21" s="225"/>
      <c r="J21" s="225"/>
      <c r="K21" s="225"/>
      <c r="M21" s="186" t="s">
        <v>114</v>
      </c>
      <c r="N21" s="198">
        <v>70000</v>
      </c>
      <c r="O21" s="186"/>
    </row>
    <row r="22" spans="1:15" x14ac:dyDescent="0.25">
      <c r="A22" s="186"/>
      <c r="B22" s="186"/>
      <c r="C22" s="225"/>
      <c r="D22" s="186"/>
      <c r="E22" s="186"/>
      <c r="F22" s="225"/>
      <c r="G22" s="186"/>
      <c r="H22" s="186"/>
      <c r="I22" s="225"/>
      <c r="J22" s="225"/>
      <c r="K22" s="225"/>
      <c r="M22" s="186" t="s">
        <v>301</v>
      </c>
      <c r="N22" s="198">
        <v>12000</v>
      </c>
      <c r="O22" s="186"/>
    </row>
    <row r="23" spans="1:15" x14ac:dyDescent="0.25">
      <c r="A23" s="186"/>
      <c r="B23" s="186"/>
      <c r="C23" s="225"/>
      <c r="D23" s="186"/>
      <c r="E23" s="186"/>
      <c r="F23" s="225"/>
      <c r="G23" s="186"/>
      <c r="H23" s="186"/>
      <c r="I23" s="225"/>
      <c r="J23" s="225"/>
      <c r="K23" s="225"/>
      <c r="M23" s="186" t="s">
        <v>276</v>
      </c>
      <c r="N23" s="198">
        <v>200000</v>
      </c>
      <c r="O23" s="186"/>
    </row>
    <row r="24" spans="1:15" ht="15.75" thickBot="1" x14ac:dyDescent="0.3">
      <c r="A24" s="186"/>
      <c r="B24" s="186"/>
      <c r="C24" s="225"/>
      <c r="D24" s="186"/>
      <c r="E24" s="186"/>
      <c r="F24" s="225"/>
      <c r="G24" s="186"/>
      <c r="H24" s="186"/>
      <c r="I24" s="225"/>
      <c r="J24" s="225"/>
      <c r="K24" s="225"/>
      <c r="M24" s="186" t="s">
        <v>256</v>
      </c>
      <c r="N24" s="198">
        <v>15000</v>
      </c>
      <c r="O24" s="186"/>
    </row>
    <row r="25" spans="1:15" ht="17.25" thickTop="1" thickBot="1" x14ac:dyDescent="0.3">
      <c r="A25" s="201">
        <f>SUM(A14:A20)</f>
        <v>110000</v>
      </c>
      <c r="B25" s="201">
        <f>SUM(B14:B24)</f>
        <v>63000</v>
      </c>
      <c r="C25" s="225"/>
      <c r="D25" s="201">
        <f>SUM(D14:D20)</f>
        <v>0</v>
      </c>
      <c r="E25" s="201">
        <f>SUM(E14:E24)</f>
        <v>60000</v>
      </c>
      <c r="F25" s="225"/>
      <c r="G25" s="201">
        <f>SUM(G14:G20)</f>
        <v>70000</v>
      </c>
      <c r="H25" s="201">
        <f>SUM(H14:H24)</f>
        <v>0</v>
      </c>
      <c r="I25" s="225"/>
      <c r="J25" s="225"/>
      <c r="K25" s="225"/>
      <c r="M25" s="186" t="s">
        <v>187</v>
      </c>
      <c r="N25" s="198">
        <v>30000</v>
      </c>
      <c r="O25" s="186"/>
    </row>
    <row r="26" spans="1:15" ht="17.25" thickTop="1" thickBot="1" x14ac:dyDescent="0.3">
      <c r="A26" s="201">
        <f>SUM(A25-B25)</f>
        <v>47000</v>
      </c>
      <c r="B26" s="201"/>
      <c r="C26" s="225"/>
      <c r="D26" s="201">
        <f>SUM(D25-E25)</f>
        <v>-60000</v>
      </c>
      <c r="E26" s="201"/>
      <c r="F26" s="225"/>
      <c r="G26" s="201">
        <f>SUM(G25-H25)</f>
        <v>70000</v>
      </c>
      <c r="H26" s="201"/>
      <c r="I26" s="225"/>
      <c r="J26" s="225"/>
      <c r="K26" s="225"/>
      <c r="M26" s="186" t="s">
        <v>297</v>
      </c>
      <c r="N26" s="198"/>
      <c r="O26" s="186">
        <v>50000</v>
      </c>
    </row>
    <row r="27" spans="1:15" ht="15.75" thickTop="1" x14ac:dyDescent="0.25">
      <c r="A27" s="225"/>
      <c r="B27" s="225"/>
      <c r="C27" s="225"/>
      <c r="D27" s="225"/>
      <c r="E27" s="225"/>
      <c r="F27" s="225"/>
      <c r="G27" s="225"/>
      <c r="H27" s="225"/>
      <c r="I27" s="225"/>
      <c r="J27" s="225"/>
      <c r="K27" s="225"/>
      <c r="M27" s="186" t="s">
        <v>184</v>
      </c>
      <c r="N27" s="186"/>
      <c r="O27" s="198">
        <v>321320</v>
      </c>
    </row>
    <row r="28" spans="1:15" ht="15.75" thickBot="1" x14ac:dyDescent="0.3">
      <c r="A28" s="225"/>
      <c r="B28" s="225"/>
      <c r="C28" s="225"/>
      <c r="D28" s="225"/>
      <c r="E28" s="225"/>
      <c r="F28" s="225"/>
      <c r="G28" s="225"/>
      <c r="H28" s="225"/>
      <c r="I28" s="225"/>
      <c r="J28" s="225"/>
      <c r="K28" s="225"/>
      <c r="M28" s="186"/>
      <c r="N28" s="186"/>
      <c r="O28" s="198"/>
    </row>
    <row r="29" spans="1:15" ht="17.25" thickTop="1" thickBot="1" x14ac:dyDescent="0.3">
      <c r="A29" s="340" t="s">
        <v>194</v>
      </c>
      <c r="B29" s="341"/>
      <c r="C29" s="225"/>
      <c r="D29" s="340" t="s">
        <v>184</v>
      </c>
      <c r="E29" s="341"/>
      <c r="F29" s="225"/>
      <c r="G29" s="340" t="s">
        <v>113</v>
      </c>
      <c r="H29" s="341"/>
      <c r="I29" s="225"/>
      <c r="J29" s="340" t="s">
        <v>243</v>
      </c>
      <c r="K29" s="341"/>
      <c r="M29" s="186" t="s">
        <v>195</v>
      </c>
      <c r="N29" s="186"/>
      <c r="O29" s="198">
        <v>60000</v>
      </c>
    </row>
    <row r="30" spans="1:15" ht="17.25" thickTop="1" thickBot="1" x14ac:dyDescent="0.3">
      <c r="A30" s="205">
        <v>8000</v>
      </c>
      <c r="B30" s="186"/>
      <c r="C30" s="225"/>
      <c r="D30" s="186"/>
      <c r="E30" s="205">
        <v>58000</v>
      </c>
      <c r="F30" s="225"/>
      <c r="G30" s="206">
        <v>5000</v>
      </c>
      <c r="H30" s="212">
        <v>1000</v>
      </c>
      <c r="I30" s="225"/>
      <c r="J30" s="212">
        <v>1000</v>
      </c>
      <c r="K30" s="186"/>
      <c r="M30" s="201"/>
      <c r="N30" s="199">
        <f>SUM(N16:N25)</f>
        <v>431320</v>
      </c>
      <c r="O30" s="199">
        <f>SUM(O26:O29)</f>
        <v>431320</v>
      </c>
    </row>
    <row r="31" spans="1:15" ht="15.75" thickTop="1" x14ac:dyDescent="0.25">
      <c r="A31" s="207">
        <v>2400</v>
      </c>
      <c r="B31" s="186"/>
      <c r="C31" s="225"/>
      <c r="D31" s="186"/>
      <c r="E31" s="207">
        <v>17400</v>
      </c>
      <c r="F31" s="225"/>
      <c r="G31" s="186"/>
      <c r="H31" s="186"/>
      <c r="I31" s="225"/>
      <c r="J31" s="186"/>
      <c r="K31" s="186"/>
    </row>
    <row r="32" spans="1:15" x14ac:dyDescent="0.25">
      <c r="A32" s="208">
        <v>32000</v>
      </c>
      <c r="B32" s="186"/>
      <c r="C32" s="225"/>
      <c r="D32" s="186"/>
      <c r="E32" s="208">
        <v>232000</v>
      </c>
      <c r="F32" s="225"/>
      <c r="G32" s="186"/>
      <c r="H32" s="186"/>
      <c r="I32" s="225"/>
      <c r="J32" s="186"/>
      <c r="K32" s="186"/>
    </row>
    <row r="33" spans="1:19" ht="15.75" thickBot="1" x14ac:dyDescent="0.3">
      <c r="A33" s="209">
        <v>1920</v>
      </c>
      <c r="B33" s="186"/>
      <c r="C33" s="225"/>
      <c r="D33" s="186"/>
      <c r="E33" s="209">
        <v>13920</v>
      </c>
      <c r="F33" s="225"/>
      <c r="G33" s="186"/>
      <c r="H33" s="186"/>
      <c r="I33" s="225"/>
      <c r="J33" s="186"/>
      <c r="K33" s="186"/>
    </row>
    <row r="34" spans="1:19" ht="17.25" thickTop="1" thickBot="1" x14ac:dyDescent="0.3">
      <c r="A34" s="186"/>
      <c r="B34" s="186"/>
      <c r="C34" s="225"/>
      <c r="D34" s="186"/>
      <c r="E34" s="186"/>
      <c r="F34" s="225"/>
      <c r="G34" s="186"/>
      <c r="H34" s="186"/>
      <c r="I34" s="225"/>
      <c r="J34" s="186"/>
      <c r="K34" s="186"/>
      <c r="M34" s="321" t="s">
        <v>323</v>
      </c>
      <c r="N34" s="322"/>
      <c r="O34" s="322"/>
      <c r="P34" s="322"/>
      <c r="Q34" s="322"/>
      <c r="R34" s="322"/>
      <c r="S34" s="323"/>
    </row>
    <row r="35" spans="1:19" ht="17.25" thickTop="1" thickBot="1" x14ac:dyDescent="0.3">
      <c r="A35" s="201">
        <f>SUM(A30:A34)</f>
        <v>44320</v>
      </c>
      <c r="B35" s="201">
        <f>SUM(B30:B34)</f>
        <v>0</v>
      </c>
      <c r="C35" s="225"/>
      <c r="D35" s="201">
        <f>SUM(D30:D34)</f>
        <v>0</v>
      </c>
      <c r="E35" s="201">
        <f>SUM(E30:E34)</f>
        <v>321320</v>
      </c>
      <c r="F35" s="225"/>
      <c r="G35" s="201">
        <f>SUM(G30:G34)</f>
        <v>5000</v>
      </c>
      <c r="H35" s="201">
        <f>SUM(H30:H34)</f>
        <v>1000</v>
      </c>
      <c r="I35" s="225"/>
      <c r="J35" s="201">
        <f>SUM(J30:J34)</f>
        <v>1000</v>
      </c>
      <c r="K35" s="201">
        <f>SUM(K30:K34)</f>
        <v>0</v>
      </c>
      <c r="M35" s="321" t="s">
        <v>324</v>
      </c>
      <c r="N35" s="322"/>
      <c r="O35" s="322"/>
      <c r="P35" s="322"/>
      <c r="Q35" s="322"/>
      <c r="R35" s="322"/>
      <c r="S35" s="323"/>
    </row>
    <row r="36" spans="1:19" ht="17.25" thickTop="1" thickBot="1" x14ac:dyDescent="0.3">
      <c r="A36" s="201">
        <f>SUM(A35-B35)</f>
        <v>44320</v>
      </c>
      <c r="B36" s="201"/>
      <c r="C36" s="225"/>
      <c r="D36" s="201">
        <f>SUM(D35-E35)</f>
        <v>-321320</v>
      </c>
      <c r="E36" s="201"/>
      <c r="F36" s="225"/>
      <c r="G36" s="201">
        <f>SUM(G35-H35)</f>
        <v>4000</v>
      </c>
      <c r="H36" s="201"/>
      <c r="I36" s="225"/>
      <c r="J36" s="201">
        <f>SUM(J35-K35)</f>
        <v>1000</v>
      </c>
      <c r="K36" s="201"/>
      <c r="M36" s="324" t="s">
        <v>198</v>
      </c>
      <c r="N36" s="324"/>
      <c r="O36" s="324"/>
      <c r="P36" s="324"/>
      <c r="Q36" s="324"/>
      <c r="R36" s="324"/>
      <c r="S36" s="324"/>
    </row>
    <row r="37" spans="1:19" ht="15.75" thickTop="1" x14ac:dyDescent="0.25">
      <c r="A37" s="225"/>
      <c r="B37" s="225"/>
      <c r="C37" s="225"/>
      <c r="D37" s="225"/>
      <c r="E37" s="225"/>
      <c r="F37" s="225"/>
      <c r="G37" s="225"/>
      <c r="H37" s="225"/>
      <c r="I37" s="225"/>
      <c r="J37" s="225"/>
      <c r="K37" s="225"/>
      <c r="M37" s="217" t="s">
        <v>0</v>
      </c>
      <c r="N37" s="215"/>
      <c r="O37" s="215"/>
      <c r="P37" s="215"/>
      <c r="Q37" s="217" t="s">
        <v>204</v>
      </c>
      <c r="R37" s="215"/>
      <c r="S37" s="215"/>
    </row>
    <row r="38" spans="1:19" ht="15.75" thickBot="1" x14ac:dyDescent="0.3">
      <c r="A38" s="225"/>
      <c r="B38" s="225"/>
      <c r="C38" s="225"/>
      <c r="D38" s="225"/>
      <c r="E38" s="225"/>
      <c r="F38" s="225"/>
      <c r="G38" s="225"/>
      <c r="H38" s="225"/>
      <c r="I38" s="225"/>
      <c r="J38" s="225"/>
      <c r="K38" s="225"/>
      <c r="M38" s="217" t="s">
        <v>199</v>
      </c>
      <c r="N38" s="215"/>
      <c r="O38" s="215"/>
      <c r="P38" s="215"/>
      <c r="Q38" s="217" t="s">
        <v>42</v>
      </c>
      <c r="R38" s="215"/>
      <c r="S38" s="215"/>
    </row>
    <row r="39" spans="1:19" ht="17.25" thickTop="1" thickBot="1" x14ac:dyDescent="0.3">
      <c r="A39" s="296" t="s">
        <v>117</v>
      </c>
      <c r="B39" s="297"/>
      <c r="C39" s="225"/>
      <c r="D39" s="296" t="s">
        <v>320</v>
      </c>
      <c r="E39" s="297"/>
      <c r="F39" s="225"/>
      <c r="G39" s="296" t="s">
        <v>321</v>
      </c>
      <c r="H39" s="297"/>
      <c r="I39" s="225"/>
      <c r="J39" s="225">
        <f>SUM(10+60)</f>
        <v>70</v>
      </c>
      <c r="K39" s="225"/>
      <c r="M39" s="186" t="s">
        <v>113</v>
      </c>
      <c r="N39" s="215"/>
      <c r="O39" s="198">
        <v>4000</v>
      </c>
      <c r="P39" s="215"/>
      <c r="Q39" s="186" t="s">
        <v>297</v>
      </c>
      <c r="R39" s="198"/>
      <c r="S39" s="186">
        <v>50000</v>
      </c>
    </row>
    <row r="40" spans="1:19" ht="15.75" thickTop="1" x14ac:dyDescent="0.25">
      <c r="A40" s="202">
        <v>3200</v>
      </c>
      <c r="B40" s="186"/>
      <c r="C40" s="225"/>
      <c r="D40" s="207">
        <v>15000</v>
      </c>
      <c r="E40" s="186"/>
      <c r="F40" s="225"/>
      <c r="G40" s="208">
        <v>200000</v>
      </c>
      <c r="H40" s="186"/>
      <c r="I40" s="225"/>
      <c r="M40" s="186" t="s">
        <v>181</v>
      </c>
      <c r="N40" s="215"/>
      <c r="O40" s="198">
        <v>47000</v>
      </c>
      <c r="P40" s="215"/>
      <c r="Q40" s="186" t="s">
        <v>184</v>
      </c>
      <c r="R40" s="186"/>
      <c r="S40" s="198">
        <v>321320</v>
      </c>
    </row>
    <row r="41" spans="1:19" x14ac:dyDescent="0.25">
      <c r="A41" s="210">
        <v>4800</v>
      </c>
      <c r="B41" s="186"/>
      <c r="C41" s="225"/>
      <c r="D41" s="186"/>
      <c r="E41" s="186"/>
      <c r="F41" s="225"/>
      <c r="G41" s="186"/>
      <c r="H41" s="186"/>
      <c r="I41" s="225"/>
      <c r="J41" s="225"/>
      <c r="K41" s="225"/>
      <c r="M41" s="186" t="s">
        <v>243</v>
      </c>
      <c r="N41" s="215"/>
      <c r="O41" s="198">
        <v>1000</v>
      </c>
      <c r="P41" s="215"/>
      <c r="Q41" s="186"/>
      <c r="R41" s="186"/>
      <c r="S41" s="186"/>
    </row>
    <row r="42" spans="1:19" x14ac:dyDescent="0.25">
      <c r="A42" s="186"/>
      <c r="B42" s="186"/>
      <c r="C42" s="225"/>
      <c r="D42" s="186"/>
      <c r="E42" s="186"/>
      <c r="F42" s="225"/>
      <c r="G42" s="186"/>
      <c r="H42" s="186"/>
      <c r="I42" s="225"/>
      <c r="J42" s="225"/>
      <c r="K42" s="225"/>
      <c r="M42" s="186" t="s">
        <v>194</v>
      </c>
      <c r="N42" s="215"/>
      <c r="O42" s="198">
        <v>44320</v>
      </c>
      <c r="P42" s="215"/>
      <c r="Q42" s="186"/>
      <c r="R42" s="186"/>
      <c r="S42" s="186"/>
    </row>
    <row r="43" spans="1:19" x14ac:dyDescent="0.25">
      <c r="A43" s="186"/>
      <c r="B43" s="186"/>
      <c r="C43" s="225"/>
      <c r="D43" s="186"/>
      <c r="E43" s="186"/>
      <c r="F43" s="225"/>
      <c r="G43" s="186"/>
      <c r="H43" s="186"/>
      <c r="I43" s="225"/>
      <c r="J43" s="225"/>
      <c r="K43" s="225"/>
      <c r="M43" s="186" t="s">
        <v>117</v>
      </c>
      <c r="N43" s="215"/>
      <c r="O43" s="198">
        <v>8000</v>
      </c>
      <c r="P43" s="215"/>
      <c r="Q43" s="186"/>
      <c r="R43" s="186"/>
      <c r="S43" s="198"/>
    </row>
    <row r="44" spans="1:19" x14ac:dyDescent="0.25">
      <c r="A44" s="186"/>
      <c r="B44" s="186"/>
      <c r="C44" s="225"/>
      <c r="D44" s="186"/>
      <c r="E44" s="186"/>
      <c r="F44" s="225"/>
      <c r="G44" s="186"/>
      <c r="H44" s="186"/>
      <c r="I44" s="225"/>
      <c r="J44" s="225"/>
      <c r="K44" s="225"/>
      <c r="M44" s="186" t="s">
        <v>114</v>
      </c>
      <c r="N44" s="215"/>
      <c r="O44" s="198">
        <v>70000</v>
      </c>
      <c r="P44" s="215"/>
      <c r="Q44" s="186"/>
      <c r="R44" s="186"/>
      <c r="S44" s="198"/>
    </row>
    <row r="45" spans="1:19" ht="17.25" customHeight="1" x14ac:dyDescent="0.25">
      <c r="A45" s="186"/>
      <c r="B45" s="186"/>
      <c r="C45" s="225"/>
      <c r="D45" s="186"/>
      <c r="E45" s="186"/>
      <c r="F45" s="225"/>
      <c r="G45" s="186"/>
      <c r="H45" s="186"/>
      <c r="I45" s="225"/>
      <c r="J45" s="225"/>
      <c r="K45" s="225"/>
      <c r="M45" s="186" t="s">
        <v>301</v>
      </c>
      <c r="N45" s="225"/>
      <c r="O45" s="198">
        <v>12000</v>
      </c>
      <c r="P45" s="215"/>
      <c r="Q45" s="215"/>
      <c r="R45" s="215"/>
      <c r="S45" s="215"/>
    </row>
    <row r="46" spans="1:19" x14ac:dyDescent="0.25">
      <c r="A46" s="186"/>
      <c r="B46" s="186"/>
      <c r="C46" s="225"/>
      <c r="D46" s="186"/>
      <c r="E46" s="186"/>
      <c r="F46" s="225"/>
      <c r="G46" s="186"/>
      <c r="H46" s="186"/>
      <c r="I46" s="225"/>
      <c r="J46" s="225"/>
      <c r="K46" s="225"/>
      <c r="M46" s="186"/>
      <c r="N46" s="215"/>
      <c r="O46" s="198"/>
      <c r="P46" s="215"/>
      <c r="Q46" s="215"/>
      <c r="R46" s="215"/>
      <c r="S46" s="215"/>
    </row>
    <row r="47" spans="1:19" x14ac:dyDescent="0.25">
      <c r="A47" s="186"/>
      <c r="B47" s="186"/>
      <c r="C47" s="225"/>
      <c r="D47" s="186"/>
      <c r="E47" s="186"/>
      <c r="F47" s="225"/>
      <c r="G47" s="186"/>
      <c r="H47" s="186"/>
      <c r="I47" s="225"/>
      <c r="J47" s="225"/>
      <c r="K47" s="225"/>
      <c r="M47" s="215"/>
      <c r="N47" s="215"/>
      <c r="O47" s="218"/>
      <c r="P47" s="215"/>
      <c r="Q47" s="215"/>
      <c r="R47" s="215"/>
      <c r="S47" s="215"/>
    </row>
    <row r="48" spans="1:19" ht="15.75" thickBot="1" x14ac:dyDescent="0.3">
      <c r="A48" s="186"/>
      <c r="B48" s="186"/>
      <c r="C48" s="225"/>
      <c r="D48" s="186"/>
      <c r="E48" s="186"/>
      <c r="F48" s="225"/>
      <c r="G48" s="186"/>
      <c r="H48" s="186"/>
      <c r="I48" s="225"/>
      <c r="J48" s="225"/>
      <c r="K48" s="225"/>
      <c r="M48" s="215"/>
      <c r="N48" s="215"/>
      <c r="O48" s="215"/>
      <c r="P48" s="215"/>
      <c r="Q48" s="215"/>
      <c r="R48" s="215"/>
      <c r="S48" s="215"/>
    </row>
    <row r="49" spans="1:19" ht="17.25" thickTop="1" thickBot="1" x14ac:dyDescent="0.3">
      <c r="A49" s="186"/>
      <c r="B49" s="186"/>
      <c r="C49" s="225"/>
      <c r="D49" s="186"/>
      <c r="E49" s="186"/>
      <c r="F49" s="225"/>
      <c r="G49" s="186"/>
      <c r="H49" s="186"/>
      <c r="I49" s="225"/>
      <c r="J49" s="225"/>
      <c r="K49" s="225"/>
      <c r="M49" s="216" t="s">
        <v>262</v>
      </c>
      <c r="N49" s="216"/>
      <c r="O49" s="214">
        <f>SUM(O39:O48)</f>
        <v>186320</v>
      </c>
      <c r="P49" s="215"/>
      <c r="Q49" s="216" t="s">
        <v>206</v>
      </c>
      <c r="R49" s="216"/>
      <c r="S49" s="214">
        <f>SUM(S39:S47)</f>
        <v>371320</v>
      </c>
    </row>
    <row r="50" spans="1:19" ht="16.5" thickTop="1" thickBot="1" x14ac:dyDescent="0.3">
      <c r="A50" s="186"/>
      <c r="B50" s="186"/>
      <c r="C50" s="225"/>
      <c r="D50" s="186"/>
      <c r="E50" s="186"/>
      <c r="F50" s="225"/>
      <c r="G50" s="186"/>
      <c r="H50" s="186"/>
      <c r="I50" s="225"/>
      <c r="J50" s="225"/>
      <c r="K50" s="225"/>
      <c r="M50" s="215"/>
      <c r="N50" s="215"/>
      <c r="O50" s="215"/>
      <c r="P50" s="215"/>
      <c r="Q50" s="215"/>
      <c r="R50" s="215"/>
      <c r="S50" s="215"/>
    </row>
    <row r="51" spans="1:19" ht="17.25" thickTop="1" thickBot="1" x14ac:dyDescent="0.3">
      <c r="A51" s="201">
        <f>SUM(A40:A46)</f>
        <v>8000</v>
      </c>
      <c r="B51" s="201">
        <f>SUM(B40:B50)</f>
        <v>0</v>
      </c>
      <c r="C51" s="225"/>
      <c r="D51" s="201">
        <f>SUM(D40:D46)</f>
        <v>15000</v>
      </c>
      <c r="E51" s="201">
        <f>SUM(E40:E50)</f>
        <v>0</v>
      </c>
      <c r="F51" s="225"/>
      <c r="G51" s="201">
        <f>SUM(G40:G46)</f>
        <v>200000</v>
      </c>
      <c r="H51" s="201">
        <f>SUM(H40:H50)</f>
        <v>0</v>
      </c>
      <c r="I51" s="225"/>
      <c r="J51" s="225"/>
      <c r="K51" s="225"/>
      <c r="M51" s="217" t="s">
        <v>41</v>
      </c>
      <c r="N51" s="215"/>
      <c r="O51" s="215"/>
      <c r="P51" s="215"/>
      <c r="Q51" s="217" t="s">
        <v>195</v>
      </c>
      <c r="R51" s="215"/>
      <c r="S51" s="215"/>
    </row>
    <row r="52" spans="1:19" ht="17.25" thickTop="1" thickBot="1" x14ac:dyDescent="0.3">
      <c r="A52" s="201">
        <f>SUM(A51-B51)</f>
        <v>8000</v>
      </c>
      <c r="B52" s="201"/>
      <c r="C52" s="225"/>
      <c r="D52" s="201">
        <f>SUM(D51-E51)</f>
        <v>15000</v>
      </c>
      <c r="E52" s="201"/>
      <c r="F52" s="225"/>
      <c r="G52" s="201">
        <f>SUM(G51-H51)</f>
        <v>200000</v>
      </c>
      <c r="H52" s="201"/>
      <c r="I52" s="225"/>
      <c r="J52" s="225"/>
      <c r="K52" s="225"/>
      <c r="M52" s="217" t="s">
        <v>201</v>
      </c>
      <c r="N52" s="215"/>
      <c r="O52" s="215"/>
      <c r="P52" s="215"/>
      <c r="Q52" s="217" t="s">
        <v>45</v>
      </c>
      <c r="R52" s="215"/>
      <c r="S52" s="215"/>
    </row>
    <row r="53" spans="1:19" ht="15.75" thickTop="1" x14ac:dyDescent="0.25">
      <c r="A53" s="225"/>
      <c r="B53" s="225"/>
      <c r="C53" s="225"/>
      <c r="D53" s="225"/>
      <c r="E53" s="225"/>
      <c r="F53" s="225"/>
      <c r="G53" s="225"/>
      <c r="H53" s="225"/>
      <c r="I53" s="225"/>
      <c r="J53" s="225"/>
      <c r="K53" s="225"/>
      <c r="M53" s="186" t="s">
        <v>276</v>
      </c>
      <c r="N53" s="215"/>
      <c r="O53" s="198">
        <v>200000</v>
      </c>
      <c r="P53" s="215"/>
      <c r="Q53" s="186" t="s">
        <v>195</v>
      </c>
      <c r="R53" s="186"/>
      <c r="S53" s="198">
        <v>60000</v>
      </c>
    </row>
    <row r="54" spans="1:19" ht="15.75" thickBot="1" x14ac:dyDescent="0.3">
      <c r="A54" s="225"/>
      <c r="B54" s="225"/>
      <c r="C54" s="225"/>
      <c r="D54" s="225"/>
      <c r="E54" s="225"/>
      <c r="F54" s="225"/>
      <c r="G54" s="225"/>
      <c r="H54" s="225"/>
      <c r="I54" s="225"/>
      <c r="J54" s="225"/>
      <c r="K54" s="225"/>
      <c r="M54" s="186" t="s">
        <v>256</v>
      </c>
      <c r="N54" s="215"/>
      <c r="O54" s="198">
        <v>15000</v>
      </c>
      <c r="P54" s="215"/>
      <c r="Q54" s="217"/>
      <c r="R54" s="215"/>
      <c r="S54" s="215"/>
    </row>
    <row r="55" spans="1:19" ht="17.25" thickTop="1" thickBot="1" x14ac:dyDescent="0.3">
      <c r="A55" s="296" t="s">
        <v>322</v>
      </c>
      <c r="B55" s="297"/>
      <c r="C55" s="225"/>
      <c r="D55" s="296" t="s">
        <v>187</v>
      </c>
      <c r="E55" s="297"/>
      <c r="F55" s="225"/>
      <c r="G55" s="296" t="s">
        <v>297</v>
      </c>
      <c r="H55" s="297"/>
      <c r="I55" s="225"/>
      <c r="J55" s="225"/>
      <c r="K55" s="225"/>
      <c r="M55" s="186" t="s">
        <v>187</v>
      </c>
      <c r="N55" s="215"/>
      <c r="O55" s="198">
        <v>30000</v>
      </c>
      <c r="P55" s="215"/>
      <c r="Q55" s="215"/>
      <c r="R55" s="215"/>
      <c r="S55" s="215"/>
    </row>
    <row r="56" spans="1:19" ht="15.75" thickTop="1" x14ac:dyDescent="0.25">
      <c r="A56" s="209">
        <v>12000</v>
      </c>
      <c r="B56" s="186"/>
      <c r="C56" s="225"/>
      <c r="D56" s="210">
        <v>30000</v>
      </c>
      <c r="E56" s="186"/>
      <c r="F56" s="225"/>
      <c r="G56" s="186"/>
      <c r="H56" s="211">
        <v>50000</v>
      </c>
      <c r="I56" s="225"/>
      <c r="J56" s="225"/>
      <c r="K56" s="225"/>
      <c r="M56" s="186"/>
      <c r="N56" s="215"/>
      <c r="O56" s="198"/>
      <c r="P56" s="215"/>
      <c r="Q56" s="215"/>
      <c r="R56" s="215"/>
      <c r="S56" s="215"/>
    </row>
    <row r="57" spans="1:19" ht="15.75" thickBot="1" x14ac:dyDescent="0.3">
      <c r="A57" s="186"/>
      <c r="B57" s="186"/>
      <c r="C57" s="225"/>
      <c r="D57" s="186"/>
      <c r="E57" s="186"/>
      <c r="F57" s="225"/>
      <c r="G57" s="186"/>
      <c r="H57" s="186"/>
      <c r="I57" s="225"/>
      <c r="J57" s="225"/>
      <c r="K57" s="225"/>
      <c r="M57" s="215"/>
      <c r="N57" s="215"/>
      <c r="O57" s="215"/>
      <c r="P57" s="215"/>
      <c r="Q57" s="215"/>
      <c r="R57" s="215"/>
      <c r="S57" s="215"/>
    </row>
    <row r="58" spans="1:19" ht="17.25" thickTop="1" thickBot="1" x14ac:dyDescent="0.3">
      <c r="A58" s="186"/>
      <c r="B58" s="186"/>
      <c r="C58" s="225"/>
      <c r="D58" s="186"/>
      <c r="E58" s="186"/>
      <c r="F58" s="225"/>
      <c r="G58" s="186"/>
      <c r="H58" s="186"/>
      <c r="I58" s="225"/>
      <c r="J58" s="225"/>
      <c r="K58" s="225"/>
      <c r="M58" s="216" t="s">
        <v>261</v>
      </c>
      <c r="N58" s="216"/>
      <c r="O58" s="214">
        <f>SUM(O53:O56)</f>
        <v>245000</v>
      </c>
      <c r="P58" s="215"/>
      <c r="Q58" s="216" t="s">
        <v>260</v>
      </c>
      <c r="R58" s="216"/>
      <c r="S58" s="214">
        <f>SUM(S53:S56)</f>
        <v>60000</v>
      </c>
    </row>
    <row r="59" spans="1:19" ht="16.5" thickTop="1" thickBot="1" x14ac:dyDescent="0.3">
      <c r="A59" s="186"/>
      <c r="B59" s="186"/>
      <c r="C59" s="225"/>
      <c r="D59" s="186"/>
      <c r="E59" s="186"/>
      <c r="F59" s="225"/>
      <c r="G59" s="186"/>
      <c r="H59" s="186"/>
      <c r="I59" s="225"/>
      <c r="J59" s="225"/>
      <c r="K59" s="225"/>
      <c r="M59" s="215"/>
      <c r="N59" s="215"/>
      <c r="O59" s="215"/>
      <c r="P59" s="215"/>
      <c r="Q59" s="215"/>
      <c r="R59" s="215"/>
      <c r="S59" s="215"/>
    </row>
    <row r="60" spans="1:19" ht="17.25" thickTop="1" thickBot="1" x14ac:dyDescent="0.3">
      <c r="A60" s="201">
        <f>SUM(A56:A59)</f>
        <v>12000</v>
      </c>
      <c r="B60" s="201">
        <f ca="1">SUM(B56:B72)</f>
        <v>0</v>
      </c>
      <c r="C60" s="225"/>
      <c r="D60" s="201">
        <f>SUM(D56:D59)</f>
        <v>30000</v>
      </c>
      <c r="E60" s="201">
        <f>SUM(E56:E59)</f>
        <v>0</v>
      </c>
      <c r="F60" s="225"/>
      <c r="G60" s="201">
        <f>SUM(G56:G59)</f>
        <v>0</v>
      </c>
      <c r="H60" s="201">
        <f>SUM(H56:H59)</f>
        <v>50000</v>
      </c>
      <c r="I60" s="225"/>
      <c r="J60" s="225"/>
      <c r="K60" s="225"/>
      <c r="M60" s="215"/>
      <c r="N60" s="215"/>
      <c r="O60" s="215"/>
      <c r="P60" s="215"/>
      <c r="Q60" s="215"/>
      <c r="R60" s="215"/>
      <c r="S60" s="215"/>
    </row>
    <row r="61" spans="1:19" ht="17.25" thickTop="1" thickBot="1" x14ac:dyDescent="0.3">
      <c r="A61" s="201">
        <f ca="1">SUM(A60-B60)</f>
        <v>12000</v>
      </c>
      <c r="B61" s="201"/>
      <c r="C61" s="225"/>
      <c r="D61" s="201">
        <f>SUM(D60-E60)</f>
        <v>30000</v>
      </c>
      <c r="E61" s="201"/>
      <c r="F61" s="225"/>
      <c r="G61" s="201">
        <f>SUM(G60-H60)</f>
        <v>-50000</v>
      </c>
      <c r="H61" s="201"/>
      <c r="I61" s="225"/>
      <c r="J61" s="225"/>
      <c r="K61" s="225"/>
      <c r="M61" s="216" t="s">
        <v>203</v>
      </c>
      <c r="N61" s="216"/>
      <c r="O61" s="214">
        <f>SUM(O49,O58)</f>
        <v>431320</v>
      </c>
      <c r="P61" s="216"/>
      <c r="Q61" s="216" t="s">
        <v>327</v>
      </c>
      <c r="R61" s="216"/>
      <c r="S61" s="214">
        <f>SUM(S49,S58)</f>
        <v>431320</v>
      </c>
    </row>
    <row r="62" spans="1:19" ht="17.25" thickTop="1" thickBot="1" x14ac:dyDescent="0.3">
      <c r="I62" s="225"/>
      <c r="J62" s="225"/>
      <c r="K62" s="225"/>
      <c r="M62" s="230"/>
      <c r="N62" s="230"/>
      <c r="O62" s="230"/>
      <c r="P62" s="230"/>
      <c r="Q62" s="230"/>
      <c r="R62" s="230"/>
      <c r="S62" s="230"/>
    </row>
    <row r="63" spans="1:19" ht="33" thickTop="1" thickBot="1" x14ac:dyDescent="0.3">
      <c r="I63" s="225"/>
      <c r="J63" s="225"/>
      <c r="K63" s="225"/>
      <c r="M63" s="231" t="s">
        <v>28</v>
      </c>
      <c r="N63" s="225"/>
      <c r="O63" s="225"/>
      <c r="P63" s="225"/>
      <c r="Q63" s="230" t="s">
        <v>101</v>
      </c>
      <c r="R63" s="230"/>
      <c r="S63" s="230"/>
    </row>
    <row r="64" spans="1:19" ht="33" thickTop="1" thickBot="1" x14ac:dyDescent="0.3">
      <c r="I64" s="225"/>
      <c r="J64" s="225"/>
      <c r="K64" s="225"/>
      <c r="M64" s="231" t="s">
        <v>325</v>
      </c>
      <c r="N64" s="225"/>
      <c r="O64" s="225"/>
      <c r="P64" s="225"/>
      <c r="Q64" s="225"/>
      <c r="R64" s="225"/>
      <c r="S64" s="225"/>
    </row>
    <row r="65" spans="9:19" ht="17.25" thickTop="1" thickBot="1" x14ac:dyDescent="0.3">
      <c r="I65" s="225"/>
      <c r="J65" s="225"/>
      <c r="K65" s="225"/>
      <c r="M65" s="231" t="s">
        <v>326</v>
      </c>
      <c r="N65" s="225"/>
      <c r="O65" s="225"/>
      <c r="P65" s="225"/>
      <c r="Q65" s="225"/>
      <c r="R65" s="225"/>
      <c r="S65" s="225"/>
    </row>
    <row r="66" spans="9:19" ht="15.75" thickTop="1" x14ac:dyDescent="0.25">
      <c r="I66" s="225"/>
      <c r="J66" s="225"/>
      <c r="K66" s="225"/>
    </row>
    <row r="67" spans="9:19" x14ac:dyDescent="0.25">
      <c r="I67" s="225"/>
      <c r="J67" s="225"/>
      <c r="K67" s="225"/>
    </row>
  </sheetData>
  <mergeCells count="19">
    <mergeCell ref="M13:O13"/>
    <mergeCell ref="M14:O14"/>
    <mergeCell ref="M34:S34"/>
    <mergeCell ref="M35:S35"/>
    <mergeCell ref="M36:S36"/>
    <mergeCell ref="A39:B39"/>
    <mergeCell ref="D39:E39"/>
    <mergeCell ref="G39:H39"/>
    <mergeCell ref="G55:H55"/>
    <mergeCell ref="D55:E55"/>
    <mergeCell ref="A55:B55"/>
    <mergeCell ref="A13:B13"/>
    <mergeCell ref="D13:E13"/>
    <mergeCell ref="G13:H13"/>
    <mergeCell ref="J13:K13"/>
    <mergeCell ref="A29:B29"/>
    <mergeCell ref="D29:E29"/>
    <mergeCell ref="G29:H29"/>
    <mergeCell ref="J29:K29"/>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5FB10B-4E87-48CF-9B5A-C26E0F5D0C2B}">
  <dimension ref="A1:T52"/>
  <sheetViews>
    <sheetView workbookViewId="0">
      <selection activeCell="O1" sqref="O1:Q16"/>
    </sheetView>
  </sheetViews>
  <sheetFormatPr baseColWidth="10" defaultRowHeight="15" x14ac:dyDescent="0.25"/>
  <cols>
    <col min="8" max="8" width="10.875" customWidth="1"/>
    <col min="10" max="10" width="31.125" bestFit="1" customWidth="1"/>
    <col min="15" max="15" width="42" bestFit="1" customWidth="1"/>
  </cols>
  <sheetData>
    <row r="1" spans="1:17" ht="17.25" customHeight="1" thickTop="1" thickBot="1" x14ac:dyDescent="0.3">
      <c r="A1" t="s">
        <v>344</v>
      </c>
      <c r="I1" s="318" t="s">
        <v>375</v>
      </c>
      <c r="J1" s="318"/>
      <c r="K1" s="232"/>
      <c r="L1" s="232"/>
      <c r="O1" s="318" t="s">
        <v>375</v>
      </c>
      <c r="P1" s="318"/>
      <c r="Q1" s="318"/>
    </row>
    <row r="2" spans="1:17" ht="17.25" thickTop="1" thickBot="1" x14ac:dyDescent="0.3">
      <c r="A2" t="s">
        <v>345</v>
      </c>
      <c r="I2" s="241" t="s">
        <v>371</v>
      </c>
      <c r="J2" s="186" t="s">
        <v>337</v>
      </c>
      <c r="K2" s="232"/>
      <c r="L2" s="232"/>
      <c r="O2" s="318" t="s">
        <v>376</v>
      </c>
      <c r="P2" s="318"/>
      <c r="Q2" s="318"/>
    </row>
    <row r="3" spans="1:17" ht="17.25" thickTop="1" thickBot="1" x14ac:dyDescent="0.3">
      <c r="A3" t="s">
        <v>346</v>
      </c>
      <c r="I3" s="241" t="s">
        <v>372</v>
      </c>
      <c r="J3" s="186" t="s">
        <v>360</v>
      </c>
      <c r="K3" s="232"/>
      <c r="L3" s="232"/>
      <c r="O3" s="318" t="s">
        <v>377</v>
      </c>
      <c r="P3" s="318"/>
      <c r="Q3" s="318"/>
    </row>
    <row r="4" spans="1:17" ht="15.75" thickTop="1" x14ac:dyDescent="0.25">
      <c r="A4" t="s">
        <v>347</v>
      </c>
      <c r="I4" s="241" t="s">
        <v>373</v>
      </c>
      <c r="J4" s="193" t="s">
        <v>361</v>
      </c>
      <c r="K4" s="232"/>
      <c r="L4" s="232"/>
      <c r="O4" s="186" t="s">
        <v>328</v>
      </c>
      <c r="P4" s="186">
        <v>100000</v>
      </c>
      <c r="Q4" s="186"/>
    </row>
    <row r="5" spans="1:17" x14ac:dyDescent="0.25">
      <c r="A5" t="s">
        <v>348</v>
      </c>
      <c r="I5" s="241" t="s">
        <v>372</v>
      </c>
      <c r="J5" s="186" t="s">
        <v>362</v>
      </c>
      <c r="K5" s="232"/>
      <c r="L5" s="232"/>
      <c r="N5" t="s">
        <v>379</v>
      </c>
      <c r="O5" s="186" t="s">
        <v>378</v>
      </c>
      <c r="P5" s="186">
        <v>30000</v>
      </c>
      <c r="Q5" s="186"/>
    </row>
    <row r="6" spans="1:17" x14ac:dyDescent="0.25">
      <c r="I6" s="241"/>
      <c r="J6" s="186" t="s">
        <v>363</v>
      </c>
      <c r="K6" s="232"/>
      <c r="L6" s="232"/>
      <c r="O6" s="193" t="s">
        <v>380</v>
      </c>
      <c r="P6" s="193">
        <v>70000</v>
      </c>
      <c r="Q6" s="193">
        <v>70000</v>
      </c>
    </row>
    <row r="7" spans="1:17" x14ac:dyDescent="0.25">
      <c r="A7" t="s">
        <v>349</v>
      </c>
      <c r="I7" s="241"/>
      <c r="J7" s="186" t="s">
        <v>364</v>
      </c>
      <c r="K7" s="232"/>
      <c r="L7" s="232"/>
      <c r="N7" t="s">
        <v>379</v>
      </c>
      <c r="O7" s="186" t="s">
        <v>363</v>
      </c>
      <c r="P7" s="186">
        <v>20000</v>
      </c>
      <c r="Q7" s="186"/>
    </row>
    <row r="8" spans="1:17" x14ac:dyDescent="0.25">
      <c r="A8" t="s">
        <v>350</v>
      </c>
      <c r="I8" s="241" t="s">
        <v>374</v>
      </c>
      <c r="J8" s="186" t="s">
        <v>365</v>
      </c>
      <c r="K8" s="232"/>
      <c r="L8" s="232"/>
      <c r="N8" t="s">
        <v>379</v>
      </c>
      <c r="O8" s="186" t="s">
        <v>381</v>
      </c>
      <c r="P8" s="186">
        <v>25000</v>
      </c>
      <c r="Q8" s="186"/>
    </row>
    <row r="9" spans="1:17" x14ac:dyDescent="0.25">
      <c r="A9" t="s">
        <v>351</v>
      </c>
      <c r="I9" s="241" t="s">
        <v>373</v>
      </c>
      <c r="J9" s="193" t="s">
        <v>384</v>
      </c>
      <c r="K9" s="232"/>
      <c r="L9" s="232"/>
      <c r="N9" t="s">
        <v>379</v>
      </c>
      <c r="O9" s="186" t="s">
        <v>382</v>
      </c>
      <c r="P9" s="186">
        <v>2000</v>
      </c>
      <c r="Q9" s="186"/>
    </row>
    <row r="10" spans="1:17" x14ac:dyDescent="0.25">
      <c r="A10" t="s">
        <v>352</v>
      </c>
      <c r="I10" s="241" t="s">
        <v>374</v>
      </c>
      <c r="J10" s="186" t="s">
        <v>366</v>
      </c>
      <c r="K10" s="232"/>
      <c r="L10" s="232"/>
      <c r="O10" s="193" t="s">
        <v>383</v>
      </c>
      <c r="P10" s="193">
        <v>23000</v>
      </c>
      <c r="Q10" s="193">
        <v>23000</v>
      </c>
    </row>
    <row r="11" spans="1:17" x14ac:dyDescent="0.25">
      <c r="A11" t="s">
        <v>353</v>
      </c>
      <c r="I11" s="241"/>
      <c r="J11" s="186" t="s">
        <v>367</v>
      </c>
      <c r="K11" s="232"/>
      <c r="L11" s="232"/>
      <c r="N11" t="s">
        <v>379</v>
      </c>
      <c r="O11" s="186" t="s">
        <v>385</v>
      </c>
      <c r="P11" s="186">
        <v>10000</v>
      </c>
      <c r="Q11" s="186"/>
    </row>
    <row r="12" spans="1:17" x14ac:dyDescent="0.25">
      <c r="I12" s="241" t="s">
        <v>373</v>
      </c>
      <c r="J12" s="193" t="s">
        <v>368</v>
      </c>
      <c r="K12" s="232"/>
      <c r="L12" s="232"/>
      <c r="N12" s="227"/>
      <c r="O12" s="193" t="s">
        <v>368</v>
      </c>
      <c r="P12" s="193">
        <v>13000</v>
      </c>
      <c r="Q12" s="193">
        <v>13000</v>
      </c>
    </row>
    <row r="13" spans="1:17" x14ac:dyDescent="0.25">
      <c r="A13" t="s">
        <v>354</v>
      </c>
      <c r="I13" s="241" t="s">
        <v>372</v>
      </c>
      <c r="J13" s="186" t="s">
        <v>369</v>
      </c>
      <c r="K13" s="232"/>
      <c r="L13" s="232"/>
      <c r="N13" t="s">
        <v>379</v>
      </c>
      <c r="O13" s="186" t="s">
        <v>387</v>
      </c>
      <c r="P13" s="186">
        <v>6000</v>
      </c>
      <c r="Q13" s="186"/>
    </row>
    <row r="14" spans="1:17" x14ac:dyDescent="0.25">
      <c r="A14" t="s">
        <v>355</v>
      </c>
      <c r="I14" s="241" t="s">
        <v>373</v>
      </c>
      <c r="J14" s="193" t="s">
        <v>370</v>
      </c>
      <c r="K14" s="232"/>
      <c r="L14" s="232"/>
      <c r="O14" s="193" t="s">
        <v>388</v>
      </c>
      <c r="P14" s="193">
        <v>7000</v>
      </c>
      <c r="Q14" s="193">
        <v>7000</v>
      </c>
    </row>
    <row r="15" spans="1:17" ht="16.5" thickBot="1" x14ac:dyDescent="0.3">
      <c r="A15" t="s">
        <v>356</v>
      </c>
      <c r="I15" s="242"/>
      <c r="J15" s="230"/>
      <c r="K15" s="232"/>
      <c r="L15" s="232"/>
      <c r="O15" s="186"/>
      <c r="P15" s="186"/>
      <c r="Q15" s="186"/>
    </row>
    <row r="16" spans="1:17" ht="17.25" thickTop="1" thickBot="1" x14ac:dyDescent="0.3">
      <c r="A16" t="s">
        <v>357</v>
      </c>
      <c r="K16" s="232"/>
      <c r="L16" s="232"/>
      <c r="O16" s="230" t="s">
        <v>389</v>
      </c>
      <c r="P16" s="230"/>
      <c r="Q16" s="230" t="s">
        <v>390</v>
      </c>
    </row>
    <row r="17" spans="1:20" ht="15.75" thickTop="1" x14ac:dyDescent="0.25">
      <c r="A17" t="s">
        <v>358</v>
      </c>
      <c r="K17" s="232"/>
      <c r="L17" s="232"/>
    </row>
    <row r="18" spans="1:20" ht="15.75" thickBot="1" x14ac:dyDescent="0.3">
      <c r="A18" t="s">
        <v>359</v>
      </c>
      <c r="K18" s="232"/>
      <c r="L18" s="232"/>
    </row>
    <row r="19" spans="1:20" ht="17.25" thickTop="1" thickBot="1" x14ac:dyDescent="0.3">
      <c r="L19" s="232"/>
      <c r="O19" s="318" t="s">
        <v>391</v>
      </c>
      <c r="P19" s="318"/>
      <c r="Q19" s="318"/>
    </row>
    <row r="20" spans="1:20" ht="17.25" thickTop="1" thickBot="1" x14ac:dyDescent="0.3">
      <c r="O20" s="318" t="s">
        <v>392</v>
      </c>
      <c r="P20" s="318"/>
      <c r="Q20" s="318"/>
    </row>
    <row r="21" spans="1:20" ht="17.25" thickTop="1" thickBot="1" x14ac:dyDescent="0.3">
      <c r="I21" s="227"/>
      <c r="J21" s="232"/>
      <c r="O21" s="318" t="s">
        <v>377</v>
      </c>
      <c r="P21" s="318"/>
      <c r="Q21" s="318"/>
    </row>
    <row r="22" spans="1:20" ht="15.75" thickTop="1" x14ac:dyDescent="0.25">
      <c r="A22" s="320"/>
      <c r="B22" s="320"/>
      <c r="C22" s="227"/>
      <c r="D22" s="320"/>
      <c r="E22" s="320"/>
      <c r="F22" s="227"/>
      <c r="G22" s="320"/>
      <c r="H22" s="320"/>
      <c r="I22" s="227"/>
      <c r="J22" s="227"/>
      <c r="M22" s="320"/>
      <c r="N22" s="320"/>
      <c r="O22" s="186" t="s">
        <v>328</v>
      </c>
      <c r="P22" s="186">
        <v>1536845</v>
      </c>
      <c r="Q22" s="186"/>
      <c r="R22" s="227"/>
      <c r="S22" s="320"/>
      <c r="T22" s="320"/>
    </row>
    <row r="23" spans="1:20" x14ac:dyDescent="0.25">
      <c r="A23" s="227"/>
      <c r="B23" s="227"/>
      <c r="C23" s="227"/>
      <c r="D23" s="227"/>
      <c r="E23" s="227"/>
      <c r="F23" s="227"/>
      <c r="G23" s="227"/>
      <c r="H23" s="227"/>
      <c r="I23" s="227"/>
      <c r="J23" s="227"/>
      <c r="M23" s="227"/>
      <c r="N23" s="227"/>
      <c r="O23" s="186" t="s">
        <v>378</v>
      </c>
      <c r="P23" s="186">
        <v>845700</v>
      </c>
      <c r="Q23" s="186"/>
      <c r="R23" s="227"/>
      <c r="S23" s="227"/>
      <c r="T23" s="227"/>
    </row>
    <row r="24" spans="1:20" x14ac:dyDescent="0.25">
      <c r="A24" s="227"/>
      <c r="B24" s="227"/>
      <c r="C24" s="227"/>
      <c r="D24" s="227"/>
      <c r="E24" s="227"/>
      <c r="F24" s="227"/>
      <c r="G24" s="227"/>
      <c r="H24" s="227"/>
      <c r="I24" s="227"/>
      <c r="J24" s="227"/>
      <c r="K24" s="232"/>
      <c r="L24" s="227"/>
      <c r="M24" s="227"/>
      <c r="N24" s="227"/>
      <c r="O24" s="193" t="s">
        <v>380</v>
      </c>
      <c r="P24" s="193">
        <f>SUM(P22-P23)</f>
        <v>691145</v>
      </c>
      <c r="Q24" s="193">
        <f>SUM(P22-P23)</f>
        <v>691145</v>
      </c>
      <c r="R24" s="227"/>
      <c r="S24" s="227"/>
      <c r="T24" s="227"/>
    </row>
    <row r="25" spans="1:20" x14ac:dyDescent="0.25">
      <c r="A25" s="227"/>
      <c r="B25" s="227"/>
      <c r="C25" s="227"/>
      <c r="D25" s="227"/>
      <c r="E25" s="227"/>
      <c r="F25" s="227"/>
      <c r="G25" s="227"/>
      <c r="H25" s="227"/>
      <c r="I25" s="227"/>
      <c r="J25" s="227"/>
      <c r="K25" s="227"/>
      <c r="L25" s="227"/>
      <c r="M25" s="227"/>
      <c r="N25" s="227"/>
      <c r="O25" s="186" t="s">
        <v>381</v>
      </c>
      <c r="P25" s="186">
        <v>85000</v>
      </c>
      <c r="Q25" s="186"/>
      <c r="R25" s="227"/>
      <c r="S25" s="227"/>
      <c r="T25" s="227"/>
    </row>
    <row r="26" spans="1:20" x14ac:dyDescent="0.25">
      <c r="A26" s="227"/>
      <c r="B26" s="227"/>
      <c r="C26" s="227"/>
      <c r="D26" s="227"/>
      <c r="E26" s="227"/>
      <c r="F26" s="227"/>
      <c r="G26" s="227"/>
      <c r="H26" s="227"/>
      <c r="I26" s="227"/>
      <c r="J26" s="227"/>
      <c r="K26" s="227"/>
      <c r="L26" s="227"/>
      <c r="M26" s="227"/>
      <c r="N26" s="227"/>
      <c r="O26" s="186" t="s">
        <v>382</v>
      </c>
      <c r="P26" s="2">
        <v>30000</v>
      </c>
      <c r="Q26" s="186"/>
      <c r="R26" s="227"/>
      <c r="S26" s="227"/>
      <c r="T26" s="227"/>
    </row>
    <row r="27" spans="1:20" x14ac:dyDescent="0.25">
      <c r="A27" s="227"/>
      <c r="B27" s="227"/>
      <c r="C27" s="227"/>
      <c r="D27" s="227"/>
      <c r="E27" s="227"/>
      <c r="F27" s="227"/>
      <c r="G27" s="227"/>
      <c r="H27" s="227"/>
      <c r="I27" s="227"/>
      <c r="J27" s="227"/>
      <c r="K27" s="227"/>
      <c r="L27" s="227"/>
      <c r="M27" s="227"/>
      <c r="N27" s="227"/>
      <c r="O27" s="193" t="s">
        <v>383</v>
      </c>
      <c r="P27" s="193">
        <v>576145</v>
      </c>
      <c r="Q27" s="193">
        <v>576145</v>
      </c>
      <c r="R27" s="227"/>
      <c r="S27" s="227"/>
      <c r="T27" s="227"/>
    </row>
    <row r="28" spans="1:20" s="227" customFormat="1" x14ac:dyDescent="0.25">
      <c r="O28" s="186" t="s">
        <v>385</v>
      </c>
      <c r="P28" s="186">
        <v>35000</v>
      </c>
      <c r="Q28" s="186"/>
    </row>
    <row r="29" spans="1:20" x14ac:dyDescent="0.25">
      <c r="A29" s="227"/>
      <c r="B29" s="227"/>
      <c r="C29" s="227"/>
      <c r="D29" s="227"/>
      <c r="E29" s="227"/>
      <c r="F29" s="227"/>
      <c r="G29" s="227"/>
      <c r="H29" s="227"/>
      <c r="I29" s="227"/>
      <c r="J29" s="227"/>
      <c r="K29" s="227"/>
      <c r="L29" s="227"/>
      <c r="M29" s="227"/>
      <c r="N29" s="227"/>
      <c r="O29" s="186" t="s">
        <v>386</v>
      </c>
      <c r="P29" s="186">
        <v>12000</v>
      </c>
      <c r="Q29" s="186"/>
      <c r="R29" s="227"/>
      <c r="S29" s="227"/>
      <c r="T29" s="227"/>
    </row>
    <row r="30" spans="1:20" x14ac:dyDescent="0.25">
      <c r="A30" s="227"/>
      <c r="B30" s="227"/>
      <c r="C30" s="227"/>
      <c r="D30" s="227"/>
      <c r="E30" s="227"/>
      <c r="F30" s="227"/>
      <c r="G30" s="227"/>
      <c r="H30" s="227"/>
      <c r="K30" s="227"/>
      <c r="L30" s="227"/>
      <c r="M30" s="227"/>
      <c r="N30" s="227"/>
      <c r="O30" s="193" t="s">
        <v>368</v>
      </c>
      <c r="P30" s="193">
        <v>553145</v>
      </c>
      <c r="Q30" s="193">
        <v>553145</v>
      </c>
      <c r="R30" s="227"/>
      <c r="S30" s="227"/>
      <c r="T30" s="227"/>
    </row>
    <row r="31" spans="1:20" x14ac:dyDescent="0.25">
      <c r="K31" s="227"/>
      <c r="L31" s="227"/>
      <c r="O31" s="186" t="s">
        <v>387</v>
      </c>
      <c r="P31" s="186"/>
      <c r="Q31" s="186"/>
    </row>
    <row r="32" spans="1:20" x14ac:dyDescent="0.25">
      <c r="K32" s="227"/>
      <c r="L32" s="227"/>
      <c r="O32" s="193" t="s">
        <v>388</v>
      </c>
      <c r="P32" s="193">
        <v>553145</v>
      </c>
      <c r="Q32" s="193">
        <v>553145</v>
      </c>
    </row>
    <row r="33" spans="14:17" ht="16.5" thickBot="1" x14ac:dyDescent="0.3">
      <c r="O33" s="230" t="s">
        <v>389</v>
      </c>
      <c r="P33" s="230"/>
      <c r="Q33" s="230" t="s">
        <v>390</v>
      </c>
    </row>
    <row r="34" spans="14:17" ht="15.75" thickTop="1" x14ac:dyDescent="0.25"/>
    <row r="35" spans="14:17" ht="15.75" thickBot="1" x14ac:dyDescent="0.3"/>
    <row r="36" spans="14:17" ht="17.25" thickTop="1" thickBot="1" x14ac:dyDescent="0.3">
      <c r="O36" s="318" t="s">
        <v>393</v>
      </c>
      <c r="P36" s="318"/>
      <c r="Q36" s="318"/>
    </row>
    <row r="37" spans="14:17" ht="17.25" thickTop="1" thickBot="1" x14ac:dyDescent="0.3">
      <c r="O37" s="318" t="s">
        <v>376</v>
      </c>
      <c r="P37" s="318"/>
      <c r="Q37" s="318"/>
    </row>
    <row r="38" spans="14:17" ht="17.25" thickTop="1" thickBot="1" x14ac:dyDescent="0.3">
      <c r="O38" s="318" t="s">
        <v>377</v>
      </c>
      <c r="P38" s="318"/>
      <c r="Q38" s="318"/>
    </row>
    <row r="39" spans="14:17" ht="15.75" thickTop="1" x14ac:dyDescent="0.25">
      <c r="O39" s="186" t="s">
        <v>328</v>
      </c>
      <c r="P39" s="186">
        <v>164000</v>
      </c>
      <c r="Q39" s="186"/>
    </row>
    <row r="40" spans="14:17" ht="17.25" customHeight="1" x14ac:dyDescent="0.25">
      <c r="O40" s="186" t="s">
        <v>378</v>
      </c>
      <c r="P40" s="186">
        <v>90000</v>
      </c>
      <c r="Q40" s="186"/>
    </row>
    <row r="41" spans="14:17" x14ac:dyDescent="0.25">
      <c r="O41" s="193" t="s">
        <v>380</v>
      </c>
      <c r="P41" s="193">
        <f>SUM(P39-P40)</f>
        <v>74000</v>
      </c>
      <c r="Q41" s="193">
        <v>74000</v>
      </c>
    </row>
    <row r="42" spans="14:17" x14ac:dyDescent="0.25">
      <c r="O42" s="186" t="s">
        <v>363</v>
      </c>
      <c r="P42" s="186">
        <v>25000</v>
      </c>
      <c r="Q42" s="186"/>
    </row>
    <row r="43" spans="14:17" x14ac:dyDescent="0.25">
      <c r="O43" s="186" t="s">
        <v>381</v>
      </c>
      <c r="P43" s="186">
        <v>20000</v>
      </c>
      <c r="Q43" s="186"/>
    </row>
    <row r="44" spans="14:17" x14ac:dyDescent="0.25">
      <c r="O44" s="186" t="s">
        <v>382</v>
      </c>
      <c r="P44" s="186">
        <v>5000</v>
      </c>
      <c r="Q44" s="186"/>
    </row>
    <row r="45" spans="14:17" x14ac:dyDescent="0.25">
      <c r="N45" t="s">
        <v>372</v>
      </c>
      <c r="O45" s="186" t="s">
        <v>394</v>
      </c>
      <c r="P45" s="186">
        <v>6000</v>
      </c>
      <c r="Q45" s="186"/>
    </row>
    <row r="46" spans="14:17" x14ac:dyDescent="0.25">
      <c r="N46" t="s">
        <v>372</v>
      </c>
      <c r="O46" s="193" t="s">
        <v>383</v>
      </c>
      <c r="P46" s="193">
        <f>SUM(P41-P42-P43-P44+P45)</f>
        <v>30000</v>
      </c>
      <c r="Q46" s="193">
        <v>30000</v>
      </c>
    </row>
    <row r="47" spans="14:17" x14ac:dyDescent="0.25">
      <c r="N47" t="s">
        <v>372</v>
      </c>
      <c r="O47" s="186" t="s">
        <v>385</v>
      </c>
      <c r="P47" s="186"/>
      <c r="Q47" s="186"/>
    </row>
    <row r="48" spans="14:17" x14ac:dyDescent="0.25">
      <c r="N48" t="s">
        <v>371</v>
      </c>
      <c r="O48" s="193" t="s">
        <v>368</v>
      </c>
      <c r="P48" s="193">
        <v>30000</v>
      </c>
      <c r="Q48" s="193">
        <v>30000</v>
      </c>
    </row>
    <row r="49" spans="15:17" x14ac:dyDescent="0.25">
      <c r="O49" s="186" t="s">
        <v>395</v>
      </c>
      <c r="P49" s="186">
        <v>9000</v>
      </c>
      <c r="Q49" s="186"/>
    </row>
    <row r="50" spans="15:17" x14ac:dyDescent="0.25">
      <c r="O50" s="193" t="s">
        <v>388</v>
      </c>
      <c r="P50" s="193">
        <f>SUM(P48-P49)</f>
        <v>21000</v>
      </c>
      <c r="Q50" s="193">
        <v>21000</v>
      </c>
    </row>
    <row r="51" spans="15:17" ht="16.5" thickBot="1" x14ac:dyDescent="0.3">
      <c r="O51" s="230"/>
      <c r="P51" s="230"/>
      <c r="Q51" s="230"/>
    </row>
    <row r="52" spans="15:17" ht="15.75" thickTop="1" x14ac:dyDescent="0.25"/>
  </sheetData>
  <mergeCells count="15">
    <mergeCell ref="M22:N22"/>
    <mergeCell ref="A22:B22"/>
    <mergeCell ref="D22:E22"/>
    <mergeCell ref="G22:H22"/>
    <mergeCell ref="I1:J1"/>
    <mergeCell ref="O36:Q36"/>
    <mergeCell ref="O37:Q37"/>
    <mergeCell ref="O38:Q38"/>
    <mergeCell ref="S22:T22"/>
    <mergeCell ref="O1:Q1"/>
    <mergeCell ref="O2:Q2"/>
    <mergeCell ref="O3:Q3"/>
    <mergeCell ref="O19:Q19"/>
    <mergeCell ref="O20:Q20"/>
    <mergeCell ref="O21:Q21"/>
  </mergeCells>
  <pageMargins left="0.7" right="0.7" top="0.75" bottom="0.75" header="0.3" footer="0.3"/>
  <pageSetup orientation="portrait" horizontalDpi="0"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CBDF0C-FC09-46CE-8C99-51A9CF251216}">
  <dimension ref="A1:W73"/>
  <sheetViews>
    <sheetView tabSelected="1" zoomScale="85" zoomScaleNormal="85" workbookViewId="0">
      <selection activeCell="K35" sqref="K35"/>
    </sheetView>
  </sheetViews>
  <sheetFormatPr baseColWidth="10" defaultRowHeight="15" x14ac:dyDescent="0.25"/>
  <cols>
    <col min="13" max="13" width="31.125" bestFit="1" customWidth="1"/>
    <col min="14" max="15" width="10.75" bestFit="1" customWidth="1"/>
    <col min="17" max="17" width="25.25" bestFit="1" customWidth="1"/>
    <col min="21" max="21" width="19.625" bestFit="1" customWidth="1"/>
  </cols>
  <sheetData>
    <row r="1" spans="1:23" x14ac:dyDescent="0.25">
      <c r="A1" t="s">
        <v>406</v>
      </c>
    </row>
    <row r="2" spans="1:23" x14ac:dyDescent="0.25">
      <c r="A2" s="245" t="s">
        <v>396</v>
      </c>
      <c r="B2" s="245"/>
      <c r="C2" s="245"/>
      <c r="D2" s="245"/>
    </row>
    <row r="3" spans="1:23" ht="15.75" thickBot="1" x14ac:dyDescent="0.3">
      <c r="A3" s="246" t="s">
        <v>397</v>
      </c>
      <c r="B3" s="246"/>
      <c r="C3" s="246"/>
      <c r="D3" s="246"/>
      <c r="E3" s="246"/>
      <c r="F3" s="246"/>
      <c r="G3" s="246"/>
      <c r="H3" s="246"/>
      <c r="I3" s="246"/>
      <c r="J3" s="246"/>
      <c r="K3" s="246"/>
    </row>
    <row r="4" spans="1:23" ht="17.25" thickTop="1" thickBot="1" x14ac:dyDescent="0.3">
      <c r="A4" s="247" t="s">
        <v>398</v>
      </c>
      <c r="B4" s="247"/>
      <c r="C4" s="247"/>
      <c r="D4" s="247"/>
      <c r="M4" s="318" t="s">
        <v>323</v>
      </c>
      <c r="N4" s="318"/>
      <c r="O4" s="318"/>
      <c r="Q4" s="321" t="s">
        <v>323</v>
      </c>
      <c r="R4" s="322"/>
      <c r="S4" s="322"/>
      <c r="T4" s="322"/>
      <c r="U4" s="322"/>
      <c r="V4" s="322"/>
      <c r="W4" s="323"/>
    </row>
    <row r="5" spans="1:23" ht="17.25" thickTop="1" thickBot="1" x14ac:dyDescent="0.3">
      <c r="A5" s="244" t="s">
        <v>407</v>
      </c>
      <c r="B5" s="244"/>
      <c r="C5" s="244"/>
      <c r="D5" s="244"/>
      <c r="E5" s="244"/>
      <c r="F5" s="244"/>
      <c r="G5" s="244"/>
      <c r="H5" s="244"/>
      <c r="I5" s="244"/>
      <c r="J5" s="244"/>
      <c r="K5" s="244"/>
      <c r="M5" s="318" t="s">
        <v>188</v>
      </c>
      <c r="N5" s="318"/>
      <c r="O5" s="318"/>
      <c r="Q5" s="321" t="s">
        <v>324</v>
      </c>
      <c r="R5" s="322"/>
      <c r="S5" s="322"/>
      <c r="T5" s="322"/>
      <c r="U5" s="322"/>
      <c r="V5" s="322"/>
      <c r="W5" s="323"/>
    </row>
    <row r="6" spans="1:23" ht="17.25" thickTop="1" thickBot="1" x14ac:dyDescent="0.3">
      <c r="A6" s="248" t="s">
        <v>399</v>
      </c>
      <c r="B6" s="248"/>
      <c r="C6" s="248"/>
      <c r="D6" s="248"/>
      <c r="E6" s="248"/>
      <c r="F6" s="248"/>
      <c r="G6" s="248"/>
      <c r="H6" s="248"/>
      <c r="I6" s="248"/>
      <c r="M6" s="186"/>
      <c r="N6" s="186" t="s">
        <v>190</v>
      </c>
      <c r="O6" s="186" t="s">
        <v>191</v>
      </c>
      <c r="Q6" s="324" t="s">
        <v>198</v>
      </c>
      <c r="R6" s="324"/>
      <c r="S6" s="324"/>
      <c r="T6" s="324"/>
      <c r="U6" s="324"/>
      <c r="V6" s="324"/>
      <c r="W6" s="324"/>
    </row>
    <row r="7" spans="1:23" ht="15.75" thickTop="1" x14ac:dyDescent="0.25">
      <c r="A7" s="249" t="s">
        <v>400</v>
      </c>
      <c r="B7" s="249"/>
      <c r="C7" s="249"/>
      <c r="D7" s="249"/>
      <c r="E7" s="249"/>
      <c r="F7" s="249"/>
      <c r="G7" s="249"/>
      <c r="H7" s="249"/>
      <c r="I7" s="255"/>
      <c r="J7" s="255"/>
      <c r="K7" s="255"/>
      <c r="M7" s="186" t="s">
        <v>181</v>
      </c>
      <c r="N7" s="198">
        <v>70600</v>
      </c>
      <c r="O7" s="186"/>
      <c r="Q7" s="217" t="s">
        <v>0</v>
      </c>
      <c r="R7" s="215"/>
      <c r="S7" s="215"/>
      <c r="T7" s="215"/>
      <c r="U7" s="217" t="s">
        <v>204</v>
      </c>
      <c r="V7" s="215"/>
      <c r="W7" s="215"/>
    </row>
    <row r="8" spans="1:23" x14ac:dyDescent="0.25">
      <c r="A8" s="250" t="s">
        <v>401</v>
      </c>
      <c r="B8" s="250"/>
      <c r="C8" s="250"/>
      <c r="D8" s="250"/>
      <c r="E8" s="250"/>
      <c r="F8" s="255"/>
      <c r="G8" s="255"/>
      <c r="H8" s="255"/>
      <c r="M8" s="186" t="s">
        <v>253</v>
      </c>
      <c r="N8" s="198">
        <v>104400</v>
      </c>
      <c r="O8" s="186"/>
      <c r="Q8" s="217" t="s">
        <v>199</v>
      </c>
      <c r="R8" s="215"/>
      <c r="S8" s="215"/>
      <c r="T8" s="215"/>
      <c r="U8" s="217" t="s">
        <v>42</v>
      </c>
      <c r="V8" s="215"/>
      <c r="W8" s="215"/>
    </row>
    <row r="9" spans="1:23" x14ac:dyDescent="0.25">
      <c r="A9" s="251" t="s">
        <v>402</v>
      </c>
      <c r="B9" s="251"/>
      <c r="C9" s="251"/>
      <c r="D9" s="251"/>
      <c r="E9" s="251"/>
      <c r="F9" s="255"/>
      <c r="M9" s="186" t="s">
        <v>194</v>
      </c>
      <c r="N9" s="198">
        <v>24000</v>
      </c>
      <c r="O9" s="186"/>
      <c r="Q9" s="186" t="s">
        <v>181</v>
      </c>
      <c r="R9" s="198"/>
      <c r="S9" s="198">
        <v>70600</v>
      </c>
      <c r="T9" s="215"/>
      <c r="U9" s="186" t="s">
        <v>184</v>
      </c>
      <c r="V9" s="186"/>
      <c r="W9" s="198">
        <v>174000</v>
      </c>
    </row>
    <row r="10" spans="1:23" x14ac:dyDescent="0.25">
      <c r="A10" s="252" t="s">
        <v>403</v>
      </c>
      <c r="B10" s="252"/>
      <c r="C10" s="252"/>
      <c r="D10" s="252"/>
      <c r="E10" s="255"/>
      <c r="F10" s="255"/>
      <c r="M10" s="186" t="s">
        <v>117</v>
      </c>
      <c r="N10" s="198">
        <v>800</v>
      </c>
      <c r="O10" s="186"/>
      <c r="Q10" s="186" t="s">
        <v>253</v>
      </c>
      <c r="R10" s="198"/>
      <c r="S10" s="198">
        <v>104400</v>
      </c>
      <c r="T10" s="215"/>
      <c r="U10" s="186" t="s">
        <v>305</v>
      </c>
      <c r="V10" s="186"/>
      <c r="W10" s="198">
        <v>14400</v>
      </c>
    </row>
    <row r="11" spans="1:23" x14ac:dyDescent="0.25">
      <c r="A11" s="253" t="s">
        <v>404</v>
      </c>
      <c r="B11" s="253"/>
      <c r="C11" s="253"/>
      <c r="D11" s="253"/>
      <c r="M11" s="186" t="s">
        <v>114</v>
      </c>
      <c r="N11" s="198">
        <v>71500</v>
      </c>
      <c r="O11" s="186"/>
      <c r="Q11" s="186" t="s">
        <v>194</v>
      </c>
      <c r="R11" s="198"/>
      <c r="S11" s="198">
        <v>24000</v>
      </c>
      <c r="T11" s="215"/>
      <c r="U11" s="186" t="s">
        <v>336</v>
      </c>
      <c r="V11" s="186"/>
      <c r="W11" s="198">
        <v>10400</v>
      </c>
    </row>
    <row r="12" spans="1:23" x14ac:dyDescent="0.25">
      <c r="A12" s="254" t="s">
        <v>405</v>
      </c>
      <c r="B12" s="254"/>
      <c r="C12" s="254"/>
      <c r="D12" s="254"/>
      <c r="M12" s="186" t="s">
        <v>423</v>
      </c>
      <c r="N12" s="198">
        <v>5000</v>
      </c>
      <c r="O12" s="186"/>
      <c r="Q12" s="186" t="s">
        <v>117</v>
      </c>
      <c r="R12" s="198"/>
      <c r="S12" s="198">
        <v>800</v>
      </c>
      <c r="T12" s="215"/>
      <c r="U12" s="271" t="s">
        <v>244</v>
      </c>
      <c r="V12" s="186"/>
      <c r="W12" s="186">
        <v>18750</v>
      </c>
    </row>
    <row r="13" spans="1:23" x14ac:dyDescent="0.25">
      <c r="M13" s="186" t="s">
        <v>187</v>
      </c>
      <c r="N13" s="198">
        <v>15000</v>
      </c>
      <c r="O13" s="186"/>
      <c r="Q13" s="186" t="s">
        <v>114</v>
      </c>
      <c r="R13" s="198"/>
      <c r="S13" s="198">
        <v>71500</v>
      </c>
      <c r="T13" s="215"/>
      <c r="U13" s="186"/>
      <c r="V13" s="186"/>
      <c r="W13" s="198"/>
    </row>
    <row r="14" spans="1:23" ht="15.75" thickBot="1" x14ac:dyDescent="0.3">
      <c r="M14" s="186" t="s">
        <v>184</v>
      </c>
      <c r="N14" s="186"/>
      <c r="O14" s="198">
        <v>174000</v>
      </c>
      <c r="Q14" s="186"/>
      <c r="R14" s="215"/>
      <c r="S14" s="198"/>
      <c r="T14" s="215"/>
      <c r="U14" s="186"/>
      <c r="V14" s="186"/>
      <c r="W14" s="198"/>
    </row>
    <row r="15" spans="1:23" ht="17.25" thickTop="1" thickBot="1" x14ac:dyDescent="0.3">
      <c r="A15" s="296"/>
      <c r="B15" s="297"/>
      <c r="D15" s="296" t="s">
        <v>181</v>
      </c>
      <c r="E15" s="297"/>
      <c r="G15" s="296" t="s">
        <v>195</v>
      </c>
      <c r="H15" s="297"/>
      <c r="J15" s="296" t="s">
        <v>408</v>
      </c>
      <c r="K15" s="297"/>
      <c r="M15" s="186" t="s">
        <v>305</v>
      </c>
      <c r="N15" s="186"/>
      <c r="O15" s="198">
        <v>14400</v>
      </c>
      <c r="Q15" s="186"/>
      <c r="R15" s="255"/>
      <c r="S15" s="198"/>
      <c r="T15" s="215"/>
      <c r="U15" s="215"/>
      <c r="V15" s="215"/>
      <c r="W15" s="215"/>
    </row>
    <row r="16" spans="1:23" ht="15.75" thickTop="1" x14ac:dyDescent="0.25">
      <c r="A16" s="186"/>
      <c r="B16" s="186"/>
      <c r="D16" s="186">
        <v>10000</v>
      </c>
      <c r="E16" s="244">
        <v>9000</v>
      </c>
      <c r="G16" s="186"/>
      <c r="H16" s="186">
        <v>30000</v>
      </c>
      <c r="J16" s="186">
        <v>5000</v>
      </c>
      <c r="K16" s="186"/>
      <c r="M16" s="186" t="s">
        <v>336</v>
      </c>
      <c r="N16" s="186"/>
      <c r="O16" s="198">
        <v>10400</v>
      </c>
      <c r="Q16" s="186"/>
      <c r="R16" s="215"/>
      <c r="S16" s="198"/>
      <c r="T16" s="215"/>
      <c r="U16" s="215"/>
      <c r="V16" s="215"/>
      <c r="W16" s="215"/>
    </row>
    <row r="17" spans="1:23" x14ac:dyDescent="0.25">
      <c r="A17" s="186"/>
      <c r="B17" s="186"/>
      <c r="D17" s="246">
        <v>29000</v>
      </c>
      <c r="E17" s="248">
        <v>2320</v>
      </c>
      <c r="G17" s="186"/>
      <c r="H17" s="186"/>
      <c r="J17" s="186"/>
      <c r="K17" s="186"/>
      <c r="M17" s="186"/>
      <c r="N17" s="186"/>
      <c r="O17" s="198"/>
      <c r="Q17" s="215"/>
      <c r="R17" s="215"/>
      <c r="S17" s="218"/>
      <c r="T17" s="215"/>
      <c r="U17" s="215"/>
      <c r="V17" s="215"/>
      <c r="W17" s="215"/>
    </row>
    <row r="18" spans="1:23" ht="15.75" thickBot="1" x14ac:dyDescent="0.3">
      <c r="A18" s="186"/>
      <c r="B18" s="186"/>
      <c r="D18" s="251">
        <v>46400</v>
      </c>
      <c r="E18" s="249">
        <v>3480</v>
      </c>
      <c r="G18" s="186"/>
      <c r="H18" s="186"/>
      <c r="J18" s="186"/>
      <c r="K18" s="186"/>
      <c r="M18" s="186" t="s">
        <v>195</v>
      </c>
      <c r="N18" s="186"/>
      <c r="O18" s="198">
        <v>30000</v>
      </c>
      <c r="Q18" s="215"/>
      <c r="R18" s="215"/>
      <c r="S18" s="215"/>
      <c r="T18" s="215"/>
      <c r="U18" s="215"/>
      <c r="V18" s="215"/>
      <c r="W18" s="215"/>
    </row>
    <row r="19" spans="1:23" ht="17.25" thickTop="1" thickBot="1" x14ac:dyDescent="0.3">
      <c r="A19" s="186"/>
      <c r="B19" s="186"/>
      <c r="D19" s="186"/>
      <c r="E19" s="186"/>
      <c r="G19" s="186"/>
      <c r="H19" s="186"/>
      <c r="J19" s="186"/>
      <c r="K19" s="186"/>
      <c r="M19" s="186"/>
      <c r="N19" s="186"/>
      <c r="O19" s="198"/>
      <c r="Q19" s="256" t="s">
        <v>262</v>
      </c>
      <c r="R19" s="256"/>
      <c r="S19" s="214">
        <f>SUM(S9:S18)</f>
        <v>271300</v>
      </c>
      <c r="T19" s="215"/>
      <c r="U19" s="256" t="s">
        <v>206</v>
      </c>
      <c r="V19" s="256"/>
      <c r="W19" s="214">
        <f>SUM(W9:W17)</f>
        <v>217550</v>
      </c>
    </row>
    <row r="20" spans="1:23" ht="15.75" thickTop="1" x14ac:dyDescent="0.25">
      <c r="A20" s="186"/>
      <c r="B20" s="186"/>
      <c r="D20" s="186"/>
      <c r="E20" s="186"/>
      <c r="G20" s="186"/>
      <c r="H20" s="186"/>
      <c r="J20" s="186"/>
      <c r="K20" s="186"/>
      <c r="M20" s="186" t="s">
        <v>337</v>
      </c>
      <c r="N20" s="186"/>
      <c r="O20" s="198">
        <v>155000</v>
      </c>
      <c r="Q20" s="215"/>
      <c r="R20" s="215"/>
      <c r="S20" s="215"/>
      <c r="T20" s="215"/>
      <c r="U20" s="215"/>
      <c r="V20" s="215"/>
      <c r="W20" s="215"/>
    </row>
    <row r="21" spans="1:23" ht="15.75" thickBot="1" x14ac:dyDescent="0.3">
      <c r="A21" s="186"/>
      <c r="B21" s="186"/>
      <c r="D21" s="186"/>
      <c r="E21" s="186"/>
      <c r="G21" s="186"/>
      <c r="H21" s="186"/>
      <c r="J21" s="186"/>
      <c r="K21" s="186"/>
      <c r="M21" s="186" t="s">
        <v>424</v>
      </c>
      <c r="N21" s="186">
        <v>78500</v>
      </c>
      <c r="O21" s="198"/>
      <c r="Q21" s="217" t="s">
        <v>41</v>
      </c>
      <c r="R21" s="215"/>
      <c r="S21" s="215"/>
      <c r="T21" s="215"/>
      <c r="U21" s="217" t="s">
        <v>195</v>
      </c>
      <c r="V21" s="215"/>
      <c r="W21" s="215"/>
    </row>
    <row r="22" spans="1:23" ht="17.25" thickTop="1" thickBot="1" x14ac:dyDescent="0.3">
      <c r="A22" s="243">
        <f>SUM(A16:A21)</f>
        <v>0</v>
      </c>
      <c r="B22" s="243">
        <f>SUM(B16:B21)</f>
        <v>0</v>
      </c>
      <c r="D22" s="243">
        <f>SUM(D16:D21)</f>
        <v>85400</v>
      </c>
      <c r="E22" s="243">
        <f>SUM(E16:E21)</f>
        <v>14800</v>
      </c>
      <c r="G22" s="243">
        <f>SUM(G16:G21)</f>
        <v>0</v>
      </c>
      <c r="H22" s="243">
        <f>SUM(H16:H21)</f>
        <v>30000</v>
      </c>
      <c r="J22" s="243">
        <f>SUM(J16:J21)</f>
        <v>5000</v>
      </c>
      <c r="K22" s="243">
        <f>SUM(K16:K21)</f>
        <v>0</v>
      </c>
      <c r="M22" s="186" t="s">
        <v>425</v>
      </c>
      <c r="N22" s="186">
        <v>5000</v>
      </c>
      <c r="O22" s="198"/>
      <c r="Q22" s="217" t="s">
        <v>201</v>
      </c>
      <c r="R22" s="215"/>
      <c r="S22" s="215"/>
      <c r="T22" s="215"/>
      <c r="U22" s="217" t="s">
        <v>45</v>
      </c>
      <c r="V22" s="215"/>
      <c r="W22" s="215"/>
    </row>
    <row r="23" spans="1:23" ht="17.25" customHeight="1" thickTop="1" thickBot="1" x14ac:dyDescent="0.3">
      <c r="A23" s="243">
        <f>SUM(A22-B22)</f>
        <v>0</v>
      </c>
      <c r="B23" s="243"/>
      <c r="D23" s="243">
        <f>SUM(D22-E22)</f>
        <v>70600</v>
      </c>
      <c r="E23" s="243"/>
      <c r="G23" s="243">
        <f>SUM(G22-H22)</f>
        <v>-30000</v>
      </c>
      <c r="H23" s="243"/>
      <c r="J23" s="243">
        <f>SUM(J22-K22)</f>
        <v>5000</v>
      </c>
      <c r="K23" s="243"/>
      <c r="M23" s="186" t="s">
        <v>426</v>
      </c>
      <c r="N23" s="186">
        <v>6000</v>
      </c>
      <c r="O23" s="198"/>
      <c r="Q23" s="186" t="s">
        <v>423</v>
      </c>
      <c r="R23" s="215"/>
      <c r="S23" s="198">
        <v>5000</v>
      </c>
      <c r="T23" s="215"/>
      <c r="U23" s="186" t="s">
        <v>195</v>
      </c>
      <c r="V23" s="186"/>
      <c r="W23" s="198">
        <v>30000</v>
      </c>
    </row>
    <row r="24" spans="1:23" ht="16.5" thickTop="1" thickBot="1" x14ac:dyDescent="0.3">
      <c r="A24" s="255"/>
      <c r="B24" s="255"/>
      <c r="M24" s="186" t="s">
        <v>422</v>
      </c>
      <c r="N24" s="186">
        <v>3000</v>
      </c>
      <c r="O24" s="198"/>
      <c r="Q24" s="186" t="s">
        <v>187</v>
      </c>
      <c r="R24" s="215"/>
      <c r="S24" s="198">
        <v>15000</v>
      </c>
      <c r="T24" s="215"/>
      <c r="U24" s="217"/>
      <c r="V24" s="215"/>
      <c r="W24" s="215"/>
    </row>
    <row r="25" spans="1:23" ht="17.25" thickTop="1" thickBot="1" x14ac:dyDescent="0.3">
      <c r="A25" s="296" t="s">
        <v>187</v>
      </c>
      <c r="B25" s="297"/>
      <c r="D25" s="296" t="s">
        <v>184</v>
      </c>
      <c r="E25" s="297"/>
      <c r="G25" s="296" t="s">
        <v>117</v>
      </c>
      <c r="H25" s="297"/>
      <c r="J25" s="296" t="s">
        <v>194</v>
      </c>
      <c r="K25" s="297"/>
      <c r="M25" s="243"/>
      <c r="N25" s="199">
        <f>SUM(N7:N24)</f>
        <v>383800</v>
      </c>
      <c r="O25" s="199">
        <f>SUM(O14:O24)</f>
        <v>383800</v>
      </c>
      <c r="Q25" s="186"/>
      <c r="R25" s="215"/>
      <c r="S25" s="198"/>
      <c r="T25" s="215"/>
      <c r="U25" s="217" t="s">
        <v>46</v>
      </c>
      <c r="V25" s="215"/>
      <c r="W25" s="215"/>
    </row>
    <row r="26" spans="1:23" ht="15.75" thickTop="1" x14ac:dyDescent="0.25">
      <c r="A26" s="186">
        <v>15000</v>
      </c>
      <c r="B26" s="186"/>
      <c r="D26" s="186"/>
      <c r="E26" s="245">
        <v>58000</v>
      </c>
      <c r="G26" s="248">
        <v>320</v>
      </c>
      <c r="H26" s="186"/>
      <c r="J26" s="245">
        <v>8000</v>
      </c>
      <c r="K26" s="186"/>
      <c r="Q26" s="186"/>
      <c r="R26" s="215"/>
      <c r="S26" s="198"/>
      <c r="T26" s="215"/>
      <c r="U26" s="272" t="s">
        <v>429</v>
      </c>
      <c r="V26" s="215"/>
      <c r="W26" s="215">
        <v>43750</v>
      </c>
    </row>
    <row r="27" spans="1:23" ht="15.75" thickBot="1" x14ac:dyDescent="0.3">
      <c r="A27" s="186"/>
      <c r="B27" s="186"/>
      <c r="D27" s="186"/>
      <c r="E27" s="250">
        <v>116000</v>
      </c>
      <c r="G27" s="249">
        <v>480</v>
      </c>
      <c r="H27" s="186"/>
      <c r="J27" s="250">
        <v>16000</v>
      </c>
      <c r="K27" s="186"/>
      <c r="Q27" s="215"/>
      <c r="R27" s="215"/>
      <c r="S27" s="215"/>
      <c r="T27" s="215"/>
      <c r="U27" s="215"/>
      <c r="V27" s="215"/>
      <c r="W27" s="215"/>
    </row>
    <row r="28" spans="1:23" ht="17.25" thickTop="1" thickBot="1" x14ac:dyDescent="0.3">
      <c r="A28" s="186"/>
      <c r="B28" s="186"/>
      <c r="D28" s="186"/>
      <c r="E28" s="186"/>
      <c r="G28" s="186"/>
      <c r="H28" s="186"/>
      <c r="J28" s="186"/>
      <c r="K28" s="186"/>
      <c r="M28" s="340" t="s">
        <v>375</v>
      </c>
      <c r="N28" s="342"/>
      <c r="O28" s="341"/>
      <c r="Q28" s="256" t="s">
        <v>261</v>
      </c>
      <c r="R28" s="256"/>
      <c r="S28" s="214">
        <f>SUM(S23:S26)</f>
        <v>20000</v>
      </c>
      <c r="T28" s="215"/>
      <c r="U28" s="256" t="s">
        <v>260</v>
      </c>
      <c r="V28" s="256"/>
      <c r="W28" s="214">
        <f>SUM(W23:W26)</f>
        <v>73750</v>
      </c>
    </row>
    <row r="29" spans="1:23" ht="17.25" thickTop="1" thickBot="1" x14ac:dyDescent="0.3">
      <c r="A29" s="186"/>
      <c r="B29" s="186"/>
      <c r="D29" s="186"/>
      <c r="E29" s="186"/>
      <c r="G29" s="186"/>
      <c r="H29" s="186"/>
      <c r="J29" s="186"/>
      <c r="K29" s="186"/>
      <c r="M29" s="340" t="s">
        <v>376</v>
      </c>
      <c r="N29" s="342"/>
      <c r="O29" s="341"/>
      <c r="Q29" s="215"/>
      <c r="R29" s="215"/>
      <c r="S29" s="215"/>
      <c r="T29" s="215"/>
      <c r="U29" s="215"/>
      <c r="V29" s="215"/>
      <c r="W29" s="215"/>
    </row>
    <row r="30" spans="1:23" ht="17.25" thickTop="1" thickBot="1" x14ac:dyDescent="0.3">
      <c r="A30" s="186"/>
      <c r="B30" s="186"/>
      <c r="D30" s="186"/>
      <c r="E30" s="186"/>
      <c r="G30" s="186"/>
      <c r="H30" s="186"/>
      <c r="J30" s="186"/>
      <c r="K30" s="186"/>
      <c r="M30" s="340" t="s">
        <v>377</v>
      </c>
      <c r="N30" s="342"/>
      <c r="O30" s="341"/>
      <c r="Q30" s="215"/>
      <c r="R30" s="215"/>
      <c r="S30" s="215"/>
      <c r="T30" s="215"/>
      <c r="U30" s="215"/>
      <c r="V30" s="215"/>
      <c r="W30" s="215"/>
    </row>
    <row r="31" spans="1:23" ht="17.25" thickTop="1" thickBot="1" x14ac:dyDescent="0.3">
      <c r="A31" s="243">
        <f>SUM(A26:A30)</f>
        <v>15000</v>
      </c>
      <c r="B31" s="243">
        <f>SUM(B26:B30)</f>
        <v>0</v>
      </c>
      <c r="D31" s="243">
        <f>SUM(D26:D30)</f>
        <v>0</v>
      </c>
      <c r="E31" s="243">
        <f>SUM(E26:E30)</f>
        <v>174000</v>
      </c>
      <c r="G31" s="243">
        <f>SUM(G26:G30)</f>
        <v>800</v>
      </c>
      <c r="H31" s="243">
        <f>SUM(H26:H30)</f>
        <v>0</v>
      </c>
      <c r="J31" s="243">
        <f>SUM(J26:J30)</f>
        <v>24000</v>
      </c>
      <c r="K31" s="243">
        <f>SUM(K26:K30)</f>
        <v>0</v>
      </c>
      <c r="M31" s="186" t="s">
        <v>328</v>
      </c>
      <c r="N31" s="186">
        <v>155000</v>
      </c>
      <c r="O31" s="186"/>
      <c r="Q31" s="256" t="s">
        <v>203</v>
      </c>
      <c r="R31" s="256"/>
      <c r="S31" s="214">
        <f>SUM(S19,S28)</f>
        <v>291300</v>
      </c>
      <c r="T31" s="256"/>
      <c r="U31" s="256" t="s">
        <v>327</v>
      </c>
      <c r="V31" s="256"/>
      <c r="W31" s="214">
        <f>SUM(W19,W28)</f>
        <v>291300</v>
      </c>
    </row>
    <row r="32" spans="1:23" ht="17.25" thickTop="1" thickBot="1" x14ac:dyDescent="0.3">
      <c r="A32" s="243">
        <f>SUM(A31-B31)</f>
        <v>15000</v>
      </c>
      <c r="B32" s="243"/>
      <c r="D32" s="243">
        <f>SUM(D31-E31)</f>
        <v>-174000</v>
      </c>
      <c r="E32" s="243"/>
      <c r="G32" s="243">
        <f>SUM(G31-H31)</f>
        <v>800</v>
      </c>
      <c r="H32" s="243"/>
      <c r="J32" s="243">
        <f>SUM(J31-K31)</f>
        <v>24000</v>
      </c>
      <c r="K32" s="243"/>
      <c r="M32" s="186" t="s">
        <v>378</v>
      </c>
      <c r="N32" s="186">
        <v>78500</v>
      </c>
      <c r="O32" s="186"/>
      <c r="Q32" s="230"/>
      <c r="R32" s="230"/>
      <c r="S32" s="230"/>
      <c r="T32" s="230"/>
      <c r="U32" s="230"/>
      <c r="V32" s="230"/>
      <c r="W32" s="230"/>
    </row>
    <row r="33" spans="1:23" ht="17.25" thickTop="1" thickBot="1" x14ac:dyDescent="0.3">
      <c r="M33" s="193" t="s">
        <v>380</v>
      </c>
      <c r="N33" s="193">
        <v>76500</v>
      </c>
      <c r="O33" s="193">
        <v>76500</v>
      </c>
      <c r="Q33" s="345" t="s">
        <v>28</v>
      </c>
      <c r="R33" s="346"/>
      <c r="S33" s="255"/>
      <c r="T33" s="255"/>
      <c r="U33" s="343" t="s">
        <v>101</v>
      </c>
      <c r="V33" s="344"/>
      <c r="W33" s="230"/>
    </row>
    <row r="34" spans="1:23" ht="17.25" thickTop="1" thickBot="1" x14ac:dyDescent="0.3">
      <c r="A34" s="296" t="s">
        <v>114</v>
      </c>
      <c r="B34" s="297"/>
      <c r="D34" s="296" t="s">
        <v>337</v>
      </c>
      <c r="E34" s="297"/>
      <c r="G34" s="296" t="s">
        <v>336</v>
      </c>
      <c r="H34" s="297"/>
      <c r="J34" s="296" t="s">
        <v>305</v>
      </c>
      <c r="K34" s="297"/>
      <c r="L34" s="270"/>
      <c r="M34" s="186" t="s">
        <v>363</v>
      </c>
      <c r="N34" s="186">
        <v>5000</v>
      </c>
      <c r="O34" s="186"/>
      <c r="Q34" s="347" t="s">
        <v>325</v>
      </c>
      <c r="R34" s="348"/>
      <c r="S34" s="255"/>
      <c r="T34" s="255"/>
      <c r="U34" s="255"/>
      <c r="V34" s="255"/>
      <c r="W34" s="255"/>
    </row>
    <row r="35" spans="1:23" ht="17.25" thickTop="1" thickBot="1" x14ac:dyDescent="0.3">
      <c r="A35" s="245">
        <v>50000</v>
      </c>
      <c r="B35" s="247">
        <v>40000</v>
      </c>
      <c r="D35" s="186"/>
      <c r="E35" s="246">
        <v>80000</v>
      </c>
      <c r="G35" s="186"/>
      <c r="H35" s="246">
        <v>4000</v>
      </c>
      <c r="J35" s="186"/>
      <c r="K35" s="246">
        <v>8800</v>
      </c>
      <c r="L35" s="273" t="s">
        <v>372</v>
      </c>
      <c r="M35" s="186" t="s">
        <v>381</v>
      </c>
      <c r="N35" s="186">
        <v>6000</v>
      </c>
      <c r="O35" s="186"/>
      <c r="Q35" s="231" t="s">
        <v>326</v>
      </c>
      <c r="R35" s="255"/>
      <c r="S35" s="255"/>
      <c r="T35" s="255"/>
      <c r="U35" s="255"/>
      <c r="V35" s="255"/>
      <c r="W35" s="255"/>
    </row>
    <row r="36" spans="1:23" ht="15.75" thickTop="1" x14ac:dyDescent="0.25">
      <c r="A36" s="250">
        <v>100000</v>
      </c>
      <c r="B36" s="252">
        <v>28000</v>
      </c>
      <c r="D36" s="186"/>
      <c r="E36" s="251">
        <v>40000</v>
      </c>
      <c r="G36" s="186"/>
      <c r="H36" s="251">
        <v>6400</v>
      </c>
      <c r="J36" s="186"/>
      <c r="K36" s="253">
        <v>5600</v>
      </c>
      <c r="L36" s="273"/>
      <c r="M36" s="186"/>
      <c r="N36" s="186"/>
      <c r="O36" s="186"/>
    </row>
    <row r="37" spans="1:23" x14ac:dyDescent="0.25">
      <c r="A37" s="186"/>
      <c r="B37" s="254">
        <v>10500</v>
      </c>
      <c r="D37" s="186"/>
      <c r="E37" s="253">
        <v>35000</v>
      </c>
      <c r="G37" s="186"/>
      <c r="H37" s="186"/>
      <c r="J37" s="186"/>
      <c r="K37" s="186"/>
      <c r="L37" s="273" t="s">
        <v>372</v>
      </c>
      <c r="M37" s="193" t="s">
        <v>383</v>
      </c>
      <c r="N37" s="193">
        <v>65500</v>
      </c>
      <c r="O37" s="193">
        <v>65500</v>
      </c>
    </row>
    <row r="38" spans="1:23" ht="15.75" thickBot="1" x14ac:dyDescent="0.3">
      <c r="A38" s="186"/>
      <c r="B38" s="186"/>
      <c r="D38" s="186"/>
      <c r="E38" s="186"/>
      <c r="G38" s="186"/>
      <c r="H38" s="186"/>
      <c r="J38" s="186"/>
      <c r="K38" s="186"/>
      <c r="L38" s="273" t="s">
        <v>372</v>
      </c>
      <c r="M38" s="186" t="s">
        <v>427</v>
      </c>
      <c r="N38" s="186">
        <v>3000</v>
      </c>
      <c r="O38" s="186"/>
    </row>
    <row r="39" spans="1:23" ht="17.25" thickTop="1" thickBot="1" x14ac:dyDescent="0.3">
      <c r="A39" s="243">
        <f>SUM(A35:A38)</f>
        <v>150000</v>
      </c>
      <c r="B39" s="243">
        <f>SUM(B35:B38)</f>
        <v>78500</v>
      </c>
      <c r="D39" s="243">
        <f>SUM(D35:D38)</f>
        <v>0</v>
      </c>
      <c r="E39" s="243">
        <f>SUM(E35:E38)</f>
        <v>155000</v>
      </c>
      <c r="G39" s="243">
        <f>SUM(G35:G38)</f>
        <v>0</v>
      </c>
      <c r="H39" s="243">
        <f>SUM(H35:H38)</f>
        <v>10400</v>
      </c>
      <c r="J39" s="243">
        <f>SUM(J35:J38)</f>
        <v>0</v>
      </c>
      <c r="K39" s="243">
        <f>SUM(K35:K38)</f>
        <v>14400</v>
      </c>
      <c r="L39" s="273"/>
      <c r="M39" s="193" t="s">
        <v>368</v>
      </c>
      <c r="N39" s="193">
        <v>62500</v>
      </c>
      <c r="O39" s="193">
        <v>62500</v>
      </c>
    </row>
    <row r="40" spans="1:23" ht="17.25" thickTop="1" thickBot="1" x14ac:dyDescent="0.3">
      <c r="A40" s="243">
        <f>SUM(A39-B39)</f>
        <v>71500</v>
      </c>
      <c r="B40" s="243"/>
      <c r="D40" s="243">
        <f>SUM(D39-E39)</f>
        <v>-155000</v>
      </c>
      <c r="E40" s="243"/>
      <c r="G40" s="243">
        <f>SUM(G39-H39)</f>
        <v>-10400</v>
      </c>
      <c r="H40" s="243"/>
      <c r="J40" s="243">
        <f>SUM(J39-K39)</f>
        <v>-14400</v>
      </c>
      <c r="K40" s="243"/>
      <c r="L40" s="273"/>
      <c r="M40" s="186" t="s">
        <v>428</v>
      </c>
      <c r="N40" s="186">
        <v>18750</v>
      </c>
      <c r="O40" s="186"/>
    </row>
    <row r="41" spans="1:23" ht="16.5" thickTop="1" thickBot="1" x14ac:dyDescent="0.3">
      <c r="L41" s="273" t="s">
        <v>372</v>
      </c>
      <c r="M41" s="193" t="s">
        <v>388</v>
      </c>
      <c r="N41" s="193">
        <v>43750</v>
      </c>
      <c r="O41" s="193">
        <v>43750</v>
      </c>
    </row>
    <row r="42" spans="1:23" ht="17.25" thickTop="1" thickBot="1" x14ac:dyDescent="0.3">
      <c r="A42" s="296" t="s">
        <v>253</v>
      </c>
      <c r="B42" s="297"/>
      <c r="D42" s="296" t="s">
        <v>341</v>
      </c>
      <c r="E42" s="297"/>
      <c r="G42" s="296" t="s">
        <v>412</v>
      </c>
      <c r="H42" s="297"/>
      <c r="J42" s="296" t="s">
        <v>413</v>
      </c>
      <c r="K42" s="297"/>
      <c r="L42" s="270"/>
      <c r="M42" s="186"/>
      <c r="N42" s="186"/>
      <c r="O42" s="186"/>
    </row>
    <row r="43" spans="1:23" ht="17.25" thickTop="1" thickBot="1" x14ac:dyDescent="0.3">
      <c r="A43" s="246">
        <v>63800</v>
      </c>
      <c r="B43" s="186"/>
      <c r="D43" s="247">
        <v>40000</v>
      </c>
      <c r="E43" s="186"/>
      <c r="G43" s="244">
        <v>5000</v>
      </c>
      <c r="H43" s="186"/>
      <c r="J43" s="244">
        <v>4000</v>
      </c>
      <c r="K43" s="186"/>
      <c r="L43" s="270"/>
      <c r="M43" s="230" t="s">
        <v>389</v>
      </c>
      <c r="N43" s="230"/>
      <c r="O43" s="230" t="s">
        <v>390</v>
      </c>
    </row>
    <row r="44" spans="1:23" ht="15.75" thickTop="1" x14ac:dyDescent="0.25">
      <c r="A44" s="253">
        <v>40600</v>
      </c>
      <c r="B44" s="186"/>
      <c r="D44" s="252">
        <v>28000</v>
      </c>
      <c r="E44" s="186"/>
      <c r="G44" s="186"/>
      <c r="H44" s="186"/>
      <c r="J44" s="248">
        <v>2000</v>
      </c>
      <c r="K44" s="186"/>
      <c r="L44" s="270"/>
    </row>
    <row r="45" spans="1:23" x14ac:dyDescent="0.25">
      <c r="A45" s="186"/>
      <c r="B45" s="186"/>
      <c r="D45" s="254">
        <v>10500</v>
      </c>
      <c r="E45" s="186"/>
      <c r="G45" s="186"/>
      <c r="H45" s="186"/>
      <c r="J45" s="186"/>
      <c r="K45" s="186"/>
      <c r="L45" s="270"/>
    </row>
    <row r="46" spans="1:23" ht="15.75" thickBot="1" x14ac:dyDescent="0.3">
      <c r="A46" s="186"/>
      <c r="B46" s="186"/>
      <c r="D46" s="186"/>
      <c r="E46" s="186"/>
      <c r="G46" s="186"/>
      <c r="H46" s="186"/>
      <c r="J46" s="186"/>
      <c r="K46" s="186"/>
      <c r="L46" s="270"/>
    </row>
    <row r="47" spans="1:23" ht="17.25" thickTop="1" thickBot="1" x14ac:dyDescent="0.3">
      <c r="A47" s="243">
        <f>SUM(A43:A46)</f>
        <v>104400</v>
      </c>
      <c r="B47" s="243">
        <f>SUM(B43:B46)</f>
        <v>0</v>
      </c>
      <c r="D47" s="243">
        <f>SUM(D43:D46)</f>
        <v>78500</v>
      </c>
      <c r="E47" s="243">
        <f>SUM(E43:E46)</f>
        <v>0</v>
      </c>
      <c r="G47" s="243">
        <f>SUM(G43:G46)</f>
        <v>5000</v>
      </c>
      <c r="H47" s="243">
        <f>SUM(H43:H46)</f>
        <v>0</v>
      </c>
      <c r="J47" s="243">
        <f>SUM(J43:J46)</f>
        <v>6000</v>
      </c>
      <c r="K47" s="243">
        <f>SUM(K43:K46)</f>
        <v>0</v>
      </c>
    </row>
    <row r="48" spans="1:23" ht="17.25" thickTop="1" thickBot="1" x14ac:dyDescent="0.3">
      <c r="A48" s="243">
        <f>SUM(A47-B47)</f>
        <v>104400</v>
      </c>
      <c r="B48" s="243"/>
      <c r="D48" s="243">
        <f>SUM(D47-E47)</f>
        <v>78500</v>
      </c>
      <c r="E48" s="243"/>
      <c r="G48" s="243">
        <f>SUM(G47-H47)</f>
        <v>5000</v>
      </c>
      <c r="H48" s="243"/>
      <c r="J48" s="243">
        <f>SUM(J47-K47)</f>
        <v>6000</v>
      </c>
      <c r="K48" s="243"/>
    </row>
    <row r="49" spans="1:15" ht="16.5" thickTop="1" thickBot="1" x14ac:dyDescent="0.3"/>
    <row r="50" spans="1:15" ht="17.25" thickTop="1" thickBot="1" x14ac:dyDescent="0.3">
      <c r="A50" s="296" t="s">
        <v>422</v>
      </c>
      <c r="B50" s="297"/>
      <c r="D50" s="2"/>
    </row>
    <row r="51" spans="1:15" ht="15.75" thickTop="1" x14ac:dyDescent="0.25">
      <c r="A51" s="249">
        <v>3000</v>
      </c>
      <c r="B51" s="186"/>
    </row>
    <row r="52" spans="1:15" x14ac:dyDescent="0.25">
      <c r="A52" s="186"/>
      <c r="B52" s="186"/>
    </row>
    <row r="53" spans="1:15" ht="15.75" thickBot="1" x14ac:dyDescent="0.3">
      <c r="A53" s="186"/>
      <c r="B53" s="186"/>
    </row>
    <row r="54" spans="1:15" ht="17.25" thickTop="1" thickBot="1" x14ac:dyDescent="0.3">
      <c r="A54" s="243">
        <f>SUM(A51:A53)</f>
        <v>3000</v>
      </c>
      <c r="B54" s="243">
        <f>SUM(B51:B53)</f>
        <v>0</v>
      </c>
    </row>
    <row r="55" spans="1:15" ht="17.25" thickTop="1" thickBot="1" x14ac:dyDescent="0.3">
      <c r="A55" s="243">
        <f>SUM(A54-B54)</f>
        <v>3000</v>
      </c>
      <c r="B55" s="243"/>
    </row>
    <row r="56" spans="1:15" ht="15.75" thickTop="1" x14ac:dyDescent="0.25"/>
    <row r="57" spans="1:15" x14ac:dyDescent="0.25">
      <c r="A57" s="255"/>
      <c r="B57" s="255"/>
    </row>
    <row r="58" spans="1:15" x14ac:dyDescent="0.25">
      <c r="A58" s="255"/>
      <c r="B58" s="255"/>
    </row>
    <row r="59" spans="1:15" x14ac:dyDescent="0.25">
      <c r="A59" s="255"/>
      <c r="B59" s="255"/>
    </row>
    <row r="60" spans="1:15" s="255" customFormat="1" x14ac:dyDescent="0.25">
      <c r="M60"/>
      <c r="N60"/>
      <c r="O60"/>
    </row>
    <row r="61" spans="1:15" s="255" customFormat="1" x14ac:dyDescent="0.25">
      <c r="M61"/>
      <c r="N61"/>
      <c r="O61"/>
    </row>
    <row r="62" spans="1:15" s="255" customFormat="1" x14ac:dyDescent="0.25">
      <c r="M62"/>
      <c r="N62"/>
      <c r="O62"/>
    </row>
    <row r="63" spans="1:15" s="255" customFormat="1" x14ac:dyDescent="0.25">
      <c r="M63"/>
      <c r="N63"/>
      <c r="O63"/>
    </row>
    <row r="64" spans="1:15" s="255" customFormat="1" x14ac:dyDescent="0.25"/>
    <row r="65" spans="1:15" s="255" customFormat="1" x14ac:dyDescent="0.25">
      <c r="A65" t="s">
        <v>414</v>
      </c>
      <c r="B65"/>
    </row>
    <row r="66" spans="1:15" s="255" customFormat="1" x14ac:dyDescent="0.25">
      <c r="A66" t="s">
        <v>415</v>
      </c>
      <c r="B66"/>
    </row>
    <row r="67" spans="1:15" s="255" customFormat="1" x14ac:dyDescent="0.25">
      <c r="A67" t="s">
        <v>416</v>
      </c>
      <c r="B67"/>
    </row>
    <row r="68" spans="1:15" x14ac:dyDescent="0.25">
      <c r="A68" t="s">
        <v>417</v>
      </c>
      <c r="C68" t="s">
        <v>418</v>
      </c>
      <c r="E68" t="s">
        <v>421</v>
      </c>
      <c r="M68" s="255"/>
      <c r="N68" s="255"/>
      <c r="O68" s="255"/>
    </row>
    <row r="69" spans="1:15" x14ac:dyDescent="0.25">
      <c r="A69" s="246">
        <v>12800</v>
      </c>
      <c r="B69" s="246" t="s">
        <v>168</v>
      </c>
      <c r="M69" s="255"/>
      <c r="N69" s="255"/>
      <c r="O69" s="255"/>
    </row>
    <row r="70" spans="1:15" x14ac:dyDescent="0.25">
      <c r="A70" s="246">
        <v>92800</v>
      </c>
      <c r="B70" s="246"/>
      <c r="C70" t="s">
        <v>419</v>
      </c>
      <c r="E70" t="s">
        <v>420</v>
      </c>
      <c r="M70" s="255"/>
      <c r="N70" s="255"/>
      <c r="O70" s="255"/>
    </row>
    <row r="71" spans="1:15" x14ac:dyDescent="0.25">
      <c r="A71" s="246">
        <v>25000</v>
      </c>
      <c r="B71" s="246" t="s">
        <v>409</v>
      </c>
      <c r="M71" s="255"/>
      <c r="N71" s="255"/>
      <c r="O71" s="255"/>
    </row>
    <row r="72" spans="1:15" x14ac:dyDescent="0.25">
      <c r="A72" s="246">
        <v>4000</v>
      </c>
      <c r="B72" s="246" t="s">
        <v>410</v>
      </c>
    </row>
    <row r="73" spans="1:15" x14ac:dyDescent="0.25">
      <c r="A73" s="246">
        <v>63800</v>
      </c>
      <c r="B73" s="246" t="s">
        <v>411</v>
      </c>
    </row>
  </sheetData>
  <mergeCells count="28">
    <mergeCell ref="A34:B34"/>
    <mergeCell ref="A50:B50"/>
    <mergeCell ref="U33:V33"/>
    <mergeCell ref="D34:E34"/>
    <mergeCell ref="G34:H34"/>
    <mergeCell ref="J34:K34"/>
    <mergeCell ref="A42:B42"/>
    <mergeCell ref="D42:E42"/>
    <mergeCell ref="G42:H42"/>
    <mergeCell ref="J42:K42"/>
    <mergeCell ref="Q33:R33"/>
    <mergeCell ref="Q34:R34"/>
    <mergeCell ref="M28:O28"/>
    <mergeCell ref="M29:O29"/>
    <mergeCell ref="M30:O30"/>
    <mergeCell ref="A15:B15"/>
    <mergeCell ref="M4:O4"/>
    <mergeCell ref="M5:O5"/>
    <mergeCell ref="A25:B25"/>
    <mergeCell ref="D25:E25"/>
    <mergeCell ref="G25:H25"/>
    <mergeCell ref="J25:K25"/>
    <mergeCell ref="Q4:W4"/>
    <mergeCell ref="Q5:W5"/>
    <mergeCell ref="Q6:W6"/>
    <mergeCell ref="D15:E15"/>
    <mergeCell ref="G15:H15"/>
    <mergeCell ref="J15:K15"/>
  </mergeCells>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10</vt:i4>
      </vt:variant>
    </vt:vector>
  </HeadingPairs>
  <TitlesOfParts>
    <vt:vector size="10" baseType="lpstr">
      <vt:lpstr>Tabla_A_P</vt:lpstr>
      <vt:lpstr>Ejercicio2</vt:lpstr>
      <vt:lpstr>Ejercicio3</vt:lpstr>
      <vt:lpstr>Ejercicio4</vt:lpstr>
      <vt:lpstr>Hoja1</vt:lpstr>
      <vt:lpstr>Hoja2</vt:lpstr>
      <vt:lpstr>Hoja3</vt:lpstr>
      <vt:lpstr>Actividad7</vt:lpstr>
      <vt:lpstr>Actividad8</vt:lpstr>
      <vt:lpstr>Hoja4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TONY AYALA</dc:creator>
  <cp:lastModifiedBy>TONY AYALA</cp:lastModifiedBy>
  <dcterms:created xsi:type="dcterms:W3CDTF">2015-06-05T18:19:34Z</dcterms:created>
  <dcterms:modified xsi:type="dcterms:W3CDTF">2021-03-29T15:45:36Z</dcterms:modified>
</cp:coreProperties>
</file>