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's" sheetId="1" state="visible" r:id="rId2"/>
    <sheet name="Equipamentos" sheetId="2" state="visible" r:id="rId3"/>
    <sheet name="IPv4 Publico" sheetId="3" state="visible" r:id="rId4"/>
    <sheet name="Trafego" sheetId="4" state="visible" r:id="rId5"/>
    <sheet name="Orçament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<sst xmlns="http://schemas.openxmlformats.org/spreadsheetml/2006/main" count="754" uniqueCount="231">
  <si>
    <t xml:space="preserve">Rule 16bits</t>
  </si>
  <si>
    <t xml:space="preserve">CCCSSSSS.RRRRZZZZ</t>
  </si>
  <si>
    <t xml:space="preserve">VLAN</t>
  </si>
  <si>
    <t xml:space="preserve">Campus</t>
  </si>
  <si>
    <t xml:space="preserve">C</t>
  </si>
  <si>
    <t xml:space="preserve">Service</t>
  </si>
  <si>
    <t xml:space="preserve">S</t>
  </si>
  <si>
    <t xml:space="preserve">Role</t>
  </si>
  <si>
    <t xml:space="preserve">R</t>
  </si>
  <si>
    <t xml:space="preserve">Zone</t>
  </si>
  <si>
    <t xml:space="preserve">Z</t>
  </si>
  <si>
    <t xml:space="preserve">Private IPv4</t>
  </si>
  <si>
    <t xml:space="preserve">Global IPv6</t>
  </si>
  <si>
    <t xml:space="preserve">Aveiro</t>
  </si>
  <si>
    <t xml:space="preserve">VoIP</t>
  </si>
  <si>
    <t xml:space="preserve">Admin</t>
  </si>
  <si>
    <t xml:space="preserve">A</t>
  </si>
  <si>
    <t xml:space="preserve">Consultor/management</t>
  </si>
  <si>
    <t xml:space="preserve">Worker</t>
  </si>
  <si>
    <t xml:space="preserve">Assistants</t>
  </si>
  <si>
    <t xml:space="preserve">Comercial/clientSupport</t>
  </si>
  <si>
    <t xml:space="preserve">Data PC</t>
  </si>
  <si>
    <t xml:space="preserve">Video Conf.</t>
  </si>
  <si>
    <t xml:space="preserve">Printers</t>
  </si>
  <si>
    <t xml:space="preserve">Cam</t>
  </si>
  <si>
    <t xml:space="preserve">TV</t>
  </si>
  <si>
    <t xml:space="preserve">Visitors.</t>
  </si>
  <si>
    <t xml:space="preserve">Wi-Fi</t>
  </si>
  <si>
    <t xml:space="preserve">E2E</t>
  </si>
  <si>
    <t xml:space="preserve">P2P Connections</t>
  </si>
  <si>
    <t xml:space="preserve">IPV4 </t>
  </si>
  <si>
    <t xml:space="preserve">IPV6 </t>
  </si>
  <si>
    <t xml:space="preserve">Visitors</t>
  </si>
  <si>
    <t xml:space="preserve">Core</t>
  </si>
  <si>
    <t xml:space="preserve">None</t>
  </si>
  <si>
    <t xml:space="preserve">CORE 1 &lt; - &gt; ISP_PT1</t>
  </si>
  <si>
    <t xml:space="preserve">10.7.0.0/30</t>
  </si>
  <si>
    <t xml:space="preserve">3100:10:10:0700::/126</t>
  </si>
  <si>
    <t xml:space="preserve">DataCenter</t>
  </si>
  <si>
    <t xml:space="preserve">LOCAL</t>
  </si>
  <si>
    <t xml:space="preserve">CORE 1 &lt; - &gt; ISP_PT2</t>
  </si>
  <si>
    <t xml:space="preserve">10.7.0.4/30</t>
  </si>
  <si>
    <t xml:space="preserve">3100:10:10:0700::4/126</t>
  </si>
  <si>
    <t xml:space="preserve">CORE 2 &lt; - &gt; ISP_PT1</t>
  </si>
  <si>
    <t xml:space="preserve">10.7.0.8/30</t>
  </si>
  <si>
    <t xml:space="preserve">3100:10:10:0700::8/126</t>
  </si>
  <si>
    <t xml:space="preserve">CENTRAL</t>
  </si>
  <si>
    <t xml:space="preserve">CORE 2 &lt; - &gt; ISP_PT2</t>
  </si>
  <si>
    <t xml:space="preserve">10.7.0.12/30</t>
  </si>
  <si>
    <t xml:space="preserve">3100:10:10:0700::12/126</t>
  </si>
  <si>
    <t xml:space="preserve">Lisboa</t>
  </si>
  <si>
    <t xml:space="preserve">INTERCONECTION VLANS</t>
  </si>
  <si>
    <t xml:space="preserve">VLAN 101</t>
  </si>
  <si>
    <t xml:space="preserve">10.101.0.0/24</t>
  </si>
  <si>
    <t xml:space="preserve">3100:10:101:0::/64</t>
  </si>
  <si>
    <t xml:space="preserve">VLAN 102</t>
  </si>
  <si>
    <t xml:space="preserve">10.102.0.0/24</t>
  </si>
  <si>
    <t xml:space="preserve">3100:10:102:0::/64</t>
  </si>
  <si>
    <t xml:space="preserve">Loopback Adresses</t>
  </si>
  <si>
    <t xml:space="preserve">10.1.1.0/24</t>
  </si>
  <si>
    <t xml:space="preserve">3100:10:10:11::/64</t>
  </si>
  <si>
    <t xml:space="preserve">10.2.1.0/24</t>
  </si>
  <si>
    <t xml:space="preserve">3100:10:10:21::/64</t>
  </si>
  <si>
    <t xml:space="preserve">S.Francisco</t>
  </si>
  <si>
    <t xml:space="preserve">10.3.1.0/24</t>
  </si>
  <si>
    <t xml:space="preserve">3100:10:10:31::/64</t>
  </si>
  <si>
    <t xml:space="preserve">Tunnel Adresses</t>
  </si>
  <si>
    <t xml:space="preserve">10.1.2.0/24</t>
  </si>
  <si>
    <t xml:space="preserve">3100:10:10:12::/64</t>
  </si>
  <si>
    <t xml:space="preserve">Terminais</t>
  </si>
  <si>
    <t xml:space="preserve">Total</t>
  </si>
  <si>
    <t xml:space="preserve">SW 48 Portas</t>
  </si>
  <si>
    <t xml:space="preserve">SW 16 Portas</t>
  </si>
  <si>
    <r>
      <rPr>
        <sz val="11"/>
        <color rgb="FF000000"/>
        <rFont val="Arial"/>
        <family val="0"/>
        <charset val="1"/>
      </rPr>
      <t xml:space="preserve">1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 Piso</t>
    </r>
  </si>
  <si>
    <t xml:space="preserve">Zona de Trabalho</t>
  </si>
  <si>
    <t xml:space="preserve">30 PC's, 30 telefones, 3 impressoras, 3 camera de segurança, 3 Ap</t>
  </si>
  <si>
    <t xml:space="preserve">Estúdio</t>
  </si>
  <si>
    <t xml:space="preserve">2 PC's</t>
  </si>
  <si>
    <t xml:space="preserve">Salas de reunioes</t>
  </si>
  <si>
    <t xml:space="preserve">3 PC's, 1 projetor, 1 impressora</t>
  </si>
  <si>
    <t xml:space="preserve">Salas de video-conferencia</t>
  </si>
  <si>
    <t xml:space="preserve">5 PC's</t>
  </si>
  <si>
    <t xml:space="preserve">Datacenter local</t>
  </si>
  <si>
    <t xml:space="preserve">250 servidores</t>
  </si>
  <si>
    <t xml:space="preserve">Datacenter central</t>
  </si>
  <si>
    <t xml:space="preserve">150 servidores</t>
  </si>
  <si>
    <t xml:space="preserve">6 SW (16 portas)</t>
  </si>
  <si>
    <t xml:space="preserve">13 SW(48 portas)</t>
  </si>
  <si>
    <t xml:space="preserve">2º Piso</t>
  </si>
  <si>
    <t xml:space="preserve">Salas de comerciais</t>
  </si>
  <si>
    <t xml:space="preserve">30 PC’s, 30 telefones, 3 AP, 6 impressoras</t>
  </si>
  <si>
    <t xml:space="preserve">Salas de reunião</t>
  </si>
  <si>
    <t xml:space="preserve">5 PC’s, 1 AP, 1 impressora, 1 camara de segurança</t>
  </si>
  <si>
    <t xml:space="preserve">Sala de lazer</t>
  </si>
  <si>
    <t xml:space="preserve">1 TV's, 1 telefone, 1 AP</t>
  </si>
  <si>
    <t xml:space="preserve">Apoio ao cliente</t>
  </si>
  <si>
    <t xml:space="preserve">20 PC's, 20 telefones, 1 AP</t>
  </si>
  <si>
    <t xml:space="preserve">2 SW (16 portas)</t>
  </si>
  <si>
    <t xml:space="preserve">3 SW(48 portas)</t>
  </si>
  <si>
    <r>
      <rPr>
        <sz val="11"/>
        <color rgb="FF000000"/>
        <rFont val="Arial"/>
        <family val="0"/>
        <charset val="1"/>
      </rPr>
      <t xml:space="preserve">3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 Piso</t>
    </r>
  </si>
  <si>
    <t xml:space="preserve">Salas de consultores</t>
  </si>
  <si>
    <t xml:space="preserve">50 PC’s, 50 telefones, 1 AP</t>
  </si>
  <si>
    <t xml:space="preserve">10 PC's, 1 projetores, 1 AP, 1 cameras de segurança</t>
  </si>
  <si>
    <t xml:space="preserve">Posto de Gestão técnica</t>
  </si>
  <si>
    <t xml:space="preserve">50 PC's, 50 telefones, 1 AP</t>
  </si>
  <si>
    <t xml:space="preserve">2 SW(16 portas)</t>
  </si>
  <si>
    <t xml:space="preserve">5 SW (48 portas)</t>
  </si>
  <si>
    <t xml:space="preserve">4º Piso</t>
  </si>
  <si>
    <t xml:space="preserve">Funcionários/Administradores</t>
  </si>
  <si>
    <t xml:space="preserve">15 PC's, 15 telefones, 1 AP, 1 impressora, 1 camara de segurança</t>
  </si>
  <si>
    <t xml:space="preserve">Sala de video-conferência</t>
  </si>
  <si>
    <t xml:space="preserve">3 PC's, 1 AP</t>
  </si>
  <si>
    <t xml:space="preserve">1 SW(48 portas)</t>
  </si>
  <si>
    <t xml:space="preserve">Camada Distribuição</t>
  </si>
  <si>
    <t xml:space="preserve">6 SWL3 </t>
  </si>
  <si>
    <t xml:space="preserve">4 SW (16 portas)</t>
  </si>
  <si>
    <t xml:space="preserve">9 SW(48 portas)</t>
  </si>
  <si>
    <t xml:space="preserve">10 PC's, 2 projetores, 2 AP, 2 cameras de segurança</t>
  </si>
  <si>
    <t xml:space="preserve">São Francisco</t>
  </si>
  <si>
    <t xml:space="preserve">6 SWL3</t>
  </si>
  <si>
    <t xml:space="preserve">Endereços IPv4 publicos – 200.1.0.0/23</t>
  </si>
  <si>
    <t xml:space="preserve">Datacenters</t>
  </si>
  <si>
    <t xml:space="preserve">NAT/PAT</t>
  </si>
  <si>
    <t xml:space="preserve">VideoConferencia</t>
  </si>
  <si>
    <t xml:space="preserve">Agrupamento por ED.</t>
  </si>
  <si>
    <t xml:space="preserve">Agrupamento aveiro</t>
  </si>
  <si>
    <t xml:space="preserve">200.1.0.0/25</t>
  </si>
  <si>
    <t xml:space="preserve">200.1.0.128/27</t>
  </si>
  <si>
    <t xml:space="preserve">200.1.0.160/27</t>
  </si>
  <si>
    <t xml:space="preserve">200.1.0.128/26</t>
  </si>
  <si>
    <t xml:space="preserve">200.1.0.128/24</t>
  </si>
  <si>
    <t xml:space="preserve">---------------</t>
  </si>
  <si>
    <t xml:space="preserve">200.1.1.0/26</t>
  </si>
  <si>
    <t xml:space="preserve">200.1.1.64/26</t>
  </si>
  <si>
    <t xml:space="preserve">200.1.1.0/25</t>
  </si>
  <si>
    <t xml:space="preserve">200.1.1.128/26</t>
  </si>
  <si>
    <t xml:space="preserve">200.1.1.192/26</t>
  </si>
  <si>
    <t xml:space="preserve">200.1.1.128/25</t>
  </si>
  <si>
    <t xml:space="preserve">Largura de banda (Mbps)</t>
  </si>
  <si>
    <t xml:space="preserve">Switches 48 portas</t>
  </si>
  <si>
    <t xml:space="preserve">Largura de banda por equipamento (Mbps)</t>
  </si>
  <si>
    <t xml:space="preserve">Fator de simultaneidade</t>
  </si>
  <si>
    <t xml:space="preserve">Fator de crescimento</t>
  </si>
  <si>
    <t xml:space="preserve">Switch 48 portas</t>
  </si>
  <si>
    <t xml:space="preserve">Switch 16 portas</t>
  </si>
  <si>
    <t xml:space="preserve">SWL3 </t>
  </si>
  <si>
    <t xml:space="preserve">1º Piso</t>
  </si>
  <si>
    <t xml:space="preserve">Switch 7</t>
  </si>
  <si>
    <t xml:space="preserve">Switch 8</t>
  </si>
  <si>
    <t xml:space="preserve">Switch 9</t>
  </si>
  <si>
    <t xml:space="preserve">Switch 14</t>
  </si>
  <si>
    <t xml:space="preserve">Switch 15</t>
  </si>
  <si>
    <t xml:space="preserve">Switch 16</t>
  </si>
  <si>
    <t xml:space="preserve">3º Piso</t>
  </si>
  <si>
    <t xml:space="preserve">Switch 17-21</t>
  </si>
  <si>
    <t xml:space="preserve">Switch 22</t>
  </si>
  <si>
    <t xml:space="preserve">Servidores(1º piso)</t>
  </si>
  <si>
    <t xml:space="preserve">switch 1-6</t>
  </si>
  <si>
    <t xml:space="preserve">Datacenter Central</t>
  </si>
  <si>
    <t xml:space="preserve">Servidores</t>
  </si>
  <si>
    <t xml:space="preserve">Largura de banda por servidor (Mbps)</t>
  </si>
  <si>
    <t xml:space="preserve">Switch 10-13</t>
  </si>
  <si>
    <t xml:space="preserve">Cada router do core (2 por cidade)</t>
  </si>
  <si>
    <t xml:space="preserve">Edifício de São Francisco Igual ao Edifício de Lisboa</t>
  </si>
  <si>
    <t xml:space="preserve">Equipamento</t>
  </si>
  <si>
    <t xml:space="preserve">Bandwith</t>
  </si>
  <si>
    <t xml:space="preserve">Quantidade</t>
  </si>
  <si>
    <t xml:space="preserve">Preço por Unidade</t>
  </si>
  <si>
    <t xml:space="preserve">Preço Total</t>
  </si>
  <si>
    <t xml:space="preserve">Link</t>
  </si>
  <si>
    <t xml:space="preserve">Finalidade</t>
  </si>
  <si>
    <t xml:space="preserve">Cisco Catalyst 3650 48 Port PoE 4x1G Uplink LAN Base</t>
  </si>
  <si>
    <t xml:space="preserve">1000Mbps per port | 30W per Port</t>
  </si>
  <si>
    <t xml:space="preserve">https://www.router-switch.com/ws-c3650-48ps-l-p-5416.html</t>
  </si>
  <si>
    <t xml:space="preserve">Para conectar os vários PC’s e equipamentos que necessitem de PoE</t>
  </si>
  <si>
    <t xml:space="preserve">NETGEAR 48-Port 10G Ethernet Smart Switch (XS748T) - Managed, with 4 x 10 Gigabit SFP+</t>
  </si>
  <si>
    <t xml:space="preserve">10Gbps per port</t>
  </si>
  <si>
    <t xml:space="preserve">https://www.amazon.com/NETGEAR-48-Port-Ethernet-Lifetime-Protection/dp/B01ELW0QRO</t>
  </si>
  <si>
    <t xml:space="preserve">Switches que irão estar conectados aos PC’s editores de vídeo</t>
  </si>
  <si>
    <t xml:space="preserve">Catalyst 9300 48-port data only</t>
  </si>
  <si>
    <t xml:space="preserve">1000Mbps per port</t>
  </si>
  <si>
    <t xml:space="preserve">https://www.router-switch.com/c9300-48t-a.html</t>
  </si>
  <si>
    <t xml:space="preserve">Switches que irão estar conectados aos Servidores e Datacenters </t>
  </si>
  <si>
    <t xml:space="preserve">Catalyst 9500 16-port 10G, 8-port 10G switch</t>
  </si>
  <si>
    <t xml:space="preserve">https://www.router-switch.com/c9500-24x-a.html</t>
  </si>
  <si>
    <t xml:space="preserve">6 switches que servirão de acesso a distribution layer dos servidores e datacenter e PC’s 1 piso + 6 SWL3 da distribution layer</t>
  </si>
  <si>
    <t xml:space="preserve">Catalyst 2960L 16 port GigE</t>
  </si>
  <si>
    <t xml:space="preserve">https://www.router-switch.com/ws-c2960l-16ts-ll.html</t>
  </si>
  <si>
    <t xml:space="preserve">Switches que servirao de acesso a distribution layer do piso 2 , 3 e 4</t>
  </si>
  <si>
    <t xml:space="preserve">802.11ac Wave 2 AP PoE Powered</t>
  </si>
  <si>
    <t xml:space="preserve">Up to 867 Mbps</t>
  </si>
  <si>
    <t xml:space="preserve">https://www.router-switch.com/air-ap1832i-e-k9.html</t>
  </si>
  <si>
    <t xml:space="preserve">AP’s espalhados pelo edifício</t>
  </si>
  <si>
    <t xml:space="preserve">Reolink 5MP PoE Camera Outdoor/Indoor Video Surveillance </t>
  </si>
  <si>
    <t xml:space="preserve">8 Mbps per camera</t>
  </si>
  <si>
    <t xml:space="preserve">https://www.amazon.com/Reolink-Surveillance-Security-Detection-RLC-410-5MP/dp/B07DFKTKGG</t>
  </si>
  <si>
    <t xml:space="preserve">Camaras de vigilância PoE, que se ligam aos switches com capacidade de distribuir PoE</t>
  </si>
  <si>
    <t xml:space="preserve">EP1Z01IPHO PoE Phone</t>
  </si>
  <si>
    <t xml:space="preserve">10 Mbps</t>
  </si>
  <si>
    <t xml:space="preserve">https://www.router-switch.com/ep1z01ipho-p-23007.html</t>
  </si>
  <si>
    <t xml:space="preserve">VoIP Telefones com PoE</t>
  </si>
  <si>
    <t xml:space="preserve">Cat6 Ethernet Cable, 6 ft (Pack de 2)</t>
  </si>
  <si>
    <t xml:space="preserve">----------</t>
  </si>
  <si>
    <t xml:space="preserve">https://www.amazon.com/Ethernet-Cable-Meters-Network-Internet/dp/B00GBBSP6S/</t>
  </si>
  <si>
    <t xml:space="preserve">Cabo para conectar a médias distâncias</t>
  </si>
  <si>
    <t xml:space="preserve">Cat6 Ethernet Cable, 20 ft (Pack de 2)</t>
  </si>
  <si>
    <t xml:space="preserve">Cabo para conectar a longas distâncias</t>
  </si>
  <si>
    <t xml:space="preserve">NETGEAR 48-Port Gigabit Ethernet Unmanaged PoE+ Switch (GS348PP)</t>
  </si>
  <si>
    <t xml:space="preserve">https://www.cdw.com/product/netgear-48-port-gigabit-ethernet-unmanaged-poe-switch-gs348pp/5889686</t>
  </si>
  <si>
    <t xml:space="preserve">1000Mbps per port + 2 10GB ports</t>
  </si>
  <si>
    <t xml:space="preserve">Switches que irão estar conectados aos PC dos editores de vídeo</t>
  </si>
  <si>
    <t xml:space="preserve">1000Mbps per port + PoE</t>
  </si>
  <si>
    <t xml:space="preserve">Switches que irão estar conectados aos Servidores</t>
  </si>
  <si>
    <t xml:space="preserve">10GB per port</t>
  </si>
  <si>
    <t xml:space="preserve">6 switches que servirão de acesso a distribution layer dos servidores e PC’s 1 piso + 6 SWL3 da distribution layer</t>
  </si>
  <si>
    <t xml:space="preserve">D-Link Ethernet Switch, 8 10 Port Smart Managed Layer 2+ Gigabit with 2 Gigabit SFP Ports</t>
  </si>
  <si>
    <t xml:space="preserve">Switches do Core: Cisco C9500-32C-A</t>
  </si>
  <si>
    <t xml:space="preserve">32 ports with 100Gbps each</t>
  </si>
  <si>
    <t xml:space="preserve">https://www.router-switch.com/c9500-32c-a.html</t>
  </si>
  <si>
    <t xml:space="preserve">Orçamento Total de Equipamentos:</t>
  </si>
  <si>
    <t xml:space="preserve">Prestação de serviços de design da rede e instalação dos equipamentos:</t>
  </si>
  <si>
    <t xml:space="preserve">TOTAL</t>
  </si>
  <si>
    <t xml:space="preserve">S. Franc</t>
  </si>
  <si>
    <t xml:space="preserve">Sugestão de outros equipamentos</t>
  </si>
  <si>
    <t xml:space="preserve">Impressora Canon PIXMA TR4520 Wireless All in One Photo Printer with Mobile Printing, Black</t>
  </si>
  <si>
    <t xml:space="preserve">https://www.amazon.com/Canon-TR4520-Wireless-Printer-Printing/dp/B07G5XZVLG/</t>
  </si>
  <si>
    <t xml:space="preserve">Desktop Computer Package Intel Quad Core i5 3.2-GHz, 8GB RAM, 500GB, Monitor Included, Keyboard, Mouse, Windows 10 Professional </t>
  </si>
  <si>
    <t xml:space="preserve">https://www.amazon.com/Dell-Optiplex-Desktop-Periphio-Adapter/dp/B07SBJL6G7/</t>
  </si>
  <si>
    <t xml:space="preserve">1080P Web Camera, HD Webcam with Microphone &amp; Privacy Cover, 2021 NexiGo N60 USB Computer Camera</t>
  </si>
  <si>
    <t xml:space="preserve">https://www.amazon.com/Microphone-NexiGo-Computer-110-degree-Conferencing/dp/B088TSR6YJ</t>
  </si>
  <si>
    <t xml:space="preserve">TOTAL (com as sugestões)</t>
  </si>
</sst>
</file>

<file path=xl/styles.xml><?xml version="1.0" encoding="utf-8"?>
<styleSheet xmlns="http://schemas.openxmlformats.org/spreadsheetml/2006/main">
  <numFmts count="21">
    <numFmt numFmtId="164" formatCode="General"/>
    <numFmt numFmtId="165" formatCode="General"/>
    <numFmt numFmtId="166" formatCode="#&quot; Switch (26-27)&quot;"/>
    <numFmt numFmtId="167" formatCode="#&quot; PC's&quot;"/>
    <numFmt numFmtId="168" formatCode="0%"/>
    <numFmt numFmtId="169" formatCode="#&quot; telefones&quot;"/>
    <numFmt numFmtId="170" formatCode="#&quot; access points&quot;"/>
    <numFmt numFmtId="171" formatCode="#&quot; impressoras&quot;"/>
    <numFmt numFmtId="172" formatCode="#&quot; cameras de segurança&quot;"/>
    <numFmt numFmtId="173" formatCode="#&quot; projetor&quot;"/>
    <numFmt numFmtId="174" formatCode="#&quot; Switch (30-32)&quot;"/>
    <numFmt numFmtId="175" formatCode="#&quot; Switch (33)&quot;"/>
    <numFmt numFmtId="176" formatCode="#&quot; PC's (VC)&quot;"/>
    <numFmt numFmtId="177" formatCode="#&quot; Switch (34)&quot;"/>
    <numFmt numFmtId="178" formatCode="#&quot; TV's&quot;"/>
    <numFmt numFmtId="179" formatCode="#&quot; Switch (37-41)&quot;"/>
    <numFmt numFmtId="180" formatCode="#&quot; Switch (49)&quot;"/>
    <numFmt numFmtId="181" formatCode="#&quot; Switch (1-14)&quot;"/>
    <numFmt numFmtId="182" formatCode="#&quot; servidores (datacenter local)&quot;"/>
    <numFmt numFmtId="183" formatCode="#&quot; Switchs&quot;"/>
    <numFmt numFmtId="184" formatCode="#,##0.00\ [$€-816];[RED]\-#,##0.00\ [$€-816]"/>
  </numFmts>
  <fonts count="3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8"/>
      <color rgb="FF00000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vertAlign val="superscript"/>
      <sz val="11"/>
      <color rgb="FF000000"/>
      <name val="Arial"/>
      <family val="0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Arial"/>
      <family val="0"/>
      <charset val="1"/>
    </font>
    <font>
      <u val="singl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name val="Arial"/>
      <family val="0"/>
      <charset val="1"/>
    </font>
    <font>
      <sz val="11"/>
      <color rgb="FF000000"/>
      <name val="Calibri"/>
      <family val="2"/>
      <charset val="1"/>
    </font>
    <font>
      <b val="true"/>
      <sz val="15"/>
      <color rgb="FF000000"/>
      <name val="Arial"/>
      <family val="0"/>
      <charset val="1"/>
    </font>
    <font>
      <b val="true"/>
      <sz val="20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32"/>
      <color rgb="FF000000"/>
      <name val="Arial"/>
      <family val="0"/>
      <charset val="1"/>
    </font>
    <font>
      <b val="true"/>
      <sz val="16"/>
      <color rgb="FF000000"/>
      <name val="Arial"/>
      <family val="0"/>
      <charset val="1"/>
    </font>
    <font>
      <b val="true"/>
      <sz val="22"/>
      <color rgb="FF000000"/>
      <name val="Arial"/>
      <family val="0"/>
      <charset val="1"/>
    </font>
    <font>
      <b val="true"/>
      <sz val="26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thick"/>
      <right style="thick"/>
      <top style="thick"/>
      <bottom style="thick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3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9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9" borderId="1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4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9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9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9" borderId="19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9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9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9" borderId="2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9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23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9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9" borderId="2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9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9" borderId="2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9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9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0" fillId="9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9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9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23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8" fontId="25" fillId="9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5" fillId="9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25" fillId="9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9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9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9" borderId="2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9" fontId="2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9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9" borderId="3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9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9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3" fillId="9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9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3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23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9" borderId="3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9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9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9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0" fillId="9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1" fontId="23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2" fontId="0" fillId="9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9" borderId="2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4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9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3" fontId="2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9" borderId="2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2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0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2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33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8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router-switch.com/ws-c3650-48ps-l-p-5416.html" TargetMode="External"/><Relationship Id="rId2" Type="http://schemas.openxmlformats.org/officeDocument/2006/relationships/hyperlink" Target="https://www.amazon.com/NETGEAR-48-Port-Ethernet-Lifetime-Protection/dp/B01ELW0QRO" TargetMode="External"/><Relationship Id="rId3" Type="http://schemas.openxmlformats.org/officeDocument/2006/relationships/hyperlink" Target="https://www.router-switch.com/c9300-48t-a.html" TargetMode="External"/><Relationship Id="rId4" Type="http://schemas.openxmlformats.org/officeDocument/2006/relationships/hyperlink" Target="https://www.router-switch.com/c9500-24x-a.html" TargetMode="External"/><Relationship Id="rId5" Type="http://schemas.openxmlformats.org/officeDocument/2006/relationships/hyperlink" Target="https://www.router-switch.com/ws-c2960l-16ts-ll.html" TargetMode="External"/><Relationship Id="rId6" Type="http://schemas.openxmlformats.org/officeDocument/2006/relationships/hyperlink" Target="https://www.router-switch.com/air-ap1832i-e-k9.html" TargetMode="External"/><Relationship Id="rId7" Type="http://schemas.openxmlformats.org/officeDocument/2006/relationships/hyperlink" Target="https://www.amazon.com/Reolink-Surveillance-Security-Detection-RLC-410-5MP/dp/B07DFKTKGG" TargetMode="External"/><Relationship Id="rId8" Type="http://schemas.openxmlformats.org/officeDocument/2006/relationships/hyperlink" Target="https://www.router-switch.com/ep1z01ipho-p-23007.html" TargetMode="External"/><Relationship Id="rId9" Type="http://schemas.openxmlformats.org/officeDocument/2006/relationships/hyperlink" Target="https://www.amazon.com/Ethernet-Cable-Meters-Network-Internet/dp/B00GBBSP6S/" TargetMode="External"/><Relationship Id="rId10" Type="http://schemas.openxmlformats.org/officeDocument/2006/relationships/hyperlink" Target="https://www.amazon.com/Ethernet-Cable-Meters-Network-Internet/dp/B00GBBSP6S/" TargetMode="External"/><Relationship Id="rId11" Type="http://schemas.openxmlformats.org/officeDocument/2006/relationships/hyperlink" Target="https://www.cdw.com/product/netgear-48-port-gigabit-ethernet-unmanaged-poe-switch-gs348pp/5889686" TargetMode="External"/><Relationship Id="rId12" Type="http://schemas.openxmlformats.org/officeDocument/2006/relationships/hyperlink" Target="https://www.amazon.com/NETGEAR-48-Port-Ethernet-Lifetime-Protection/dp/B01ELW0QRO" TargetMode="External"/><Relationship Id="rId13" Type="http://schemas.openxmlformats.org/officeDocument/2006/relationships/hyperlink" Target="https://www.router-switch.com/c9300-48t-a.html" TargetMode="External"/><Relationship Id="rId14" Type="http://schemas.openxmlformats.org/officeDocument/2006/relationships/hyperlink" Target="https://www.router-switch.com/c9500-24x-a.html" TargetMode="External"/><Relationship Id="rId15" Type="http://schemas.openxmlformats.org/officeDocument/2006/relationships/hyperlink" Target="https://www.router-switch.com/ws-c2960l-16ts-ll.html" TargetMode="External"/><Relationship Id="rId16" Type="http://schemas.openxmlformats.org/officeDocument/2006/relationships/hyperlink" Target="https://www.router-switch.com/air-ap1832i-e-k9.html" TargetMode="External"/><Relationship Id="rId17" Type="http://schemas.openxmlformats.org/officeDocument/2006/relationships/hyperlink" Target="https://www.amazon.com/Reolink-Surveillance-Security-Detection-RLC-410-5MP/dp/B07DFKTKGG" TargetMode="External"/><Relationship Id="rId18" Type="http://schemas.openxmlformats.org/officeDocument/2006/relationships/hyperlink" Target="https://www.router-switch.com/ep1z01ipho-p-23007.html" TargetMode="External"/><Relationship Id="rId19" Type="http://schemas.openxmlformats.org/officeDocument/2006/relationships/hyperlink" Target="https://www.amazon.com/Ethernet-Cable-Meters-Network-Internet/dp/B00GBBSP6S/" TargetMode="External"/><Relationship Id="rId20" Type="http://schemas.openxmlformats.org/officeDocument/2006/relationships/hyperlink" Target="https://www.amazon.com/Ethernet-Cable-Meters-Network-Internet/dp/B00GBBSP6S/" TargetMode="External"/><Relationship Id="rId21" Type="http://schemas.openxmlformats.org/officeDocument/2006/relationships/hyperlink" Target="https://www.router-switch.com/c9500-32c-a.html" TargetMode="External"/><Relationship Id="rId22" Type="http://schemas.openxmlformats.org/officeDocument/2006/relationships/hyperlink" Target="https://www.amazon.com/Canon-TR4520-Wireless-Printer-Printing/dp/B07G5XZVLG/" TargetMode="External"/><Relationship Id="rId23" Type="http://schemas.openxmlformats.org/officeDocument/2006/relationships/hyperlink" Target="https://www.amazon.com/Dell-Optiplex-Desktop-Periphio-Adapter/dp/B07SBJL6G7/" TargetMode="External"/><Relationship Id="rId24" Type="http://schemas.openxmlformats.org/officeDocument/2006/relationships/hyperlink" Target="https://www.amazon.com/Microphone-NexiGo-Computer-110-degree-Conferencing/dp/B088TSR6YJ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15" activeCellId="0" sqref="F15"/>
    </sheetView>
  </sheetViews>
  <sheetFormatPr defaultColWidth="10.484375" defaultRowHeight="13.8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2.5"/>
    <col collapsed="false" customWidth="true" hidden="false" outlineLevel="0" max="4" min="4" style="0" width="14"/>
    <col collapsed="false" customWidth="true" hidden="false" outlineLevel="0" max="5" min="5" style="0" width="2.13"/>
    <col collapsed="false" customWidth="true" hidden="false" outlineLevel="0" max="6" min="6" style="0" width="34.25"/>
    <col collapsed="false" customWidth="true" hidden="false" outlineLevel="0" max="7" min="7" style="0" width="2.38"/>
    <col collapsed="false" customWidth="true" hidden="false" outlineLevel="0" max="8" min="8" style="0" width="6.13"/>
    <col collapsed="false" customWidth="true" hidden="false" outlineLevel="0" max="9" min="9" style="0" width="2.25"/>
    <col collapsed="false" customWidth="true" hidden="false" outlineLevel="0" max="10" min="10" style="0" width="16.13"/>
    <col collapsed="false" customWidth="true" hidden="false" outlineLevel="0" max="11" min="11" style="0" width="23.37"/>
    <col collapsed="false" customWidth="true" hidden="false" outlineLevel="0" max="12" min="12" style="0" width="10.75"/>
    <col collapsed="false" customWidth="true" hidden="false" outlineLevel="0" max="13" min="13" style="0" width="8.99"/>
    <col collapsed="false" customWidth="true" hidden="false" outlineLevel="0" max="14" min="14" style="0" width="8"/>
    <col collapsed="false" customWidth="true" hidden="false" outlineLevel="0" max="15" min="15" style="0" width="19.61"/>
    <col collapsed="false" customWidth="true" hidden="false" outlineLevel="0" max="16" min="16" style="0" width="18.5"/>
    <col collapsed="false" customWidth="true" hidden="false" outlineLevel="0" max="17" min="17" style="0" width="22"/>
    <col collapsed="false" customWidth="true" hidden="false" outlineLevel="0" max="64" min="18" style="0" width="8.99"/>
  </cols>
  <sheetData>
    <row r="1" customFormat="false" ht="13.8" hidden="false" customHeight="false" outlineLevel="0" collapsed="false">
      <c r="A1" s="1"/>
      <c r="B1" s="1" t="s">
        <v>0</v>
      </c>
      <c r="C1" s="1"/>
      <c r="D1" s="2" t="s">
        <v>1</v>
      </c>
      <c r="E1" s="2"/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customFormat="false" ht="13.8" hidden="false" customHeight="false" outlineLevel="0" collapsed="false">
      <c r="A3" s="0" t="n">
        <v>2</v>
      </c>
      <c r="B3" s="3" t="s">
        <v>13</v>
      </c>
      <c r="C3" s="3" t="n">
        <v>0</v>
      </c>
      <c r="D3" s="3" t="s">
        <v>14</v>
      </c>
      <c r="E3" s="3" t="n">
        <v>0</v>
      </c>
      <c r="F3" s="3" t="s">
        <v>15</v>
      </c>
      <c r="G3" s="3" t="n">
        <v>0</v>
      </c>
      <c r="H3" s="3" t="s">
        <v>16</v>
      </c>
      <c r="I3" s="3" t="n">
        <v>0</v>
      </c>
      <c r="J3" s="3" t="str">
        <f aca="false">_xlfn.CONCAT("10.",32*C3+E3,".",G3*16+I3,".0/24")</f>
        <v>10.0.0.0/24</v>
      </c>
      <c r="K3" s="0" t="str">
        <f aca="false">_xlfn.CONCAT("3100:10:10:",DEC2HEX(32*C3+E3,2),DEC2HEX(G3*16+I3,2),"::/64")</f>
        <v>3100:10:10:0000::/64</v>
      </c>
    </row>
    <row r="4" customFormat="false" ht="13.8" hidden="false" customHeight="false" outlineLevel="0" collapsed="false">
      <c r="A4" s="0" t="n">
        <v>3</v>
      </c>
      <c r="B4" s="3" t="s">
        <v>13</v>
      </c>
      <c r="C4" s="3" t="n">
        <v>0</v>
      </c>
      <c r="D4" s="3" t="s">
        <v>14</v>
      </c>
      <c r="E4" s="3" t="n">
        <v>0</v>
      </c>
      <c r="F4" s="3" t="s">
        <v>17</v>
      </c>
      <c r="G4" s="3" t="n">
        <v>1</v>
      </c>
      <c r="H4" s="3" t="s">
        <v>16</v>
      </c>
      <c r="I4" s="3" t="n">
        <v>0</v>
      </c>
      <c r="J4" s="3" t="str">
        <f aca="false">_xlfn.CONCAT("10.",32*C4+E4,".",G4*16+I4,".0/24")</f>
        <v>10.0.16.0/24</v>
      </c>
      <c r="K4" s="0" t="str">
        <f aca="false">_xlfn.CONCAT("3100:10:10:",DEC2HEX(32*C4+E4,2),DEC2HEX(G4*16+I4,2),"::/64")</f>
        <v>3100:10:10:0010::/64</v>
      </c>
    </row>
    <row r="5" customFormat="false" ht="13.8" hidden="false" customHeight="false" outlineLevel="0" collapsed="false">
      <c r="A5" s="0" t="n">
        <v>4</v>
      </c>
      <c r="B5" s="3" t="s">
        <v>13</v>
      </c>
      <c r="C5" s="3" t="n">
        <v>0</v>
      </c>
      <c r="D5" s="3" t="s">
        <v>14</v>
      </c>
      <c r="E5" s="3" t="n">
        <v>0</v>
      </c>
      <c r="F5" s="3" t="s">
        <v>18</v>
      </c>
      <c r="G5" s="3" t="n">
        <v>2</v>
      </c>
      <c r="H5" s="3" t="s">
        <v>16</v>
      </c>
      <c r="I5" s="3" t="n">
        <v>0</v>
      </c>
      <c r="J5" s="3" t="str">
        <f aca="false">_xlfn.CONCAT("10.",32*C5+E5,".",G5*16+I5,".0/24")</f>
        <v>10.0.32.0/24</v>
      </c>
      <c r="K5" s="0" t="str">
        <f aca="false">_xlfn.CONCAT("3100:10:10:",DEC2HEX(32*C5+E5,2),DEC2HEX(G5*16+I5,2),"::/64")</f>
        <v>3100:10:10:0020::/64</v>
      </c>
    </row>
    <row r="6" customFormat="false" ht="13.8" hidden="false" customHeight="false" outlineLevel="0" collapsed="false">
      <c r="A6" s="0" t="n">
        <v>5</v>
      </c>
      <c r="B6" s="3" t="s">
        <v>13</v>
      </c>
      <c r="C6" s="3" t="n">
        <v>0</v>
      </c>
      <c r="D6" s="3" t="s">
        <v>14</v>
      </c>
      <c r="E6" s="3" t="n">
        <v>0</v>
      </c>
      <c r="F6" s="3" t="s">
        <v>19</v>
      </c>
      <c r="G6" s="3" t="n">
        <v>3</v>
      </c>
      <c r="H6" s="3" t="s">
        <v>16</v>
      </c>
      <c r="I6" s="3" t="n">
        <v>0</v>
      </c>
      <c r="J6" s="3" t="str">
        <f aca="false">_xlfn.CONCAT("10.",32*C6+E6,".",G6*16+I6,".0/24")</f>
        <v>10.0.48.0/24</v>
      </c>
      <c r="K6" s="0" t="str">
        <f aca="false">_xlfn.CONCAT("3100:10:10:",DEC2HEX(32*C6+E6,2),DEC2HEX(G6*16+I6,2),"::/64")</f>
        <v>3100:10:10:0030::/64</v>
      </c>
    </row>
    <row r="7" customFormat="false" ht="13.8" hidden="false" customHeight="false" outlineLevel="0" collapsed="false">
      <c r="A7" s="0" t="n">
        <v>6</v>
      </c>
      <c r="B7" s="3" t="s">
        <v>13</v>
      </c>
      <c r="C7" s="3" t="n">
        <v>0</v>
      </c>
      <c r="D7" s="3" t="s">
        <v>14</v>
      </c>
      <c r="E7" s="3" t="n">
        <v>1</v>
      </c>
      <c r="F7" s="3" t="s">
        <v>20</v>
      </c>
      <c r="G7" s="3" t="n">
        <v>5</v>
      </c>
      <c r="H7" s="3" t="s">
        <v>16</v>
      </c>
      <c r="I7" s="3" t="n">
        <v>0</v>
      </c>
      <c r="J7" s="3" t="str">
        <f aca="false">_xlfn.CONCAT("10.",32*C7+E7,".",G7*16+I7,".0/24")</f>
        <v>10.1.80.0/24</v>
      </c>
      <c r="K7" s="0" t="str">
        <f aca="false">_xlfn.CONCAT("3100:10:10:",DEC2HEX(32*C7+E7,2),DEC2HEX(G7*16+I7,2),"::/64")</f>
        <v>3100:10:10:0150::/64</v>
      </c>
    </row>
    <row r="8" customFormat="false" ht="13.8" hidden="false" customHeight="false" outlineLevel="0" collapsed="false">
      <c r="A8" s="0" t="n">
        <v>7</v>
      </c>
      <c r="B8" s="3" t="s">
        <v>13</v>
      </c>
      <c r="C8" s="3" t="n">
        <v>0</v>
      </c>
      <c r="D8" s="3" t="s">
        <v>21</v>
      </c>
      <c r="E8" s="3" t="n">
        <v>1</v>
      </c>
      <c r="F8" s="3" t="s">
        <v>15</v>
      </c>
      <c r="G8" s="3" t="n">
        <v>0</v>
      </c>
      <c r="H8" s="3" t="s">
        <v>16</v>
      </c>
      <c r="I8" s="3" t="n">
        <v>0</v>
      </c>
      <c r="J8" s="3" t="str">
        <f aca="false">_xlfn.CONCAT("10.",32*C8+E8,".",G8*16+I8,".0/24")</f>
        <v>10.1.0.0/24</v>
      </c>
      <c r="K8" s="0" t="str">
        <f aca="false">_xlfn.CONCAT("3100:10:10:",DEC2HEX(32*C8+E8,2),DEC2HEX(G8*16+I8,2),"::/64")</f>
        <v>3100:10:10:0100::/64</v>
      </c>
    </row>
    <row r="9" customFormat="false" ht="13.8" hidden="false" customHeight="false" outlineLevel="0" collapsed="false">
      <c r="A9" s="0" t="n">
        <v>8</v>
      </c>
      <c r="B9" s="3" t="s">
        <v>13</v>
      </c>
      <c r="C9" s="3" t="n">
        <v>0</v>
      </c>
      <c r="D9" s="3" t="s">
        <v>21</v>
      </c>
      <c r="E9" s="3" t="n">
        <v>1</v>
      </c>
      <c r="F9" s="3" t="s">
        <v>17</v>
      </c>
      <c r="G9" s="3" t="n">
        <v>1</v>
      </c>
      <c r="H9" s="3" t="s">
        <v>16</v>
      </c>
      <c r="I9" s="3" t="n">
        <v>0</v>
      </c>
      <c r="J9" s="3" t="str">
        <f aca="false">_xlfn.CONCAT("10.",32*C9+E9,".",G9*16+I9,".0/24")</f>
        <v>10.1.16.0/24</v>
      </c>
      <c r="K9" s="0" t="str">
        <f aca="false">_xlfn.CONCAT("3100:10:10:",DEC2HEX(32*C9+E9,2),DEC2HEX(G9*16+I9,2),"::/64")</f>
        <v>3100:10:10:0110::/64</v>
      </c>
    </row>
    <row r="10" customFormat="false" ht="13.8" hidden="false" customHeight="false" outlineLevel="0" collapsed="false">
      <c r="A10" s="0" t="n">
        <v>9</v>
      </c>
      <c r="B10" s="3" t="s">
        <v>13</v>
      </c>
      <c r="C10" s="3" t="n">
        <v>0</v>
      </c>
      <c r="D10" s="3" t="s">
        <v>21</v>
      </c>
      <c r="E10" s="3" t="n">
        <v>1</v>
      </c>
      <c r="F10" s="3" t="s">
        <v>18</v>
      </c>
      <c r="G10" s="3" t="n">
        <v>2</v>
      </c>
      <c r="H10" s="3" t="s">
        <v>16</v>
      </c>
      <c r="I10" s="3" t="n">
        <v>0</v>
      </c>
      <c r="J10" s="3" t="str">
        <f aca="false">_xlfn.CONCAT("10.",32*C10+E10,".",G10*16+I10,".0/24")</f>
        <v>10.1.32.0/24</v>
      </c>
      <c r="K10" s="0" t="str">
        <f aca="false">_xlfn.CONCAT("3100:10:10:",DEC2HEX(32*C10+E10,2),DEC2HEX(G10*16+I10,2),"::/64")</f>
        <v>3100:10:10:0120::/64</v>
      </c>
    </row>
    <row r="11" customFormat="false" ht="13.8" hidden="false" customHeight="false" outlineLevel="0" collapsed="false">
      <c r="A11" s="0" t="n">
        <v>10</v>
      </c>
      <c r="B11" s="3" t="s">
        <v>13</v>
      </c>
      <c r="C11" s="3" t="n">
        <v>0</v>
      </c>
      <c r="D11" s="3" t="s">
        <v>21</v>
      </c>
      <c r="E11" s="3" t="n">
        <v>1</v>
      </c>
      <c r="F11" s="3" t="s">
        <v>19</v>
      </c>
      <c r="G11" s="3" t="n">
        <v>3</v>
      </c>
      <c r="H11" s="3" t="s">
        <v>16</v>
      </c>
      <c r="I11" s="3" t="n">
        <v>0</v>
      </c>
      <c r="J11" s="3" t="str">
        <f aca="false">_xlfn.CONCAT("10.",32*C11+E11,".",G11*16+I11,".0/24")</f>
        <v>10.1.48.0/24</v>
      </c>
      <c r="K11" s="0" t="str">
        <f aca="false">_xlfn.CONCAT("3100:10:10:",DEC2HEX(32*C11+E11,2),DEC2HEX(G11*16+I11,2),"::/64")</f>
        <v>3100:10:10:0130::/64</v>
      </c>
    </row>
    <row r="12" customFormat="false" ht="13.8" hidden="false" customHeight="false" outlineLevel="0" collapsed="false">
      <c r="A12" s="0" t="n">
        <v>11</v>
      </c>
      <c r="B12" s="3" t="s">
        <v>13</v>
      </c>
      <c r="C12" s="3" t="n">
        <v>0</v>
      </c>
      <c r="D12" s="3" t="s">
        <v>21</v>
      </c>
      <c r="E12" s="3" t="n">
        <v>1</v>
      </c>
      <c r="F12" s="3" t="s">
        <v>20</v>
      </c>
      <c r="G12" s="3" t="n">
        <v>5</v>
      </c>
      <c r="H12" s="3" t="s">
        <v>16</v>
      </c>
      <c r="I12" s="3" t="n">
        <v>0</v>
      </c>
      <c r="J12" s="3" t="str">
        <f aca="false">_xlfn.CONCAT("10.",32*C12+E12,".",G12*16+I12,".0/24")</f>
        <v>10.1.80.0/24</v>
      </c>
      <c r="K12" s="0" t="str">
        <f aca="false">_xlfn.CONCAT("3100:10:10:",DEC2HEX(32*C12+E12,2),DEC2HEX(G12*16+I12,2),"::/64")</f>
        <v>3100:10:10:0150::/64</v>
      </c>
    </row>
    <row r="13" customFormat="false" ht="13.8" hidden="false" customHeight="false" outlineLevel="0" collapsed="false">
      <c r="A13" s="0" t="n">
        <v>12</v>
      </c>
      <c r="B13" s="3" t="s">
        <v>13</v>
      </c>
      <c r="C13" s="3" t="n">
        <v>0</v>
      </c>
      <c r="D13" s="3" t="s">
        <v>22</v>
      </c>
      <c r="E13" s="3" t="n">
        <v>2</v>
      </c>
      <c r="F13" s="3" t="s">
        <v>15</v>
      </c>
      <c r="G13" s="3" t="n">
        <v>0</v>
      </c>
      <c r="H13" s="3" t="s">
        <v>16</v>
      </c>
      <c r="I13" s="3" t="n">
        <v>0</v>
      </c>
      <c r="J13" s="3" t="str">
        <f aca="false">_xlfn.CONCAT("10.",32*C13+E13,".",G13*16+I13,".0/24")</f>
        <v>10.2.0.0/24</v>
      </c>
      <c r="K13" s="0" t="str">
        <f aca="false">_xlfn.CONCAT("3100:10:10:",DEC2HEX(32*C13+E13,2),DEC2HEX(G13*16+I13,2),"::/64")</f>
        <v>3100:10:10:0200::/64</v>
      </c>
    </row>
    <row r="14" customFormat="false" ht="13.8" hidden="false" customHeight="false" outlineLevel="0" collapsed="false">
      <c r="A14" s="0" t="n">
        <v>13</v>
      </c>
      <c r="B14" s="3" t="s">
        <v>13</v>
      </c>
      <c r="C14" s="3" t="n">
        <v>0</v>
      </c>
      <c r="D14" s="3" t="s">
        <v>22</v>
      </c>
      <c r="E14" s="3" t="n">
        <v>2</v>
      </c>
      <c r="F14" s="3" t="s">
        <v>17</v>
      </c>
      <c r="G14" s="3" t="n">
        <v>1</v>
      </c>
      <c r="H14" s="3" t="s">
        <v>16</v>
      </c>
      <c r="I14" s="3" t="n">
        <v>0</v>
      </c>
      <c r="J14" s="3" t="str">
        <f aca="false">_xlfn.CONCAT("10.",32*C14+E14,".",G14*16+I14,".0/24")</f>
        <v>10.2.16.0/24</v>
      </c>
      <c r="K14" s="0" t="str">
        <f aca="false">_xlfn.CONCAT("3100:10:10:",DEC2HEX(32*C14+E14,2),DEC2HEX(G14*16+I14,2),"::/64")</f>
        <v>3100:10:10:0210::/64</v>
      </c>
    </row>
    <row r="15" customFormat="false" ht="13.8" hidden="false" customHeight="false" outlineLevel="0" collapsed="false">
      <c r="A15" s="0" t="n">
        <v>14</v>
      </c>
      <c r="B15" s="3" t="s">
        <v>13</v>
      </c>
      <c r="C15" s="3" t="n">
        <v>0</v>
      </c>
      <c r="D15" s="3" t="s">
        <v>22</v>
      </c>
      <c r="E15" s="3" t="n">
        <v>2</v>
      </c>
      <c r="F15" s="3" t="s">
        <v>18</v>
      </c>
      <c r="G15" s="3" t="n">
        <v>2</v>
      </c>
      <c r="H15" s="3" t="s">
        <v>16</v>
      </c>
      <c r="I15" s="3" t="n">
        <v>0</v>
      </c>
      <c r="J15" s="3" t="str">
        <f aca="false">_xlfn.CONCAT("10.",32*C15+E15,".",G15*16+I15,".0/24")</f>
        <v>10.2.32.0/24</v>
      </c>
      <c r="K15" s="0" t="str">
        <f aca="false">_xlfn.CONCAT("3100:10:10:",DEC2HEX(32*C15+E15,2),DEC2HEX(G15*16+I15,2),"::/64")</f>
        <v>3100:10:10:0220::/64</v>
      </c>
    </row>
    <row r="16" customFormat="false" ht="13.8" hidden="false" customHeight="false" outlineLevel="0" collapsed="false">
      <c r="A16" s="0" t="n">
        <v>15</v>
      </c>
      <c r="B16" s="3" t="s">
        <v>13</v>
      </c>
      <c r="C16" s="3" t="n">
        <v>0</v>
      </c>
      <c r="D16" s="3" t="s">
        <v>22</v>
      </c>
      <c r="E16" s="3" t="n">
        <v>2</v>
      </c>
      <c r="F16" s="3" t="s">
        <v>19</v>
      </c>
      <c r="G16" s="3" t="n">
        <v>3</v>
      </c>
      <c r="H16" s="3" t="s">
        <v>16</v>
      </c>
      <c r="I16" s="3" t="n">
        <v>0</v>
      </c>
      <c r="J16" s="3" t="str">
        <f aca="false">_xlfn.CONCAT("10.",32*C16+E16,".",G16*16+I16,".0/24")</f>
        <v>10.2.48.0/24</v>
      </c>
      <c r="K16" s="0" t="str">
        <f aca="false">_xlfn.CONCAT("3100:10:10:",DEC2HEX(32*C16+E16,2),DEC2HEX(G16*16+I16,2),"::/64")</f>
        <v>3100:10:10:0230::/64</v>
      </c>
    </row>
    <row r="17" customFormat="false" ht="13.8" hidden="false" customHeight="false" outlineLevel="0" collapsed="false">
      <c r="A17" s="0" t="n">
        <v>16</v>
      </c>
      <c r="B17" s="3" t="s">
        <v>13</v>
      </c>
      <c r="C17" s="3" t="n">
        <v>0</v>
      </c>
      <c r="D17" s="3" t="s">
        <v>22</v>
      </c>
      <c r="E17" s="3" t="n">
        <v>2</v>
      </c>
      <c r="F17" s="3" t="s">
        <v>20</v>
      </c>
      <c r="G17" s="3" t="n">
        <v>5</v>
      </c>
      <c r="H17" s="3" t="s">
        <v>16</v>
      </c>
      <c r="I17" s="3" t="n">
        <v>0</v>
      </c>
      <c r="J17" s="3" t="str">
        <f aca="false">_xlfn.CONCAT("10.",32*C17+E17,".",G17*16+I17,".0/24")</f>
        <v>10.2.80.0/24</v>
      </c>
      <c r="K17" s="0" t="str">
        <f aca="false">_xlfn.CONCAT("3100:10:10:",DEC2HEX(32*C17+E17,2),DEC2HEX(G17*16+I17,2),"::/64")</f>
        <v>3100:10:10:0250::/64</v>
      </c>
    </row>
    <row r="18" customFormat="false" ht="13.8" hidden="false" customHeight="false" outlineLevel="0" collapsed="false">
      <c r="A18" s="0" t="n">
        <v>17</v>
      </c>
      <c r="B18" s="3" t="s">
        <v>13</v>
      </c>
      <c r="C18" s="3" t="n">
        <v>0</v>
      </c>
      <c r="D18" s="3" t="s">
        <v>23</v>
      </c>
      <c r="E18" s="3" t="n">
        <v>3</v>
      </c>
      <c r="F18" s="3" t="s">
        <v>15</v>
      </c>
      <c r="G18" s="3" t="n">
        <v>0</v>
      </c>
      <c r="H18" s="3" t="s">
        <v>16</v>
      </c>
      <c r="I18" s="3" t="n">
        <v>0</v>
      </c>
      <c r="J18" s="3" t="str">
        <f aca="false">_xlfn.CONCAT("10.",32*C18+E18,".",G18*16+I18,".0/24")</f>
        <v>10.3.0.0/24</v>
      </c>
      <c r="K18" s="0" t="str">
        <f aca="false">_xlfn.CONCAT("3100:10:10:",DEC2HEX(32*C18+E18,2),DEC2HEX(G18*16+I18,2),"::/64")</f>
        <v>3100:10:10:0300::/64</v>
      </c>
    </row>
    <row r="19" customFormat="false" ht="13.8" hidden="false" customHeight="false" outlineLevel="0" collapsed="false">
      <c r="A19" s="0" t="n">
        <v>18</v>
      </c>
      <c r="B19" s="3" t="s">
        <v>13</v>
      </c>
      <c r="C19" s="3" t="n">
        <v>0</v>
      </c>
      <c r="D19" s="3" t="s">
        <v>23</v>
      </c>
      <c r="E19" s="3" t="n">
        <v>3</v>
      </c>
      <c r="F19" s="3" t="s">
        <v>17</v>
      </c>
      <c r="G19" s="3" t="n">
        <v>1</v>
      </c>
      <c r="H19" s="3" t="s">
        <v>16</v>
      </c>
      <c r="I19" s="3" t="n">
        <v>0</v>
      </c>
      <c r="J19" s="3" t="str">
        <f aca="false">_xlfn.CONCAT("10.",32*C19+E19,".",G19*16+I19,".0/24")</f>
        <v>10.3.16.0/24</v>
      </c>
      <c r="K19" s="0" t="str">
        <f aca="false">_xlfn.CONCAT("3100:10:10:",DEC2HEX(32*C19+E19,2),DEC2HEX(G19*16+I19,2),"::/64")</f>
        <v>3100:10:10:0310::/64</v>
      </c>
    </row>
    <row r="20" customFormat="false" ht="13.8" hidden="false" customHeight="false" outlineLevel="0" collapsed="false">
      <c r="A20" s="0" t="n">
        <v>19</v>
      </c>
      <c r="B20" s="3" t="s">
        <v>13</v>
      </c>
      <c r="C20" s="3" t="n">
        <v>0</v>
      </c>
      <c r="D20" s="3" t="s">
        <v>23</v>
      </c>
      <c r="E20" s="3" t="n">
        <v>3</v>
      </c>
      <c r="F20" s="3" t="s">
        <v>18</v>
      </c>
      <c r="G20" s="3" t="n">
        <v>2</v>
      </c>
      <c r="H20" s="3" t="s">
        <v>16</v>
      </c>
      <c r="I20" s="3" t="n">
        <v>0</v>
      </c>
      <c r="J20" s="3" t="str">
        <f aca="false">_xlfn.CONCAT("10.",32*C20+E20,".",G20*16+I20,".0/24")</f>
        <v>10.3.32.0/24</v>
      </c>
      <c r="K20" s="0" t="str">
        <f aca="false">_xlfn.CONCAT("3100:10:10:",DEC2HEX(32*C20+E20,2),DEC2HEX(G20*16+I20,2),"::/64")</f>
        <v>3100:10:10:0320::/64</v>
      </c>
    </row>
    <row r="21" customFormat="false" ht="13.8" hidden="false" customHeight="false" outlineLevel="0" collapsed="false">
      <c r="A21" s="0" t="n">
        <v>20</v>
      </c>
      <c r="B21" s="3" t="s">
        <v>13</v>
      </c>
      <c r="C21" s="3" t="n">
        <v>0</v>
      </c>
      <c r="D21" s="3" t="s">
        <v>23</v>
      </c>
      <c r="E21" s="3" t="n">
        <v>3</v>
      </c>
      <c r="F21" s="3" t="s">
        <v>19</v>
      </c>
      <c r="G21" s="3" t="n">
        <v>3</v>
      </c>
      <c r="H21" s="3" t="s">
        <v>16</v>
      </c>
      <c r="I21" s="3" t="n">
        <v>0</v>
      </c>
      <c r="J21" s="3" t="str">
        <f aca="false">_xlfn.CONCAT("10.",32*C21+E21,".",G21*16+I21,".0/24")</f>
        <v>10.3.48.0/24</v>
      </c>
      <c r="K21" s="0" t="str">
        <f aca="false">_xlfn.CONCAT("3100:10:10:",DEC2HEX(32*C21+E21,2),DEC2HEX(G21*16+I21,2),"::/64")</f>
        <v>3100:10:10:0330::/64</v>
      </c>
    </row>
    <row r="22" customFormat="false" ht="13.8" hidden="false" customHeight="false" outlineLevel="0" collapsed="false">
      <c r="A22" s="0" t="n">
        <v>21</v>
      </c>
      <c r="B22" s="3" t="s">
        <v>13</v>
      </c>
      <c r="C22" s="3" t="n">
        <v>0</v>
      </c>
      <c r="D22" s="3" t="s">
        <v>23</v>
      </c>
      <c r="E22" s="3" t="n">
        <v>3</v>
      </c>
      <c r="F22" s="3" t="s">
        <v>20</v>
      </c>
      <c r="G22" s="3" t="n">
        <v>5</v>
      </c>
      <c r="H22" s="3" t="s">
        <v>16</v>
      </c>
      <c r="I22" s="3" t="n">
        <v>0</v>
      </c>
      <c r="J22" s="3" t="str">
        <f aca="false">_xlfn.CONCAT("10.",32*C22+E22,".",G22*16+I22,".0/24")</f>
        <v>10.3.80.0/24</v>
      </c>
      <c r="K22" s="0" t="str">
        <f aca="false">_xlfn.CONCAT("3100:10:10:",DEC2HEX(32*C22+E22,2),DEC2HEX(G22*16+I22,2),"::/64")</f>
        <v>3100:10:10:0350::/64</v>
      </c>
    </row>
    <row r="23" customFormat="false" ht="13.8" hidden="false" customHeight="false" outlineLevel="0" collapsed="false">
      <c r="A23" s="0" t="n">
        <v>22</v>
      </c>
      <c r="B23" s="3" t="s">
        <v>13</v>
      </c>
      <c r="C23" s="3" t="n">
        <v>0</v>
      </c>
      <c r="D23" s="3" t="s">
        <v>24</v>
      </c>
      <c r="E23" s="3" t="n">
        <v>4</v>
      </c>
      <c r="F23" s="3" t="s">
        <v>15</v>
      </c>
      <c r="G23" s="3" t="n">
        <v>0</v>
      </c>
      <c r="H23" s="3" t="s">
        <v>16</v>
      </c>
      <c r="I23" s="3" t="n">
        <v>0</v>
      </c>
      <c r="J23" s="3" t="str">
        <f aca="false">_xlfn.CONCAT("10.",32*C23+E23,".",G23*16+I23,".0/24")</f>
        <v>10.4.0.0/24</v>
      </c>
      <c r="K23" s="0" t="str">
        <f aca="false">_xlfn.CONCAT("3100:10:10:",DEC2HEX(32*C23+E23,2),DEC2HEX(G23*16+I23,2),"::/64")</f>
        <v>3100:10:10:0400::/64</v>
      </c>
    </row>
    <row r="24" customFormat="false" ht="13.8" hidden="false" customHeight="false" outlineLevel="0" collapsed="false">
      <c r="A24" s="0" t="n">
        <v>23</v>
      </c>
      <c r="B24" s="3" t="s">
        <v>13</v>
      </c>
      <c r="C24" s="3" t="n">
        <v>0</v>
      </c>
      <c r="D24" s="3" t="s">
        <v>25</v>
      </c>
      <c r="E24" s="3" t="n">
        <v>5</v>
      </c>
      <c r="F24" s="3" t="s">
        <v>26</v>
      </c>
      <c r="G24" s="3" t="n">
        <v>4</v>
      </c>
      <c r="H24" s="3" t="s">
        <v>16</v>
      </c>
      <c r="I24" s="3" t="n">
        <v>0</v>
      </c>
      <c r="J24" s="3" t="str">
        <f aca="false">_xlfn.CONCAT("10.",32*C24+E24,".",G24*16+I24,".0/24")</f>
        <v>10.5.64.0/24</v>
      </c>
      <c r="K24" s="0" t="str">
        <f aca="false">_xlfn.CONCAT("3100:10:10:",DEC2HEX(32*C24+E24,2),DEC2HEX(G24*16+I24,2),"::/64")</f>
        <v>3100:10:10:0540::/64</v>
      </c>
    </row>
    <row r="25" customFormat="false" ht="13.8" hidden="false" customHeight="false" outlineLevel="0" collapsed="false">
      <c r="A25" s="0" t="n">
        <v>24</v>
      </c>
      <c r="B25" s="1" t="s">
        <v>13</v>
      </c>
      <c r="C25" s="1" t="n">
        <v>0</v>
      </c>
      <c r="D25" s="1" t="s">
        <v>27</v>
      </c>
      <c r="E25" s="1" t="n">
        <v>6</v>
      </c>
      <c r="F25" s="1" t="s">
        <v>15</v>
      </c>
      <c r="G25" s="1" t="n">
        <v>0</v>
      </c>
      <c r="H25" s="1" t="s">
        <v>28</v>
      </c>
      <c r="I25" s="1"/>
      <c r="J25" s="1" t="str">
        <f aca="false">_xlfn.CONCAT("10.",32*C25+E25,".",G25*16+I25,".0/24")</f>
        <v>10.6.0.0/24</v>
      </c>
      <c r="K25" s="4" t="str">
        <f aca="false">_xlfn.CONCAT("3100:10:10:",DEC2HEX(32*C25+E25,2),DEC2HEX(G25*16+I25,2),"::/64")</f>
        <v>3100:10:10:0600::/64</v>
      </c>
      <c r="P25" s="5" t="s">
        <v>29</v>
      </c>
      <c r="Q25" s="5"/>
    </row>
    <row r="26" customFormat="false" ht="13.8" hidden="false" customHeight="false" outlineLevel="0" collapsed="false">
      <c r="A26" s="0" t="n">
        <v>25</v>
      </c>
      <c r="B26" s="1" t="s">
        <v>13</v>
      </c>
      <c r="C26" s="1" t="n">
        <v>0</v>
      </c>
      <c r="D26" s="1" t="s">
        <v>27</v>
      </c>
      <c r="E26" s="1" t="n">
        <v>6</v>
      </c>
      <c r="F26" s="1" t="s">
        <v>18</v>
      </c>
      <c r="G26" s="1" t="n">
        <v>2</v>
      </c>
      <c r="H26" s="1" t="s">
        <v>28</v>
      </c>
      <c r="I26" s="1"/>
      <c r="J26" s="1" t="str">
        <f aca="false">_xlfn.CONCAT("10.",32*C26+E26,".",G26*16+I26,".0/24")</f>
        <v>10.6.32.0/24</v>
      </c>
      <c r="K26" s="4" t="str">
        <f aca="false">_xlfn.CONCAT("3100:10:10:",DEC2HEX(32*C26+E26,2),DEC2HEX(G26*16+I26,2),"::/64")</f>
        <v>3100:10:10:0620::/64</v>
      </c>
      <c r="P26" s="1" t="s">
        <v>30</v>
      </c>
      <c r="Q26" s="1" t="s">
        <v>31</v>
      </c>
    </row>
    <row r="27" customFormat="false" ht="13.8" hidden="false" customHeight="false" outlineLevel="0" collapsed="false">
      <c r="A27" s="0" t="n">
        <v>26</v>
      </c>
      <c r="B27" s="1" t="s">
        <v>13</v>
      </c>
      <c r="C27" s="1" t="n">
        <v>0</v>
      </c>
      <c r="D27" s="1" t="s">
        <v>27</v>
      </c>
      <c r="E27" s="1" t="n">
        <v>6</v>
      </c>
      <c r="F27" s="1" t="s">
        <v>32</v>
      </c>
      <c r="G27" s="1" t="n">
        <v>4</v>
      </c>
      <c r="H27" s="1" t="s">
        <v>28</v>
      </c>
      <c r="I27" s="1"/>
      <c r="J27" s="1" t="str">
        <f aca="false">_xlfn.CONCAT("10.",32*C27+E27,".",G27*16+I27,".0/24")</f>
        <v>10.6.64.0/24</v>
      </c>
      <c r="K27" s="4" t="str">
        <f aca="false">_xlfn.CONCAT("3100:10:10:",DEC2HEX(32*C27+E27,2),DEC2HEX(G27*16+I27,2),"::/64")</f>
        <v>3100:10:10:0640::/64</v>
      </c>
    </row>
    <row r="28" customFormat="false" ht="13.8" hidden="false" customHeight="false" outlineLevel="0" collapsed="false">
      <c r="A28" s="0" t="n">
        <v>27</v>
      </c>
      <c r="B28" s="1" t="s">
        <v>13</v>
      </c>
      <c r="C28" s="1" t="n">
        <v>0</v>
      </c>
      <c r="D28" s="1" t="s">
        <v>33</v>
      </c>
      <c r="E28" s="1" t="n">
        <v>7</v>
      </c>
      <c r="F28" s="1" t="s">
        <v>34</v>
      </c>
      <c r="G28" s="1" t="n">
        <v>0</v>
      </c>
      <c r="H28" s="1" t="s">
        <v>33</v>
      </c>
      <c r="I28" s="1"/>
      <c r="J28" s="1" t="str">
        <f aca="false">_xlfn.CONCAT("10.",32*C28+E28,".",G28*16+I28,".0/24")</f>
        <v>10.7.0.0/24</v>
      </c>
      <c r="K28" s="4" t="str">
        <f aca="false">_xlfn.CONCAT("3100:10:10:",DEC2HEX(32*C28+E28,2),DEC2HEX(G28*16+I28,2),"::/64")</f>
        <v>3100:10:10:0700::/64</v>
      </c>
      <c r="O28" s="4" t="s">
        <v>35</v>
      </c>
      <c r="P28" s="6" t="s">
        <v>36</v>
      </c>
      <c r="Q28" s="6" t="s">
        <v>37</v>
      </c>
    </row>
    <row r="29" customFormat="false" ht="13.8" hidden="false" customHeight="false" outlineLevel="0" collapsed="false">
      <c r="A29" s="0" t="n">
        <v>28</v>
      </c>
      <c r="B29" s="1" t="s">
        <v>13</v>
      </c>
      <c r="C29" s="1" t="n">
        <v>0</v>
      </c>
      <c r="D29" s="1" t="s">
        <v>38</v>
      </c>
      <c r="E29" s="1" t="n">
        <v>8</v>
      </c>
      <c r="F29" s="1" t="s">
        <v>15</v>
      </c>
      <c r="G29" s="1" t="n">
        <v>0</v>
      </c>
      <c r="H29" s="1" t="s">
        <v>16</v>
      </c>
      <c r="I29" s="0" t="n">
        <v>0</v>
      </c>
      <c r="J29" s="1" t="str">
        <f aca="false">_xlfn.CONCAT("10.",32*C29+E29,".",G29*16+I29,".0/24")</f>
        <v>10.8.0.0/24</v>
      </c>
      <c r="K29" s="4" t="str">
        <f aca="false">_xlfn.CONCAT("3100:10:10:",DEC2HEX(32*C29+E29,2),DEC2HEX(G29*16+I29,2),"::/64")</f>
        <v>3100:10:10:0800::/64</v>
      </c>
      <c r="L29" s="1" t="s">
        <v>39</v>
      </c>
      <c r="O29" s="4" t="s">
        <v>40</v>
      </c>
      <c r="P29" s="6" t="s">
        <v>41</v>
      </c>
      <c r="Q29" s="6" t="s">
        <v>42</v>
      </c>
    </row>
    <row r="30" customFormat="false" ht="13.8" hidden="false" customHeight="false" outlineLevel="0" collapsed="false">
      <c r="A30" s="0" t="n">
        <v>29</v>
      </c>
      <c r="B30" s="1" t="s">
        <v>13</v>
      </c>
      <c r="C30" s="1" t="n">
        <v>0</v>
      </c>
      <c r="D30" s="1" t="s">
        <v>38</v>
      </c>
      <c r="E30" s="1" t="n">
        <v>8</v>
      </c>
      <c r="F30" s="1" t="s">
        <v>18</v>
      </c>
      <c r="G30" s="1" t="n">
        <v>2</v>
      </c>
      <c r="H30" s="1" t="s">
        <v>16</v>
      </c>
      <c r="I30" s="0" t="n">
        <v>0</v>
      </c>
      <c r="J30" s="1" t="str">
        <f aca="false">_xlfn.CONCAT("10.",32*C30+E30,".",G30*16+I30,".0/24")</f>
        <v>10.8.32.0/24</v>
      </c>
      <c r="K30" s="4" t="str">
        <f aca="false">_xlfn.CONCAT("3100:10:10:",DEC2HEX(32*C30+E30,2),DEC2HEX(G30*16+I30,2),"::/64")</f>
        <v>3100:10:10:0820::/64</v>
      </c>
      <c r="L30" s="1" t="s">
        <v>39</v>
      </c>
      <c r="O30" s="4" t="s">
        <v>43</v>
      </c>
      <c r="P30" s="6" t="s">
        <v>44</v>
      </c>
      <c r="Q30" s="6" t="s">
        <v>45</v>
      </c>
    </row>
    <row r="31" customFormat="false" ht="13.8" hidden="false" customHeight="false" outlineLevel="0" collapsed="false">
      <c r="A31" s="0" t="n">
        <v>30</v>
      </c>
      <c r="B31" s="1" t="s">
        <v>13</v>
      </c>
      <c r="C31" s="1" t="n">
        <v>0</v>
      </c>
      <c r="D31" s="1" t="s">
        <v>38</v>
      </c>
      <c r="E31" s="1" t="n">
        <v>9</v>
      </c>
      <c r="F31" s="1" t="s">
        <v>34</v>
      </c>
      <c r="G31" s="1" t="n">
        <v>0</v>
      </c>
      <c r="H31" s="1" t="s">
        <v>16</v>
      </c>
      <c r="I31" s="0" t="n">
        <v>0</v>
      </c>
      <c r="J31" s="1" t="str">
        <f aca="false">_xlfn.CONCAT("10.",32*C31+E31,".",G31*16+I31,".0/24")</f>
        <v>10.9.0.0/24</v>
      </c>
      <c r="K31" s="4" t="str">
        <f aca="false">_xlfn.CONCAT("3100:10:10:",DEC2HEX(32*C31+E31,2),DEC2HEX(G31*16+I31,2),"::/64")</f>
        <v>3100:10:10:0900::/64</v>
      </c>
      <c r="L31" s="1" t="s">
        <v>46</v>
      </c>
      <c r="O31" s="4" t="s">
        <v>47</v>
      </c>
      <c r="P31" s="6" t="s">
        <v>48</v>
      </c>
      <c r="Q31" s="6" t="s">
        <v>49</v>
      </c>
    </row>
    <row r="33" customFormat="false" ht="13.8" hidden="false" customHeight="false" outlineLevel="0" collapsed="false">
      <c r="A33" s="0" t="n">
        <v>31</v>
      </c>
      <c r="B33" s="3" t="s">
        <v>50</v>
      </c>
      <c r="C33" s="3" t="n">
        <v>1</v>
      </c>
      <c r="D33" s="3" t="s">
        <v>14</v>
      </c>
      <c r="E33" s="3" t="n">
        <v>0</v>
      </c>
      <c r="F33" s="3" t="s">
        <v>15</v>
      </c>
      <c r="G33" s="3" t="n">
        <v>0</v>
      </c>
      <c r="H33" s="3" t="s">
        <v>16</v>
      </c>
      <c r="I33" s="3" t="n">
        <v>0</v>
      </c>
      <c r="J33" s="3" t="str">
        <f aca="false">_xlfn.CONCAT("10.",32*C33+E33,".",G33*16+I33,".0/24")</f>
        <v>10.32.0.0/24</v>
      </c>
      <c r="K33" s="0" t="str">
        <f aca="false">_xlfn.CONCAT("3100:10:10:",DEC2HEX(32*C33+E33,2),DEC2HEX(G33*16+I33,2),"::/64")</f>
        <v>3100:10:10:2000::/64</v>
      </c>
    </row>
    <row r="34" customFormat="false" ht="13.8" hidden="false" customHeight="false" outlineLevel="0" collapsed="false">
      <c r="A34" s="0" t="n">
        <v>32</v>
      </c>
      <c r="B34" s="3" t="s">
        <v>50</v>
      </c>
      <c r="C34" s="3" t="n">
        <v>1</v>
      </c>
      <c r="D34" s="3" t="s">
        <v>14</v>
      </c>
      <c r="E34" s="3" t="n">
        <v>0</v>
      </c>
      <c r="F34" s="3" t="s">
        <v>17</v>
      </c>
      <c r="G34" s="3" t="n">
        <v>1</v>
      </c>
      <c r="H34" s="3" t="s">
        <v>16</v>
      </c>
      <c r="I34" s="3" t="n">
        <v>0</v>
      </c>
      <c r="J34" s="3" t="str">
        <f aca="false">_xlfn.CONCAT("10.",32*C34+E34,".",G34*16+I34,".0/24")</f>
        <v>10.32.16.0/24</v>
      </c>
      <c r="K34" s="0" t="str">
        <f aca="false">_xlfn.CONCAT("3100:10:10:",DEC2HEX(32*C34+E34,2),DEC2HEX(G34*16+I34,2),"::/64")</f>
        <v>3100:10:10:2010::/64</v>
      </c>
    </row>
    <row r="35" customFormat="false" ht="13.8" hidden="false" customHeight="false" outlineLevel="0" collapsed="false">
      <c r="A35" s="0" t="n">
        <v>33</v>
      </c>
      <c r="B35" s="3" t="s">
        <v>50</v>
      </c>
      <c r="C35" s="3" t="n">
        <v>1</v>
      </c>
      <c r="D35" s="3" t="s">
        <v>14</v>
      </c>
      <c r="E35" s="3" t="n">
        <v>0</v>
      </c>
      <c r="F35" s="3" t="s">
        <v>18</v>
      </c>
      <c r="G35" s="3" t="n">
        <v>2</v>
      </c>
      <c r="H35" s="3" t="s">
        <v>16</v>
      </c>
      <c r="I35" s="3" t="n">
        <v>0</v>
      </c>
      <c r="J35" s="3" t="str">
        <f aca="false">_xlfn.CONCAT("10.",32*C35+E35,".",G35*16+I35,".0/24")</f>
        <v>10.32.32.0/24</v>
      </c>
      <c r="K35" s="0" t="str">
        <f aca="false">_xlfn.CONCAT("3100:10:10:",DEC2HEX(32*C35+E35,2),DEC2HEX(G35*16+I35,2),"::/64")</f>
        <v>3100:10:10:2020::/64</v>
      </c>
    </row>
    <row r="36" customFormat="false" ht="13.8" hidden="false" customHeight="false" outlineLevel="0" collapsed="false">
      <c r="A36" s="0" t="n">
        <v>34</v>
      </c>
      <c r="B36" s="3" t="s">
        <v>50</v>
      </c>
      <c r="C36" s="3" t="n">
        <v>1</v>
      </c>
      <c r="D36" s="3" t="s">
        <v>14</v>
      </c>
      <c r="E36" s="3" t="n">
        <v>0</v>
      </c>
      <c r="F36" s="3" t="s">
        <v>19</v>
      </c>
      <c r="G36" s="3" t="n">
        <v>3</v>
      </c>
      <c r="H36" s="3" t="s">
        <v>16</v>
      </c>
      <c r="I36" s="3" t="n">
        <v>0</v>
      </c>
      <c r="J36" s="3" t="str">
        <f aca="false">_xlfn.CONCAT("10.",32*C36+E36,".",G36*16+I36,".0/24")</f>
        <v>10.32.48.0/24</v>
      </c>
      <c r="K36" s="0" t="str">
        <f aca="false">_xlfn.CONCAT("3100:10:10:",DEC2HEX(32*C36+E36,2),DEC2HEX(G36*16+I36,2),"::/64")</f>
        <v>3100:10:10:2030::/64</v>
      </c>
      <c r="P36" s="5" t="s">
        <v>51</v>
      </c>
      <c r="Q36" s="5"/>
    </row>
    <row r="37" customFormat="false" ht="13.8" hidden="false" customHeight="false" outlineLevel="0" collapsed="false">
      <c r="A37" s="0" t="n">
        <v>35</v>
      </c>
      <c r="B37" s="3" t="s">
        <v>50</v>
      </c>
      <c r="C37" s="3" t="n">
        <v>1</v>
      </c>
      <c r="D37" s="3" t="s">
        <v>14</v>
      </c>
      <c r="E37" s="3" t="n">
        <v>1</v>
      </c>
      <c r="F37" s="3" t="s">
        <v>20</v>
      </c>
      <c r="G37" s="3" t="n">
        <v>5</v>
      </c>
      <c r="H37" s="3" t="s">
        <v>16</v>
      </c>
      <c r="I37" s="3" t="n">
        <v>0</v>
      </c>
      <c r="J37" s="3" t="str">
        <f aca="false">_xlfn.CONCAT("10.",32*C37+E37,".",G37*16+I37,".0/24")</f>
        <v>10.33.80.0/24</v>
      </c>
      <c r="K37" s="0" t="str">
        <f aca="false">_xlfn.CONCAT("3100:10:10:",DEC2HEX(32*C37+E37,2),DEC2HEX(G37*16+I37,2),"::/64")</f>
        <v>3100:10:10:2150::/64</v>
      </c>
    </row>
    <row r="38" customFormat="false" ht="13.8" hidden="false" customHeight="false" outlineLevel="0" collapsed="false">
      <c r="A38" s="0" t="n">
        <v>36</v>
      </c>
      <c r="B38" s="3" t="s">
        <v>50</v>
      </c>
      <c r="C38" s="3" t="n">
        <v>1</v>
      </c>
      <c r="D38" s="3" t="s">
        <v>21</v>
      </c>
      <c r="E38" s="3" t="n">
        <v>1</v>
      </c>
      <c r="F38" s="3" t="s">
        <v>15</v>
      </c>
      <c r="G38" s="3" t="n">
        <v>0</v>
      </c>
      <c r="H38" s="3" t="s">
        <v>16</v>
      </c>
      <c r="I38" s="3" t="n">
        <v>0</v>
      </c>
      <c r="J38" s="3" t="str">
        <f aca="false">_xlfn.CONCAT("10.",32*C38+E38,".",G38*16+I38,".0/24")</f>
        <v>10.33.0.0/24</v>
      </c>
      <c r="K38" s="0" t="str">
        <f aca="false">_xlfn.CONCAT("3100:10:10:",DEC2HEX(32*C38+E38,2),DEC2HEX(G38*16+I38,2),"::/64")</f>
        <v>3100:10:10:2100::/64</v>
      </c>
      <c r="O38" s="1" t="s">
        <v>52</v>
      </c>
      <c r="P38" s="6" t="s">
        <v>53</v>
      </c>
      <c r="Q38" s="6" t="s">
        <v>54</v>
      </c>
    </row>
    <row r="39" customFormat="false" ht="13.8" hidden="false" customHeight="false" outlineLevel="0" collapsed="false">
      <c r="A39" s="0" t="n">
        <v>37</v>
      </c>
      <c r="B39" s="3" t="s">
        <v>50</v>
      </c>
      <c r="C39" s="3" t="n">
        <v>1</v>
      </c>
      <c r="D39" s="3" t="s">
        <v>21</v>
      </c>
      <c r="E39" s="3" t="n">
        <v>1</v>
      </c>
      <c r="F39" s="3" t="s">
        <v>17</v>
      </c>
      <c r="G39" s="3" t="n">
        <v>1</v>
      </c>
      <c r="H39" s="3" t="s">
        <v>16</v>
      </c>
      <c r="I39" s="3" t="n">
        <v>0</v>
      </c>
      <c r="J39" s="3" t="str">
        <f aca="false">_xlfn.CONCAT("10.",32*C39+E39,".",G39*16+I39,".0/24")</f>
        <v>10.33.16.0/24</v>
      </c>
      <c r="K39" s="0" t="str">
        <f aca="false">_xlfn.CONCAT("3100:10:10:",DEC2HEX(32*C39+E39,2),DEC2HEX(G39*16+I39,2),"::/64")</f>
        <v>3100:10:10:2110::/64</v>
      </c>
      <c r="O39" s="1" t="s">
        <v>55</v>
      </c>
      <c r="P39" s="6" t="s">
        <v>56</v>
      </c>
      <c r="Q39" s="6" t="s">
        <v>57</v>
      </c>
    </row>
    <row r="40" customFormat="false" ht="13.8" hidden="false" customHeight="false" outlineLevel="0" collapsed="false">
      <c r="A40" s="0" t="n">
        <v>38</v>
      </c>
      <c r="B40" s="3" t="s">
        <v>50</v>
      </c>
      <c r="C40" s="3" t="n">
        <v>1</v>
      </c>
      <c r="D40" s="3" t="s">
        <v>21</v>
      </c>
      <c r="E40" s="3" t="n">
        <v>1</v>
      </c>
      <c r="F40" s="3" t="s">
        <v>18</v>
      </c>
      <c r="G40" s="3" t="n">
        <v>2</v>
      </c>
      <c r="H40" s="3" t="s">
        <v>16</v>
      </c>
      <c r="I40" s="3" t="n">
        <v>0</v>
      </c>
      <c r="J40" s="3" t="str">
        <f aca="false">_xlfn.CONCAT("10.",32*C40+E40,".",G40*16+I40,".0/24")</f>
        <v>10.33.32.0/24</v>
      </c>
      <c r="K40" s="0" t="str">
        <f aca="false">_xlfn.CONCAT("3100:10:10:",DEC2HEX(32*C40+E40,2),DEC2HEX(G40*16+I40,2),"::/64")</f>
        <v>3100:10:10:2120::/64</v>
      </c>
    </row>
    <row r="41" customFormat="false" ht="13.8" hidden="false" customHeight="false" outlineLevel="0" collapsed="false">
      <c r="A41" s="0" t="n">
        <v>39</v>
      </c>
      <c r="B41" s="3" t="s">
        <v>50</v>
      </c>
      <c r="C41" s="3" t="n">
        <v>1</v>
      </c>
      <c r="D41" s="3" t="s">
        <v>21</v>
      </c>
      <c r="E41" s="3" t="n">
        <v>1</v>
      </c>
      <c r="F41" s="3" t="s">
        <v>19</v>
      </c>
      <c r="G41" s="3" t="n">
        <v>3</v>
      </c>
      <c r="H41" s="3" t="s">
        <v>16</v>
      </c>
      <c r="I41" s="3" t="n">
        <v>0</v>
      </c>
      <c r="J41" s="3" t="str">
        <f aca="false">_xlfn.CONCAT("10.",32*C41+E41,".",G41*16+I41,".0/24")</f>
        <v>10.33.48.0/24</v>
      </c>
      <c r="K41" s="0" t="str">
        <f aca="false">_xlfn.CONCAT("3100:10:10:",DEC2HEX(32*C41+E41,2),DEC2HEX(G41*16+I41,2),"::/64")</f>
        <v>3100:10:10:2130::/64</v>
      </c>
    </row>
    <row r="42" customFormat="false" ht="13.8" hidden="false" customHeight="false" outlineLevel="0" collapsed="false">
      <c r="A42" s="0" t="n">
        <v>40</v>
      </c>
      <c r="B42" s="3" t="s">
        <v>50</v>
      </c>
      <c r="C42" s="3" t="n">
        <v>1</v>
      </c>
      <c r="D42" s="3" t="s">
        <v>21</v>
      </c>
      <c r="E42" s="3" t="n">
        <v>1</v>
      </c>
      <c r="F42" s="3" t="s">
        <v>20</v>
      </c>
      <c r="G42" s="3" t="n">
        <v>5</v>
      </c>
      <c r="H42" s="3" t="s">
        <v>16</v>
      </c>
      <c r="I42" s="3" t="n">
        <v>0</v>
      </c>
      <c r="J42" s="3" t="str">
        <f aca="false">_xlfn.CONCAT("10.",32*C42+E42,".",G42*16+I42,".0/24")</f>
        <v>10.33.80.0/24</v>
      </c>
      <c r="K42" s="0" t="str">
        <f aca="false">_xlfn.CONCAT("3100:10:10:",DEC2HEX(32*C42+E42,2),DEC2HEX(G42*16+I42,2),"::/64")</f>
        <v>3100:10:10:2150::/64</v>
      </c>
    </row>
    <row r="43" customFormat="false" ht="13.8" hidden="false" customHeight="false" outlineLevel="0" collapsed="false">
      <c r="A43" s="0" t="n">
        <v>41</v>
      </c>
      <c r="B43" s="3" t="s">
        <v>50</v>
      </c>
      <c r="C43" s="3" t="n">
        <v>1</v>
      </c>
      <c r="D43" s="3" t="s">
        <v>22</v>
      </c>
      <c r="E43" s="3" t="n">
        <v>2</v>
      </c>
      <c r="F43" s="3" t="s">
        <v>15</v>
      </c>
      <c r="G43" s="3" t="n">
        <v>0</v>
      </c>
      <c r="H43" s="3" t="s">
        <v>16</v>
      </c>
      <c r="I43" s="3" t="n">
        <v>0</v>
      </c>
      <c r="J43" s="3" t="str">
        <f aca="false">_xlfn.CONCAT("10.",32*C43+E43,".",G43*16+I43,".0/24")</f>
        <v>10.34.0.0/24</v>
      </c>
      <c r="K43" s="0" t="str">
        <f aca="false">_xlfn.CONCAT("3100:10:10:",DEC2HEX(32*C43+E43,2),DEC2HEX(G43*16+I43,2),"::/64")</f>
        <v>3100:10:10:2200::/64</v>
      </c>
      <c r="P43" s="5" t="s">
        <v>58</v>
      </c>
      <c r="Q43" s="5"/>
    </row>
    <row r="44" customFormat="false" ht="15" hidden="false" customHeight="true" outlineLevel="0" collapsed="false">
      <c r="A44" s="0" t="n">
        <v>42</v>
      </c>
      <c r="B44" s="3" t="s">
        <v>50</v>
      </c>
      <c r="C44" s="3" t="n">
        <v>1</v>
      </c>
      <c r="D44" s="3" t="s">
        <v>22</v>
      </c>
      <c r="E44" s="3" t="n">
        <v>2</v>
      </c>
      <c r="F44" s="3" t="s">
        <v>17</v>
      </c>
      <c r="G44" s="3" t="n">
        <v>1</v>
      </c>
      <c r="H44" s="3" t="s">
        <v>16</v>
      </c>
      <c r="I44" s="3" t="n">
        <v>0</v>
      </c>
      <c r="J44" s="3" t="str">
        <f aca="false">_xlfn.CONCAT("10.",32*C44+E44,".",G44*16+I44,".0/24")</f>
        <v>10.34.16.0/24</v>
      </c>
      <c r="K44" s="0" t="str">
        <f aca="false">_xlfn.CONCAT("3100:10:10:",DEC2HEX(32*C44+E44,2),DEC2HEX(G44*16+I44,2),"::/64")</f>
        <v>3100:10:10:2210::/64</v>
      </c>
      <c r="P44" s="1" t="s">
        <v>30</v>
      </c>
      <c r="Q44" s="1" t="s">
        <v>31</v>
      </c>
    </row>
    <row r="45" customFormat="false" ht="15" hidden="false" customHeight="true" outlineLevel="0" collapsed="false">
      <c r="A45" s="0" t="n">
        <v>43</v>
      </c>
      <c r="B45" s="3" t="s">
        <v>50</v>
      </c>
      <c r="C45" s="3" t="n">
        <v>1</v>
      </c>
      <c r="D45" s="3" t="s">
        <v>22</v>
      </c>
      <c r="E45" s="3" t="n">
        <v>2</v>
      </c>
      <c r="F45" s="3" t="s">
        <v>18</v>
      </c>
      <c r="G45" s="3" t="n">
        <v>2</v>
      </c>
      <c r="H45" s="3" t="s">
        <v>16</v>
      </c>
      <c r="I45" s="3" t="n">
        <v>0</v>
      </c>
      <c r="J45" s="3" t="str">
        <f aca="false">_xlfn.CONCAT("10.",32*C45+E45,".",G45*16+I45,".0/24")</f>
        <v>10.34.32.0/24</v>
      </c>
      <c r="K45" s="0" t="str">
        <f aca="false">_xlfn.CONCAT("3100:10:10:",DEC2HEX(32*C45+E45,2),DEC2HEX(G45*16+I45,2),"::/64")</f>
        <v>3100:10:10:2220::/64</v>
      </c>
      <c r="O45" s="1" t="s">
        <v>13</v>
      </c>
      <c r="P45" s="6" t="s">
        <v>59</v>
      </c>
      <c r="Q45" s="6" t="s">
        <v>60</v>
      </c>
    </row>
    <row r="46" customFormat="false" ht="15" hidden="false" customHeight="true" outlineLevel="0" collapsed="false">
      <c r="A46" s="0" t="n">
        <v>44</v>
      </c>
      <c r="B46" s="3" t="s">
        <v>50</v>
      </c>
      <c r="C46" s="3" t="n">
        <v>1</v>
      </c>
      <c r="D46" s="3" t="s">
        <v>22</v>
      </c>
      <c r="E46" s="3" t="n">
        <v>2</v>
      </c>
      <c r="F46" s="3" t="s">
        <v>19</v>
      </c>
      <c r="G46" s="3" t="n">
        <v>3</v>
      </c>
      <c r="H46" s="3" t="s">
        <v>16</v>
      </c>
      <c r="I46" s="3" t="n">
        <v>0</v>
      </c>
      <c r="J46" s="3" t="str">
        <f aca="false">_xlfn.CONCAT("10.",32*C46+E46,".",G46*16+I46,".0/24")</f>
        <v>10.34.48.0/24</v>
      </c>
      <c r="K46" s="0" t="str">
        <f aca="false">_xlfn.CONCAT("3100:10:10:",DEC2HEX(32*C46+E46,2),DEC2HEX(G46*16+I46,2),"::/64")</f>
        <v>3100:10:10:2230::/64</v>
      </c>
      <c r="O46" s="1" t="s">
        <v>50</v>
      </c>
      <c r="P46" s="6" t="s">
        <v>61</v>
      </c>
      <c r="Q46" s="6" t="s">
        <v>62</v>
      </c>
    </row>
    <row r="47" customFormat="false" ht="15" hidden="false" customHeight="true" outlineLevel="0" collapsed="false">
      <c r="A47" s="0" t="n">
        <v>45</v>
      </c>
      <c r="B47" s="3" t="s">
        <v>50</v>
      </c>
      <c r="C47" s="3" t="n">
        <v>1</v>
      </c>
      <c r="D47" s="3" t="s">
        <v>22</v>
      </c>
      <c r="E47" s="3" t="n">
        <v>2</v>
      </c>
      <c r="F47" s="3" t="s">
        <v>20</v>
      </c>
      <c r="G47" s="3" t="n">
        <v>5</v>
      </c>
      <c r="H47" s="3" t="s">
        <v>16</v>
      </c>
      <c r="I47" s="3" t="n">
        <v>0</v>
      </c>
      <c r="J47" s="3" t="str">
        <f aca="false">_xlfn.CONCAT("10.",32*C47+E47,".",G47*16+I47,".0/24")</f>
        <v>10.34.80.0/24</v>
      </c>
      <c r="K47" s="0" t="str">
        <f aca="false">_xlfn.CONCAT("3100:10:10:",DEC2HEX(32*C47+E47,2),DEC2HEX(G47*16+I47,2),"::/64")</f>
        <v>3100:10:10:2250::/64</v>
      </c>
      <c r="O47" s="1" t="s">
        <v>63</v>
      </c>
      <c r="P47" s="6" t="s">
        <v>64</v>
      </c>
      <c r="Q47" s="6" t="s">
        <v>65</v>
      </c>
    </row>
    <row r="48" customFormat="false" ht="15" hidden="false" customHeight="true" outlineLevel="0" collapsed="false">
      <c r="A48" s="0" t="n">
        <v>46</v>
      </c>
      <c r="B48" s="3" t="s">
        <v>50</v>
      </c>
      <c r="C48" s="3" t="n">
        <v>1</v>
      </c>
      <c r="D48" s="3" t="s">
        <v>23</v>
      </c>
      <c r="E48" s="3" t="n">
        <v>3</v>
      </c>
      <c r="F48" s="3" t="s">
        <v>15</v>
      </c>
      <c r="G48" s="3" t="n">
        <v>0</v>
      </c>
      <c r="H48" s="3" t="s">
        <v>16</v>
      </c>
      <c r="I48" s="3" t="n">
        <v>0</v>
      </c>
      <c r="J48" s="3" t="str">
        <f aca="false">_xlfn.CONCAT("10.",32*C48+E48,".",G48*16+I48,".0/24")</f>
        <v>10.35.0.0/24</v>
      </c>
      <c r="K48" s="0" t="str">
        <f aca="false">_xlfn.CONCAT("3100:10:10:",DEC2HEX(32*C48+E48,2),DEC2HEX(G48*16+I48,2),"::/64")</f>
        <v>3100:10:10:2300::/64</v>
      </c>
    </row>
    <row r="49" customFormat="false" ht="13.8" hidden="false" customHeight="false" outlineLevel="0" collapsed="false">
      <c r="A49" s="0" t="n">
        <v>47</v>
      </c>
      <c r="B49" s="3" t="s">
        <v>50</v>
      </c>
      <c r="C49" s="3" t="n">
        <v>1</v>
      </c>
      <c r="D49" s="3" t="s">
        <v>23</v>
      </c>
      <c r="E49" s="3" t="n">
        <v>3</v>
      </c>
      <c r="F49" s="3" t="s">
        <v>17</v>
      </c>
      <c r="G49" s="3" t="n">
        <v>1</v>
      </c>
      <c r="H49" s="3" t="s">
        <v>16</v>
      </c>
      <c r="I49" s="3" t="n">
        <v>0</v>
      </c>
      <c r="J49" s="3" t="str">
        <f aca="false">_xlfn.CONCAT("10.",32*C49+E49,".",G49*16+I49,".0/24")</f>
        <v>10.35.16.0/24</v>
      </c>
      <c r="K49" s="0" t="str">
        <f aca="false">_xlfn.CONCAT("3100:10:10:",DEC2HEX(32*C49+E49,2),DEC2HEX(G49*16+I49,2),"::/64")</f>
        <v>3100:10:10:2310::/64</v>
      </c>
    </row>
    <row r="50" customFormat="false" ht="13.8" hidden="false" customHeight="false" outlineLevel="0" collapsed="false">
      <c r="A50" s="0" t="n">
        <v>48</v>
      </c>
      <c r="B50" s="3" t="s">
        <v>50</v>
      </c>
      <c r="C50" s="3" t="n">
        <v>1</v>
      </c>
      <c r="D50" s="3" t="s">
        <v>23</v>
      </c>
      <c r="E50" s="3" t="n">
        <v>3</v>
      </c>
      <c r="F50" s="3" t="s">
        <v>18</v>
      </c>
      <c r="G50" s="3" t="n">
        <v>2</v>
      </c>
      <c r="H50" s="3" t="s">
        <v>16</v>
      </c>
      <c r="I50" s="3" t="n">
        <v>0</v>
      </c>
      <c r="J50" s="3" t="str">
        <f aca="false">_xlfn.CONCAT("10.",32*C50+E50,".",G50*16+I50,".0/24")</f>
        <v>10.35.32.0/24</v>
      </c>
      <c r="K50" s="0" t="str">
        <f aca="false">_xlfn.CONCAT("3100:10:10:",DEC2HEX(32*C50+E50,2),DEC2HEX(G50*16+I50,2),"::/64")</f>
        <v>3100:10:10:2320::/64</v>
      </c>
      <c r="N50" s="7"/>
      <c r="P50" s="5" t="s">
        <v>66</v>
      </c>
      <c r="Q50" s="5"/>
    </row>
    <row r="51" customFormat="false" ht="13.8" hidden="false" customHeight="false" outlineLevel="0" collapsed="false">
      <c r="A51" s="0" t="n">
        <v>49</v>
      </c>
      <c r="B51" s="3" t="s">
        <v>50</v>
      </c>
      <c r="C51" s="3" t="n">
        <v>1</v>
      </c>
      <c r="D51" s="3" t="s">
        <v>23</v>
      </c>
      <c r="E51" s="3" t="n">
        <v>3</v>
      </c>
      <c r="F51" s="3" t="s">
        <v>19</v>
      </c>
      <c r="G51" s="3" t="n">
        <v>3</v>
      </c>
      <c r="H51" s="3" t="s">
        <v>16</v>
      </c>
      <c r="I51" s="3" t="n">
        <v>0</v>
      </c>
      <c r="J51" s="3" t="str">
        <f aca="false">_xlfn.CONCAT("10.",32*C51+E51,".",G51*16+I51,".0/24")</f>
        <v>10.35.48.0/24</v>
      </c>
      <c r="K51" s="0" t="str">
        <f aca="false">_xlfn.CONCAT("3100:10:10:",DEC2HEX(32*C51+E51,2),DEC2HEX(G51*16+I51,2),"::/64")</f>
        <v>3100:10:10:2330::/64</v>
      </c>
      <c r="P51" s="1" t="s">
        <v>30</v>
      </c>
      <c r="Q51" s="1" t="s">
        <v>31</v>
      </c>
    </row>
    <row r="52" customFormat="false" ht="13.8" hidden="false" customHeight="false" outlineLevel="0" collapsed="false">
      <c r="A52" s="0" t="n">
        <v>50</v>
      </c>
      <c r="B52" s="3" t="s">
        <v>50</v>
      </c>
      <c r="C52" s="3" t="n">
        <v>1</v>
      </c>
      <c r="D52" s="3" t="s">
        <v>23</v>
      </c>
      <c r="E52" s="3" t="n">
        <v>3</v>
      </c>
      <c r="F52" s="3" t="s">
        <v>20</v>
      </c>
      <c r="G52" s="3" t="n">
        <v>5</v>
      </c>
      <c r="H52" s="3" t="s">
        <v>16</v>
      </c>
      <c r="I52" s="3" t="n">
        <v>0</v>
      </c>
      <c r="J52" s="3" t="str">
        <f aca="false">_xlfn.CONCAT("10.",32*C52+E52,".",G52*16+I52,".0/24")</f>
        <v>10.35.80.0/24</v>
      </c>
      <c r="K52" s="0" t="str">
        <f aca="false">_xlfn.CONCAT("3100:10:10:",DEC2HEX(32*C52+E52,2),DEC2HEX(G52*16+I52,2),"::/64")</f>
        <v>3100:10:10:2350::/64</v>
      </c>
      <c r="O52" s="1"/>
      <c r="P52" s="6" t="s">
        <v>67</v>
      </c>
      <c r="Q52" s="6" t="s">
        <v>68</v>
      </c>
    </row>
    <row r="53" customFormat="false" ht="13.8" hidden="false" customHeight="false" outlineLevel="0" collapsed="false">
      <c r="A53" s="0" t="n">
        <v>51</v>
      </c>
      <c r="B53" s="3" t="s">
        <v>50</v>
      </c>
      <c r="C53" s="3" t="n">
        <v>1</v>
      </c>
      <c r="D53" s="3" t="s">
        <v>24</v>
      </c>
      <c r="E53" s="3" t="n">
        <v>4</v>
      </c>
      <c r="F53" s="3" t="s">
        <v>15</v>
      </c>
      <c r="G53" s="3" t="n">
        <v>0</v>
      </c>
      <c r="H53" s="3" t="s">
        <v>16</v>
      </c>
      <c r="I53" s="3" t="n">
        <v>0</v>
      </c>
      <c r="J53" s="3" t="str">
        <f aca="false">_xlfn.CONCAT("10.",32*C53+E53,".",G53*16+I53,".0/24")</f>
        <v>10.36.0.0/24</v>
      </c>
      <c r="K53" s="0" t="str">
        <f aca="false">_xlfn.CONCAT("3100:10:10:",DEC2HEX(32*C53+E53,2),DEC2HEX(G53*16+I53,2),"::/64")</f>
        <v>3100:10:10:2400::/64</v>
      </c>
      <c r="M53" s="7"/>
      <c r="N53" s="7"/>
      <c r="O53" s="1"/>
      <c r="P53" s="6"/>
      <c r="Q53" s="6"/>
    </row>
    <row r="54" customFormat="false" ht="13.8" hidden="false" customHeight="false" outlineLevel="0" collapsed="false">
      <c r="A54" s="0" t="n">
        <v>52</v>
      </c>
      <c r="B54" s="3" t="s">
        <v>50</v>
      </c>
      <c r="C54" s="3" t="n">
        <v>1</v>
      </c>
      <c r="D54" s="3" t="s">
        <v>25</v>
      </c>
      <c r="E54" s="3" t="n">
        <v>5</v>
      </c>
      <c r="F54" s="3" t="s">
        <v>26</v>
      </c>
      <c r="G54" s="3" t="n">
        <v>4</v>
      </c>
      <c r="H54" s="3" t="s">
        <v>16</v>
      </c>
      <c r="I54" s="3" t="n">
        <v>0</v>
      </c>
      <c r="J54" s="3" t="str">
        <f aca="false">_xlfn.CONCAT("10.",32*C54+E54,".",G54*16+I54,".0/24")</f>
        <v>10.37.64.0/24</v>
      </c>
      <c r="K54" s="0" t="str">
        <f aca="false">_xlfn.CONCAT("3100:10:10:",DEC2HEX(32*C54+E54,2),DEC2HEX(G54*16+I54,2),"::/64")</f>
        <v>3100:10:10:2540::/64</v>
      </c>
      <c r="O54" s="1"/>
      <c r="P54" s="6"/>
      <c r="Q54" s="6"/>
    </row>
    <row r="55" customFormat="false" ht="13.8" hidden="false" customHeight="false" outlineLevel="0" collapsed="false">
      <c r="A55" s="0" t="n">
        <v>53</v>
      </c>
      <c r="B55" s="3" t="s">
        <v>50</v>
      </c>
      <c r="C55" s="3" t="n">
        <v>1</v>
      </c>
      <c r="D55" s="1" t="s">
        <v>27</v>
      </c>
      <c r="E55" s="1" t="n">
        <v>6</v>
      </c>
      <c r="F55" s="1" t="s">
        <v>15</v>
      </c>
      <c r="G55" s="1" t="n">
        <v>0</v>
      </c>
      <c r="H55" s="1" t="s">
        <v>28</v>
      </c>
      <c r="I55" s="1"/>
      <c r="J55" s="1" t="str">
        <f aca="false">_xlfn.CONCAT("10.",32*C55+E55,".",G55*16+I55,".0/24")</f>
        <v>10.38.0.0/24</v>
      </c>
      <c r="K55" s="4" t="str">
        <f aca="false">_xlfn.CONCAT("3100:10:10:",DEC2HEX(32*C55+E55,2),DEC2HEX(G55*16+I55,2),"::/64")</f>
        <v>3100:10:10:2600::/64</v>
      </c>
    </row>
    <row r="56" customFormat="false" ht="13.8" hidden="false" customHeight="false" outlineLevel="0" collapsed="false">
      <c r="A56" s="0" t="n">
        <v>54</v>
      </c>
      <c r="B56" s="3" t="s">
        <v>50</v>
      </c>
      <c r="C56" s="3" t="n">
        <v>1</v>
      </c>
      <c r="D56" s="1" t="s">
        <v>27</v>
      </c>
      <c r="E56" s="1" t="n">
        <v>6</v>
      </c>
      <c r="F56" s="1" t="s">
        <v>18</v>
      </c>
      <c r="G56" s="1" t="n">
        <v>2</v>
      </c>
      <c r="H56" s="1" t="s">
        <v>28</v>
      </c>
      <c r="I56" s="1"/>
      <c r="J56" s="1" t="str">
        <f aca="false">_xlfn.CONCAT("10.",32*C56+E56,".",G56*16+I56,".0/24")</f>
        <v>10.38.32.0/24</v>
      </c>
      <c r="K56" s="4" t="str">
        <f aca="false">_xlfn.CONCAT("3100:10:10:",DEC2HEX(32*C56+E56,2),DEC2HEX(G56*16+I56,2),"::/64")</f>
        <v>3100:10:10:2620::/64</v>
      </c>
      <c r="O56" s="7"/>
    </row>
    <row r="57" customFormat="false" ht="13.8" hidden="false" customHeight="false" outlineLevel="0" collapsed="false">
      <c r="A57" s="0" t="n">
        <v>55</v>
      </c>
      <c r="B57" s="3" t="s">
        <v>50</v>
      </c>
      <c r="C57" s="3" t="n">
        <v>1</v>
      </c>
      <c r="D57" s="1" t="s">
        <v>27</v>
      </c>
      <c r="E57" s="1" t="n">
        <v>6</v>
      </c>
      <c r="F57" s="1" t="s">
        <v>32</v>
      </c>
      <c r="G57" s="1" t="n">
        <v>4</v>
      </c>
      <c r="H57" s="1" t="s">
        <v>28</v>
      </c>
      <c r="I57" s="1"/>
      <c r="J57" s="1" t="str">
        <f aca="false">_xlfn.CONCAT("10.",32*C57+E57,".",G57*16+I57,".0/24")</f>
        <v>10.38.64.0/24</v>
      </c>
      <c r="K57" s="4" t="str">
        <f aca="false">_xlfn.CONCAT("3100:10:10:",DEC2HEX(32*C57+E57,2),DEC2HEX(G57*16+I57,2),"::/64")</f>
        <v>3100:10:10:2640::/64</v>
      </c>
    </row>
    <row r="58" customFormat="false" ht="13.8" hidden="false" customHeight="false" outlineLevel="0" collapsed="false">
      <c r="A58" s="0" t="n">
        <v>56</v>
      </c>
      <c r="B58" s="3" t="s">
        <v>50</v>
      </c>
      <c r="C58" s="3" t="n">
        <v>1</v>
      </c>
      <c r="D58" s="1" t="s">
        <v>33</v>
      </c>
      <c r="E58" s="1" t="n">
        <v>7</v>
      </c>
      <c r="F58" s="1" t="s">
        <v>34</v>
      </c>
      <c r="G58" s="1" t="n">
        <v>0</v>
      </c>
      <c r="H58" s="1" t="s">
        <v>33</v>
      </c>
      <c r="I58" s="1"/>
      <c r="J58" s="1" t="str">
        <f aca="false">_xlfn.CONCAT("10.",32*C58+E58,".",G58*16+I58,".0/24")</f>
        <v>10.39.0.0/24</v>
      </c>
      <c r="K58" s="4" t="str">
        <f aca="false">_xlfn.CONCAT("3100:10:10:",DEC2HEX(32*C58+E58,2),DEC2HEX(G58*16+I58,2),"::/64")</f>
        <v>3100:10:10:2700::/64</v>
      </c>
    </row>
    <row r="59" customFormat="false" ht="13.8" hidden="false" customHeight="false" outlineLevel="0" collapsed="false">
      <c r="A59" s="0" t="n">
        <v>57</v>
      </c>
      <c r="B59" s="3" t="s">
        <v>50</v>
      </c>
      <c r="C59" s="3" t="n">
        <v>1</v>
      </c>
      <c r="D59" s="1" t="s">
        <v>38</v>
      </c>
      <c r="E59" s="1" t="n">
        <v>8</v>
      </c>
      <c r="F59" s="1" t="s">
        <v>15</v>
      </c>
      <c r="G59" s="1" t="n">
        <v>0</v>
      </c>
      <c r="H59" s="1" t="s">
        <v>16</v>
      </c>
      <c r="I59" s="0" t="n">
        <v>0</v>
      </c>
      <c r="J59" s="1" t="str">
        <f aca="false">_xlfn.CONCAT("10.",32*C59+E59,".",G59*16+I59,".0/24")</f>
        <v>10.40.0.0/24</v>
      </c>
      <c r="K59" s="4" t="str">
        <f aca="false">_xlfn.CONCAT("3100:10:10:",DEC2HEX(32*C59+E59,2),DEC2HEX(G59*16+I59,2),"::/64")</f>
        <v>3100:10:10:2800::/64</v>
      </c>
      <c r="L59" s="1" t="s">
        <v>39</v>
      </c>
      <c r="N59" s="7"/>
    </row>
    <row r="60" customFormat="false" ht="13.8" hidden="false" customHeight="false" outlineLevel="0" collapsed="false">
      <c r="A60" s="0" t="n">
        <v>58</v>
      </c>
      <c r="B60" s="3" t="s">
        <v>50</v>
      </c>
      <c r="C60" s="3" t="n">
        <v>1</v>
      </c>
      <c r="D60" s="1" t="s">
        <v>38</v>
      </c>
      <c r="E60" s="1" t="n">
        <v>8</v>
      </c>
      <c r="F60" s="1" t="s">
        <v>18</v>
      </c>
      <c r="G60" s="1" t="n">
        <v>2</v>
      </c>
      <c r="H60" s="1" t="s">
        <v>16</v>
      </c>
      <c r="I60" s="0" t="n">
        <v>0</v>
      </c>
      <c r="J60" s="1" t="str">
        <f aca="false">_xlfn.CONCAT("10.",32*C60+E60,".",G60*16+I60,".0/24")</f>
        <v>10.40.32.0/24</v>
      </c>
      <c r="K60" s="4" t="str">
        <f aca="false">_xlfn.CONCAT("3100:10:10:",DEC2HEX(32*C60+E60,2),DEC2HEX(G60*16+I60,2),"::/64")</f>
        <v>3100:10:10:2820::/64</v>
      </c>
      <c r="L60" s="1" t="s">
        <v>39</v>
      </c>
    </row>
    <row r="62" customFormat="false" ht="13.8" hidden="false" customHeight="false" outlineLevel="0" collapsed="false">
      <c r="A62" s="0" t="n">
        <v>59</v>
      </c>
      <c r="B62" s="3" t="s">
        <v>63</v>
      </c>
      <c r="C62" s="3" t="n">
        <v>2</v>
      </c>
      <c r="D62" s="3" t="s">
        <v>14</v>
      </c>
      <c r="E62" s="3" t="n">
        <v>0</v>
      </c>
      <c r="F62" s="3" t="s">
        <v>15</v>
      </c>
      <c r="G62" s="3" t="n">
        <v>0</v>
      </c>
      <c r="H62" s="3" t="s">
        <v>16</v>
      </c>
      <c r="I62" s="3" t="n">
        <v>0</v>
      </c>
      <c r="J62" s="3" t="str">
        <f aca="false">_xlfn.CONCAT("10.",32*C62+E62,".",G62*16+I62,".0/24")</f>
        <v>10.64.0.0/24</v>
      </c>
      <c r="K62" s="0" t="str">
        <f aca="false">_xlfn.CONCAT("3100:10:10:",DEC2HEX(32*C62+E62,2),DEC2HEX(G62*16+I62,2),"::/64")</f>
        <v>3100:10:10:4000::/64</v>
      </c>
      <c r="O62" s="7"/>
    </row>
    <row r="63" customFormat="false" ht="13.8" hidden="false" customHeight="false" outlineLevel="0" collapsed="false">
      <c r="A63" s="0" t="n">
        <v>60</v>
      </c>
      <c r="B63" s="3" t="s">
        <v>63</v>
      </c>
      <c r="C63" s="3" t="n">
        <v>2</v>
      </c>
      <c r="D63" s="3" t="s">
        <v>14</v>
      </c>
      <c r="E63" s="3" t="n">
        <v>0</v>
      </c>
      <c r="F63" s="3" t="s">
        <v>17</v>
      </c>
      <c r="G63" s="3" t="n">
        <v>1</v>
      </c>
      <c r="H63" s="3" t="s">
        <v>16</v>
      </c>
      <c r="I63" s="3" t="n">
        <v>0</v>
      </c>
      <c r="J63" s="3" t="str">
        <f aca="false">_xlfn.CONCAT("10.",32*C63+E63,".",G63*16+I63,".0/24")</f>
        <v>10.64.16.0/24</v>
      </c>
      <c r="K63" s="0" t="str">
        <f aca="false">_xlfn.CONCAT("3100:10:10:",DEC2HEX(32*C63+E63,2),DEC2HEX(G63*16+I63,2),"::/64")</f>
        <v>3100:10:10:4010::/64</v>
      </c>
    </row>
    <row r="64" customFormat="false" ht="13.8" hidden="false" customHeight="false" outlineLevel="0" collapsed="false">
      <c r="A64" s="0" t="n">
        <v>61</v>
      </c>
      <c r="B64" s="3" t="s">
        <v>63</v>
      </c>
      <c r="C64" s="3" t="n">
        <v>2</v>
      </c>
      <c r="D64" s="3" t="s">
        <v>14</v>
      </c>
      <c r="E64" s="3" t="n">
        <v>0</v>
      </c>
      <c r="F64" s="3" t="s">
        <v>18</v>
      </c>
      <c r="G64" s="3" t="n">
        <v>2</v>
      </c>
      <c r="H64" s="3" t="s">
        <v>16</v>
      </c>
      <c r="I64" s="3" t="n">
        <v>0</v>
      </c>
      <c r="J64" s="3" t="str">
        <f aca="false">_xlfn.CONCAT("10.",32*C64+E64,".",G64*16+I64,".0/24")</f>
        <v>10.64.32.0/24</v>
      </c>
      <c r="K64" s="0" t="str">
        <f aca="false">_xlfn.CONCAT("3100:10:10:",DEC2HEX(32*C64+E64,2),DEC2HEX(G64*16+I64,2),"::/64")</f>
        <v>3100:10:10:4020::/64</v>
      </c>
    </row>
    <row r="65" customFormat="false" ht="13.8" hidden="false" customHeight="false" outlineLevel="0" collapsed="false">
      <c r="A65" s="0" t="n">
        <v>62</v>
      </c>
      <c r="B65" s="3" t="s">
        <v>63</v>
      </c>
      <c r="C65" s="3" t="n">
        <v>2</v>
      </c>
      <c r="D65" s="3" t="s">
        <v>14</v>
      </c>
      <c r="E65" s="3" t="n">
        <v>0</v>
      </c>
      <c r="F65" s="3" t="s">
        <v>19</v>
      </c>
      <c r="G65" s="3" t="n">
        <v>3</v>
      </c>
      <c r="H65" s="3" t="s">
        <v>16</v>
      </c>
      <c r="I65" s="3" t="n">
        <v>0</v>
      </c>
      <c r="J65" s="3" t="str">
        <f aca="false">_xlfn.CONCAT("10.",32*C65+E65,".",G65*16+I65,".0/24")</f>
        <v>10.64.48.0/24</v>
      </c>
      <c r="K65" s="0" t="str">
        <f aca="false">_xlfn.CONCAT("3100:10:10:",DEC2HEX(32*C65+E65,2),DEC2HEX(G65*16+I65,2),"::/64")</f>
        <v>3100:10:10:4030::/64</v>
      </c>
    </row>
    <row r="66" customFormat="false" ht="13.8" hidden="false" customHeight="false" outlineLevel="0" collapsed="false">
      <c r="A66" s="0" t="n">
        <v>63</v>
      </c>
      <c r="B66" s="3" t="s">
        <v>63</v>
      </c>
      <c r="C66" s="3" t="n">
        <v>2</v>
      </c>
      <c r="D66" s="3" t="s">
        <v>14</v>
      </c>
      <c r="E66" s="3" t="n">
        <v>1</v>
      </c>
      <c r="F66" s="3" t="s">
        <v>20</v>
      </c>
      <c r="G66" s="3" t="n">
        <v>5</v>
      </c>
      <c r="H66" s="3" t="s">
        <v>16</v>
      </c>
      <c r="I66" s="3" t="n">
        <v>0</v>
      </c>
      <c r="J66" s="3" t="str">
        <f aca="false">_xlfn.CONCAT("10.",32*C66+E66,".",G66*16+I66,".0/24")</f>
        <v>10.65.80.0/24</v>
      </c>
      <c r="K66" s="0" t="str">
        <f aca="false">_xlfn.CONCAT("3100:10:10:",DEC2HEX(32*C66+E66,2),DEC2HEX(G66*16+I66,2),"::/64")</f>
        <v>3100:10:10:4150::/64</v>
      </c>
    </row>
    <row r="67" customFormat="false" ht="13.8" hidden="false" customHeight="false" outlineLevel="0" collapsed="false">
      <c r="A67" s="0" t="n">
        <v>64</v>
      </c>
      <c r="B67" s="3" t="s">
        <v>63</v>
      </c>
      <c r="C67" s="3" t="n">
        <v>2</v>
      </c>
      <c r="D67" s="3" t="s">
        <v>21</v>
      </c>
      <c r="E67" s="3" t="n">
        <v>1</v>
      </c>
      <c r="F67" s="3" t="s">
        <v>15</v>
      </c>
      <c r="G67" s="3" t="n">
        <v>0</v>
      </c>
      <c r="H67" s="3" t="s">
        <v>16</v>
      </c>
      <c r="I67" s="3" t="n">
        <v>0</v>
      </c>
      <c r="J67" s="3" t="str">
        <f aca="false">_xlfn.CONCAT("10.",32*C67+E67,".",G67*16+I67,".0/24")</f>
        <v>10.65.0.0/24</v>
      </c>
      <c r="K67" s="0" t="str">
        <f aca="false">_xlfn.CONCAT("3100:10:10:",DEC2HEX(32*C67+E67,2),DEC2HEX(G67*16+I67,2),"::/64")</f>
        <v>3100:10:10:4100::/64</v>
      </c>
    </row>
    <row r="68" customFormat="false" ht="13.8" hidden="false" customHeight="false" outlineLevel="0" collapsed="false">
      <c r="A68" s="0" t="n">
        <v>65</v>
      </c>
      <c r="B68" s="3" t="s">
        <v>63</v>
      </c>
      <c r="C68" s="3" t="n">
        <v>2</v>
      </c>
      <c r="D68" s="3" t="s">
        <v>21</v>
      </c>
      <c r="E68" s="3" t="n">
        <v>1</v>
      </c>
      <c r="F68" s="3" t="s">
        <v>17</v>
      </c>
      <c r="G68" s="3" t="n">
        <v>1</v>
      </c>
      <c r="H68" s="3" t="s">
        <v>16</v>
      </c>
      <c r="I68" s="3" t="n">
        <v>0</v>
      </c>
      <c r="J68" s="3" t="str">
        <f aca="false">_xlfn.CONCAT("10.",32*C68+E68,".",G68*16+I68,".0/24")</f>
        <v>10.65.16.0/24</v>
      </c>
      <c r="K68" s="0" t="str">
        <f aca="false">_xlfn.CONCAT("3100:10:10:",DEC2HEX(32*C68+E68,2),DEC2HEX(G68*16+I68,2),"::/64")</f>
        <v>3100:10:10:4110::/64</v>
      </c>
    </row>
    <row r="69" customFormat="false" ht="13.8" hidden="false" customHeight="false" outlineLevel="0" collapsed="false">
      <c r="A69" s="0" t="n">
        <v>66</v>
      </c>
      <c r="B69" s="3" t="s">
        <v>63</v>
      </c>
      <c r="C69" s="3" t="n">
        <v>2</v>
      </c>
      <c r="D69" s="3" t="s">
        <v>21</v>
      </c>
      <c r="E69" s="3" t="n">
        <v>1</v>
      </c>
      <c r="F69" s="3" t="s">
        <v>18</v>
      </c>
      <c r="G69" s="3" t="n">
        <v>2</v>
      </c>
      <c r="H69" s="3" t="s">
        <v>16</v>
      </c>
      <c r="I69" s="3" t="n">
        <v>0</v>
      </c>
      <c r="J69" s="3" t="str">
        <f aca="false">_xlfn.CONCAT("10.",32*C69+E69,".",G69*16+I69,".0/24")</f>
        <v>10.65.32.0/24</v>
      </c>
      <c r="K69" s="0" t="str">
        <f aca="false">_xlfn.CONCAT("3100:10:10:",DEC2HEX(32*C69+E69,2),DEC2HEX(G69*16+I69,2),"::/64")</f>
        <v>3100:10:10:4120::/64</v>
      </c>
    </row>
    <row r="70" customFormat="false" ht="13.8" hidden="false" customHeight="false" outlineLevel="0" collapsed="false">
      <c r="A70" s="0" t="n">
        <v>67</v>
      </c>
      <c r="B70" s="3" t="s">
        <v>63</v>
      </c>
      <c r="C70" s="3" t="n">
        <v>2</v>
      </c>
      <c r="D70" s="3" t="s">
        <v>21</v>
      </c>
      <c r="E70" s="3" t="n">
        <v>1</v>
      </c>
      <c r="F70" s="3" t="s">
        <v>19</v>
      </c>
      <c r="G70" s="3" t="n">
        <v>3</v>
      </c>
      <c r="H70" s="3" t="s">
        <v>16</v>
      </c>
      <c r="I70" s="3" t="n">
        <v>0</v>
      </c>
      <c r="J70" s="3" t="str">
        <f aca="false">_xlfn.CONCAT("10.",32*C70+E70,".",G70*16+I70,".0/24")</f>
        <v>10.65.48.0/24</v>
      </c>
      <c r="K70" s="0" t="str">
        <f aca="false">_xlfn.CONCAT("3100:10:10:",DEC2HEX(32*C70+E70,2),DEC2HEX(G70*16+I70,2),"::/64")</f>
        <v>3100:10:10:4130::/64</v>
      </c>
    </row>
    <row r="71" customFormat="false" ht="13.8" hidden="false" customHeight="false" outlineLevel="0" collapsed="false">
      <c r="A71" s="0" t="n">
        <v>68</v>
      </c>
      <c r="B71" s="3" t="s">
        <v>63</v>
      </c>
      <c r="C71" s="3" t="n">
        <v>2</v>
      </c>
      <c r="D71" s="3" t="s">
        <v>21</v>
      </c>
      <c r="E71" s="3" t="n">
        <v>1</v>
      </c>
      <c r="F71" s="3" t="s">
        <v>20</v>
      </c>
      <c r="G71" s="3" t="n">
        <v>5</v>
      </c>
      <c r="H71" s="3" t="s">
        <v>16</v>
      </c>
      <c r="I71" s="3" t="n">
        <v>0</v>
      </c>
      <c r="J71" s="3" t="str">
        <f aca="false">_xlfn.CONCAT("10.",32*C71+E71,".",G71*16+I71,".0/24")</f>
        <v>10.65.80.0/24</v>
      </c>
      <c r="K71" s="0" t="str">
        <f aca="false">_xlfn.CONCAT("3100:10:10:",DEC2HEX(32*C71+E71,2),DEC2HEX(G71*16+I71,2),"::/64")</f>
        <v>3100:10:10:4150::/64</v>
      </c>
    </row>
    <row r="72" customFormat="false" ht="13.8" hidden="false" customHeight="false" outlineLevel="0" collapsed="false">
      <c r="A72" s="0" t="n">
        <v>69</v>
      </c>
      <c r="B72" s="3" t="s">
        <v>63</v>
      </c>
      <c r="C72" s="3" t="n">
        <v>2</v>
      </c>
      <c r="D72" s="3" t="s">
        <v>22</v>
      </c>
      <c r="E72" s="3" t="n">
        <v>2</v>
      </c>
      <c r="F72" s="3" t="s">
        <v>15</v>
      </c>
      <c r="G72" s="3" t="n">
        <v>0</v>
      </c>
      <c r="H72" s="3" t="s">
        <v>16</v>
      </c>
      <c r="I72" s="3" t="n">
        <v>0</v>
      </c>
      <c r="J72" s="3" t="str">
        <f aca="false">_xlfn.CONCAT("10.",32*C72+E72,".",G72*16+I72,".0/24")</f>
        <v>10.66.0.0/24</v>
      </c>
      <c r="K72" s="0" t="str">
        <f aca="false">_xlfn.CONCAT("3100:10:10:",DEC2HEX(32*C72+E72,2),DEC2HEX(G72*16+I72,2),"::/64")</f>
        <v>3100:10:10:4200::/64</v>
      </c>
    </row>
    <row r="73" customFormat="false" ht="13.8" hidden="false" customHeight="false" outlineLevel="0" collapsed="false">
      <c r="A73" s="0" t="n">
        <v>70</v>
      </c>
      <c r="B73" s="3" t="s">
        <v>63</v>
      </c>
      <c r="C73" s="3" t="n">
        <v>2</v>
      </c>
      <c r="D73" s="3" t="s">
        <v>22</v>
      </c>
      <c r="E73" s="3" t="n">
        <v>2</v>
      </c>
      <c r="F73" s="3" t="s">
        <v>17</v>
      </c>
      <c r="G73" s="3" t="n">
        <v>1</v>
      </c>
      <c r="H73" s="3" t="s">
        <v>16</v>
      </c>
      <c r="I73" s="3" t="n">
        <v>0</v>
      </c>
      <c r="J73" s="3" t="str">
        <f aca="false">_xlfn.CONCAT("10.",32*C73+E73,".",G73*16+I73,".0/24")</f>
        <v>10.66.16.0/24</v>
      </c>
      <c r="K73" s="0" t="str">
        <f aca="false">_xlfn.CONCAT("3100:10:10:",DEC2HEX(32*C73+E73,2),DEC2HEX(G73*16+I73,2),"::/64")</f>
        <v>3100:10:10:4210::/64</v>
      </c>
    </row>
    <row r="74" customFormat="false" ht="13.8" hidden="false" customHeight="false" outlineLevel="0" collapsed="false">
      <c r="A74" s="0" t="n">
        <v>71</v>
      </c>
      <c r="B74" s="3" t="s">
        <v>63</v>
      </c>
      <c r="C74" s="3" t="n">
        <v>2</v>
      </c>
      <c r="D74" s="3" t="s">
        <v>22</v>
      </c>
      <c r="E74" s="3" t="n">
        <v>2</v>
      </c>
      <c r="F74" s="3" t="s">
        <v>18</v>
      </c>
      <c r="G74" s="3" t="n">
        <v>2</v>
      </c>
      <c r="H74" s="3" t="s">
        <v>16</v>
      </c>
      <c r="I74" s="3" t="n">
        <v>0</v>
      </c>
      <c r="J74" s="3" t="str">
        <f aca="false">_xlfn.CONCAT("10.",32*C74+E74,".",G74*16+I74,".0/24")</f>
        <v>10.66.32.0/24</v>
      </c>
      <c r="K74" s="0" t="str">
        <f aca="false">_xlfn.CONCAT("3100:10:10:",DEC2HEX(32*C74+E74,2),DEC2HEX(G74*16+I74,2),"::/64")</f>
        <v>3100:10:10:4220::/64</v>
      </c>
    </row>
    <row r="75" customFormat="false" ht="13.8" hidden="false" customHeight="false" outlineLevel="0" collapsed="false">
      <c r="A75" s="0" t="n">
        <v>72</v>
      </c>
      <c r="B75" s="3" t="s">
        <v>63</v>
      </c>
      <c r="C75" s="3" t="n">
        <v>2</v>
      </c>
      <c r="D75" s="3" t="s">
        <v>22</v>
      </c>
      <c r="E75" s="3" t="n">
        <v>2</v>
      </c>
      <c r="F75" s="3" t="s">
        <v>19</v>
      </c>
      <c r="G75" s="3" t="n">
        <v>3</v>
      </c>
      <c r="H75" s="3" t="s">
        <v>16</v>
      </c>
      <c r="I75" s="3" t="n">
        <v>0</v>
      </c>
      <c r="J75" s="3" t="str">
        <f aca="false">_xlfn.CONCAT("10.",32*C75+E75,".",G75*16+I75,".0/24")</f>
        <v>10.66.48.0/24</v>
      </c>
      <c r="K75" s="0" t="str">
        <f aca="false">_xlfn.CONCAT("3100:10:10:",DEC2HEX(32*C75+E75,2),DEC2HEX(G75*16+I75,2),"::/64")</f>
        <v>3100:10:10:4230::/64</v>
      </c>
    </row>
    <row r="76" customFormat="false" ht="13.8" hidden="false" customHeight="false" outlineLevel="0" collapsed="false">
      <c r="A76" s="0" t="n">
        <v>73</v>
      </c>
      <c r="B76" s="3" t="s">
        <v>63</v>
      </c>
      <c r="C76" s="3" t="n">
        <v>2</v>
      </c>
      <c r="D76" s="3" t="s">
        <v>22</v>
      </c>
      <c r="E76" s="3" t="n">
        <v>2</v>
      </c>
      <c r="F76" s="3" t="s">
        <v>20</v>
      </c>
      <c r="G76" s="3" t="n">
        <v>5</v>
      </c>
      <c r="H76" s="3" t="s">
        <v>16</v>
      </c>
      <c r="I76" s="3" t="n">
        <v>0</v>
      </c>
      <c r="J76" s="3" t="str">
        <f aca="false">_xlfn.CONCAT("10.",32*C76+E76,".",G76*16+I76,".0/24")</f>
        <v>10.66.80.0/24</v>
      </c>
      <c r="K76" s="0" t="str">
        <f aca="false">_xlfn.CONCAT("3100:10:10:",DEC2HEX(32*C76+E76,2),DEC2HEX(G76*16+I76,2),"::/64")</f>
        <v>3100:10:10:4250::/64</v>
      </c>
    </row>
    <row r="77" customFormat="false" ht="13.8" hidden="false" customHeight="false" outlineLevel="0" collapsed="false">
      <c r="A77" s="0" t="n">
        <v>74</v>
      </c>
      <c r="B77" s="3" t="s">
        <v>63</v>
      </c>
      <c r="C77" s="3" t="n">
        <v>2</v>
      </c>
      <c r="D77" s="3" t="s">
        <v>23</v>
      </c>
      <c r="E77" s="3" t="n">
        <v>3</v>
      </c>
      <c r="F77" s="3" t="s">
        <v>15</v>
      </c>
      <c r="G77" s="3" t="n">
        <v>0</v>
      </c>
      <c r="H77" s="3" t="s">
        <v>16</v>
      </c>
      <c r="I77" s="3" t="n">
        <v>0</v>
      </c>
      <c r="J77" s="3" t="str">
        <f aca="false">_xlfn.CONCAT("10.",32*C77+E77,".",G77*16+I77,".0/24")</f>
        <v>10.67.0.0/24</v>
      </c>
      <c r="K77" s="0" t="str">
        <f aca="false">_xlfn.CONCAT("3100:10:10:",DEC2HEX(32*C77+E77,2),DEC2HEX(G77*16+I77,2),"::/64")</f>
        <v>3100:10:10:4300::/64</v>
      </c>
    </row>
    <row r="78" customFormat="false" ht="13.8" hidden="false" customHeight="false" outlineLevel="0" collapsed="false">
      <c r="A78" s="0" t="n">
        <v>75</v>
      </c>
      <c r="B78" s="3" t="s">
        <v>63</v>
      </c>
      <c r="C78" s="3" t="n">
        <v>2</v>
      </c>
      <c r="D78" s="3" t="s">
        <v>23</v>
      </c>
      <c r="E78" s="3" t="n">
        <v>3</v>
      </c>
      <c r="F78" s="3" t="s">
        <v>17</v>
      </c>
      <c r="G78" s="3" t="n">
        <v>1</v>
      </c>
      <c r="H78" s="3" t="s">
        <v>16</v>
      </c>
      <c r="I78" s="3" t="n">
        <v>0</v>
      </c>
      <c r="J78" s="3" t="str">
        <f aca="false">_xlfn.CONCAT("10.",32*C78+E78,".",G78*16+I78,".0/24")</f>
        <v>10.67.16.0/24</v>
      </c>
      <c r="K78" s="0" t="str">
        <f aca="false">_xlfn.CONCAT("3100:10:10:",DEC2HEX(32*C78+E78,2),DEC2HEX(G78*16+I78,2),"::/64")</f>
        <v>3100:10:10:4310::/64</v>
      </c>
    </row>
    <row r="79" customFormat="false" ht="13.8" hidden="false" customHeight="false" outlineLevel="0" collapsed="false">
      <c r="A79" s="0" t="n">
        <v>76</v>
      </c>
      <c r="B79" s="3" t="s">
        <v>63</v>
      </c>
      <c r="C79" s="3" t="n">
        <v>2</v>
      </c>
      <c r="D79" s="3" t="s">
        <v>23</v>
      </c>
      <c r="E79" s="3" t="n">
        <v>3</v>
      </c>
      <c r="F79" s="3" t="s">
        <v>18</v>
      </c>
      <c r="G79" s="3" t="n">
        <v>2</v>
      </c>
      <c r="H79" s="3" t="s">
        <v>16</v>
      </c>
      <c r="I79" s="3" t="n">
        <v>0</v>
      </c>
      <c r="J79" s="3" t="str">
        <f aca="false">_xlfn.CONCAT("10.",32*C79+E79,".",G79*16+I79,".0/24")</f>
        <v>10.67.32.0/24</v>
      </c>
      <c r="K79" s="0" t="str">
        <f aca="false">_xlfn.CONCAT("3100:10:10:",DEC2HEX(32*C79+E79,2),DEC2HEX(G79*16+I79,2),"::/64")</f>
        <v>3100:10:10:4320::/64</v>
      </c>
    </row>
    <row r="80" customFormat="false" ht="13.8" hidden="false" customHeight="false" outlineLevel="0" collapsed="false">
      <c r="A80" s="0" t="n">
        <v>77</v>
      </c>
      <c r="B80" s="3" t="s">
        <v>63</v>
      </c>
      <c r="C80" s="3" t="n">
        <v>2</v>
      </c>
      <c r="D80" s="3" t="s">
        <v>23</v>
      </c>
      <c r="E80" s="3" t="n">
        <v>3</v>
      </c>
      <c r="F80" s="3" t="s">
        <v>19</v>
      </c>
      <c r="G80" s="3" t="n">
        <v>3</v>
      </c>
      <c r="H80" s="3" t="s">
        <v>16</v>
      </c>
      <c r="I80" s="3" t="n">
        <v>0</v>
      </c>
      <c r="J80" s="3" t="str">
        <f aca="false">_xlfn.CONCAT("10.",32*C80+E80,".",G80*16+I80,".0/24")</f>
        <v>10.67.48.0/24</v>
      </c>
      <c r="K80" s="0" t="str">
        <f aca="false">_xlfn.CONCAT("3100:10:10:",DEC2HEX(32*C80+E80,2),DEC2HEX(G80*16+I80,2),"::/64")</f>
        <v>3100:10:10:4330::/64</v>
      </c>
    </row>
    <row r="81" customFormat="false" ht="13.8" hidden="false" customHeight="false" outlineLevel="0" collapsed="false">
      <c r="A81" s="0" t="n">
        <v>78</v>
      </c>
      <c r="B81" s="3" t="s">
        <v>63</v>
      </c>
      <c r="C81" s="3" t="n">
        <v>2</v>
      </c>
      <c r="D81" s="3" t="s">
        <v>23</v>
      </c>
      <c r="E81" s="3" t="n">
        <v>3</v>
      </c>
      <c r="F81" s="3" t="s">
        <v>20</v>
      </c>
      <c r="G81" s="3" t="n">
        <v>5</v>
      </c>
      <c r="H81" s="3" t="s">
        <v>16</v>
      </c>
      <c r="I81" s="3" t="n">
        <v>0</v>
      </c>
      <c r="J81" s="3" t="str">
        <f aca="false">_xlfn.CONCAT("10.",32*C81+E81,".",G81*16+I81,".0/24")</f>
        <v>10.67.80.0/24</v>
      </c>
      <c r="K81" s="0" t="str">
        <f aca="false">_xlfn.CONCAT("3100:10:10:",DEC2HEX(32*C81+E81,2),DEC2HEX(G81*16+I81,2),"::/64")</f>
        <v>3100:10:10:4350::/64</v>
      </c>
    </row>
    <row r="82" customFormat="false" ht="13.8" hidden="false" customHeight="false" outlineLevel="0" collapsed="false">
      <c r="A82" s="0" t="n">
        <v>79</v>
      </c>
      <c r="B82" s="3" t="s">
        <v>63</v>
      </c>
      <c r="C82" s="3" t="n">
        <v>2</v>
      </c>
      <c r="D82" s="3" t="s">
        <v>24</v>
      </c>
      <c r="E82" s="3" t="n">
        <v>4</v>
      </c>
      <c r="F82" s="3" t="s">
        <v>15</v>
      </c>
      <c r="G82" s="3" t="n">
        <v>0</v>
      </c>
      <c r="H82" s="3" t="s">
        <v>16</v>
      </c>
      <c r="I82" s="3" t="n">
        <v>0</v>
      </c>
      <c r="J82" s="3" t="str">
        <f aca="false">_xlfn.CONCAT("10.",32*C82+E82,".",G82*16+I82,".0/24")</f>
        <v>10.68.0.0/24</v>
      </c>
      <c r="K82" s="0" t="str">
        <f aca="false">_xlfn.CONCAT("3100:10:10:",DEC2HEX(32*C82+E82,2),DEC2HEX(G82*16+I82,2),"::/64")</f>
        <v>3100:10:10:4400::/64</v>
      </c>
    </row>
    <row r="83" customFormat="false" ht="13.8" hidden="false" customHeight="false" outlineLevel="0" collapsed="false">
      <c r="A83" s="0" t="n">
        <v>80</v>
      </c>
      <c r="B83" s="3" t="s">
        <v>63</v>
      </c>
      <c r="C83" s="3" t="n">
        <v>2</v>
      </c>
      <c r="D83" s="3" t="s">
        <v>25</v>
      </c>
      <c r="E83" s="3" t="n">
        <v>5</v>
      </c>
      <c r="F83" s="3" t="s">
        <v>26</v>
      </c>
      <c r="G83" s="3" t="n">
        <v>4</v>
      </c>
      <c r="H83" s="3" t="s">
        <v>16</v>
      </c>
      <c r="I83" s="3" t="n">
        <v>0</v>
      </c>
      <c r="J83" s="3" t="str">
        <f aca="false">_xlfn.CONCAT("10.",32*C83+E83,".",G83*16+I83,".0/24")</f>
        <v>10.69.64.0/24</v>
      </c>
      <c r="K83" s="0" t="str">
        <f aca="false">_xlfn.CONCAT("3100:10:10:",DEC2HEX(32*C83+E83,2),DEC2HEX(G83*16+I83,2),"::/64")</f>
        <v>3100:10:10:4540::/64</v>
      </c>
    </row>
    <row r="84" customFormat="false" ht="13.8" hidden="false" customHeight="false" outlineLevel="0" collapsed="false">
      <c r="A84" s="0" t="n">
        <v>81</v>
      </c>
      <c r="B84" s="3" t="s">
        <v>63</v>
      </c>
      <c r="C84" s="3" t="n">
        <v>2</v>
      </c>
      <c r="D84" s="1" t="s">
        <v>27</v>
      </c>
      <c r="E84" s="1" t="n">
        <v>6</v>
      </c>
      <c r="F84" s="1" t="s">
        <v>15</v>
      </c>
      <c r="G84" s="1" t="n">
        <v>0</v>
      </c>
      <c r="H84" s="1" t="s">
        <v>28</v>
      </c>
      <c r="I84" s="1"/>
      <c r="J84" s="1" t="str">
        <f aca="false">_xlfn.CONCAT("10.",32*C84+E84,".",G84*16+I84,".0/24")</f>
        <v>10.70.0.0/24</v>
      </c>
      <c r="K84" s="4" t="str">
        <f aca="false">_xlfn.CONCAT("3100:10:10:",DEC2HEX(32*C84+E84,2),DEC2HEX(G84*16+I84,2),"::/64")</f>
        <v>3100:10:10:4600::/64</v>
      </c>
    </row>
    <row r="85" customFormat="false" ht="13.8" hidden="false" customHeight="false" outlineLevel="0" collapsed="false">
      <c r="A85" s="0" t="n">
        <v>82</v>
      </c>
      <c r="B85" s="3" t="s">
        <v>63</v>
      </c>
      <c r="C85" s="3" t="n">
        <v>2</v>
      </c>
      <c r="D85" s="1" t="s">
        <v>27</v>
      </c>
      <c r="E85" s="1" t="n">
        <v>6</v>
      </c>
      <c r="F85" s="1" t="s">
        <v>18</v>
      </c>
      <c r="G85" s="1" t="n">
        <v>2</v>
      </c>
      <c r="H85" s="1" t="s">
        <v>28</v>
      </c>
      <c r="I85" s="1"/>
      <c r="J85" s="1" t="str">
        <f aca="false">_xlfn.CONCAT("10.",32*C85+E85,".",G85*16+I85,".0/24")</f>
        <v>10.70.32.0/24</v>
      </c>
      <c r="K85" s="4" t="str">
        <f aca="false">_xlfn.CONCAT("3100:10:10:",DEC2HEX(32*C85+E85,2),DEC2HEX(G85*16+I85,2),"::/64")</f>
        <v>3100:10:10:4620::/64</v>
      </c>
    </row>
    <row r="86" customFormat="false" ht="13.8" hidden="false" customHeight="false" outlineLevel="0" collapsed="false">
      <c r="A86" s="0" t="n">
        <v>83</v>
      </c>
      <c r="B86" s="3" t="s">
        <v>63</v>
      </c>
      <c r="C86" s="3" t="n">
        <v>2</v>
      </c>
      <c r="D86" s="1" t="s">
        <v>27</v>
      </c>
      <c r="E86" s="1" t="n">
        <v>6</v>
      </c>
      <c r="F86" s="1" t="s">
        <v>32</v>
      </c>
      <c r="G86" s="1" t="n">
        <v>4</v>
      </c>
      <c r="H86" s="1" t="s">
        <v>28</v>
      </c>
      <c r="I86" s="1"/>
      <c r="J86" s="1" t="str">
        <f aca="false">_xlfn.CONCAT("10.",32*C86+E86,".",G86*16+I86,".0/24")</f>
        <v>10.70.64.0/24</v>
      </c>
      <c r="K86" s="4" t="str">
        <f aca="false">_xlfn.CONCAT("3100:10:10:",DEC2HEX(32*C86+E86,2),DEC2HEX(G86*16+I86,2),"::/64")</f>
        <v>3100:10:10:4640::/64</v>
      </c>
    </row>
    <row r="87" customFormat="false" ht="13.8" hidden="false" customHeight="false" outlineLevel="0" collapsed="false">
      <c r="A87" s="0" t="n">
        <v>84</v>
      </c>
      <c r="B87" s="3" t="s">
        <v>63</v>
      </c>
      <c r="C87" s="3" t="n">
        <v>2</v>
      </c>
      <c r="D87" s="1" t="s">
        <v>33</v>
      </c>
      <c r="E87" s="1" t="n">
        <v>7</v>
      </c>
      <c r="F87" s="1" t="s">
        <v>34</v>
      </c>
      <c r="G87" s="1" t="n">
        <v>0</v>
      </c>
      <c r="H87" s="1" t="s">
        <v>33</v>
      </c>
      <c r="I87" s="1"/>
      <c r="J87" s="1" t="str">
        <f aca="false">_xlfn.CONCAT("10.",32*C87+E87,".",G87*16+I87,".0/24")</f>
        <v>10.71.0.0/24</v>
      </c>
      <c r="K87" s="4" t="str">
        <f aca="false">_xlfn.CONCAT("3100:10:10:",DEC2HEX(32*C87+E87,2),DEC2HEX(G87*16+I87,2),"::/64")</f>
        <v>3100:10:10:4700::/64</v>
      </c>
    </row>
    <row r="88" customFormat="false" ht="13.8" hidden="false" customHeight="false" outlineLevel="0" collapsed="false">
      <c r="A88" s="0" t="n">
        <v>85</v>
      </c>
      <c r="B88" s="3" t="s">
        <v>63</v>
      </c>
      <c r="C88" s="3" t="n">
        <v>2</v>
      </c>
      <c r="D88" s="1" t="s">
        <v>38</v>
      </c>
      <c r="E88" s="1" t="n">
        <v>8</v>
      </c>
      <c r="F88" s="1" t="s">
        <v>15</v>
      </c>
      <c r="G88" s="1" t="n">
        <v>0</v>
      </c>
      <c r="H88" s="1" t="s">
        <v>16</v>
      </c>
      <c r="I88" s="0" t="n">
        <v>0</v>
      </c>
      <c r="J88" s="1" t="str">
        <f aca="false">_xlfn.CONCAT("10.",32*C88+E88,".",G88*16+I88,".0/24")</f>
        <v>10.72.0.0/24</v>
      </c>
      <c r="K88" s="4" t="str">
        <f aca="false">_xlfn.CONCAT("3100:10:10:",DEC2HEX(32*C88+E88,2),DEC2HEX(G88*16+I88,2),"::/64")</f>
        <v>3100:10:10:4800::/64</v>
      </c>
      <c r="L88" s="1" t="s">
        <v>39</v>
      </c>
    </row>
    <row r="89" customFormat="false" ht="13.8" hidden="false" customHeight="false" outlineLevel="0" collapsed="false">
      <c r="A89" s="0" t="n">
        <v>86</v>
      </c>
      <c r="B89" s="3" t="s">
        <v>63</v>
      </c>
      <c r="C89" s="3" t="n">
        <v>2</v>
      </c>
      <c r="D89" s="1" t="s">
        <v>38</v>
      </c>
      <c r="E89" s="1" t="n">
        <v>8</v>
      </c>
      <c r="F89" s="1" t="s">
        <v>18</v>
      </c>
      <c r="G89" s="1" t="n">
        <v>2</v>
      </c>
      <c r="H89" s="1" t="s">
        <v>16</v>
      </c>
      <c r="I89" s="0" t="n">
        <v>0</v>
      </c>
      <c r="J89" s="1" t="str">
        <f aca="false">_xlfn.CONCAT("10.",32*C89+E89,".",G89*16+I89,".0/24")</f>
        <v>10.72.32.0/24</v>
      </c>
      <c r="K89" s="4" t="str">
        <f aca="false">_xlfn.CONCAT("3100:10:10:",DEC2HEX(32*C89+E89,2),DEC2HEX(G89*16+I89,2),"::/64")</f>
        <v>3100:10:10:4820::/64</v>
      </c>
      <c r="L89" s="1" t="s">
        <v>39</v>
      </c>
    </row>
  </sheetData>
  <mergeCells count="4">
    <mergeCell ref="P25:Q25"/>
    <mergeCell ref="P36:Q36"/>
    <mergeCell ref="P43:Q43"/>
    <mergeCell ref="P50:Q50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O82"/>
  <sheetViews>
    <sheetView showFormulas="false" showGridLines="true" showRowColHeaders="true" showZeros="true" rightToLeft="false" tabSelected="false" showOutlineSymbols="true" defaultGridColor="true" view="normal" topLeftCell="B1" colorId="64" zoomScale="95" zoomScaleNormal="95" zoomScalePageLayoutView="100" workbookViewId="0">
      <selection pane="topLeft" activeCell="B2" activeCellId="0" sqref="B2"/>
    </sheetView>
  </sheetViews>
  <sheetFormatPr defaultColWidth="10.484375" defaultRowHeight="13.8" zeroHeight="false" outlineLevelRow="0" outlineLevelCol="0"/>
  <cols>
    <col collapsed="false" customWidth="true" hidden="false" outlineLevel="0" max="1" min="1" style="0" width="8.74"/>
    <col collapsed="false" customWidth="true" hidden="false" outlineLevel="0" max="2" min="2" style="0" width="10"/>
    <col collapsed="false" customWidth="true" hidden="false" outlineLevel="0" max="3" min="3" style="0" width="8.74"/>
    <col collapsed="false" customWidth="true" hidden="false" outlineLevel="0" max="4" min="4" style="0" width="10.13"/>
    <col collapsed="false" customWidth="true" hidden="false" outlineLevel="0" max="5" min="5" style="0" width="16.25"/>
    <col collapsed="false" customWidth="true" hidden="false" outlineLevel="0" max="6" min="6" style="0" width="17.62"/>
    <col collapsed="false" customWidth="true" hidden="false" outlineLevel="0" max="8" min="7" style="0" width="8.74"/>
    <col collapsed="false" customWidth="true" hidden="false" outlineLevel="0" max="9" min="9" style="0" width="50.62"/>
    <col collapsed="false" customWidth="true" hidden="false" outlineLevel="0" max="10" min="10" style="0" width="8.74"/>
    <col collapsed="false" customWidth="true" hidden="false" outlineLevel="0" max="64" min="11" style="0" width="8.62"/>
  </cols>
  <sheetData>
    <row r="4" customFormat="false" ht="15" hidden="false" customHeight="false" outlineLevel="0" collapsed="false">
      <c r="C4" s="8" t="s">
        <v>13</v>
      </c>
      <c r="D4" s="8"/>
      <c r="E4" s="8"/>
      <c r="F4" s="8"/>
      <c r="G4" s="8" t="s">
        <v>69</v>
      </c>
      <c r="H4" s="8"/>
      <c r="I4" s="8"/>
      <c r="J4" s="8" t="s">
        <v>70</v>
      </c>
      <c r="K4" s="8"/>
      <c r="L4" s="9" t="s">
        <v>71</v>
      </c>
      <c r="M4" s="9"/>
      <c r="N4" s="9" t="s">
        <v>72</v>
      </c>
      <c r="O4" s="9"/>
    </row>
    <row r="5" customFormat="false" ht="13.8" hidden="false" customHeight="false" outlineLevel="0" collapsed="false">
      <c r="C5" s="10" t="s">
        <v>73</v>
      </c>
      <c r="D5" s="10"/>
      <c r="E5" s="11" t="s">
        <v>74</v>
      </c>
      <c r="F5" s="11"/>
      <c r="G5" s="12" t="s">
        <v>75</v>
      </c>
      <c r="H5" s="12"/>
      <c r="I5" s="12"/>
      <c r="J5" s="13" t="n">
        <v>81</v>
      </c>
      <c r="K5" s="13"/>
      <c r="L5" s="13" t="n">
        <v>3</v>
      </c>
      <c r="M5" s="13"/>
      <c r="N5" s="13" t="n">
        <v>2</v>
      </c>
      <c r="O5" s="13"/>
    </row>
    <row r="6" customFormat="false" ht="13.8" hidden="false" customHeight="false" outlineLevel="0" collapsed="false">
      <c r="C6" s="10"/>
      <c r="D6" s="10"/>
      <c r="E6" s="14" t="s">
        <v>76</v>
      </c>
      <c r="F6" s="14"/>
      <c r="G6" s="15" t="s">
        <v>77</v>
      </c>
      <c r="H6" s="15"/>
      <c r="I6" s="15"/>
      <c r="J6" s="13"/>
      <c r="K6" s="13"/>
      <c r="L6" s="13"/>
      <c r="M6" s="13"/>
      <c r="N6" s="13"/>
      <c r="O6" s="13"/>
    </row>
    <row r="7" customFormat="false" ht="13.8" hidden="false" customHeight="false" outlineLevel="0" collapsed="false">
      <c r="C7" s="10"/>
      <c r="D7" s="10"/>
      <c r="E7" s="14" t="s">
        <v>78</v>
      </c>
      <c r="F7" s="14"/>
      <c r="G7" s="15" t="s">
        <v>79</v>
      </c>
      <c r="H7" s="15"/>
      <c r="I7" s="15"/>
      <c r="J7" s="13"/>
      <c r="K7" s="13"/>
      <c r="L7" s="13"/>
      <c r="M7" s="13"/>
      <c r="N7" s="13"/>
      <c r="O7" s="13"/>
    </row>
    <row r="8" customFormat="false" ht="13.8" hidden="false" customHeight="false" outlineLevel="0" collapsed="false">
      <c r="C8" s="10"/>
      <c r="D8" s="10"/>
      <c r="E8" s="14" t="s">
        <v>80</v>
      </c>
      <c r="F8" s="14"/>
      <c r="G8" s="15" t="s">
        <v>81</v>
      </c>
      <c r="H8" s="15"/>
      <c r="I8" s="15"/>
      <c r="J8" s="13"/>
      <c r="K8" s="13"/>
      <c r="L8" s="13"/>
      <c r="M8" s="13"/>
      <c r="N8" s="13"/>
      <c r="O8" s="13"/>
    </row>
    <row r="9" customFormat="false" ht="13.8" hidden="false" customHeight="false" outlineLevel="0" collapsed="false">
      <c r="C9" s="10"/>
      <c r="D9" s="10"/>
      <c r="E9" s="14" t="s">
        <v>82</v>
      </c>
      <c r="F9" s="14"/>
      <c r="G9" s="15" t="s">
        <v>83</v>
      </c>
      <c r="H9" s="15"/>
      <c r="I9" s="15"/>
      <c r="J9" s="16" t="n">
        <v>250</v>
      </c>
      <c r="K9" s="16"/>
      <c r="L9" s="13" t="n">
        <v>6</v>
      </c>
      <c r="M9" s="13"/>
      <c r="N9" s="13" t="n">
        <v>2</v>
      </c>
      <c r="O9" s="13"/>
    </row>
    <row r="10" customFormat="false" ht="13.8" hidden="false" customHeight="false" outlineLevel="0" collapsed="false">
      <c r="C10" s="10"/>
      <c r="D10" s="10"/>
      <c r="E10" s="14" t="s">
        <v>84</v>
      </c>
      <c r="F10" s="14"/>
      <c r="G10" s="15" t="s">
        <v>85</v>
      </c>
      <c r="H10" s="15"/>
      <c r="I10" s="15"/>
      <c r="J10" s="16" t="n">
        <v>150</v>
      </c>
      <c r="K10" s="16"/>
      <c r="L10" s="13" t="n">
        <v>4</v>
      </c>
      <c r="M10" s="13"/>
      <c r="N10" s="13" t="n">
        <v>2</v>
      </c>
      <c r="O10" s="13"/>
    </row>
    <row r="11" customFormat="false" ht="13.8" hidden="false" customHeight="false" outlineLevel="0" collapsed="false">
      <c r="C11" s="10"/>
      <c r="D11" s="10"/>
      <c r="E11" s="15" t="s">
        <v>86</v>
      </c>
      <c r="F11" s="15"/>
      <c r="G11" s="15"/>
      <c r="H11" s="15"/>
      <c r="I11" s="15"/>
      <c r="L11" s="17"/>
      <c r="M11" s="17"/>
    </row>
    <row r="12" customFormat="false" ht="13.8" hidden="false" customHeight="false" outlineLevel="0" collapsed="false">
      <c r="C12" s="10"/>
      <c r="D12" s="10"/>
      <c r="E12" s="15" t="s">
        <v>87</v>
      </c>
      <c r="F12" s="15"/>
      <c r="G12" s="15"/>
      <c r="H12" s="15"/>
      <c r="I12" s="15"/>
      <c r="L12" s="17"/>
      <c r="M12" s="17"/>
    </row>
    <row r="13" customFormat="false" ht="13.8" hidden="false" customHeight="false" outlineLevel="0" collapsed="false">
      <c r="C13" s="18" t="s">
        <v>88</v>
      </c>
      <c r="D13" s="18"/>
      <c r="E13" s="14" t="s">
        <v>89</v>
      </c>
      <c r="F13" s="14"/>
      <c r="G13" s="19" t="s">
        <v>90</v>
      </c>
      <c r="H13" s="19"/>
      <c r="I13" s="19"/>
      <c r="J13" s="13" t="n">
        <v>121</v>
      </c>
      <c r="K13" s="13"/>
      <c r="L13" s="13" t="n">
        <v>3</v>
      </c>
      <c r="M13" s="13"/>
      <c r="N13" s="13" t="n">
        <v>2</v>
      </c>
      <c r="O13" s="13"/>
    </row>
    <row r="14" customFormat="false" ht="13.8" hidden="false" customHeight="false" outlineLevel="0" collapsed="false">
      <c r="C14" s="18"/>
      <c r="D14" s="18"/>
      <c r="E14" s="14" t="s">
        <v>91</v>
      </c>
      <c r="F14" s="14"/>
      <c r="G14" s="19" t="s">
        <v>92</v>
      </c>
      <c r="H14" s="19"/>
      <c r="I14" s="19"/>
      <c r="J14" s="13"/>
      <c r="K14" s="13"/>
      <c r="L14" s="13"/>
      <c r="M14" s="13"/>
      <c r="N14" s="13"/>
      <c r="O14" s="13"/>
    </row>
    <row r="15" customFormat="false" ht="13.8" hidden="false" customHeight="false" outlineLevel="0" collapsed="false">
      <c r="C15" s="18"/>
      <c r="D15" s="18"/>
      <c r="E15" s="14" t="s">
        <v>93</v>
      </c>
      <c r="F15" s="14"/>
      <c r="G15" s="19" t="s">
        <v>94</v>
      </c>
      <c r="H15" s="19"/>
      <c r="I15" s="19"/>
      <c r="J15" s="13"/>
      <c r="K15" s="13"/>
      <c r="L15" s="13"/>
      <c r="M15" s="13"/>
      <c r="N15" s="13"/>
      <c r="O15" s="13"/>
    </row>
    <row r="16" customFormat="false" ht="13.8" hidden="false" customHeight="false" outlineLevel="0" collapsed="false">
      <c r="C16" s="18"/>
      <c r="D16" s="18"/>
      <c r="E16" s="14" t="s">
        <v>95</v>
      </c>
      <c r="F16" s="14"/>
      <c r="G16" s="19" t="s">
        <v>96</v>
      </c>
      <c r="H16" s="19"/>
      <c r="I16" s="19"/>
      <c r="J16" s="13"/>
      <c r="K16" s="13"/>
      <c r="L16" s="13"/>
      <c r="M16" s="13"/>
      <c r="N16" s="13"/>
      <c r="O16" s="13"/>
    </row>
    <row r="17" customFormat="false" ht="13.8" hidden="false" customHeight="false" outlineLevel="0" collapsed="false">
      <c r="C17" s="18"/>
      <c r="D17" s="18"/>
      <c r="E17" s="15" t="s">
        <v>97</v>
      </c>
      <c r="F17" s="15"/>
      <c r="G17" s="15"/>
      <c r="H17" s="15"/>
      <c r="I17" s="15"/>
      <c r="J17" s="20"/>
      <c r="K17" s="20"/>
      <c r="L17" s="21"/>
      <c r="M17" s="21"/>
      <c r="N17" s="20"/>
      <c r="O17" s="20"/>
    </row>
    <row r="18" customFormat="false" ht="13.8" hidden="false" customHeight="false" outlineLevel="0" collapsed="false">
      <c r="C18" s="18"/>
      <c r="D18" s="18"/>
      <c r="E18" s="15" t="s">
        <v>98</v>
      </c>
      <c r="F18" s="15"/>
      <c r="G18" s="15"/>
      <c r="H18" s="15"/>
      <c r="I18" s="15"/>
      <c r="J18" s="20"/>
      <c r="K18" s="20"/>
      <c r="L18" s="21"/>
      <c r="M18" s="21"/>
      <c r="N18" s="20"/>
      <c r="O18" s="20"/>
    </row>
    <row r="19" customFormat="false" ht="13.8" hidden="false" customHeight="false" outlineLevel="0" collapsed="false">
      <c r="C19" s="18" t="s">
        <v>99</v>
      </c>
      <c r="D19" s="18"/>
      <c r="E19" s="14" t="s">
        <v>100</v>
      </c>
      <c r="F19" s="14"/>
      <c r="G19" s="19" t="s">
        <v>101</v>
      </c>
      <c r="H19" s="19"/>
      <c r="I19" s="19"/>
      <c r="J19" s="13" t="n">
        <v>215</v>
      </c>
      <c r="K19" s="13"/>
      <c r="L19" s="13" t="n">
        <v>5</v>
      </c>
      <c r="M19" s="13"/>
      <c r="N19" s="13" t="n">
        <v>2</v>
      </c>
      <c r="O19" s="13"/>
    </row>
    <row r="20" customFormat="false" ht="13.8" hidden="false" customHeight="false" outlineLevel="0" collapsed="false">
      <c r="C20" s="18"/>
      <c r="D20" s="18"/>
      <c r="E20" s="14" t="s">
        <v>91</v>
      </c>
      <c r="F20" s="14"/>
      <c r="G20" s="15" t="s">
        <v>102</v>
      </c>
      <c r="H20" s="15"/>
      <c r="I20" s="15"/>
      <c r="J20" s="13"/>
      <c r="K20" s="13"/>
      <c r="L20" s="13"/>
      <c r="M20" s="13"/>
      <c r="N20" s="13"/>
      <c r="O20" s="13"/>
    </row>
    <row r="21" customFormat="false" ht="13.8" hidden="false" customHeight="false" outlineLevel="0" collapsed="false">
      <c r="C21" s="18"/>
      <c r="D21" s="18"/>
      <c r="E21" s="14" t="s">
        <v>103</v>
      </c>
      <c r="F21" s="14"/>
      <c r="G21" s="19" t="s">
        <v>104</v>
      </c>
      <c r="H21" s="19"/>
      <c r="I21" s="19"/>
      <c r="J21" s="13"/>
      <c r="K21" s="13"/>
      <c r="L21" s="13"/>
      <c r="M21" s="13"/>
      <c r="N21" s="13"/>
      <c r="O21" s="13"/>
    </row>
    <row r="22" customFormat="false" ht="13.8" hidden="false" customHeight="false" outlineLevel="0" collapsed="false">
      <c r="C22" s="18"/>
      <c r="D22" s="18"/>
      <c r="E22" s="15" t="s">
        <v>105</v>
      </c>
      <c r="F22" s="15"/>
      <c r="G22" s="15"/>
      <c r="H22" s="15"/>
      <c r="I22" s="15"/>
      <c r="J22" s="20"/>
      <c r="K22" s="20"/>
      <c r="L22" s="21"/>
      <c r="M22" s="21"/>
      <c r="N22" s="20"/>
      <c r="O22" s="20"/>
    </row>
    <row r="23" customFormat="false" ht="13.8" hidden="false" customHeight="false" outlineLevel="0" collapsed="false">
      <c r="C23" s="18"/>
      <c r="D23" s="18"/>
      <c r="E23" s="15" t="s">
        <v>106</v>
      </c>
      <c r="F23" s="15"/>
      <c r="G23" s="15"/>
      <c r="H23" s="15"/>
      <c r="I23" s="15"/>
      <c r="J23" s="20"/>
      <c r="K23" s="20"/>
      <c r="L23" s="21"/>
      <c r="M23" s="21"/>
      <c r="N23" s="20"/>
      <c r="O23" s="20"/>
    </row>
    <row r="24" customFormat="false" ht="13.8" hidden="false" customHeight="false" outlineLevel="0" collapsed="false">
      <c r="C24" s="18" t="s">
        <v>107</v>
      </c>
      <c r="D24" s="18"/>
      <c r="E24" s="14" t="s">
        <v>108</v>
      </c>
      <c r="F24" s="14"/>
      <c r="G24" s="15" t="s">
        <v>109</v>
      </c>
      <c r="H24" s="15"/>
      <c r="I24" s="15"/>
      <c r="J24" s="13" t="n">
        <v>37</v>
      </c>
      <c r="K24" s="13"/>
      <c r="L24" s="13" t="n">
        <v>1</v>
      </c>
      <c r="M24" s="13"/>
      <c r="N24" s="13" t="n">
        <v>2</v>
      </c>
      <c r="O24" s="13"/>
    </row>
    <row r="25" customFormat="false" ht="13.8" hidden="false" customHeight="false" outlineLevel="0" collapsed="false">
      <c r="C25" s="18"/>
      <c r="D25" s="18"/>
      <c r="E25" s="14" t="s">
        <v>110</v>
      </c>
      <c r="F25" s="14"/>
      <c r="G25" s="15" t="s">
        <v>111</v>
      </c>
      <c r="H25" s="15"/>
      <c r="I25" s="15"/>
      <c r="J25" s="13"/>
      <c r="K25" s="13"/>
      <c r="L25" s="13"/>
      <c r="M25" s="13"/>
      <c r="N25" s="13"/>
      <c r="O25" s="13"/>
    </row>
    <row r="26" customFormat="false" ht="13.8" hidden="false" customHeight="false" outlineLevel="0" collapsed="false">
      <c r="C26" s="18"/>
      <c r="D26" s="18"/>
      <c r="E26" s="19" t="s">
        <v>105</v>
      </c>
      <c r="F26" s="19"/>
      <c r="G26" s="19"/>
      <c r="H26" s="19"/>
      <c r="I26" s="19"/>
      <c r="L26" s="17"/>
      <c r="M26" s="17"/>
    </row>
    <row r="27" customFormat="false" ht="13.8" hidden="false" customHeight="false" outlineLevel="0" collapsed="false">
      <c r="C27" s="18"/>
      <c r="D27" s="18"/>
      <c r="E27" s="19" t="s">
        <v>112</v>
      </c>
      <c r="F27" s="19"/>
      <c r="G27" s="19"/>
      <c r="H27" s="19"/>
      <c r="I27" s="19"/>
      <c r="L27" s="17"/>
      <c r="M27" s="17"/>
    </row>
    <row r="28" customFormat="false" ht="13.8" hidden="false" customHeight="false" outlineLevel="0" collapsed="false">
      <c r="C28" s="22" t="s">
        <v>113</v>
      </c>
      <c r="D28" s="22"/>
      <c r="E28" s="23" t="s">
        <v>114</v>
      </c>
      <c r="F28" s="23"/>
      <c r="G28" s="23"/>
      <c r="H28" s="23"/>
      <c r="I28" s="23"/>
      <c r="L28" s="17"/>
      <c r="M28" s="17"/>
    </row>
    <row r="29" customFormat="false" ht="13.8" hidden="false" customHeight="false" outlineLevel="0" collapsed="false">
      <c r="L29" s="17"/>
      <c r="M29" s="17"/>
    </row>
    <row r="30" customFormat="false" ht="13.8" hidden="false" customHeight="false" outlineLevel="0" collapsed="false">
      <c r="L30" s="17"/>
      <c r="M30" s="17"/>
    </row>
    <row r="31" customFormat="false" ht="13.8" hidden="false" customHeight="false" outlineLevel="0" collapsed="false">
      <c r="L31" s="17"/>
      <c r="M31" s="17"/>
    </row>
    <row r="32" customFormat="false" ht="15" hidden="false" customHeight="false" outlineLevel="0" collapsed="false">
      <c r="C32" s="8" t="s">
        <v>50</v>
      </c>
      <c r="D32" s="8"/>
      <c r="E32" s="8"/>
      <c r="F32" s="8"/>
      <c r="G32" s="8" t="s">
        <v>69</v>
      </c>
      <c r="H32" s="8"/>
      <c r="I32" s="8"/>
      <c r="J32" s="8" t="s">
        <v>70</v>
      </c>
      <c r="K32" s="8"/>
      <c r="L32" s="9" t="s">
        <v>71</v>
      </c>
      <c r="M32" s="9"/>
      <c r="N32" s="9" t="s">
        <v>72</v>
      </c>
      <c r="O32" s="9"/>
    </row>
    <row r="33" customFormat="false" ht="13.8" hidden="false" customHeight="false" outlineLevel="0" collapsed="false">
      <c r="C33" s="10" t="s">
        <v>73</v>
      </c>
      <c r="D33" s="10"/>
      <c r="E33" s="11" t="s">
        <v>74</v>
      </c>
      <c r="F33" s="11"/>
      <c r="G33" s="12" t="s">
        <v>75</v>
      </c>
      <c r="H33" s="12"/>
      <c r="I33" s="12"/>
      <c r="J33" s="13" t="n">
        <v>81</v>
      </c>
      <c r="K33" s="13"/>
      <c r="L33" s="13" t="n">
        <v>3</v>
      </c>
      <c r="M33" s="13"/>
      <c r="N33" s="13" t="n">
        <v>2</v>
      </c>
      <c r="O33" s="13"/>
    </row>
    <row r="34" customFormat="false" ht="13.8" hidden="false" customHeight="false" outlineLevel="0" collapsed="false">
      <c r="C34" s="10"/>
      <c r="D34" s="10"/>
      <c r="E34" s="14" t="s">
        <v>76</v>
      </c>
      <c r="F34" s="14"/>
      <c r="G34" s="15" t="s">
        <v>77</v>
      </c>
      <c r="H34" s="15"/>
      <c r="I34" s="15"/>
      <c r="J34" s="13"/>
      <c r="K34" s="13"/>
      <c r="L34" s="13"/>
      <c r="M34" s="13"/>
      <c r="N34" s="13"/>
      <c r="O34" s="13"/>
    </row>
    <row r="35" customFormat="false" ht="13.8" hidden="false" customHeight="false" outlineLevel="0" collapsed="false">
      <c r="C35" s="10"/>
      <c r="D35" s="10"/>
      <c r="E35" s="14" t="s">
        <v>78</v>
      </c>
      <c r="F35" s="14"/>
      <c r="G35" s="15" t="s">
        <v>79</v>
      </c>
      <c r="H35" s="15"/>
      <c r="I35" s="15"/>
      <c r="J35" s="13"/>
      <c r="K35" s="13"/>
      <c r="L35" s="13"/>
      <c r="M35" s="13"/>
      <c r="N35" s="13"/>
      <c r="O35" s="13"/>
    </row>
    <row r="36" customFormat="false" ht="13.8" hidden="false" customHeight="false" outlineLevel="0" collapsed="false">
      <c r="C36" s="10"/>
      <c r="D36" s="10"/>
      <c r="E36" s="14" t="s">
        <v>80</v>
      </c>
      <c r="F36" s="14"/>
      <c r="G36" s="15" t="s">
        <v>81</v>
      </c>
      <c r="H36" s="15"/>
      <c r="I36" s="15"/>
      <c r="J36" s="13"/>
      <c r="K36" s="13"/>
      <c r="L36" s="13"/>
      <c r="M36" s="13"/>
      <c r="N36" s="13"/>
      <c r="O36" s="13"/>
    </row>
    <row r="37" customFormat="false" ht="13.8" hidden="false" customHeight="false" outlineLevel="0" collapsed="false">
      <c r="C37" s="10"/>
      <c r="D37" s="10"/>
      <c r="E37" s="14" t="s">
        <v>82</v>
      </c>
      <c r="F37" s="14"/>
      <c r="G37" s="15" t="s">
        <v>83</v>
      </c>
      <c r="H37" s="15"/>
      <c r="I37" s="15"/>
      <c r="J37" s="13" t="n">
        <v>250</v>
      </c>
      <c r="K37" s="13"/>
      <c r="L37" s="13" t="n">
        <v>6</v>
      </c>
      <c r="M37" s="13"/>
      <c r="N37" s="13" t="n">
        <v>2</v>
      </c>
      <c r="O37" s="13"/>
    </row>
    <row r="38" customFormat="false" ht="13.8" hidden="false" customHeight="false" outlineLevel="0" collapsed="false">
      <c r="C38" s="10"/>
      <c r="D38" s="10"/>
      <c r="E38" s="15" t="s">
        <v>115</v>
      </c>
      <c r="F38" s="15"/>
      <c r="G38" s="15"/>
      <c r="H38" s="15"/>
      <c r="I38" s="15"/>
      <c r="J38" s="20"/>
      <c r="K38" s="20"/>
      <c r="L38" s="21"/>
      <c r="M38" s="21"/>
      <c r="N38" s="20"/>
      <c r="O38" s="20"/>
    </row>
    <row r="39" customFormat="false" ht="13.8" hidden="false" customHeight="false" outlineLevel="0" collapsed="false">
      <c r="C39" s="10"/>
      <c r="D39" s="10"/>
      <c r="E39" s="15" t="s">
        <v>116</v>
      </c>
      <c r="F39" s="15"/>
      <c r="G39" s="15"/>
      <c r="H39" s="15"/>
      <c r="I39" s="15"/>
      <c r="J39" s="20"/>
      <c r="K39" s="20"/>
      <c r="L39" s="21"/>
      <c r="M39" s="21"/>
      <c r="N39" s="20"/>
      <c r="O39" s="20"/>
    </row>
    <row r="40" customFormat="false" ht="13.8" hidden="false" customHeight="false" outlineLevel="0" collapsed="false">
      <c r="C40" s="18" t="s">
        <v>88</v>
      </c>
      <c r="D40" s="18"/>
      <c r="E40" s="14" t="s">
        <v>89</v>
      </c>
      <c r="F40" s="14"/>
      <c r="G40" s="19" t="s">
        <v>90</v>
      </c>
      <c r="H40" s="19"/>
      <c r="I40" s="19"/>
      <c r="J40" s="13" t="n">
        <v>121</v>
      </c>
      <c r="K40" s="13"/>
      <c r="L40" s="13" t="n">
        <v>3</v>
      </c>
      <c r="M40" s="13"/>
      <c r="N40" s="13" t="n">
        <v>2</v>
      </c>
      <c r="O40" s="13"/>
    </row>
    <row r="41" customFormat="false" ht="13.8" hidden="false" customHeight="false" outlineLevel="0" collapsed="false">
      <c r="C41" s="18"/>
      <c r="D41" s="18"/>
      <c r="E41" s="14" t="s">
        <v>91</v>
      </c>
      <c r="F41" s="14"/>
      <c r="G41" s="19" t="s">
        <v>92</v>
      </c>
      <c r="H41" s="19"/>
      <c r="I41" s="19"/>
      <c r="J41" s="13"/>
      <c r="K41" s="13"/>
      <c r="L41" s="13"/>
      <c r="M41" s="13"/>
      <c r="N41" s="13"/>
      <c r="O41" s="13"/>
    </row>
    <row r="42" customFormat="false" ht="13.8" hidden="false" customHeight="false" outlineLevel="0" collapsed="false">
      <c r="C42" s="18"/>
      <c r="D42" s="18"/>
      <c r="E42" s="14" t="s">
        <v>93</v>
      </c>
      <c r="F42" s="14"/>
      <c r="G42" s="19" t="s">
        <v>94</v>
      </c>
      <c r="H42" s="19"/>
      <c r="I42" s="19"/>
      <c r="J42" s="13"/>
      <c r="K42" s="13"/>
      <c r="L42" s="13"/>
      <c r="M42" s="13"/>
      <c r="N42" s="13"/>
      <c r="O42" s="13"/>
    </row>
    <row r="43" customFormat="false" ht="13.8" hidden="false" customHeight="false" outlineLevel="0" collapsed="false">
      <c r="C43" s="18"/>
      <c r="D43" s="18"/>
      <c r="E43" s="14" t="s">
        <v>95</v>
      </c>
      <c r="F43" s="14"/>
      <c r="G43" s="19" t="s">
        <v>96</v>
      </c>
      <c r="H43" s="19"/>
      <c r="I43" s="19"/>
      <c r="J43" s="13"/>
      <c r="K43" s="13"/>
      <c r="L43" s="13"/>
      <c r="M43" s="13"/>
      <c r="N43" s="13"/>
      <c r="O43" s="13"/>
    </row>
    <row r="44" customFormat="false" ht="13.8" hidden="false" customHeight="false" outlineLevel="0" collapsed="false">
      <c r="C44" s="18"/>
      <c r="D44" s="18"/>
      <c r="E44" s="15" t="s">
        <v>97</v>
      </c>
      <c r="F44" s="15"/>
      <c r="G44" s="15"/>
      <c r="H44" s="15"/>
      <c r="I44" s="15"/>
      <c r="J44" s="20"/>
      <c r="K44" s="20"/>
      <c r="L44" s="21"/>
      <c r="M44" s="21"/>
      <c r="N44" s="20"/>
      <c r="O44" s="20"/>
    </row>
    <row r="45" customFormat="false" ht="13.8" hidden="false" customHeight="false" outlineLevel="0" collapsed="false">
      <c r="C45" s="18"/>
      <c r="D45" s="18"/>
      <c r="E45" s="15" t="s">
        <v>98</v>
      </c>
      <c r="F45" s="15"/>
      <c r="G45" s="15"/>
      <c r="H45" s="15"/>
      <c r="I45" s="15"/>
      <c r="J45" s="20"/>
      <c r="K45" s="20"/>
      <c r="L45" s="21"/>
      <c r="M45" s="21"/>
      <c r="N45" s="20"/>
      <c r="O45" s="20"/>
    </row>
    <row r="46" customFormat="false" ht="13.8" hidden="false" customHeight="false" outlineLevel="0" collapsed="false">
      <c r="C46" s="18" t="s">
        <v>99</v>
      </c>
      <c r="D46" s="18"/>
      <c r="E46" s="14" t="s">
        <v>100</v>
      </c>
      <c r="F46" s="14"/>
      <c r="G46" s="19" t="s">
        <v>101</v>
      </c>
      <c r="H46" s="19"/>
      <c r="I46" s="19"/>
      <c r="J46" s="13" t="n">
        <v>215</v>
      </c>
      <c r="K46" s="13"/>
      <c r="L46" s="13" t="n">
        <v>5</v>
      </c>
      <c r="M46" s="13"/>
      <c r="N46" s="13" t="n">
        <v>2</v>
      </c>
      <c r="O46" s="13"/>
    </row>
    <row r="47" customFormat="false" ht="13.8" hidden="false" customHeight="false" outlineLevel="0" collapsed="false">
      <c r="C47" s="18"/>
      <c r="D47" s="18"/>
      <c r="E47" s="14" t="s">
        <v>91</v>
      </c>
      <c r="F47" s="14"/>
      <c r="G47" s="15" t="s">
        <v>117</v>
      </c>
      <c r="H47" s="15"/>
      <c r="I47" s="15"/>
      <c r="J47" s="13"/>
      <c r="K47" s="13"/>
      <c r="L47" s="13"/>
      <c r="M47" s="13"/>
      <c r="N47" s="13"/>
      <c r="O47" s="13"/>
    </row>
    <row r="48" customFormat="false" ht="13.8" hidden="false" customHeight="false" outlineLevel="0" collapsed="false">
      <c r="C48" s="18"/>
      <c r="D48" s="18"/>
      <c r="E48" s="14" t="s">
        <v>103</v>
      </c>
      <c r="F48" s="14"/>
      <c r="G48" s="19" t="s">
        <v>104</v>
      </c>
      <c r="H48" s="19"/>
      <c r="I48" s="19"/>
      <c r="J48" s="13"/>
      <c r="K48" s="13"/>
      <c r="L48" s="13"/>
      <c r="M48" s="13"/>
      <c r="N48" s="13"/>
      <c r="O48" s="13"/>
    </row>
    <row r="49" customFormat="false" ht="13.8" hidden="false" customHeight="false" outlineLevel="0" collapsed="false">
      <c r="C49" s="18"/>
      <c r="D49" s="18"/>
      <c r="E49" s="15" t="s">
        <v>105</v>
      </c>
      <c r="F49" s="15"/>
      <c r="G49" s="15"/>
      <c r="H49" s="15"/>
      <c r="I49" s="15"/>
      <c r="J49" s="20"/>
      <c r="K49" s="20"/>
      <c r="L49" s="21"/>
      <c r="M49" s="21"/>
      <c r="N49" s="20"/>
      <c r="O49" s="20"/>
    </row>
    <row r="50" customFormat="false" ht="13.8" hidden="false" customHeight="false" outlineLevel="0" collapsed="false">
      <c r="C50" s="18"/>
      <c r="D50" s="18"/>
      <c r="E50" s="15" t="s">
        <v>106</v>
      </c>
      <c r="F50" s="15"/>
      <c r="G50" s="15"/>
      <c r="H50" s="15"/>
      <c r="I50" s="15"/>
      <c r="J50" s="20"/>
      <c r="K50" s="20"/>
      <c r="L50" s="21"/>
      <c r="M50" s="21"/>
      <c r="N50" s="20"/>
      <c r="O50" s="20"/>
    </row>
    <row r="51" customFormat="false" ht="13.8" hidden="false" customHeight="false" outlineLevel="0" collapsed="false">
      <c r="C51" s="18" t="s">
        <v>107</v>
      </c>
      <c r="D51" s="18"/>
      <c r="E51" s="14" t="s">
        <v>108</v>
      </c>
      <c r="F51" s="14"/>
      <c r="G51" s="15" t="s">
        <v>109</v>
      </c>
      <c r="H51" s="15"/>
      <c r="I51" s="15"/>
      <c r="J51" s="13" t="n">
        <v>37</v>
      </c>
      <c r="K51" s="13"/>
      <c r="L51" s="13" t="n">
        <v>1</v>
      </c>
      <c r="M51" s="13"/>
      <c r="N51" s="13" t="n">
        <v>2</v>
      </c>
      <c r="O51" s="13"/>
    </row>
    <row r="52" customFormat="false" ht="13.8" hidden="false" customHeight="false" outlineLevel="0" collapsed="false">
      <c r="C52" s="18"/>
      <c r="D52" s="18"/>
      <c r="E52" s="14" t="s">
        <v>110</v>
      </c>
      <c r="F52" s="14"/>
      <c r="G52" s="15" t="s">
        <v>111</v>
      </c>
      <c r="H52" s="15"/>
      <c r="I52" s="15"/>
      <c r="J52" s="13"/>
      <c r="K52" s="13"/>
      <c r="L52" s="13"/>
      <c r="M52" s="13"/>
      <c r="N52" s="13"/>
      <c r="O52" s="13"/>
    </row>
    <row r="53" customFormat="false" ht="13.8" hidden="false" customHeight="false" outlineLevel="0" collapsed="false">
      <c r="C53" s="18"/>
      <c r="D53" s="18"/>
      <c r="E53" s="19" t="s">
        <v>105</v>
      </c>
      <c r="F53" s="19"/>
      <c r="G53" s="19"/>
      <c r="H53" s="19"/>
      <c r="I53" s="19"/>
      <c r="L53" s="17"/>
      <c r="M53" s="17"/>
    </row>
    <row r="54" customFormat="false" ht="13.8" hidden="false" customHeight="false" outlineLevel="0" collapsed="false">
      <c r="C54" s="18"/>
      <c r="D54" s="18"/>
      <c r="E54" s="19" t="s">
        <v>112</v>
      </c>
      <c r="F54" s="19"/>
      <c r="G54" s="19"/>
      <c r="H54" s="19"/>
      <c r="I54" s="19"/>
      <c r="L54" s="17"/>
      <c r="M54" s="17"/>
    </row>
    <row r="55" customFormat="false" ht="13.8" hidden="false" customHeight="false" outlineLevel="0" collapsed="false">
      <c r="C55" s="22" t="s">
        <v>113</v>
      </c>
      <c r="D55" s="22"/>
      <c r="E55" s="23" t="s">
        <v>114</v>
      </c>
      <c r="F55" s="23"/>
      <c r="G55" s="23"/>
      <c r="H55" s="23"/>
      <c r="I55" s="23"/>
      <c r="L55" s="17"/>
      <c r="M55" s="17"/>
    </row>
    <row r="56" customFormat="false" ht="13.8" hidden="false" customHeight="false" outlineLevel="0" collapsed="false">
      <c r="L56" s="17"/>
      <c r="M56" s="17"/>
    </row>
    <row r="57" customFormat="false" ht="13.8" hidden="false" customHeight="false" outlineLevel="0" collapsed="false">
      <c r="L57" s="17"/>
      <c r="M57" s="17"/>
    </row>
    <row r="58" customFormat="false" ht="13.8" hidden="false" customHeight="false" outlineLevel="0" collapsed="false">
      <c r="L58" s="17"/>
      <c r="M58" s="17"/>
    </row>
    <row r="59" customFormat="false" ht="15" hidden="false" customHeight="false" outlineLevel="0" collapsed="false">
      <c r="C59" s="8" t="s">
        <v>118</v>
      </c>
      <c r="D59" s="8"/>
      <c r="E59" s="8"/>
      <c r="F59" s="8"/>
      <c r="G59" s="8" t="s">
        <v>69</v>
      </c>
      <c r="H59" s="8"/>
      <c r="I59" s="8"/>
      <c r="J59" s="8" t="s">
        <v>70</v>
      </c>
      <c r="K59" s="8"/>
      <c r="L59" s="9" t="s">
        <v>71</v>
      </c>
      <c r="M59" s="9"/>
      <c r="N59" s="9" t="s">
        <v>72</v>
      </c>
      <c r="O59" s="9"/>
    </row>
    <row r="60" customFormat="false" ht="13.8" hidden="false" customHeight="false" outlineLevel="0" collapsed="false">
      <c r="C60" s="10" t="s">
        <v>73</v>
      </c>
      <c r="D60" s="10"/>
      <c r="E60" s="11" t="s">
        <v>74</v>
      </c>
      <c r="F60" s="11"/>
      <c r="G60" s="12" t="s">
        <v>75</v>
      </c>
      <c r="H60" s="12"/>
      <c r="I60" s="12"/>
      <c r="J60" s="13" t="n">
        <v>81</v>
      </c>
      <c r="K60" s="13"/>
      <c r="L60" s="13" t="n">
        <v>3</v>
      </c>
      <c r="M60" s="13"/>
      <c r="N60" s="13" t="n">
        <v>2</v>
      </c>
      <c r="O60" s="13"/>
    </row>
    <row r="61" customFormat="false" ht="13.8" hidden="false" customHeight="false" outlineLevel="0" collapsed="false">
      <c r="C61" s="10"/>
      <c r="D61" s="10"/>
      <c r="E61" s="14" t="s">
        <v>76</v>
      </c>
      <c r="F61" s="14"/>
      <c r="G61" s="15" t="s">
        <v>77</v>
      </c>
      <c r="H61" s="15"/>
      <c r="I61" s="15"/>
      <c r="J61" s="13"/>
      <c r="K61" s="13"/>
      <c r="L61" s="13"/>
      <c r="M61" s="13"/>
      <c r="N61" s="13"/>
      <c r="O61" s="13"/>
    </row>
    <row r="62" customFormat="false" ht="13.8" hidden="false" customHeight="false" outlineLevel="0" collapsed="false">
      <c r="C62" s="10"/>
      <c r="D62" s="10"/>
      <c r="E62" s="14" t="s">
        <v>78</v>
      </c>
      <c r="F62" s="14"/>
      <c r="G62" s="15" t="s">
        <v>79</v>
      </c>
      <c r="H62" s="15"/>
      <c r="I62" s="15"/>
      <c r="J62" s="13"/>
      <c r="K62" s="13"/>
      <c r="L62" s="13"/>
      <c r="M62" s="13"/>
      <c r="N62" s="13"/>
      <c r="O62" s="13"/>
    </row>
    <row r="63" customFormat="false" ht="13.8" hidden="false" customHeight="false" outlineLevel="0" collapsed="false">
      <c r="C63" s="10"/>
      <c r="D63" s="10"/>
      <c r="E63" s="14" t="s">
        <v>80</v>
      </c>
      <c r="F63" s="14"/>
      <c r="G63" s="15" t="s">
        <v>81</v>
      </c>
      <c r="H63" s="15"/>
      <c r="I63" s="15"/>
      <c r="J63" s="13"/>
      <c r="K63" s="13"/>
      <c r="L63" s="13"/>
      <c r="M63" s="13"/>
      <c r="N63" s="13"/>
      <c r="O63" s="13"/>
    </row>
    <row r="64" customFormat="false" ht="13.8" hidden="false" customHeight="false" outlineLevel="0" collapsed="false">
      <c r="C64" s="10"/>
      <c r="D64" s="10"/>
      <c r="E64" s="14" t="s">
        <v>82</v>
      </c>
      <c r="F64" s="14"/>
      <c r="G64" s="15" t="s">
        <v>83</v>
      </c>
      <c r="H64" s="15"/>
      <c r="I64" s="15"/>
      <c r="J64" s="13" t="n">
        <v>250</v>
      </c>
      <c r="K64" s="13"/>
      <c r="L64" s="13" t="n">
        <v>6</v>
      </c>
      <c r="M64" s="13"/>
      <c r="N64" s="13" t="n">
        <v>2</v>
      </c>
      <c r="O64" s="13"/>
    </row>
    <row r="65" customFormat="false" ht="13.8" hidden="false" customHeight="false" outlineLevel="0" collapsed="false">
      <c r="C65" s="10"/>
      <c r="D65" s="10"/>
      <c r="E65" s="15" t="s">
        <v>115</v>
      </c>
      <c r="F65" s="15"/>
      <c r="G65" s="15"/>
      <c r="H65" s="15"/>
      <c r="I65" s="15"/>
      <c r="J65" s="20"/>
      <c r="K65" s="20"/>
      <c r="L65" s="21"/>
      <c r="M65" s="21"/>
      <c r="N65" s="20"/>
      <c r="O65" s="20"/>
    </row>
    <row r="66" customFormat="false" ht="13.8" hidden="false" customHeight="false" outlineLevel="0" collapsed="false">
      <c r="C66" s="10"/>
      <c r="D66" s="10"/>
      <c r="E66" s="15" t="s">
        <v>116</v>
      </c>
      <c r="F66" s="15"/>
      <c r="G66" s="15"/>
      <c r="H66" s="15"/>
      <c r="I66" s="15"/>
      <c r="J66" s="20"/>
      <c r="K66" s="20"/>
      <c r="L66" s="21"/>
      <c r="M66" s="21"/>
      <c r="N66" s="20"/>
      <c r="O66" s="20"/>
    </row>
    <row r="67" customFormat="false" ht="13.8" hidden="false" customHeight="false" outlineLevel="0" collapsed="false">
      <c r="C67" s="18" t="s">
        <v>88</v>
      </c>
      <c r="D67" s="18"/>
      <c r="E67" s="14" t="s">
        <v>89</v>
      </c>
      <c r="F67" s="14"/>
      <c r="G67" s="19" t="s">
        <v>90</v>
      </c>
      <c r="H67" s="19"/>
      <c r="I67" s="19"/>
      <c r="J67" s="13" t="n">
        <v>121</v>
      </c>
      <c r="K67" s="13"/>
      <c r="L67" s="13" t="n">
        <v>3</v>
      </c>
      <c r="M67" s="13"/>
      <c r="N67" s="13" t="n">
        <v>2</v>
      </c>
      <c r="O67" s="13"/>
    </row>
    <row r="68" customFormat="false" ht="13.8" hidden="false" customHeight="false" outlineLevel="0" collapsed="false">
      <c r="C68" s="18"/>
      <c r="D68" s="18"/>
      <c r="E68" s="14" t="s">
        <v>91</v>
      </c>
      <c r="F68" s="14"/>
      <c r="G68" s="19" t="s">
        <v>92</v>
      </c>
      <c r="H68" s="19"/>
      <c r="I68" s="19"/>
      <c r="J68" s="13"/>
      <c r="K68" s="13"/>
      <c r="L68" s="13"/>
      <c r="M68" s="13"/>
      <c r="N68" s="13"/>
      <c r="O68" s="13"/>
    </row>
    <row r="69" customFormat="false" ht="13.8" hidden="false" customHeight="false" outlineLevel="0" collapsed="false">
      <c r="C69" s="18"/>
      <c r="D69" s="18"/>
      <c r="E69" s="14" t="s">
        <v>93</v>
      </c>
      <c r="F69" s="14"/>
      <c r="G69" s="19" t="s">
        <v>94</v>
      </c>
      <c r="H69" s="19"/>
      <c r="I69" s="19"/>
      <c r="J69" s="13"/>
      <c r="K69" s="13"/>
      <c r="L69" s="13"/>
      <c r="M69" s="13"/>
      <c r="N69" s="13"/>
      <c r="O69" s="13"/>
    </row>
    <row r="70" customFormat="false" ht="13.8" hidden="false" customHeight="false" outlineLevel="0" collapsed="false">
      <c r="C70" s="18"/>
      <c r="D70" s="18"/>
      <c r="E70" s="14" t="s">
        <v>95</v>
      </c>
      <c r="F70" s="14"/>
      <c r="G70" s="19" t="s">
        <v>96</v>
      </c>
      <c r="H70" s="19"/>
      <c r="I70" s="19"/>
      <c r="J70" s="13"/>
      <c r="K70" s="13"/>
      <c r="L70" s="13"/>
      <c r="M70" s="13"/>
      <c r="N70" s="13"/>
      <c r="O70" s="13"/>
    </row>
    <row r="71" customFormat="false" ht="13.8" hidden="false" customHeight="false" outlineLevel="0" collapsed="false">
      <c r="C71" s="18"/>
      <c r="D71" s="18"/>
      <c r="E71" s="15" t="s">
        <v>97</v>
      </c>
      <c r="F71" s="15"/>
      <c r="G71" s="15"/>
      <c r="H71" s="15"/>
      <c r="I71" s="15"/>
      <c r="J71" s="20"/>
      <c r="K71" s="20"/>
      <c r="L71" s="21"/>
      <c r="M71" s="21"/>
      <c r="N71" s="20"/>
      <c r="O71" s="20"/>
    </row>
    <row r="72" customFormat="false" ht="13.8" hidden="false" customHeight="false" outlineLevel="0" collapsed="false">
      <c r="C72" s="18"/>
      <c r="D72" s="18"/>
      <c r="E72" s="15" t="s">
        <v>98</v>
      </c>
      <c r="F72" s="15"/>
      <c r="G72" s="15"/>
      <c r="H72" s="15"/>
      <c r="I72" s="15"/>
      <c r="J72" s="20"/>
      <c r="K72" s="20"/>
      <c r="L72" s="21"/>
      <c r="M72" s="21"/>
      <c r="N72" s="20"/>
      <c r="O72" s="20"/>
    </row>
    <row r="73" customFormat="false" ht="13.8" hidden="false" customHeight="false" outlineLevel="0" collapsed="false">
      <c r="C73" s="18" t="s">
        <v>99</v>
      </c>
      <c r="D73" s="18"/>
      <c r="E73" s="14" t="s">
        <v>100</v>
      </c>
      <c r="F73" s="14"/>
      <c r="G73" s="19" t="s">
        <v>101</v>
      </c>
      <c r="H73" s="19"/>
      <c r="I73" s="19"/>
      <c r="J73" s="13" t="n">
        <v>215</v>
      </c>
      <c r="K73" s="13"/>
      <c r="L73" s="13" t="n">
        <v>5</v>
      </c>
      <c r="M73" s="13"/>
      <c r="N73" s="13" t="n">
        <v>2</v>
      </c>
      <c r="O73" s="13"/>
    </row>
    <row r="74" customFormat="false" ht="13.8" hidden="false" customHeight="false" outlineLevel="0" collapsed="false">
      <c r="C74" s="18"/>
      <c r="D74" s="18"/>
      <c r="E74" s="14" t="s">
        <v>91</v>
      </c>
      <c r="F74" s="14"/>
      <c r="G74" s="15" t="s">
        <v>117</v>
      </c>
      <c r="H74" s="15"/>
      <c r="I74" s="15"/>
      <c r="J74" s="13"/>
      <c r="K74" s="13"/>
      <c r="L74" s="13"/>
      <c r="M74" s="13"/>
      <c r="N74" s="13"/>
      <c r="O74" s="13"/>
    </row>
    <row r="75" customFormat="false" ht="13.8" hidden="false" customHeight="false" outlineLevel="0" collapsed="false">
      <c r="C75" s="18"/>
      <c r="D75" s="18"/>
      <c r="E75" s="14" t="s">
        <v>103</v>
      </c>
      <c r="F75" s="14"/>
      <c r="G75" s="19" t="s">
        <v>104</v>
      </c>
      <c r="H75" s="19"/>
      <c r="I75" s="19"/>
      <c r="J75" s="13"/>
      <c r="K75" s="13"/>
      <c r="L75" s="13"/>
      <c r="M75" s="13"/>
      <c r="N75" s="13"/>
      <c r="O75" s="13"/>
    </row>
    <row r="76" customFormat="false" ht="13.8" hidden="false" customHeight="false" outlineLevel="0" collapsed="false">
      <c r="C76" s="18"/>
      <c r="D76" s="18"/>
      <c r="E76" s="15" t="s">
        <v>105</v>
      </c>
      <c r="F76" s="15"/>
      <c r="G76" s="15"/>
      <c r="H76" s="15"/>
      <c r="I76" s="15"/>
      <c r="J76" s="20"/>
      <c r="K76" s="20"/>
      <c r="L76" s="21"/>
      <c r="M76" s="21"/>
      <c r="N76" s="20"/>
      <c r="O76" s="20"/>
    </row>
    <row r="77" customFormat="false" ht="13.8" hidden="false" customHeight="false" outlineLevel="0" collapsed="false">
      <c r="C77" s="18"/>
      <c r="D77" s="18"/>
      <c r="E77" s="15" t="s">
        <v>106</v>
      </c>
      <c r="F77" s="15"/>
      <c r="G77" s="15"/>
      <c r="H77" s="15"/>
      <c r="I77" s="15"/>
      <c r="J77" s="20"/>
      <c r="K77" s="20"/>
      <c r="L77" s="21"/>
      <c r="M77" s="21"/>
      <c r="N77" s="20"/>
      <c r="O77" s="20"/>
    </row>
    <row r="78" customFormat="false" ht="13.8" hidden="false" customHeight="false" outlineLevel="0" collapsed="false">
      <c r="C78" s="18" t="s">
        <v>107</v>
      </c>
      <c r="D78" s="18"/>
      <c r="E78" s="14" t="s">
        <v>108</v>
      </c>
      <c r="F78" s="14"/>
      <c r="G78" s="15" t="s">
        <v>109</v>
      </c>
      <c r="H78" s="15"/>
      <c r="I78" s="15"/>
      <c r="J78" s="13" t="n">
        <v>37</v>
      </c>
      <c r="K78" s="13"/>
      <c r="L78" s="13" t="n">
        <v>1</v>
      </c>
      <c r="M78" s="13"/>
      <c r="N78" s="13" t="n">
        <v>2</v>
      </c>
      <c r="O78" s="13"/>
    </row>
    <row r="79" customFormat="false" ht="13.8" hidden="false" customHeight="false" outlineLevel="0" collapsed="false">
      <c r="C79" s="18"/>
      <c r="D79" s="18"/>
      <c r="E79" s="14" t="s">
        <v>110</v>
      </c>
      <c r="F79" s="14"/>
      <c r="G79" s="15" t="s">
        <v>111</v>
      </c>
      <c r="H79" s="15"/>
      <c r="I79" s="15"/>
      <c r="J79" s="13"/>
      <c r="K79" s="13"/>
      <c r="L79" s="13"/>
      <c r="M79" s="13"/>
      <c r="N79" s="13"/>
      <c r="O79" s="13"/>
    </row>
    <row r="80" customFormat="false" ht="13.8" hidden="false" customHeight="false" outlineLevel="0" collapsed="false">
      <c r="C80" s="18"/>
      <c r="D80" s="18"/>
      <c r="E80" s="19" t="s">
        <v>105</v>
      </c>
      <c r="F80" s="19"/>
      <c r="G80" s="19"/>
      <c r="H80" s="19"/>
      <c r="I80" s="19"/>
      <c r="L80" s="17"/>
      <c r="M80" s="17"/>
    </row>
    <row r="81" customFormat="false" ht="13.8" hidden="false" customHeight="false" outlineLevel="0" collapsed="false">
      <c r="C81" s="18"/>
      <c r="D81" s="18"/>
      <c r="E81" s="19" t="s">
        <v>112</v>
      </c>
      <c r="F81" s="19"/>
      <c r="G81" s="19"/>
      <c r="H81" s="19"/>
      <c r="I81" s="19"/>
      <c r="L81" s="17"/>
      <c r="M81" s="17"/>
    </row>
    <row r="82" customFormat="false" ht="13.8" hidden="false" customHeight="false" outlineLevel="0" collapsed="false">
      <c r="C82" s="22" t="s">
        <v>113</v>
      </c>
      <c r="D82" s="22"/>
      <c r="E82" s="23" t="s">
        <v>119</v>
      </c>
      <c r="F82" s="23"/>
      <c r="G82" s="23"/>
      <c r="H82" s="23"/>
      <c r="I82" s="23"/>
      <c r="L82" s="17"/>
      <c r="M82" s="17"/>
    </row>
  </sheetData>
  <mergeCells count="191">
    <mergeCell ref="C4:F4"/>
    <mergeCell ref="G4:I4"/>
    <mergeCell ref="J4:K4"/>
    <mergeCell ref="L4:M4"/>
    <mergeCell ref="N4:O4"/>
    <mergeCell ref="C5:D12"/>
    <mergeCell ref="E5:F5"/>
    <mergeCell ref="G5:I5"/>
    <mergeCell ref="J5:K8"/>
    <mergeCell ref="L5:M8"/>
    <mergeCell ref="N5:O8"/>
    <mergeCell ref="E6:F6"/>
    <mergeCell ref="G6:I6"/>
    <mergeCell ref="E7:F7"/>
    <mergeCell ref="G7:I7"/>
    <mergeCell ref="E8:F8"/>
    <mergeCell ref="G8:I8"/>
    <mergeCell ref="E9:F9"/>
    <mergeCell ref="G9:I9"/>
    <mergeCell ref="J9:K9"/>
    <mergeCell ref="L9:M9"/>
    <mergeCell ref="N9:O9"/>
    <mergeCell ref="E10:F10"/>
    <mergeCell ref="G10:I10"/>
    <mergeCell ref="J10:K10"/>
    <mergeCell ref="L10:M10"/>
    <mergeCell ref="N10:O10"/>
    <mergeCell ref="E11:I11"/>
    <mergeCell ref="E12:I12"/>
    <mergeCell ref="C13:D18"/>
    <mergeCell ref="E13:F13"/>
    <mergeCell ref="G13:I13"/>
    <mergeCell ref="J13:K16"/>
    <mergeCell ref="L13:M16"/>
    <mergeCell ref="N13:O16"/>
    <mergeCell ref="E14:F14"/>
    <mergeCell ref="G14:I14"/>
    <mergeCell ref="E15:F15"/>
    <mergeCell ref="G15:I15"/>
    <mergeCell ref="E16:F16"/>
    <mergeCell ref="G16:I16"/>
    <mergeCell ref="E17:I17"/>
    <mergeCell ref="E18:I18"/>
    <mergeCell ref="C19:D23"/>
    <mergeCell ref="E19:F19"/>
    <mergeCell ref="G19:I19"/>
    <mergeCell ref="J19:K21"/>
    <mergeCell ref="L19:M21"/>
    <mergeCell ref="N19:O21"/>
    <mergeCell ref="E20:F20"/>
    <mergeCell ref="G20:I20"/>
    <mergeCell ref="E21:F21"/>
    <mergeCell ref="G21:I21"/>
    <mergeCell ref="E22:I22"/>
    <mergeCell ref="E23:I23"/>
    <mergeCell ref="C24:D27"/>
    <mergeCell ref="E24:F24"/>
    <mergeCell ref="G24:I24"/>
    <mergeCell ref="J24:K25"/>
    <mergeCell ref="L24:M25"/>
    <mergeCell ref="N24:O25"/>
    <mergeCell ref="E25:F25"/>
    <mergeCell ref="G25:I25"/>
    <mergeCell ref="E26:I26"/>
    <mergeCell ref="E27:I27"/>
    <mergeCell ref="C28:D28"/>
    <mergeCell ref="E28:I28"/>
    <mergeCell ref="C32:F32"/>
    <mergeCell ref="G32:I32"/>
    <mergeCell ref="J32:K32"/>
    <mergeCell ref="L32:M32"/>
    <mergeCell ref="N32:O32"/>
    <mergeCell ref="C33:D39"/>
    <mergeCell ref="E33:F33"/>
    <mergeCell ref="G33:I33"/>
    <mergeCell ref="J33:K36"/>
    <mergeCell ref="L33:M36"/>
    <mergeCell ref="N33:O36"/>
    <mergeCell ref="E34:F34"/>
    <mergeCell ref="G34:I34"/>
    <mergeCell ref="E35:F35"/>
    <mergeCell ref="G35:I35"/>
    <mergeCell ref="E36:F36"/>
    <mergeCell ref="G36:I36"/>
    <mergeCell ref="E37:F37"/>
    <mergeCell ref="G37:I37"/>
    <mergeCell ref="J37:K37"/>
    <mergeCell ref="L37:M37"/>
    <mergeCell ref="N37:O37"/>
    <mergeCell ref="E38:I38"/>
    <mergeCell ref="E39:I39"/>
    <mergeCell ref="C40:D45"/>
    <mergeCell ref="E40:F40"/>
    <mergeCell ref="G40:I40"/>
    <mergeCell ref="J40:K43"/>
    <mergeCell ref="L40:M43"/>
    <mergeCell ref="N40:O43"/>
    <mergeCell ref="E41:F41"/>
    <mergeCell ref="G41:I41"/>
    <mergeCell ref="E42:F42"/>
    <mergeCell ref="G42:I42"/>
    <mergeCell ref="E43:F43"/>
    <mergeCell ref="G43:I43"/>
    <mergeCell ref="E44:I44"/>
    <mergeCell ref="E45:I45"/>
    <mergeCell ref="C46:D50"/>
    <mergeCell ref="E46:F46"/>
    <mergeCell ref="G46:I46"/>
    <mergeCell ref="J46:K48"/>
    <mergeCell ref="L46:M48"/>
    <mergeCell ref="N46:O48"/>
    <mergeCell ref="E47:F47"/>
    <mergeCell ref="G47:I47"/>
    <mergeCell ref="E48:F48"/>
    <mergeCell ref="G48:I48"/>
    <mergeCell ref="E49:I49"/>
    <mergeCell ref="E50:I50"/>
    <mergeCell ref="C51:D54"/>
    <mergeCell ref="E51:F51"/>
    <mergeCell ref="G51:I51"/>
    <mergeCell ref="J51:K52"/>
    <mergeCell ref="L51:M52"/>
    <mergeCell ref="N51:O52"/>
    <mergeCell ref="E52:F52"/>
    <mergeCell ref="G52:I52"/>
    <mergeCell ref="E53:I53"/>
    <mergeCell ref="E54:I54"/>
    <mergeCell ref="C55:D55"/>
    <mergeCell ref="E55:I55"/>
    <mergeCell ref="C59:F59"/>
    <mergeCell ref="G59:I59"/>
    <mergeCell ref="J59:K59"/>
    <mergeCell ref="L59:M59"/>
    <mergeCell ref="N59:O59"/>
    <mergeCell ref="C60:D66"/>
    <mergeCell ref="E60:F60"/>
    <mergeCell ref="G60:I60"/>
    <mergeCell ref="J60:K63"/>
    <mergeCell ref="L60:M63"/>
    <mergeCell ref="N60:O63"/>
    <mergeCell ref="E61:F61"/>
    <mergeCell ref="G61:I61"/>
    <mergeCell ref="E62:F62"/>
    <mergeCell ref="G62:I62"/>
    <mergeCell ref="E63:F63"/>
    <mergeCell ref="G63:I63"/>
    <mergeCell ref="E64:F64"/>
    <mergeCell ref="G64:I64"/>
    <mergeCell ref="J64:K64"/>
    <mergeCell ref="L64:M64"/>
    <mergeCell ref="N64:O64"/>
    <mergeCell ref="E65:I65"/>
    <mergeCell ref="E66:I66"/>
    <mergeCell ref="C67:D72"/>
    <mergeCell ref="E67:F67"/>
    <mergeCell ref="G67:I67"/>
    <mergeCell ref="J67:K70"/>
    <mergeCell ref="L67:M70"/>
    <mergeCell ref="N67:O70"/>
    <mergeCell ref="E68:F68"/>
    <mergeCell ref="G68:I68"/>
    <mergeCell ref="E69:F69"/>
    <mergeCell ref="G69:I69"/>
    <mergeCell ref="E70:F70"/>
    <mergeCell ref="G70:I70"/>
    <mergeCell ref="E71:I71"/>
    <mergeCell ref="E72:I72"/>
    <mergeCell ref="C73:D77"/>
    <mergeCell ref="E73:F73"/>
    <mergeCell ref="G73:I73"/>
    <mergeCell ref="J73:K75"/>
    <mergeCell ref="L73:M75"/>
    <mergeCell ref="N73:O75"/>
    <mergeCell ref="E74:F74"/>
    <mergeCell ref="G74:I74"/>
    <mergeCell ref="E75:F75"/>
    <mergeCell ref="G75:I75"/>
    <mergeCell ref="E76:I76"/>
    <mergeCell ref="E77:I77"/>
    <mergeCell ref="C78:D81"/>
    <mergeCell ref="E78:F78"/>
    <mergeCell ref="G78:I78"/>
    <mergeCell ref="J78:K79"/>
    <mergeCell ref="L78:M79"/>
    <mergeCell ref="N78:O79"/>
    <mergeCell ref="E79:F79"/>
    <mergeCell ref="G79:I79"/>
    <mergeCell ref="E80:I80"/>
    <mergeCell ref="E81:I81"/>
    <mergeCell ref="C82:D82"/>
    <mergeCell ref="E82:I8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H2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5" activeCellId="0" sqref="E15"/>
    </sheetView>
  </sheetViews>
  <sheetFormatPr defaultColWidth="10.484375" defaultRowHeight="13.8" zeroHeight="false" outlineLevelRow="0" outlineLevelCol="0"/>
  <cols>
    <col collapsed="false" customWidth="true" hidden="false" outlineLevel="0" max="1" min="1" style="0" width="10.37"/>
    <col collapsed="false" customWidth="true" hidden="false" outlineLevel="0" max="2" min="2" style="0" width="21.5"/>
    <col collapsed="false" customWidth="true" hidden="false" outlineLevel="0" max="3" min="3" style="0" width="22.63"/>
    <col collapsed="false" customWidth="true" hidden="false" outlineLevel="0" max="4" min="4" style="0" width="24.87"/>
    <col collapsed="false" customWidth="true" hidden="false" outlineLevel="0" max="5" min="5" style="0" width="23.37"/>
    <col collapsed="false" customWidth="true" hidden="false" outlineLevel="0" max="6" min="6" style="0" width="15.52"/>
    <col collapsed="false" customWidth="true" hidden="false" outlineLevel="0" max="7" min="7" style="0" width="20.5"/>
    <col collapsed="false" customWidth="true" hidden="false" outlineLevel="0" max="64" min="8" style="0" width="10.37"/>
  </cols>
  <sheetData>
    <row r="4" customFormat="false" ht="17.35" hidden="false" customHeight="false" outlineLevel="0" collapsed="false">
      <c r="B4" s="24" t="s">
        <v>120</v>
      </c>
      <c r="C4" s="24"/>
      <c r="D4" s="24"/>
      <c r="E4" s="24"/>
      <c r="F4" s="24"/>
      <c r="G4" s="24"/>
    </row>
    <row r="5" customFormat="false" ht="17.35" hidden="false" customHeight="false" outlineLevel="0" collapsed="false">
      <c r="B5" s="25"/>
      <c r="C5" s="26" t="s">
        <v>121</v>
      </c>
      <c r="D5" s="26" t="s">
        <v>122</v>
      </c>
      <c r="E5" s="26" t="s">
        <v>123</v>
      </c>
      <c r="F5" s="26" t="s">
        <v>124</v>
      </c>
      <c r="G5" s="26"/>
      <c r="H5" s="0" t="s">
        <v>125</v>
      </c>
    </row>
    <row r="6" customFormat="false" ht="17.35" hidden="false" customHeight="false" outlineLevel="0" collapsed="false">
      <c r="B6" s="27" t="s">
        <v>13</v>
      </c>
      <c r="C6" s="28" t="s">
        <v>126</v>
      </c>
      <c r="D6" s="28" t="s">
        <v>127</v>
      </c>
      <c r="E6" s="28" t="s">
        <v>128</v>
      </c>
      <c r="F6" s="29" t="s">
        <v>129</v>
      </c>
      <c r="G6" s="29"/>
      <c r="H6" s="0" t="s">
        <v>130</v>
      </c>
    </row>
    <row r="7" customFormat="false" ht="17.35" hidden="false" customHeight="false" outlineLevel="0" collapsed="false">
      <c r="B7" s="27" t="s">
        <v>50</v>
      </c>
      <c r="C7" s="30" t="s">
        <v>131</v>
      </c>
      <c r="D7" s="28" t="s">
        <v>132</v>
      </c>
      <c r="E7" s="28" t="s">
        <v>133</v>
      </c>
      <c r="F7" s="29" t="s">
        <v>134</v>
      </c>
      <c r="G7" s="29"/>
    </row>
    <row r="8" customFormat="false" ht="17.35" hidden="false" customHeight="false" outlineLevel="0" collapsed="false">
      <c r="B8" s="27" t="s">
        <v>118</v>
      </c>
      <c r="C8" s="30" t="s">
        <v>131</v>
      </c>
      <c r="D8" s="28" t="s">
        <v>135</v>
      </c>
      <c r="E8" s="28" t="s">
        <v>136</v>
      </c>
      <c r="F8" s="29" t="s">
        <v>137</v>
      </c>
      <c r="G8" s="29"/>
    </row>
    <row r="21" customFormat="false" ht="17.35" hidden="false" customHeight="false" outlineLevel="0" collapsed="false">
      <c r="D21" s="28"/>
    </row>
  </sheetData>
  <mergeCells count="5">
    <mergeCell ref="B4:G4"/>
    <mergeCell ref="F5:G5"/>
    <mergeCell ref="F6:G6"/>
    <mergeCell ref="F7:G7"/>
    <mergeCell ref="F8:G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AN11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49" activeCellId="0" sqref="I49"/>
    </sheetView>
  </sheetViews>
  <sheetFormatPr defaultColWidth="10.484375" defaultRowHeight="13.8" zeroHeight="false" outlineLevelRow="0" outlineLevelCol="0"/>
  <cols>
    <col collapsed="false" customWidth="true" hidden="false" outlineLevel="0" max="1" min="1" style="0" width="7.62"/>
    <col collapsed="false" customWidth="true" hidden="false" outlineLevel="0" max="2" min="2" style="0" width="15.52"/>
    <col collapsed="false" customWidth="true" hidden="false" outlineLevel="0" max="3" min="3" style="0" width="8.62"/>
    <col collapsed="false" customWidth="true" hidden="false" outlineLevel="0" max="4" min="4" style="0" width="15.75"/>
    <col collapsed="false" customWidth="true" hidden="false" outlineLevel="0" max="6" min="5" style="0" width="8.62"/>
    <col collapsed="false" customWidth="true" hidden="false" outlineLevel="0" max="7" min="7" style="0" width="9.26"/>
    <col collapsed="false" customWidth="true" hidden="false" outlineLevel="0" max="8" min="8" style="0" width="18.61"/>
    <col collapsed="false" customWidth="true" hidden="false" outlineLevel="0" max="9" min="9" style="0" width="12.38"/>
    <col collapsed="false" customWidth="true" hidden="false" outlineLevel="0" max="10" min="10" style="0" width="7.25"/>
    <col collapsed="false" customWidth="true" hidden="false" outlineLevel="0" max="11" min="11" style="0" width="7.62"/>
    <col collapsed="false" customWidth="true" hidden="false" outlineLevel="0" max="12" min="12" style="0" width="8.5"/>
    <col collapsed="false" customWidth="true" hidden="false" outlineLevel="0" max="13" min="13" style="0" width="15.62"/>
    <col collapsed="false" customWidth="true" hidden="false" outlineLevel="0" max="14" min="14" style="0" width="8.62"/>
    <col collapsed="false" customWidth="true" hidden="false" outlineLevel="0" max="15" min="15" style="0" width="6.87"/>
    <col collapsed="false" customWidth="true" hidden="false" outlineLevel="0" max="16" min="16" style="0" width="11.87"/>
    <col collapsed="false" customWidth="true" hidden="false" outlineLevel="0" max="17" min="17" style="0" width="8.62"/>
    <col collapsed="false" customWidth="true" hidden="false" outlineLevel="0" max="18" min="18" style="0" width="6.13"/>
    <col collapsed="false" customWidth="true" hidden="false" outlineLevel="0" max="20" min="19" style="0" width="8.62"/>
    <col collapsed="false" customWidth="true" hidden="false" outlineLevel="0" max="21" min="21" style="0" width="7.75"/>
    <col collapsed="false" customWidth="true" hidden="false" outlineLevel="0" max="24" min="22" style="0" width="8.62"/>
    <col collapsed="false" customWidth="true" hidden="false" outlineLevel="0" max="25" min="25" style="0" width="6.75"/>
    <col collapsed="false" customWidth="true" hidden="false" outlineLevel="0" max="36" min="26" style="0" width="8.62"/>
    <col collapsed="false" customWidth="true" hidden="false" outlineLevel="0" max="37" min="37" style="0" width="13.25"/>
    <col collapsed="false" customWidth="true" hidden="false" outlineLevel="0" max="64" min="38" style="0" width="8.62"/>
  </cols>
  <sheetData>
    <row r="3" customFormat="false" ht="15" hidden="false" customHeight="false" outlineLevel="0" collapsed="false">
      <c r="S3" s="31" t="s">
        <v>138</v>
      </c>
      <c r="T3" s="31"/>
      <c r="U3" s="31"/>
      <c r="V3" s="31"/>
      <c r="W3" s="31"/>
      <c r="X3" s="31"/>
      <c r="Y3" s="31"/>
      <c r="Z3" s="31"/>
      <c r="AA3" s="31"/>
    </row>
    <row r="4" customFormat="false" ht="15" hidden="false" customHeight="false" outlineLevel="0" collapsed="false">
      <c r="B4" s="32" t="s">
        <v>13</v>
      </c>
      <c r="C4" s="32"/>
      <c r="D4" s="33" t="s">
        <v>139</v>
      </c>
      <c r="E4" s="33"/>
      <c r="F4" s="33" t="s">
        <v>69</v>
      </c>
      <c r="G4" s="33"/>
      <c r="H4" s="33"/>
      <c r="I4" s="34" t="s">
        <v>140</v>
      </c>
      <c r="J4" s="35"/>
      <c r="K4" s="35"/>
      <c r="L4" s="36"/>
      <c r="M4" s="33" t="s">
        <v>141</v>
      </c>
      <c r="N4" s="33"/>
      <c r="O4" s="33"/>
      <c r="P4" s="37" t="s">
        <v>142</v>
      </c>
      <c r="Q4" s="37"/>
      <c r="R4" s="37"/>
      <c r="S4" s="33" t="s">
        <v>143</v>
      </c>
      <c r="T4" s="33"/>
      <c r="U4" s="33"/>
      <c r="V4" s="37" t="s">
        <v>144</v>
      </c>
      <c r="W4" s="37"/>
      <c r="X4" s="37"/>
      <c r="Y4" s="37"/>
      <c r="Z4" s="38" t="s">
        <v>145</v>
      </c>
      <c r="AA4" s="38"/>
    </row>
    <row r="5" customFormat="false" ht="15.6" hidden="false" customHeight="true" outlineLevel="0" collapsed="false">
      <c r="B5" s="39" t="s">
        <v>146</v>
      </c>
      <c r="C5" s="39"/>
      <c r="D5" s="40" t="s">
        <v>147</v>
      </c>
      <c r="E5" s="40"/>
      <c r="F5" s="41" t="n">
        <v>30</v>
      </c>
      <c r="G5" s="41"/>
      <c r="H5" s="41"/>
      <c r="I5" s="42" t="n">
        <v>3000</v>
      </c>
      <c r="J5" s="42"/>
      <c r="K5" s="42"/>
      <c r="L5" s="42"/>
      <c r="M5" s="43" t="n">
        <v>0.6</v>
      </c>
      <c r="N5" s="43"/>
      <c r="O5" s="43"/>
      <c r="P5" s="42" t="n">
        <v>1.4</v>
      </c>
      <c r="Q5" s="42"/>
      <c r="R5" s="42"/>
      <c r="S5" s="44" t="n">
        <f aca="false">((I5*F5*M5*P5))</f>
        <v>75600</v>
      </c>
      <c r="T5" s="44"/>
      <c r="U5" s="44"/>
      <c r="V5" s="44" t="n">
        <f aca="false">S5+S10</f>
        <v>84014.5825</v>
      </c>
      <c r="W5" s="44"/>
      <c r="X5" s="44"/>
      <c r="Y5" s="44"/>
      <c r="Z5" s="45" t="n">
        <f aca="false">V5</f>
        <v>84014.5825</v>
      </c>
      <c r="AA5" s="45"/>
    </row>
    <row r="6" customFormat="false" ht="15.6" hidden="false" customHeight="true" outlineLevel="0" collapsed="false">
      <c r="B6" s="39"/>
      <c r="C6" s="39"/>
      <c r="D6" s="46" t="s">
        <v>148</v>
      </c>
      <c r="E6" s="46"/>
      <c r="F6" s="47" t="n">
        <v>30</v>
      </c>
      <c r="G6" s="47"/>
      <c r="H6" s="47"/>
      <c r="I6" s="42" t="n">
        <v>0.5</v>
      </c>
      <c r="J6" s="42"/>
      <c r="K6" s="42"/>
      <c r="L6" s="42"/>
      <c r="M6" s="43" t="n">
        <v>0.15</v>
      </c>
      <c r="N6" s="43"/>
      <c r="O6" s="43"/>
      <c r="P6" s="42" t="n">
        <v>1.1</v>
      </c>
      <c r="Q6" s="42"/>
      <c r="R6" s="42"/>
      <c r="S6" s="48" t="n">
        <f aca="false">(F6*I6*M6*P6)+(F7*I7*M7*P7)+(F8*I8*M8*P8)+(F9*I9*M9*P9)</f>
        <v>81.8625</v>
      </c>
      <c r="T6" s="48"/>
      <c r="U6" s="48"/>
      <c r="V6" s="44"/>
      <c r="W6" s="44"/>
      <c r="X6" s="44"/>
      <c r="Y6" s="44"/>
      <c r="Z6" s="45"/>
      <c r="AA6" s="45"/>
    </row>
    <row r="7" customFormat="false" ht="15.6" hidden="false" customHeight="true" outlineLevel="0" collapsed="false">
      <c r="B7" s="39"/>
      <c r="C7" s="39"/>
      <c r="D7" s="46"/>
      <c r="E7" s="46"/>
      <c r="F7" s="49" t="n">
        <v>3</v>
      </c>
      <c r="G7" s="49"/>
      <c r="H7" s="49"/>
      <c r="I7" s="50" t="n">
        <v>10</v>
      </c>
      <c r="J7" s="50"/>
      <c r="K7" s="50"/>
      <c r="L7" s="50"/>
      <c r="M7" s="51" t="n">
        <v>1</v>
      </c>
      <c r="N7" s="51"/>
      <c r="O7" s="51"/>
      <c r="P7" s="50" t="n">
        <v>1.3</v>
      </c>
      <c r="Q7" s="50"/>
      <c r="R7" s="50"/>
      <c r="S7" s="48"/>
      <c r="T7" s="48"/>
      <c r="U7" s="48"/>
      <c r="V7" s="44"/>
      <c r="W7" s="44"/>
      <c r="X7" s="44"/>
      <c r="Y7" s="44"/>
      <c r="Z7" s="45"/>
      <c r="AA7" s="45"/>
    </row>
    <row r="8" customFormat="false" ht="15.6" hidden="false" customHeight="true" outlineLevel="0" collapsed="false">
      <c r="B8" s="39"/>
      <c r="C8" s="39"/>
      <c r="D8" s="46"/>
      <c r="E8" s="46"/>
      <c r="F8" s="52" t="n">
        <v>3</v>
      </c>
      <c r="G8" s="52"/>
      <c r="H8" s="52"/>
      <c r="I8" s="50" t="n">
        <v>1.5</v>
      </c>
      <c r="J8" s="50"/>
      <c r="K8" s="50"/>
      <c r="L8" s="50"/>
      <c r="M8" s="51" t="n">
        <v>0.75</v>
      </c>
      <c r="N8" s="51"/>
      <c r="O8" s="51"/>
      <c r="P8" s="50" t="n">
        <v>1.3</v>
      </c>
      <c r="Q8" s="50"/>
      <c r="R8" s="50"/>
      <c r="S8" s="48"/>
      <c r="T8" s="48"/>
      <c r="U8" s="48"/>
      <c r="V8" s="44"/>
      <c r="W8" s="44"/>
      <c r="X8" s="44"/>
      <c r="Y8" s="44"/>
      <c r="Z8" s="45"/>
      <c r="AA8" s="45"/>
    </row>
    <row r="9" customFormat="false" ht="15.6" hidden="false" customHeight="true" outlineLevel="0" collapsed="false">
      <c r="B9" s="39"/>
      <c r="C9" s="39"/>
      <c r="D9" s="46"/>
      <c r="E9" s="46"/>
      <c r="F9" s="53" t="n">
        <v>3</v>
      </c>
      <c r="G9" s="53"/>
      <c r="H9" s="53"/>
      <c r="I9" s="54" t="n">
        <v>10</v>
      </c>
      <c r="J9" s="54"/>
      <c r="K9" s="54"/>
      <c r="L9" s="54"/>
      <c r="M9" s="55" t="n">
        <v>1</v>
      </c>
      <c r="N9" s="55"/>
      <c r="O9" s="55"/>
      <c r="P9" s="54" t="n">
        <v>1.2</v>
      </c>
      <c r="Q9" s="54"/>
      <c r="R9" s="54"/>
      <c r="S9" s="48"/>
      <c r="T9" s="48"/>
      <c r="U9" s="48"/>
      <c r="V9" s="44"/>
      <c r="W9" s="44"/>
      <c r="X9" s="44"/>
      <c r="Y9" s="44"/>
      <c r="Z9" s="45"/>
      <c r="AA9" s="45"/>
    </row>
    <row r="10" customFormat="false" ht="15.6" hidden="false" customHeight="true" outlineLevel="0" collapsed="false">
      <c r="B10" s="39"/>
      <c r="C10" s="39"/>
      <c r="D10" s="56" t="s">
        <v>149</v>
      </c>
      <c r="E10" s="56"/>
      <c r="F10" s="57" t="n">
        <v>10</v>
      </c>
      <c r="G10" s="57"/>
      <c r="H10" s="57"/>
      <c r="I10" s="42" t="n">
        <v>1000</v>
      </c>
      <c r="J10" s="42"/>
      <c r="K10" s="42"/>
      <c r="L10" s="42"/>
      <c r="M10" s="58" t="n">
        <v>0.6</v>
      </c>
      <c r="N10" s="58"/>
      <c r="O10" s="58"/>
      <c r="P10" s="59" t="n">
        <v>1.4</v>
      </c>
      <c r="Q10" s="59"/>
      <c r="R10" s="59"/>
      <c r="S10" s="48" t="n">
        <f aca="false">(F10*I10*M10*P10)+(F11*I11*M11*P11)+(F12*I12*M12*P12)+(F13*I13*M13*P13)</f>
        <v>8414.5825</v>
      </c>
      <c r="T10" s="48"/>
      <c r="U10" s="48"/>
      <c r="V10" s="44"/>
      <c r="W10" s="44"/>
      <c r="X10" s="44"/>
      <c r="Y10" s="44"/>
      <c r="Z10" s="45"/>
      <c r="AA10" s="45"/>
    </row>
    <row r="11" customFormat="false" ht="15.6" hidden="false" customHeight="true" outlineLevel="0" collapsed="false">
      <c r="B11" s="39"/>
      <c r="C11" s="39"/>
      <c r="D11" s="56"/>
      <c r="E11" s="56"/>
      <c r="F11" s="52" t="n">
        <v>1</v>
      </c>
      <c r="G11" s="52"/>
      <c r="H11" s="52"/>
      <c r="I11" s="50" t="n">
        <v>1.5</v>
      </c>
      <c r="J11" s="50"/>
      <c r="K11" s="50"/>
      <c r="L11" s="50"/>
      <c r="M11" s="51" t="n">
        <v>0.75</v>
      </c>
      <c r="N11" s="51"/>
      <c r="O11" s="51"/>
      <c r="P11" s="50" t="n">
        <v>1.3</v>
      </c>
      <c r="Q11" s="50"/>
      <c r="R11" s="50"/>
      <c r="S11" s="48"/>
      <c r="T11" s="48"/>
      <c r="U11" s="48"/>
      <c r="V11" s="44"/>
      <c r="W11" s="44"/>
      <c r="X11" s="44"/>
      <c r="Y11" s="44"/>
      <c r="Z11" s="45"/>
      <c r="AA11" s="45"/>
    </row>
    <row r="12" customFormat="false" ht="15.6" hidden="false" customHeight="true" outlineLevel="0" collapsed="false">
      <c r="B12" s="39"/>
      <c r="C12" s="39"/>
      <c r="D12" s="56"/>
      <c r="E12" s="56"/>
      <c r="F12" s="49" t="n">
        <v>1</v>
      </c>
      <c r="G12" s="49"/>
      <c r="H12" s="49"/>
      <c r="I12" s="50" t="n">
        <v>10</v>
      </c>
      <c r="J12" s="50"/>
      <c r="K12" s="50"/>
      <c r="L12" s="50"/>
      <c r="M12" s="51" t="n">
        <v>1</v>
      </c>
      <c r="N12" s="51"/>
      <c r="O12" s="51"/>
      <c r="P12" s="50" t="n">
        <v>1.3</v>
      </c>
      <c r="Q12" s="50"/>
      <c r="R12" s="50"/>
      <c r="S12" s="48"/>
      <c r="T12" s="48"/>
      <c r="U12" s="48"/>
      <c r="V12" s="44"/>
      <c r="W12" s="44"/>
      <c r="X12" s="44"/>
      <c r="Y12" s="44"/>
      <c r="Z12" s="45"/>
      <c r="AA12" s="45"/>
    </row>
    <row r="13" customFormat="false" ht="15.6" hidden="false" customHeight="true" outlineLevel="0" collapsed="false">
      <c r="B13" s="39"/>
      <c r="C13" s="39"/>
      <c r="D13" s="56"/>
      <c r="E13" s="56"/>
      <c r="F13" s="60" t="n">
        <v>1</v>
      </c>
      <c r="G13" s="60"/>
      <c r="H13" s="60"/>
      <c r="I13" s="61" t="n">
        <v>1</v>
      </c>
      <c r="J13" s="61"/>
      <c r="K13" s="61"/>
      <c r="L13" s="61"/>
      <c r="M13" s="51" t="n">
        <v>0.1</v>
      </c>
      <c r="N13" s="51"/>
      <c r="O13" s="51"/>
      <c r="P13" s="50" t="n">
        <v>1.2</v>
      </c>
      <c r="Q13" s="50"/>
      <c r="R13" s="50"/>
      <c r="S13" s="48"/>
      <c r="T13" s="48"/>
      <c r="U13" s="48"/>
      <c r="V13" s="44"/>
      <c r="W13" s="44"/>
      <c r="X13" s="44"/>
      <c r="Y13" s="44"/>
      <c r="Z13" s="45"/>
      <c r="AA13" s="45"/>
    </row>
    <row r="14" customFormat="false" ht="13.9" hidden="false" customHeight="true" outlineLevel="0" collapsed="false"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3"/>
      <c r="AA14" s="63"/>
    </row>
    <row r="15" customFormat="false" ht="13.9" hidden="false" customHeight="true" outlineLevel="0" collapsed="false">
      <c r="B15" s="64" t="s">
        <v>88</v>
      </c>
      <c r="C15" s="64"/>
      <c r="D15" s="65" t="s">
        <v>150</v>
      </c>
      <c r="E15" s="65"/>
      <c r="F15" s="66" t="n">
        <v>30</v>
      </c>
      <c r="G15" s="66"/>
      <c r="H15" s="66"/>
      <c r="I15" s="67" t="n">
        <v>5</v>
      </c>
      <c r="J15" s="67"/>
      <c r="K15" s="67"/>
      <c r="L15" s="67"/>
      <c r="M15" s="68" t="n">
        <v>0.6</v>
      </c>
      <c r="N15" s="68"/>
      <c r="O15" s="68"/>
      <c r="P15" s="69" t="n">
        <v>1.4</v>
      </c>
      <c r="Q15" s="69"/>
      <c r="R15" s="69"/>
      <c r="S15" s="70" t="n">
        <f aca="false">((F15*I15*M15*P15)+(F16*I16*M16*P16)+(F17*I17*M17*P17)+(F18*I18*M18*P18))</f>
        <v>176.25</v>
      </c>
      <c r="T15" s="70"/>
      <c r="U15" s="70"/>
      <c r="V15" s="71" t="n">
        <f aca="false">S15+S19+S23+S26</f>
        <v>978.045</v>
      </c>
      <c r="W15" s="71"/>
      <c r="X15" s="71"/>
      <c r="Y15" s="71"/>
      <c r="Z15" s="72" t="n">
        <f aca="false">V30+V41+V15+Q55</f>
        <v>50292.275</v>
      </c>
      <c r="AA15" s="72"/>
    </row>
    <row r="16" customFormat="false" ht="13.9" hidden="false" customHeight="true" outlineLevel="0" collapsed="false">
      <c r="B16" s="64"/>
      <c r="C16" s="64"/>
      <c r="D16" s="65"/>
      <c r="E16" s="65"/>
      <c r="F16" s="73" t="n">
        <v>30</v>
      </c>
      <c r="G16" s="73"/>
      <c r="H16" s="73"/>
      <c r="I16" s="74" t="n">
        <v>0.5</v>
      </c>
      <c r="J16" s="74"/>
      <c r="K16" s="74"/>
      <c r="L16" s="74"/>
      <c r="M16" s="75" t="n">
        <v>0.15</v>
      </c>
      <c r="N16" s="75"/>
      <c r="O16" s="75"/>
      <c r="P16" s="76" t="n">
        <v>1.1</v>
      </c>
      <c r="Q16" s="76"/>
      <c r="R16" s="76"/>
      <c r="S16" s="70"/>
      <c r="T16" s="70"/>
      <c r="U16" s="70"/>
      <c r="V16" s="71"/>
      <c r="W16" s="71"/>
      <c r="X16" s="71"/>
      <c r="Y16" s="71"/>
      <c r="Z16" s="72"/>
      <c r="AA16" s="72"/>
    </row>
    <row r="17" customFormat="false" ht="13.9" hidden="false" customHeight="true" outlineLevel="0" collapsed="false">
      <c r="B17" s="64"/>
      <c r="C17" s="64"/>
      <c r="D17" s="65"/>
      <c r="E17" s="65"/>
      <c r="F17" s="77" t="n">
        <v>3</v>
      </c>
      <c r="G17" s="77"/>
      <c r="H17" s="77"/>
      <c r="I17" s="61" t="n">
        <v>10</v>
      </c>
      <c r="J17" s="61"/>
      <c r="K17" s="61"/>
      <c r="L17" s="61"/>
      <c r="M17" s="51" t="n">
        <v>1</v>
      </c>
      <c r="N17" s="51"/>
      <c r="O17" s="51"/>
      <c r="P17" s="76" t="n">
        <v>1.3</v>
      </c>
      <c r="Q17" s="76"/>
      <c r="R17" s="76"/>
      <c r="S17" s="70"/>
      <c r="T17" s="70"/>
      <c r="U17" s="70"/>
      <c r="V17" s="71"/>
      <c r="W17" s="71"/>
      <c r="X17" s="71"/>
      <c r="Y17" s="71"/>
      <c r="Z17" s="72"/>
      <c r="AA17" s="72"/>
    </row>
    <row r="18" customFormat="false" ht="13.9" hidden="false" customHeight="true" outlineLevel="0" collapsed="false">
      <c r="B18" s="64"/>
      <c r="C18" s="64"/>
      <c r="D18" s="65"/>
      <c r="E18" s="65"/>
      <c r="F18" s="78" t="n">
        <v>6</v>
      </c>
      <c r="G18" s="78"/>
      <c r="H18" s="78"/>
      <c r="I18" s="79" t="n">
        <v>1.5</v>
      </c>
      <c r="J18" s="79"/>
      <c r="K18" s="79"/>
      <c r="L18" s="79"/>
      <c r="M18" s="55" t="n">
        <v>0.75</v>
      </c>
      <c r="N18" s="55"/>
      <c r="O18" s="55"/>
      <c r="P18" s="80" t="n">
        <v>1.3</v>
      </c>
      <c r="Q18" s="80"/>
      <c r="R18" s="80"/>
      <c r="S18" s="70"/>
      <c r="T18" s="70"/>
      <c r="U18" s="70"/>
      <c r="V18" s="71"/>
      <c r="W18" s="71"/>
      <c r="X18" s="71"/>
      <c r="Y18" s="71"/>
      <c r="Z18" s="72"/>
      <c r="AA18" s="72"/>
    </row>
    <row r="19" customFormat="false" ht="13.9" hidden="false" customHeight="true" outlineLevel="0" collapsed="false">
      <c r="B19" s="64"/>
      <c r="C19" s="64"/>
      <c r="D19" s="81" t="s">
        <v>151</v>
      </c>
      <c r="E19" s="81"/>
      <c r="F19" s="82" t="n">
        <v>5</v>
      </c>
      <c r="G19" s="82"/>
      <c r="H19" s="82"/>
      <c r="I19" s="61" t="n">
        <v>12</v>
      </c>
      <c r="J19" s="61"/>
      <c r="K19" s="61"/>
      <c r="L19" s="61"/>
      <c r="M19" s="51" t="n">
        <v>0.6</v>
      </c>
      <c r="N19" s="51"/>
      <c r="O19" s="51"/>
      <c r="P19" s="50" t="n">
        <v>1.4</v>
      </c>
      <c r="Q19" s="50"/>
      <c r="R19" s="50"/>
      <c r="S19" s="83" t="n">
        <f aca="false">((F19*I19*M19*P19)*(F20*I20*M20*P20)+(F21*I21*M21*P21)+(F22*I22*M22*P22))</f>
        <v>668.6625</v>
      </c>
      <c r="T19" s="83"/>
      <c r="U19" s="83"/>
      <c r="V19" s="71"/>
      <c r="W19" s="71"/>
      <c r="X19" s="71"/>
      <c r="Y19" s="71"/>
      <c r="Z19" s="72"/>
      <c r="AA19" s="72"/>
    </row>
    <row r="20" customFormat="false" ht="13.9" hidden="false" customHeight="true" outlineLevel="0" collapsed="false">
      <c r="B20" s="64"/>
      <c r="C20" s="64"/>
      <c r="D20" s="81"/>
      <c r="E20" s="81"/>
      <c r="F20" s="49" t="n">
        <v>1</v>
      </c>
      <c r="G20" s="49"/>
      <c r="H20" s="49"/>
      <c r="I20" s="61" t="n">
        <v>10</v>
      </c>
      <c r="J20" s="61"/>
      <c r="K20" s="61"/>
      <c r="L20" s="61"/>
      <c r="M20" s="51" t="n">
        <v>1</v>
      </c>
      <c r="N20" s="51"/>
      <c r="O20" s="51"/>
      <c r="P20" s="50" t="n">
        <v>1.3</v>
      </c>
      <c r="Q20" s="50"/>
      <c r="R20" s="50"/>
      <c r="S20" s="83"/>
      <c r="T20" s="83"/>
      <c r="U20" s="83"/>
      <c r="V20" s="71"/>
      <c r="W20" s="71"/>
      <c r="X20" s="71"/>
      <c r="Y20" s="71"/>
      <c r="Z20" s="72"/>
      <c r="AA20" s="72"/>
    </row>
    <row r="21" customFormat="false" ht="13.9" hidden="false" customHeight="true" outlineLevel="0" collapsed="false">
      <c r="B21" s="64"/>
      <c r="C21" s="64"/>
      <c r="D21" s="81"/>
      <c r="E21" s="81"/>
      <c r="F21" s="84" t="n">
        <v>1</v>
      </c>
      <c r="G21" s="84"/>
      <c r="H21" s="84"/>
      <c r="I21" s="61" t="n">
        <v>10</v>
      </c>
      <c r="J21" s="61"/>
      <c r="K21" s="61"/>
      <c r="L21" s="61"/>
      <c r="M21" s="51" t="n">
        <v>1</v>
      </c>
      <c r="N21" s="51"/>
      <c r="O21" s="51"/>
      <c r="P21" s="50" t="n">
        <v>1.2</v>
      </c>
      <c r="Q21" s="50"/>
      <c r="R21" s="50"/>
      <c r="S21" s="83"/>
      <c r="T21" s="83"/>
      <c r="U21" s="83"/>
      <c r="V21" s="71"/>
      <c r="W21" s="71"/>
      <c r="X21" s="71"/>
      <c r="Y21" s="71"/>
      <c r="Z21" s="72"/>
      <c r="AA21" s="72"/>
    </row>
    <row r="22" customFormat="false" ht="13.9" hidden="false" customHeight="true" outlineLevel="0" collapsed="false">
      <c r="B22" s="64"/>
      <c r="C22" s="64"/>
      <c r="D22" s="81"/>
      <c r="E22" s="81"/>
      <c r="F22" s="85" t="n">
        <v>1</v>
      </c>
      <c r="G22" s="85"/>
      <c r="H22" s="85"/>
      <c r="I22" s="79" t="n">
        <v>1.5</v>
      </c>
      <c r="J22" s="79"/>
      <c r="K22" s="79"/>
      <c r="L22" s="79"/>
      <c r="M22" s="55" t="n">
        <v>0.75</v>
      </c>
      <c r="N22" s="55"/>
      <c r="O22" s="55"/>
      <c r="P22" s="54" t="n">
        <v>1.3</v>
      </c>
      <c r="Q22" s="54"/>
      <c r="R22" s="54"/>
      <c r="S22" s="83"/>
      <c r="T22" s="83"/>
      <c r="U22" s="83"/>
      <c r="V22" s="71"/>
      <c r="W22" s="71"/>
      <c r="X22" s="71"/>
      <c r="Y22" s="71"/>
      <c r="Z22" s="72"/>
      <c r="AA22" s="72"/>
    </row>
    <row r="23" customFormat="false" ht="15.6" hidden="false" customHeight="true" outlineLevel="0" collapsed="false">
      <c r="B23" s="64"/>
      <c r="C23" s="64"/>
      <c r="D23" s="86" t="s">
        <v>152</v>
      </c>
      <c r="E23" s="86"/>
      <c r="F23" s="87" t="n">
        <v>1</v>
      </c>
      <c r="G23" s="87"/>
      <c r="H23" s="87"/>
      <c r="I23" s="88" t="n">
        <v>10</v>
      </c>
      <c r="J23" s="88"/>
      <c r="K23" s="88"/>
      <c r="L23" s="88"/>
      <c r="M23" s="43" t="n">
        <v>0.6</v>
      </c>
      <c r="N23" s="43"/>
      <c r="O23" s="43"/>
      <c r="P23" s="42" t="n">
        <v>1.4</v>
      </c>
      <c r="Q23" s="42"/>
      <c r="R23" s="42"/>
      <c r="S23" s="71" t="n">
        <f aca="false">(I23*F23*M23*P23)+(F24*I24*M24*P24)+(F25*I25*M25*P25)+((I26*F26*M26*P26)+(I27*F27*M27*P27)+(F28*I28*M28*P28))</f>
        <v>133.1325</v>
      </c>
      <c r="T23" s="71"/>
      <c r="U23" s="71"/>
      <c r="V23" s="71"/>
      <c r="W23" s="71"/>
      <c r="X23" s="71"/>
      <c r="Y23" s="71"/>
      <c r="Z23" s="72"/>
      <c r="AA23" s="72"/>
    </row>
    <row r="24" customFormat="false" ht="15.6" hidden="false" customHeight="true" outlineLevel="0" collapsed="false">
      <c r="B24" s="64"/>
      <c r="C24" s="64"/>
      <c r="D24" s="86"/>
      <c r="E24" s="86"/>
      <c r="F24" s="89" t="n">
        <v>1</v>
      </c>
      <c r="G24" s="89"/>
      <c r="H24" s="89"/>
      <c r="I24" s="61" t="n">
        <v>0.5</v>
      </c>
      <c r="J24" s="61"/>
      <c r="K24" s="61"/>
      <c r="L24" s="61"/>
      <c r="M24" s="51" t="n">
        <v>0.15</v>
      </c>
      <c r="N24" s="51"/>
      <c r="O24" s="51"/>
      <c r="P24" s="50" t="n">
        <v>1.1</v>
      </c>
      <c r="Q24" s="50"/>
      <c r="R24" s="50"/>
      <c r="S24" s="71"/>
      <c r="T24" s="71"/>
      <c r="U24" s="71"/>
      <c r="V24" s="71"/>
      <c r="W24" s="71"/>
      <c r="X24" s="71"/>
      <c r="Y24" s="71"/>
      <c r="Z24" s="72"/>
      <c r="AA24" s="72"/>
    </row>
    <row r="25" customFormat="false" ht="15.6" hidden="false" customHeight="true" outlineLevel="0" collapsed="false">
      <c r="B25" s="64"/>
      <c r="C25" s="64"/>
      <c r="D25" s="86"/>
      <c r="E25" s="86"/>
      <c r="F25" s="90" t="n">
        <v>1</v>
      </c>
      <c r="G25" s="90"/>
      <c r="H25" s="90"/>
      <c r="I25" s="79" t="n">
        <v>10</v>
      </c>
      <c r="J25" s="79"/>
      <c r="K25" s="79"/>
      <c r="L25" s="79"/>
      <c r="M25" s="55" t="n">
        <v>1</v>
      </c>
      <c r="N25" s="55"/>
      <c r="O25" s="55"/>
      <c r="P25" s="54" t="n">
        <v>1.3</v>
      </c>
      <c r="Q25" s="54"/>
      <c r="R25" s="54"/>
      <c r="S25" s="71"/>
      <c r="T25" s="71"/>
      <c r="U25" s="71"/>
      <c r="V25" s="71"/>
      <c r="W25" s="71"/>
      <c r="X25" s="71"/>
      <c r="Y25" s="71"/>
      <c r="Z25" s="72"/>
      <c r="AA25" s="72"/>
    </row>
    <row r="26" customFormat="false" ht="13.9" hidden="false" customHeight="true" outlineLevel="0" collapsed="false">
      <c r="B26" s="64"/>
      <c r="C26" s="64"/>
      <c r="D26" s="86"/>
      <c r="E26" s="86"/>
      <c r="F26" s="41" t="n">
        <v>20</v>
      </c>
      <c r="G26" s="41"/>
      <c r="H26" s="41"/>
      <c r="I26" s="67" t="n">
        <v>5</v>
      </c>
      <c r="J26" s="67"/>
      <c r="K26" s="67"/>
      <c r="L26" s="67"/>
      <c r="M26" s="68" t="n">
        <v>0.6</v>
      </c>
      <c r="N26" s="68"/>
      <c r="O26" s="68"/>
      <c r="P26" s="69" t="n">
        <v>1.4</v>
      </c>
      <c r="Q26" s="69"/>
      <c r="R26" s="69"/>
      <c r="S26" s="71"/>
      <c r="T26" s="71"/>
      <c r="U26" s="71"/>
      <c r="V26" s="71"/>
      <c r="W26" s="71"/>
      <c r="X26" s="71"/>
      <c r="Y26" s="71"/>
      <c r="Z26" s="72"/>
      <c r="AA26" s="72"/>
    </row>
    <row r="27" customFormat="false" ht="13.9" hidden="false" customHeight="true" outlineLevel="0" collapsed="false">
      <c r="B27" s="64"/>
      <c r="C27" s="64"/>
      <c r="D27" s="86"/>
      <c r="E27" s="86"/>
      <c r="F27" s="91" t="n">
        <v>20</v>
      </c>
      <c r="G27" s="91"/>
      <c r="H27" s="91"/>
      <c r="I27" s="74" t="n">
        <v>0.5</v>
      </c>
      <c r="J27" s="74"/>
      <c r="K27" s="74"/>
      <c r="L27" s="74"/>
      <c r="M27" s="75" t="n">
        <v>0.15</v>
      </c>
      <c r="N27" s="75"/>
      <c r="O27" s="75"/>
      <c r="P27" s="76" t="n">
        <v>1.1</v>
      </c>
      <c r="Q27" s="76"/>
      <c r="R27" s="76"/>
      <c r="S27" s="71"/>
      <c r="T27" s="71"/>
      <c r="U27" s="71"/>
      <c r="V27" s="71"/>
      <c r="W27" s="71"/>
      <c r="X27" s="71"/>
      <c r="Y27" s="71"/>
      <c r="Z27" s="72"/>
      <c r="AA27" s="72"/>
    </row>
    <row r="28" customFormat="false" ht="15.6" hidden="false" customHeight="true" outlineLevel="0" collapsed="false">
      <c r="B28" s="64"/>
      <c r="C28" s="64"/>
      <c r="D28" s="86"/>
      <c r="E28" s="86"/>
      <c r="F28" s="92" t="n">
        <v>2</v>
      </c>
      <c r="G28" s="92"/>
      <c r="H28" s="92"/>
      <c r="I28" s="93" t="n">
        <v>10</v>
      </c>
      <c r="J28" s="93"/>
      <c r="K28" s="93"/>
      <c r="L28" s="93"/>
      <c r="M28" s="94" t="n">
        <v>1</v>
      </c>
      <c r="N28" s="94"/>
      <c r="O28" s="94"/>
      <c r="P28" s="95" t="n">
        <v>1.3</v>
      </c>
      <c r="Q28" s="95"/>
      <c r="R28" s="95"/>
      <c r="S28" s="71"/>
      <c r="T28" s="71"/>
      <c r="U28" s="71"/>
      <c r="V28" s="71"/>
      <c r="W28" s="71"/>
      <c r="X28" s="71"/>
      <c r="Y28" s="71"/>
      <c r="Z28" s="72"/>
      <c r="AA28" s="72"/>
    </row>
    <row r="29" customFormat="false" ht="13.9" hidden="false" customHeight="true" outlineLevel="0" collapsed="false"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72"/>
      <c r="AA29" s="72"/>
    </row>
    <row r="30" customFormat="false" ht="15.6" hidden="false" customHeight="true" outlineLevel="0" collapsed="false">
      <c r="B30" s="10" t="s">
        <v>153</v>
      </c>
      <c r="C30" s="10"/>
      <c r="D30" s="97" t="s">
        <v>154</v>
      </c>
      <c r="E30" s="97"/>
      <c r="F30" s="98" t="n">
        <v>50</v>
      </c>
      <c r="G30" s="98"/>
      <c r="H30" s="98"/>
      <c r="I30" s="99" t="n">
        <v>5</v>
      </c>
      <c r="J30" s="99"/>
      <c r="K30" s="99"/>
      <c r="L30" s="99"/>
      <c r="M30" s="100" t="n">
        <v>0.6</v>
      </c>
      <c r="N30" s="100"/>
      <c r="O30" s="100"/>
      <c r="P30" s="101" t="n">
        <v>1.4</v>
      </c>
      <c r="Q30" s="101"/>
      <c r="R30" s="101"/>
      <c r="S30" s="102" t="n">
        <f aca="false">((F30*I30*M30*P30)+(F31*I31*M31*P31)+(F32*I32*M32*P32))</f>
        <v>227.125</v>
      </c>
      <c r="T30" s="102"/>
      <c r="U30" s="102"/>
      <c r="V30" s="103" t="n">
        <f aca="false">S30+S33+S37</f>
        <v>580.29</v>
      </c>
      <c r="W30" s="103"/>
      <c r="X30" s="103"/>
      <c r="Y30" s="103"/>
      <c r="Z30" s="72"/>
      <c r="AA30" s="72"/>
    </row>
    <row r="31" customFormat="false" ht="15.6" hidden="false" customHeight="true" outlineLevel="0" collapsed="false">
      <c r="B31" s="10"/>
      <c r="C31" s="10"/>
      <c r="D31" s="97"/>
      <c r="E31" s="97"/>
      <c r="F31" s="104" t="n">
        <v>50</v>
      </c>
      <c r="G31" s="104"/>
      <c r="H31" s="104"/>
      <c r="I31" s="61" t="n">
        <v>0.5</v>
      </c>
      <c r="J31" s="61"/>
      <c r="K31" s="61"/>
      <c r="L31" s="61"/>
      <c r="M31" s="51" t="n">
        <v>0.15</v>
      </c>
      <c r="N31" s="51"/>
      <c r="O31" s="51"/>
      <c r="P31" s="50" t="n">
        <v>1.1</v>
      </c>
      <c r="Q31" s="50"/>
      <c r="R31" s="50"/>
      <c r="S31" s="102"/>
      <c r="T31" s="102"/>
      <c r="U31" s="102"/>
      <c r="V31" s="103"/>
      <c r="W31" s="103"/>
      <c r="X31" s="103"/>
      <c r="Y31" s="103"/>
      <c r="Z31" s="72"/>
      <c r="AA31" s="72"/>
    </row>
    <row r="32" customFormat="false" ht="15.6" hidden="false" customHeight="true" outlineLevel="0" collapsed="false">
      <c r="B32" s="10"/>
      <c r="C32" s="10"/>
      <c r="D32" s="97"/>
      <c r="E32" s="97"/>
      <c r="F32" s="105" t="n">
        <v>1</v>
      </c>
      <c r="G32" s="105"/>
      <c r="H32" s="105"/>
      <c r="I32" s="61" t="n">
        <v>10</v>
      </c>
      <c r="J32" s="61"/>
      <c r="K32" s="61"/>
      <c r="L32" s="61"/>
      <c r="M32" s="51" t="n">
        <v>1</v>
      </c>
      <c r="N32" s="51"/>
      <c r="O32" s="51"/>
      <c r="P32" s="50" t="n">
        <v>1.3</v>
      </c>
      <c r="Q32" s="50"/>
      <c r="R32" s="50"/>
      <c r="S32" s="102"/>
      <c r="T32" s="102"/>
      <c r="U32" s="102"/>
      <c r="V32" s="103"/>
      <c r="W32" s="103"/>
      <c r="X32" s="103"/>
      <c r="Y32" s="103"/>
      <c r="Z32" s="72"/>
      <c r="AA32" s="72"/>
    </row>
    <row r="33" customFormat="false" ht="15.6" hidden="false" customHeight="true" outlineLevel="0" collapsed="false">
      <c r="B33" s="10"/>
      <c r="C33" s="10"/>
      <c r="D33" s="97"/>
      <c r="E33" s="97"/>
      <c r="F33" s="82" t="n">
        <v>10</v>
      </c>
      <c r="G33" s="82"/>
      <c r="H33" s="82"/>
      <c r="I33" s="88" t="n">
        <v>12</v>
      </c>
      <c r="J33" s="88"/>
      <c r="K33" s="88"/>
      <c r="L33" s="88"/>
      <c r="M33" s="43" t="n">
        <v>0.6</v>
      </c>
      <c r="N33" s="43"/>
      <c r="O33" s="43"/>
      <c r="P33" s="42" t="n">
        <v>1.4</v>
      </c>
      <c r="Q33" s="42"/>
      <c r="R33" s="42"/>
      <c r="S33" s="48" t="n">
        <f aca="false">((F33*I33*M33*P33)+(F34*I34*M34*P34)+(F35*I35*M35*P35)+(F36*I36*M36*P36))</f>
        <v>126.04</v>
      </c>
      <c r="T33" s="48"/>
      <c r="U33" s="48"/>
      <c r="V33" s="103"/>
      <c r="W33" s="103"/>
      <c r="X33" s="103"/>
      <c r="Y33" s="103"/>
      <c r="Z33" s="72"/>
      <c r="AA33" s="72"/>
    </row>
    <row r="34" customFormat="false" ht="15.6" hidden="false" customHeight="true" outlineLevel="0" collapsed="false">
      <c r="B34" s="10"/>
      <c r="C34" s="10"/>
      <c r="D34" s="97"/>
      <c r="E34" s="97"/>
      <c r="F34" s="60" t="n">
        <v>2</v>
      </c>
      <c r="G34" s="60"/>
      <c r="H34" s="60"/>
      <c r="I34" s="61" t="n">
        <v>1</v>
      </c>
      <c r="J34" s="61"/>
      <c r="K34" s="61"/>
      <c r="L34" s="61"/>
      <c r="M34" s="51" t="n">
        <v>0.1</v>
      </c>
      <c r="N34" s="51"/>
      <c r="O34" s="51"/>
      <c r="P34" s="50" t="n">
        <v>1.2</v>
      </c>
      <c r="Q34" s="50"/>
      <c r="R34" s="50"/>
      <c r="S34" s="48"/>
      <c r="T34" s="48"/>
      <c r="U34" s="48"/>
      <c r="V34" s="103"/>
      <c r="W34" s="103"/>
      <c r="X34" s="103"/>
      <c r="Y34" s="103"/>
      <c r="Z34" s="72"/>
      <c r="AA34" s="72"/>
    </row>
    <row r="35" customFormat="false" ht="15.6" hidden="false" customHeight="true" outlineLevel="0" collapsed="false">
      <c r="B35" s="10"/>
      <c r="C35" s="10"/>
      <c r="D35" s="97"/>
      <c r="E35" s="97"/>
      <c r="F35" s="106" t="n">
        <v>1</v>
      </c>
      <c r="G35" s="106"/>
      <c r="H35" s="106"/>
      <c r="I35" s="61" t="n">
        <v>10</v>
      </c>
      <c r="J35" s="61"/>
      <c r="K35" s="61"/>
      <c r="L35" s="61"/>
      <c r="M35" s="51" t="n">
        <v>1</v>
      </c>
      <c r="N35" s="51"/>
      <c r="O35" s="51"/>
      <c r="P35" s="50" t="n">
        <v>1.3</v>
      </c>
      <c r="Q35" s="50"/>
      <c r="R35" s="50"/>
      <c r="S35" s="48"/>
      <c r="T35" s="48"/>
      <c r="U35" s="48"/>
      <c r="V35" s="103"/>
      <c r="W35" s="103"/>
      <c r="X35" s="103"/>
      <c r="Y35" s="103"/>
      <c r="Z35" s="72"/>
      <c r="AA35" s="72"/>
    </row>
    <row r="36" customFormat="false" ht="15.6" hidden="false" customHeight="true" outlineLevel="0" collapsed="false">
      <c r="B36" s="10"/>
      <c r="C36" s="10"/>
      <c r="D36" s="97"/>
      <c r="E36" s="97"/>
      <c r="F36" s="53" t="n">
        <v>1</v>
      </c>
      <c r="G36" s="53"/>
      <c r="H36" s="53"/>
      <c r="I36" s="79" t="n">
        <v>10</v>
      </c>
      <c r="J36" s="79"/>
      <c r="K36" s="79"/>
      <c r="L36" s="79"/>
      <c r="M36" s="55" t="n">
        <v>1</v>
      </c>
      <c r="N36" s="55"/>
      <c r="O36" s="55"/>
      <c r="P36" s="54" t="n">
        <v>1.2</v>
      </c>
      <c r="Q36" s="54"/>
      <c r="R36" s="54"/>
      <c r="S36" s="48"/>
      <c r="T36" s="48"/>
      <c r="U36" s="48"/>
      <c r="V36" s="103"/>
      <c r="W36" s="103"/>
      <c r="X36" s="103"/>
      <c r="Y36" s="103"/>
      <c r="Z36" s="72"/>
      <c r="AA36" s="72"/>
    </row>
    <row r="37" customFormat="false" ht="15.6" hidden="false" customHeight="true" outlineLevel="0" collapsed="false">
      <c r="B37" s="10"/>
      <c r="C37" s="10"/>
      <c r="D37" s="97"/>
      <c r="E37" s="97"/>
      <c r="F37" s="107" t="n">
        <v>50</v>
      </c>
      <c r="G37" s="107"/>
      <c r="H37" s="107"/>
      <c r="I37" s="88" t="n">
        <v>5</v>
      </c>
      <c r="J37" s="88"/>
      <c r="K37" s="88"/>
      <c r="L37" s="88"/>
      <c r="M37" s="43" t="n">
        <v>0.6</v>
      </c>
      <c r="N37" s="43"/>
      <c r="O37" s="43"/>
      <c r="P37" s="42" t="n">
        <v>1.4</v>
      </c>
      <c r="Q37" s="42"/>
      <c r="R37" s="42"/>
      <c r="S37" s="48" t="n">
        <f aca="false">((F37*I37*M37*P37)+(F38*I38*M38*P38)+(F39*I39*M39*P39))</f>
        <v>227.125</v>
      </c>
      <c r="T37" s="48"/>
      <c r="U37" s="48"/>
      <c r="V37" s="103"/>
      <c r="W37" s="103"/>
      <c r="X37" s="103"/>
      <c r="Y37" s="103"/>
      <c r="Z37" s="72"/>
      <c r="AA37" s="72"/>
    </row>
    <row r="38" customFormat="false" ht="15.6" hidden="false" customHeight="true" outlineLevel="0" collapsed="false">
      <c r="B38" s="10"/>
      <c r="C38" s="10"/>
      <c r="D38" s="97"/>
      <c r="E38" s="97"/>
      <c r="F38" s="104" t="n">
        <v>50</v>
      </c>
      <c r="G38" s="104"/>
      <c r="H38" s="104"/>
      <c r="I38" s="61" t="n">
        <v>0.5</v>
      </c>
      <c r="J38" s="61"/>
      <c r="K38" s="61"/>
      <c r="L38" s="61"/>
      <c r="M38" s="51" t="n">
        <v>0.15</v>
      </c>
      <c r="N38" s="51"/>
      <c r="O38" s="51"/>
      <c r="P38" s="50" t="n">
        <v>1.1</v>
      </c>
      <c r="Q38" s="50"/>
      <c r="R38" s="50"/>
      <c r="S38" s="48"/>
      <c r="T38" s="48"/>
      <c r="U38" s="48"/>
      <c r="V38" s="103"/>
      <c r="W38" s="103"/>
      <c r="X38" s="103"/>
      <c r="Y38" s="103"/>
      <c r="Z38" s="72"/>
      <c r="AA38" s="72"/>
    </row>
    <row r="39" customFormat="false" ht="15.6" hidden="false" customHeight="true" outlineLevel="0" collapsed="false">
      <c r="B39" s="10"/>
      <c r="C39" s="10"/>
      <c r="D39" s="97"/>
      <c r="E39" s="97"/>
      <c r="F39" s="108" t="n">
        <v>1</v>
      </c>
      <c r="G39" s="108"/>
      <c r="H39" s="108"/>
      <c r="I39" s="79" t="n">
        <v>10</v>
      </c>
      <c r="J39" s="79"/>
      <c r="K39" s="79"/>
      <c r="L39" s="79"/>
      <c r="M39" s="55" t="n">
        <v>1</v>
      </c>
      <c r="N39" s="55"/>
      <c r="O39" s="55"/>
      <c r="P39" s="54" t="n">
        <v>1.3</v>
      </c>
      <c r="Q39" s="54"/>
      <c r="R39" s="54"/>
      <c r="S39" s="48"/>
      <c r="T39" s="48"/>
      <c r="U39" s="48"/>
      <c r="V39" s="103"/>
      <c r="W39" s="103"/>
      <c r="X39" s="103"/>
      <c r="Y39" s="103"/>
      <c r="Z39" s="72"/>
      <c r="AA39" s="72"/>
    </row>
    <row r="40" customFormat="false" ht="13.9" hidden="false" customHeight="true" outlineLevel="0" collapsed="false"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72"/>
      <c r="AA40" s="72"/>
    </row>
    <row r="41" customFormat="false" ht="13.9" hidden="false" customHeight="true" outlineLevel="0" collapsed="false">
      <c r="B41" s="39" t="s">
        <v>107</v>
      </c>
      <c r="C41" s="39"/>
      <c r="D41" s="110" t="s">
        <v>155</v>
      </c>
      <c r="E41" s="110"/>
      <c r="F41" s="111" t="n">
        <v>15</v>
      </c>
      <c r="G41" s="111"/>
      <c r="H41" s="111"/>
      <c r="I41" s="88" t="n">
        <v>5</v>
      </c>
      <c r="J41" s="88"/>
      <c r="K41" s="88"/>
      <c r="L41" s="88"/>
      <c r="M41" s="43" t="n">
        <v>0.6</v>
      </c>
      <c r="N41" s="43"/>
      <c r="O41" s="43"/>
      <c r="P41" s="42" t="n">
        <v>1.4</v>
      </c>
      <c r="Q41" s="42"/>
      <c r="R41" s="42"/>
      <c r="S41" s="48" t="n">
        <f aca="false">((F41*I41*M41*P41)+(F42*I42*M42*P42)+(F43*I43*M43*P43)+(F44*I44*M44*P44)+(F45*I45*M45*P45))+((F46*I46*M46*P46)+(F47*I47*M47*P47))</f>
        <v>133.94</v>
      </c>
      <c r="T41" s="48"/>
      <c r="U41" s="48"/>
      <c r="V41" s="112" t="n">
        <f aca="false">S41+S46</f>
        <v>133.94</v>
      </c>
      <c r="W41" s="112"/>
      <c r="X41" s="112"/>
      <c r="Y41" s="112"/>
      <c r="Z41" s="72"/>
      <c r="AA41" s="72"/>
      <c r="AB41" s="17"/>
    </row>
    <row r="42" customFormat="false" ht="13.9" hidden="false" customHeight="true" outlineLevel="0" collapsed="false">
      <c r="B42" s="39"/>
      <c r="C42" s="39"/>
      <c r="D42" s="110"/>
      <c r="E42" s="110"/>
      <c r="F42" s="113" t="n">
        <v>15</v>
      </c>
      <c r="G42" s="113"/>
      <c r="H42" s="113"/>
      <c r="I42" s="61" t="n">
        <v>0.5</v>
      </c>
      <c r="J42" s="61"/>
      <c r="K42" s="61"/>
      <c r="L42" s="61"/>
      <c r="M42" s="51" t="n">
        <v>0.15</v>
      </c>
      <c r="N42" s="51"/>
      <c r="O42" s="51"/>
      <c r="P42" s="50" t="n">
        <v>1.1</v>
      </c>
      <c r="Q42" s="50"/>
      <c r="R42" s="50"/>
      <c r="S42" s="48"/>
      <c r="T42" s="48"/>
      <c r="U42" s="48"/>
      <c r="V42" s="112"/>
      <c r="W42" s="112"/>
      <c r="X42" s="112"/>
      <c r="Y42" s="112"/>
      <c r="Z42" s="72"/>
      <c r="AA42" s="72"/>
    </row>
    <row r="43" customFormat="false" ht="14.45" hidden="false" customHeight="true" outlineLevel="0" collapsed="false">
      <c r="B43" s="39"/>
      <c r="C43" s="39"/>
      <c r="D43" s="110"/>
      <c r="E43" s="110"/>
      <c r="F43" s="114" t="n">
        <v>1</v>
      </c>
      <c r="G43" s="114"/>
      <c r="H43" s="114"/>
      <c r="I43" s="61" t="n">
        <v>10</v>
      </c>
      <c r="J43" s="61"/>
      <c r="K43" s="61"/>
      <c r="L43" s="61"/>
      <c r="M43" s="51" t="n">
        <v>1</v>
      </c>
      <c r="N43" s="51"/>
      <c r="O43" s="51"/>
      <c r="P43" s="50" t="n">
        <v>1.3</v>
      </c>
      <c r="Q43" s="50"/>
      <c r="R43" s="50"/>
      <c r="S43" s="48"/>
      <c r="T43" s="48"/>
      <c r="U43" s="48"/>
      <c r="V43" s="112"/>
      <c r="W43" s="112"/>
      <c r="X43" s="112"/>
      <c r="Y43" s="112"/>
      <c r="Z43" s="72"/>
      <c r="AA43" s="72"/>
    </row>
    <row r="44" customFormat="false" ht="13.9" hidden="false" customHeight="true" outlineLevel="0" collapsed="false">
      <c r="B44" s="39"/>
      <c r="C44" s="39"/>
      <c r="D44" s="110"/>
      <c r="E44" s="110"/>
      <c r="F44" s="115" t="n">
        <v>1</v>
      </c>
      <c r="G44" s="115"/>
      <c r="H44" s="115"/>
      <c r="I44" s="61" t="n">
        <v>1.5</v>
      </c>
      <c r="J44" s="61"/>
      <c r="K44" s="61"/>
      <c r="L44" s="61"/>
      <c r="M44" s="51" t="n">
        <v>0.75</v>
      </c>
      <c r="N44" s="51"/>
      <c r="O44" s="51"/>
      <c r="P44" s="50" t="n">
        <v>1.3</v>
      </c>
      <c r="Q44" s="50"/>
      <c r="R44" s="50"/>
      <c r="S44" s="48"/>
      <c r="T44" s="48"/>
      <c r="U44" s="48"/>
      <c r="V44" s="112"/>
      <c r="W44" s="112"/>
      <c r="X44" s="112"/>
      <c r="Y44" s="112"/>
      <c r="Z44" s="72"/>
      <c r="AA44" s="72"/>
    </row>
    <row r="45" customFormat="false" ht="13.9" hidden="false" customHeight="true" outlineLevel="0" collapsed="false">
      <c r="B45" s="39"/>
      <c r="C45" s="39"/>
      <c r="D45" s="110"/>
      <c r="E45" s="110"/>
      <c r="F45" s="116" t="n">
        <v>1</v>
      </c>
      <c r="G45" s="116"/>
      <c r="H45" s="116"/>
      <c r="I45" s="61" t="n">
        <v>10</v>
      </c>
      <c r="J45" s="61"/>
      <c r="K45" s="61"/>
      <c r="L45" s="61"/>
      <c r="M45" s="51" t="n">
        <v>1</v>
      </c>
      <c r="N45" s="51"/>
      <c r="O45" s="51"/>
      <c r="P45" s="50" t="n">
        <v>1.2</v>
      </c>
      <c r="Q45" s="50"/>
      <c r="R45" s="50"/>
      <c r="S45" s="48"/>
      <c r="T45" s="48"/>
      <c r="U45" s="48"/>
      <c r="V45" s="112"/>
      <c r="W45" s="112"/>
      <c r="X45" s="112"/>
      <c r="Y45" s="112"/>
      <c r="Z45" s="72"/>
      <c r="AA45" s="72"/>
    </row>
    <row r="46" customFormat="false" ht="13.9" hidden="false" customHeight="true" outlineLevel="0" collapsed="false">
      <c r="B46" s="39"/>
      <c r="C46" s="39"/>
      <c r="D46" s="110"/>
      <c r="E46" s="110"/>
      <c r="F46" s="82" t="n">
        <v>3</v>
      </c>
      <c r="G46" s="82"/>
      <c r="H46" s="82"/>
      <c r="I46" s="88" t="n">
        <v>12</v>
      </c>
      <c r="J46" s="88"/>
      <c r="K46" s="88"/>
      <c r="L46" s="88"/>
      <c r="M46" s="43" t="n">
        <v>0.6</v>
      </c>
      <c r="N46" s="43"/>
      <c r="O46" s="43"/>
      <c r="P46" s="42" t="n">
        <v>1.4</v>
      </c>
      <c r="Q46" s="42"/>
      <c r="R46" s="42"/>
      <c r="S46" s="48"/>
      <c r="T46" s="48"/>
      <c r="U46" s="48"/>
      <c r="V46" s="112"/>
      <c r="W46" s="112"/>
      <c r="X46" s="112"/>
      <c r="Y46" s="112"/>
      <c r="Z46" s="72"/>
      <c r="AA46" s="72"/>
    </row>
    <row r="47" customFormat="false" ht="13.9" hidden="false" customHeight="true" outlineLevel="0" collapsed="false">
      <c r="B47" s="39"/>
      <c r="C47" s="39"/>
      <c r="D47" s="110"/>
      <c r="E47" s="110"/>
      <c r="F47" s="49" t="n">
        <v>1</v>
      </c>
      <c r="G47" s="49"/>
      <c r="H47" s="49"/>
      <c r="I47" s="61" t="n">
        <v>10</v>
      </c>
      <c r="J47" s="61"/>
      <c r="K47" s="61"/>
      <c r="L47" s="61"/>
      <c r="M47" s="51" t="n">
        <v>1</v>
      </c>
      <c r="N47" s="51"/>
      <c r="O47" s="51"/>
      <c r="P47" s="50" t="n">
        <v>1.3</v>
      </c>
      <c r="Q47" s="50"/>
      <c r="R47" s="50"/>
      <c r="S47" s="48"/>
      <c r="T47" s="48"/>
      <c r="U47" s="48"/>
      <c r="V47" s="112"/>
      <c r="W47" s="112"/>
      <c r="X47" s="112"/>
      <c r="Y47" s="112"/>
      <c r="Z47" s="72"/>
      <c r="AA47" s="72"/>
    </row>
    <row r="48" customFormat="false" ht="13.9" hidden="false" customHeight="true" outlineLevel="0" collapsed="false"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</row>
    <row r="49" customFormat="false" ht="13.9" hidden="false" customHeight="true" outlineLevel="0" collapsed="false">
      <c r="B49" s="118" t="s">
        <v>156</v>
      </c>
      <c r="C49" s="118"/>
      <c r="D49" s="119" t="s">
        <v>157</v>
      </c>
      <c r="E49" s="119"/>
      <c r="F49" s="120" t="n">
        <v>250</v>
      </c>
      <c r="G49" s="120"/>
      <c r="H49" s="120"/>
      <c r="I49" s="121" t="n">
        <v>150</v>
      </c>
      <c r="J49" s="121"/>
      <c r="K49" s="121"/>
      <c r="L49" s="121"/>
      <c r="M49" s="122" t="n">
        <v>0.9</v>
      </c>
      <c r="N49" s="122"/>
      <c r="O49" s="122"/>
      <c r="P49" s="121" t="n">
        <v>1.6</v>
      </c>
      <c r="Q49" s="121"/>
      <c r="R49" s="121"/>
      <c r="S49" s="71" t="n">
        <f aca="false">F49*I49*M49*P49</f>
        <v>54000</v>
      </c>
      <c r="T49" s="71"/>
      <c r="U49" s="71"/>
      <c r="V49" s="123" t="n">
        <f aca="false">S49+S50</f>
        <v>54000</v>
      </c>
      <c r="W49" s="123"/>
      <c r="X49" s="123"/>
      <c r="Y49" s="123"/>
      <c r="Z49" s="124" t="n">
        <f aca="false">S49+S50</f>
        <v>54000</v>
      </c>
      <c r="AA49" s="124"/>
    </row>
    <row r="50" customFormat="false" ht="13.9" hidden="false" customHeight="true" outlineLevel="0" collapsed="false">
      <c r="B50" s="118"/>
      <c r="C50" s="118"/>
      <c r="D50" s="119"/>
      <c r="E50" s="119"/>
      <c r="F50" s="120"/>
      <c r="G50" s="120"/>
      <c r="H50" s="120"/>
      <c r="I50" s="121"/>
      <c r="J50" s="121"/>
      <c r="K50" s="121"/>
      <c r="L50" s="121"/>
      <c r="M50" s="122"/>
      <c r="N50" s="122"/>
      <c r="O50" s="122"/>
      <c r="P50" s="121"/>
      <c r="Q50" s="121"/>
      <c r="R50" s="121"/>
      <c r="S50" s="71"/>
      <c r="T50" s="71"/>
      <c r="U50" s="71"/>
      <c r="V50" s="123"/>
      <c r="W50" s="123"/>
      <c r="X50" s="123"/>
      <c r="Y50" s="123"/>
      <c r="Z50" s="124"/>
      <c r="AA50" s="124"/>
    </row>
    <row r="51" customFormat="false" ht="14.45" hidden="false" customHeight="true" outlineLevel="0" collapsed="false"/>
    <row r="52" customFormat="false" ht="13.8" hidden="false" customHeight="false" outlineLevel="0" collapsed="false"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</row>
    <row r="53" customFormat="false" ht="15" hidden="false" customHeight="false" outlineLevel="0" collapsed="false">
      <c r="B53" s="126" t="s">
        <v>13</v>
      </c>
      <c r="C53" s="126"/>
      <c r="D53" s="127" t="s">
        <v>158</v>
      </c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8" t="s">
        <v>138</v>
      </c>
      <c r="R53" s="128"/>
      <c r="S53" s="128"/>
      <c r="T53" s="128"/>
    </row>
    <row r="54" customFormat="false" ht="15" hidden="false" customHeight="false" outlineLevel="0" collapsed="false">
      <c r="B54" s="126"/>
      <c r="C54" s="126"/>
      <c r="D54" s="129" t="s">
        <v>139</v>
      </c>
      <c r="E54" s="129"/>
      <c r="F54" s="130" t="s">
        <v>159</v>
      </c>
      <c r="G54" s="130"/>
      <c r="H54" s="131" t="s">
        <v>160</v>
      </c>
      <c r="I54" s="131"/>
      <c r="J54" s="131"/>
      <c r="K54" s="132" t="s">
        <v>141</v>
      </c>
      <c r="L54" s="132"/>
      <c r="M54" s="132"/>
      <c r="N54" s="132" t="s">
        <v>142</v>
      </c>
      <c r="O54" s="132"/>
      <c r="P54" s="132"/>
      <c r="Q54" s="133" t="s">
        <v>143</v>
      </c>
      <c r="R54" s="133"/>
      <c r="S54" s="133"/>
      <c r="T54" s="133"/>
    </row>
    <row r="55" customFormat="false" ht="15" hidden="false" customHeight="false" outlineLevel="0" collapsed="false">
      <c r="B55" s="126"/>
      <c r="C55" s="126"/>
      <c r="D55" s="134" t="s">
        <v>161</v>
      </c>
      <c r="E55" s="134"/>
      <c r="F55" s="135" t="n">
        <v>150</v>
      </c>
      <c r="G55" s="135"/>
      <c r="H55" s="135" t="n">
        <v>200</v>
      </c>
      <c r="I55" s="135"/>
      <c r="J55" s="135"/>
      <c r="K55" s="136" t="n">
        <v>0.9</v>
      </c>
      <c r="L55" s="136"/>
      <c r="M55" s="136"/>
      <c r="N55" s="137" t="n">
        <v>1.8</v>
      </c>
      <c r="O55" s="137"/>
      <c r="P55" s="137"/>
      <c r="Q55" s="138" t="n">
        <f aca="false">F55*H55*K55*N55</f>
        <v>48600</v>
      </c>
      <c r="R55" s="138"/>
      <c r="S55" s="138"/>
      <c r="T55" s="138"/>
    </row>
    <row r="56" customFormat="false" ht="15" hidden="false" customHeight="false" outlineLevel="0" collapsed="false">
      <c r="Y56" s="139"/>
    </row>
    <row r="57" customFormat="false" ht="13.9" hidden="false" customHeight="true" outlineLevel="0" collapsed="false">
      <c r="Y57" s="140"/>
      <c r="Z57" s="139"/>
    </row>
    <row r="58" customFormat="false" ht="13.9" hidden="false" customHeight="true" outlineLevel="0" collapsed="false">
      <c r="Y58" s="139"/>
      <c r="Z58" s="139"/>
    </row>
    <row r="59" customFormat="false" ht="13.9" hidden="false" customHeight="true" outlineLevel="0" collapsed="false">
      <c r="Y59" s="139"/>
      <c r="Z59" s="139"/>
    </row>
    <row r="60" customFormat="false" ht="13.9" hidden="false" customHeight="true" outlineLevel="0" collapsed="false">
      <c r="Y60" s="139"/>
      <c r="Z60" s="139"/>
    </row>
    <row r="61" customFormat="false" ht="13.9" hidden="false" customHeight="true" outlineLevel="0" collapsed="false">
      <c r="S61" s="31" t="s">
        <v>138</v>
      </c>
      <c r="T61" s="31"/>
      <c r="U61" s="31"/>
      <c r="V61" s="31"/>
      <c r="W61" s="31"/>
      <c r="X61" s="31"/>
      <c r="Y61" s="31"/>
      <c r="Z61" s="31"/>
      <c r="AA61" s="31"/>
    </row>
    <row r="62" customFormat="false" ht="13.9" hidden="false" customHeight="true" outlineLevel="0" collapsed="false">
      <c r="B62" s="32" t="s">
        <v>50</v>
      </c>
      <c r="C62" s="32"/>
      <c r="D62" s="33" t="s">
        <v>139</v>
      </c>
      <c r="E62" s="33"/>
      <c r="F62" s="33" t="s">
        <v>69</v>
      </c>
      <c r="G62" s="33"/>
      <c r="H62" s="33"/>
      <c r="I62" s="34" t="s">
        <v>140</v>
      </c>
      <c r="J62" s="35"/>
      <c r="K62" s="35"/>
      <c r="L62" s="36"/>
      <c r="M62" s="33" t="s">
        <v>141</v>
      </c>
      <c r="N62" s="33"/>
      <c r="O62" s="33"/>
      <c r="P62" s="37" t="s">
        <v>142</v>
      </c>
      <c r="Q62" s="37"/>
      <c r="R62" s="37"/>
      <c r="S62" s="33" t="s">
        <v>143</v>
      </c>
      <c r="T62" s="33"/>
      <c r="U62" s="33"/>
      <c r="V62" s="37" t="s">
        <v>144</v>
      </c>
      <c r="W62" s="37"/>
      <c r="X62" s="37"/>
      <c r="Y62" s="37"/>
      <c r="Z62" s="38" t="s">
        <v>145</v>
      </c>
      <c r="AA62" s="38"/>
    </row>
    <row r="63" customFormat="false" ht="13.9" hidden="false" customHeight="true" outlineLevel="0" collapsed="false">
      <c r="B63" s="39" t="s">
        <v>146</v>
      </c>
      <c r="C63" s="39"/>
      <c r="D63" s="40" t="s">
        <v>147</v>
      </c>
      <c r="E63" s="40"/>
      <c r="F63" s="41" t="n">
        <v>30</v>
      </c>
      <c r="G63" s="41"/>
      <c r="H63" s="41"/>
      <c r="I63" s="42" t="n">
        <v>3000</v>
      </c>
      <c r="J63" s="42"/>
      <c r="K63" s="42"/>
      <c r="L63" s="42"/>
      <c r="M63" s="43" t="n">
        <v>0.6</v>
      </c>
      <c r="N63" s="43"/>
      <c r="O63" s="43"/>
      <c r="P63" s="42" t="n">
        <v>1.4</v>
      </c>
      <c r="Q63" s="42"/>
      <c r="R63" s="42"/>
      <c r="S63" s="44" t="n">
        <f aca="false">((I63*F63*M63*P63))</f>
        <v>75600</v>
      </c>
      <c r="T63" s="44"/>
      <c r="U63" s="44"/>
      <c r="V63" s="44" t="n">
        <f aca="false">S63+S64+S68</f>
        <v>84096.445</v>
      </c>
      <c r="W63" s="44"/>
      <c r="X63" s="44"/>
      <c r="Y63" s="44"/>
      <c r="Z63" s="45" t="n">
        <f aca="false">V63</f>
        <v>84096.445</v>
      </c>
      <c r="AA63" s="45"/>
    </row>
    <row r="64" customFormat="false" ht="13.9" hidden="false" customHeight="true" outlineLevel="0" collapsed="false">
      <c r="B64" s="39"/>
      <c r="C64" s="39"/>
      <c r="D64" s="46" t="s">
        <v>148</v>
      </c>
      <c r="E64" s="46"/>
      <c r="F64" s="47" t="n">
        <v>30</v>
      </c>
      <c r="G64" s="47"/>
      <c r="H64" s="47"/>
      <c r="I64" s="42" t="n">
        <v>0.5</v>
      </c>
      <c r="J64" s="42"/>
      <c r="K64" s="42"/>
      <c r="L64" s="42"/>
      <c r="M64" s="43" t="n">
        <v>0.15</v>
      </c>
      <c r="N64" s="43"/>
      <c r="O64" s="43"/>
      <c r="P64" s="42" t="n">
        <v>1.1</v>
      </c>
      <c r="Q64" s="42"/>
      <c r="R64" s="42"/>
      <c r="S64" s="48" t="n">
        <f aca="false">(F64*I64*M64*P64)+(F65*I65*M65*P65)+(F66*I66*M66*P66)+(F67*I67*M67*P67)</f>
        <v>81.8625</v>
      </c>
      <c r="T64" s="48"/>
      <c r="U64" s="48"/>
      <c r="V64" s="44"/>
      <c r="W64" s="44"/>
      <c r="X64" s="44"/>
      <c r="Y64" s="44"/>
      <c r="Z64" s="45"/>
      <c r="AA64" s="45"/>
    </row>
    <row r="65" customFormat="false" ht="13.9" hidden="false" customHeight="true" outlineLevel="0" collapsed="false">
      <c r="B65" s="39"/>
      <c r="C65" s="39"/>
      <c r="D65" s="46"/>
      <c r="E65" s="46"/>
      <c r="F65" s="49" t="n">
        <v>3</v>
      </c>
      <c r="G65" s="49"/>
      <c r="H65" s="49"/>
      <c r="I65" s="50" t="n">
        <v>10</v>
      </c>
      <c r="J65" s="50"/>
      <c r="K65" s="50"/>
      <c r="L65" s="50"/>
      <c r="M65" s="51" t="n">
        <v>1</v>
      </c>
      <c r="N65" s="51"/>
      <c r="O65" s="51"/>
      <c r="P65" s="50" t="n">
        <v>1.3</v>
      </c>
      <c r="Q65" s="50"/>
      <c r="R65" s="50"/>
      <c r="S65" s="48"/>
      <c r="T65" s="48"/>
      <c r="U65" s="48"/>
      <c r="V65" s="44"/>
      <c r="W65" s="44"/>
      <c r="X65" s="44"/>
      <c r="Y65" s="44"/>
      <c r="Z65" s="45"/>
      <c r="AA65" s="45"/>
      <c r="AF65" s="141" t="s">
        <v>138</v>
      </c>
      <c r="AG65" s="141"/>
      <c r="AH65" s="141"/>
      <c r="AI65" s="141"/>
      <c r="AJ65" s="141"/>
      <c r="AK65" s="141"/>
      <c r="AL65" s="141"/>
      <c r="AM65" s="141"/>
      <c r="AN65" s="141"/>
    </row>
    <row r="66" customFormat="false" ht="13.9" hidden="false" customHeight="true" outlineLevel="0" collapsed="false">
      <c r="B66" s="39"/>
      <c r="C66" s="39"/>
      <c r="D66" s="46"/>
      <c r="E66" s="46"/>
      <c r="F66" s="52" t="n">
        <v>3</v>
      </c>
      <c r="G66" s="52"/>
      <c r="H66" s="52"/>
      <c r="I66" s="50" t="n">
        <v>1.5</v>
      </c>
      <c r="J66" s="50"/>
      <c r="K66" s="50"/>
      <c r="L66" s="50"/>
      <c r="M66" s="51" t="n">
        <v>0.75</v>
      </c>
      <c r="N66" s="51"/>
      <c r="O66" s="51"/>
      <c r="P66" s="50" t="n">
        <v>1.3</v>
      </c>
      <c r="Q66" s="50"/>
      <c r="R66" s="50"/>
      <c r="S66" s="48"/>
      <c r="T66" s="48"/>
      <c r="U66" s="48"/>
      <c r="V66" s="44"/>
      <c r="W66" s="44"/>
      <c r="X66" s="44"/>
      <c r="Y66" s="44"/>
      <c r="Z66" s="45"/>
      <c r="AA66" s="45"/>
      <c r="AF66" s="142" t="s">
        <v>145</v>
      </c>
      <c r="AG66" s="142"/>
      <c r="AH66" s="142"/>
      <c r="AI66" s="142"/>
      <c r="AJ66" s="142"/>
      <c r="AK66" s="133" t="s">
        <v>162</v>
      </c>
      <c r="AL66" s="133"/>
      <c r="AM66" s="133"/>
      <c r="AN66" s="133"/>
    </row>
    <row r="67" customFormat="false" ht="13.9" hidden="false" customHeight="true" outlineLevel="0" collapsed="false">
      <c r="B67" s="39"/>
      <c r="C67" s="39"/>
      <c r="D67" s="46"/>
      <c r="E67" s="46"/>
      <c r="F67" s="53" t="n">
        <v>3</v>
      </c>
      <c r="G67" s="53"/>
      <c r="H67" s="53"/>
      <c r="I67" s="54" t="n">
        <v>10</v>
      </c>
      <c r="J67" s="54"/>
      <c r="K67" s="54"/>
      <c r="L67" s="54"/>
      <c r="M67" s="55" t="n">
        <v>1</v>
      </c>
      <c r="N67" s="55"/>
      <c r="O67" s="55"/>
      <c r="P67" s="54" t="n">
        <v>1.2</v>
      </c>
      <c r="Q67" s="54"/>
      <c r="R67" s="54"/>
      <c r="S67" s="48"/>
      <c r="T67" s="48"/>
      <c r="U67" s="48"/>
      <c r="V67" s="44"/>
      <c r="W67" s="44"/>
      <c r="X67" s="44"/>
      <c r="Y67" s="44"/>
      <c r="Z67" s="45"/>
      <c r="AA67" s="45"/>
      <c r="AF67" s="142"/>
      <c r="AG67" s="142"/>
      <c r="AH67" s="142"/>
      <c r="AI67" s="142"/>
      <c r="AJ67" s="142"/>
      <c r="AK67" s="133"/>
      <c r="AL67" s="133"/>
      <c r="AM67" s="133"/>
      <c r="AN67" s="133"/>
    </row>
    <row r="68" customFormat="false" ht="13.9" hidden="false" customHeight="true" outlineLevel="0" collapsed="false">
      <c r="B68" s="39"/>
      <c r="C68" s="39"/>
      <c r="D68" s="56" t="s">
        <v>149</v>
      </c>
      <c r="E68" s="56"/>
      <c r="F68" s="57" t="n">
        <v>10</v>
      </c>
      <c r="G68" s="57"/>
      <c r="H68" s="57"/>
      <c r="I68" s="42" t="n">
        <v>1000</v>
      </c>
      <c r="J68" s="42"/>
      <c r="K68" s="42"/>
      <c r="L68" s="42"/>
      <c r="M68" s="58" t="n">
        <v>0.6</v>
      </c>
      <c r="N68" s="58"/>
      <c r="O68" s="58"/>
      <c r="P68" s="59" t="n">
        <v>1.4</v>
      </c>
      <c r="Q68" s="59"/>
      <c r="R68" s="59"/>
      <c r="S68" s="48" t="n">
        <f aca="false">(F68*I68*M68*P68)+(F69*I69*M69*P69)+(F70*I70*M70*P70)+(F71*I71*M71*P71)</f>
        <v>8414.5825</v>
      </c>
      <c r="T68" s="48"/>
      <c r="U68" s="48"/>
      <c r="V68" s="44"/>
      <c r="W68" s="44"/>
      <c r="X68" s="44"/>
      <c r="Y68" s="44"/>
      <c r="Z68" s="45"/>
      <c r="AA68" s="45"/>
      <c r="AD68" s="32" t="s">
        <v>13</v>
      </c>
      <c r="AE68" s="32"/>
      <c r="AF68" s="143" t="n">
        <f aca="false">Z5</f>
        <v>84014.5825</v>
      </c>
      <c r="AG68" s="143" t="n">
        <f aca="false">Z15</f>
        <v>50292.275</v>
      </c>
      <c r="AH68" s="143" t="n">
        <f aca="false">Z49</f>
        <v>54000</v>
      </c>
      <c r="AI68" s="143" t="n">
        <f aca="false">AF68+AG68+AH68</f>
        <v>188306.8575</v>
      </c>
      <c r="AJ68" s="143"/>
      <c r="AK68" s="72" t="n">
        <f aca="false">AI68</f>
        <v>188306.8575</v>
      </c>
      <c r="AL68" s="72"/>
      <c r="AM68" s="72"/>
      <c r="AN68" s="72"/>
    </row>
    <row r="69" customFormat="false" ht="13.9" hidden="false" customHeight="true" outlineLevel="0" collapsed="false">
      <c r="B69" s="39"/>
      <c r="C69" s="39"/>
      <c r="D69" s="56"/>
      <c r="E69" s="56"/>
      <c r="F69" s="52" t="n">
        <v>1</v>
      </c>
      <c r="G69" s="52"/>
      <c r="H69" s="52"/>
      <c r="I69" s="50" t="n">
        <v>1.5</v>
      </c>
      <c r="J69" s="50"/>
      <c r="K69" s="50"/>
      <c r="L69" s="50"/>
      <c r="M69" s="51" t="n">
        <v>0.75</v>
      </c>
      <c r="N69" s="51"/>
      <c r="O69" s="51"/>
      <c r="P69" s="50" t="n">
        <v>1.3</v>
      </c>
      <c r="Q69" s="50"/>
      <c r="R69" s="50"/>
      <c r="S69" s="48"/>
      <c r="T69" s="48"/>
      <c r="U69" s="48"/>
      <c r="V69" s="44"/>
      <c r="W69" s="44"/>
      <c r="X69" s="44"/>
      <c r="Y69" s="44"/>
      <c r="Z69" s="45"/>
      <c r="AA69" s="45"/>
      <c r="AD69" s="32"/>
      <c r="AE69" s="32"/>
      <c r="AF69" s="143"/>
      <c r="AG69" s="143"/>
      <c r="AH69" s="143"/>
      <c r="AI69" s="143"/>
      <c r="AJ69" s="143"/>
      <c r="AK69" s="72"/>
      <c r="AL69" s="72"/>
      <c r="AM69" s="72"/>
      <c r="AN69" s="72"/>
    </row>
    <row r="70" customFormat="false" ht="14.25" hidden="false" customHeight="true" outlineLevel="0" collapsed="false">
      <c r="B70" s="39"/>
      <c r="C70" s="39"/>
      <c r="D70" s="56"/>
      <c r="E70" s="56"/>
      <c r="F70" s="49" t="n">
        <v>1</v>
      </c>
      <c r="G70" s="49"/>
      <c r="H70" s="49"/>
      <c r="I70" s="50" t="n">
        <v>10</v>
      </c>
      <c r="J70" s="50"/>
      <c r="K70" s="50"/>
      <c r="L70" s="50"/>
      <c r="M70" s="51" t="n">
        <v>1</v>
      </c>
      <c r="N70" s="51"/>
      <c r="O70" s="51"/>
      <c r="P70" s="50" t="n">
        <v>1.3</v>
      </c>
      <c r="Q70" s="50"/>
      <c r="R70" s="50"/>
      <c r="S70" s="48"/>
      <c r="T70" s="48"/>
      <c r="U70" s="48"/>
      <c r="V70" s="44"/>
      <c r="W70" s="44"/>
      <c r="X70" s="44"/>
      <c r="Y70" s="44"/>
      <c r="Z70" s="45"/>
      <c r="AA70" s="45"/>
      <c r="AD70" s="142" t="s">
        <v>50</v>
      </c>
      <c r="AE70" s="142"/>
      <c r="AF70" s="143" t="n">
        <f aca="false">Z63</f>
        <v>84096.445</v>
      </c>
      <c r="AG70" s="144" t="n">
        <f aca="false">Z73</f>
        <v>1692.275</v>
      </c>
      <c r="AH70" s="144" t="n">
        <f aca="false">Z107</f>
        <v>54000</v>
      </c>
      <c r="AI70" s="143" t="n">
        <f aca="false">AF70+AG70+AH70</f>
        <v>139788.72</v>
      </c>
      <c r="AJ70" s="143"/>
      <c r="AK70" s="72" t="n">
        <f aca="false">AI70</f>
        <v>139788.72</v>
      </c>
      <c r="AL70" s="72"/>
      <c r="AM70" s="72"/>
      <c r="AN70" s="72"/>
    </row>
    <row r="71" customFormat="false" ht="14.45" hidden="false" customHeight="true" outlineLevel="0" collapsed="false">
      <c r="B71" s="39"/>
      <c r="C71" s="39"/>
      <c r="D71" s="56"/>
      <c r="E71" s="56"/>
      <c r="F71" s="60" t="n">
        <v>1</v>
      </c>
      <c r="G71" s="60"/>
      <c r="H71" s="60"/>
      <c r="I71" s="61" t="n">
        <v>1</v>
      </c>
      <c r="J71" s="61"/>
      <c r="K71" s="61"/>
      <c r="L71" s="61"/>
      <c r="M71" s="51" t="n">
        <v>0.1</v>
      </c>
      <c r="N71" s="51"/>
      <c r="O71" s="51"/>
      <c r="P71" s="50" t="n">
        <v>1.2</v>
      </c>
      <c r="Q71" s="50"/>
      <c r="R71" s="50"/>
      <c r="S71" s="48"/>
      <c r="T71" s="48"/>
      <c r="U71" s="48"/>
      <c r="V71" s="44"/>
      <c r="W71" s="44"/>
      <c r="X71" s="44"/>
      <c r="Y71" s="44"/>
      <c r="Z71" s="45"/>
      <c r="AA71" s="45"/>
      <c r="AD71" s="142"/>
      <c r="AE71" s="142"/>
      <c r="AF71" s="143"/>
      <c r="AG71" s="144"/>
      <c r="AH71" s="144"/>
      <c r="AI71" s="143"/>
      <c r="AJ71" s="143"/>
      <c r="AK71" s="72"/>
      <c r="AL71" s="72"/>
      <c r="AM71" s="72"/>
      <c r="AN71" s="72"/>
    </row>
    <row r="72" customFormat="false" ht="14.25" hidden="false" customHeight="true" outlineLevel="0" collapsed="false"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3"/>
      <c r="AA72" s="63"/>
      <c r="AD72" s="118" t="s">
        <v>63</v>
      </c>
      <c r="AE72" s="118"/>
      <c r="AF72" s="71" t="n">
        <f aca="false">Z63</f>
        <v>84096.445</v>
      </c>
      <c r="AG72" s="145" t="n">
        <f aca="false">Z73</f>
        <v>1692.275</v>
      </c>
      <c r="AH72" s="145" t="n">
        <f aca="false">Z107</f>
        <v>54000</v>
      </c>
      <c r="AI72" s="71" t="n">
        <f aca="false">AF72+AG72+AH72</f>
        <v>139788.72</v>
      </c>
      <c r="AJ72" s="71"/>
      <c r="AK72" s="138" t="n">
        <f aca="false">AI72</f>
        <v>139788.72</v>
      </c>
      <c r="AL72" s="138"/>
      <c r="AM72" s="138"/>
      <c r="AN72" s="138"/>
    </row>
    <row r="73" customFormat="false" ht="13.9" hidden="false" customHeight="true" outlineLevel="0" collapsed="false">
      <c r="B73" s="64" t="s">
        <v>88</v>
      </c>
      <c r="C73" s="64"/>
      <c r="D73" s="65" t="s">
        <v>150</v>
      </c>
      <c r="E73" s="65"/>
      <c r="F73" s="66" t="n">
        <v>30</v>
      </c>
      <c r="G73" s="66"/>
      <c r="H73" s="66"/>
      <c r="I73" s="67" t="n">
        <v>5</v>
      </c>
      <c r="J73" s="67"/>
      <c r="K73" s="67"/>
      <c r="L73" s="67"/>
      <c r="M73" s="68" t="n">
        <v>0.6</v>
      </c>
      <c r="N73" s="68"/>
      <c r="O73" s="68"/>
      <c r="P73" s="69" t="n">
        <v>1.4</v>
      </c>
      <c r="Q73" s="69"/>
      <c r="R73" s="69"/>
      <c r="S73" s="70" t="n">
        <f aca="false">((F73*I73*M73*P73)+(F74*I74*M74*P74)+(F75*I75*M75*P75)+(F76*I76*M76*P76))</f>
        <v>176.25</v>
      </c>
      <c r="T73" s="70"/>
      <c r="U73" s="70"/>
      <c r="V73" s="71" t="n">
        <f aca="false">S73+S77+S81+S84</f>
        <v>978.045</v>
      </c>
      <c r="W73" s="71"/>
      <c r="X73" s="71"/>
      <c r="Y73" s="71"/>
      <c r="Z73" s="72" t="n">
        <f aca="false">V88+V99+V73+Q113</f>
        <v>1692.275</v>
      </c>
      <c r="AA73" s="72"/>
      <c r="AD73" s="118"/>
      <c r="AE73" s="118"/>
      <c r="AF73" s="71"/>
      <c r="AG73" s="145"/>
      <c r="AH73" s="145"/>
      <c r="AI73" s="71"/>
      <c r="AJ73" s="71"/>
      <c r="AK73" s="138"/>
      <c r="AL73" s="138"/>
      <c r="AM73" s="138"/>
      <c r="AN73" s="138"/>
    </row>
    <row r="74" customFormat="false" ht="13.9" hidden="false" customHeight="true" outlineLevel="0" collapsed="false">
      <c r="B74" s="64"/>
      <c r="C74" s="64"/>
      <c r="D74" s="65"/>
      <c r="E74" s="65"/>
      <c r="F74" s="73" t="n">
        <v>30</v>
      </c>
      <c r="G74" s="73"/>
      <c r="H74" s="73"/>
      <c r="I74" s="74" t="n">
        <v>0.5</v>
      </c>
      <c r="J74" s="74"/>
      <c r="K74" s="74"/>
      <c r="L74" s="74"/>
      <c r="M74" s="75" t="n">
        <v>0.15</v>
      </c>
      <c r="N74" s="75"/>
      <c r="O74" s="75"/>
      <c r="P74" s="76" t="n">
        <v>1.1</v>
      </c>
      <c r="Q74" s="76"/>
      <c r="R74" s="76"/>
      <c r="S74" s="70"/>
      <c r="T74" s="70"/>
      <c r="U74" s="70"/>
      <c r="V74" s="71"/>
      <c r="W74" s="71"/>
      <c r="X74" s="71"/>
      <c r="Y74" s="71"/>
      <c r="Z74" s="72"/>
      <c r="AA74" s="72"/>
    </row>
    <row r="75" customFormat="false" ht="13.9" hidden="false" customHeight="true" outlineLevel="0" collapsed="false">
      <c r="B75" s="64"/>
      <c r="C75" s="64"/>
      <c r="D75" s="65"/>
      <c r="E75" s="65"/>
      <c r="F75" s="77" t="n">
        <v>3</v>
      </c>
      <c r="G75" s="77"/>
      <c r="H75" s="77"/>
      <c r="I75" s="61" t="n">
        <v>10</v>
      </c>
      <c r="J75" s="61"/>
      <c r="K75" s="61"/>
      <c r="L75" s="61"/>
      <c r="M75" s="51" t="n">
        <v>1</v>
      </c>
      <c r="N75" s="51"/>
      <c r="O75" s="51"/>
      <c r="P75" s="76" t="n">
        <v>1.3</v>
      </c>
      <c r="Q75" s="76"/>
      <c r="R75" s="76"/>
      <c r="S75" s="70"/>
      <c r="T75" s="70"/>
      <c r="U75" s="70"/>
      <c r="V75" s="71"/>
      <c r="W75" s="71"/>
      <c r="X75" s="71"/>
      <c r="Y75" s="71"/>
      <c r="Z75" s="72"/>
      <c r="AA75" s="72"/>
    </row>
    <row r="76" customFormat="false" ht="13.9" hidden="false" customHeight="true" outlineLevel="0" collapsed="false">
      <c r="B76" s="64"/>
      <c r="C76" s="64"/>
      <c r="D76" s="65"/>
      <c r="E76" s="65"/>
      <c r="F76" s="78" t="n">
        <v>6</v>
      </c>
      <c r="G76" s="78"/>
      <c r="H76" s="78"/>
      <c r="I76" s="79" t="n">
        <v>1.5</v>
      </c>
      <c r="J76" s="79"/>
      <c r="K76" s="79"/>
      <c r="L76" s="79"/>
      <c r="M76" s="55" t="n">
        <v>0.75</v>
      </c>
      <c r="N76" s="55"/>
      <c r="O76" s="55"/>
      <c r="P76" s="80" t="n">
        <v>1.3</v>
      </c>
      <c r="Q76" s="80"/>
      <c r="R76" s="80"/>
      <c r="S76" s="70"/>
      <c r="T76" s="70"/>
      <c r="U76" s="70"/>
      <c r="V76" s="71"/>
      <c r="W76" s="71"/>
      <c r="X76" s="71"/>
      <c r="Y76" s="71"/>
      <c r="Z76" s="72"/>
      <c r="AA76" s="72"/>
    </row>
    <row r="77" customFormat="false" ht="13.9" hidden="false" customHeight="true" outlineLevel="0" collapsed="false">
      <c r="B77" s="64"/>
      <c r="C77" s="64"/>
      <c r="D77" s="81" t="s">
        <v>151</v>
      </c>
      <c r="E77" s="81"/>
      <c r="F77" s="82" t="n">
        <v>5</v>
      </c>
      <c r="G77" s="82"/>
      <c r="H77" s="82"/>
      <c r="I77" s="61" t="n">
        <v>12</v>
      </c>
      <c r="J77" s="61"/>
      <c r="K77" s="61"/>
      <c r="L77" s="61"/>
      <c r="M77" s="51" t="n">
        <v>0.6</v>
      </c>
      <c r="N77" s="51"/>
      <c r="O77" s="51"/>
      <c r="P77" s="50" t="n">
        <v>1.4</v>
      </c>
      <c r="Q77" s="50"/>
      <c r="R77" s="50"/>
      <c r="S77" s="83" t="n">
        <f aca="false">((F77*I77*M77*P77)*(F78*I78*M78*P78)+(F79*I79*M79*P79)+(F80*I80*M80*P80))</f>
        <v>668.6625</v>
      </c>
      <c r="T77" s="83"/>
      <c r="U77" s="83"/>
      <c r="V77" s="71"/>
      <c r="W77" s="71"/>
      <c r="X77" s="71"/>
      <c r="Y77" s="71"/>
      <c r="Z77" s="72"/>
      <c r="AA77" s="72"/>
    </row>
    <row r="78" customFormat="false" ht="13.9" hidden="false" customHeight="true" outlineLevel="0" collapsed="false">
      <c r="B78" s="64"/>
      <c r="C78" s="64"/>
      <c r="D78" s="81"/>
      <c r="E78" s="81"/>
      <c r="F78" s="49" t="n">
        <v>1</v>
      </c>
      <c r="G78" s="49"/>
      <c r="H78" s="49"/>
      <c r="I78" s="61" t="n">
        <v>10</v>
      </c>
      <c r="J78" s="61"/>
      <c r="K78" s="61"/>
      <c r="L78" s="61"/>
      <c r="M78" s="51" t="n">
        <v>1</v>
      </c>
      <c r="N78" s="51"/>
      <c r="O78" s="51"/>
      <c r="P78" s="50" t="n">
        <v>1.3</v>
      </c>
      <c r="Q78" s="50"/>
      <c r="R78" s="50"/>
      <c r="S78" s="83"/>
      <c r="T78" s="83"/>
      <c r="U78" s="83"/>
      <c r="V78" s="71"/>
      <c r="W78" s="71"/>
      <c r="X78" s="71"/>
      <c r="Y78" s="71"/>
      <c r="Z78" s="72"/>
      <c r="AA78" s="72"/>
    </row>
    <row r="79" customFormat="false" ht="14.45" hidden="false" customHeight="true" outlineLevel="0" collapsed="false">
      <c r="B79" s="64"/>
      <c r="C79" s="64"/>
      <c r="D79" s="81"/>
      <c r="E79" s="81"/>
      <c r="F79" s="84" t="n">
        <v>1</v>
      </c>
      <c r="G79" s="84"/>
      <c r="H79" s="84"/>
      <c r="I79" s="61" t="n">
        <v>10</v>
      </c>
      <c r="J79" s="61"/>
      <c r="K79" s="61"/>
      <c r="L79" s="61"/>
      <c r="M79" s="51" t="n">
        <v>1</v>
      </c>
      <c r="N79" s="51"/>
      <c r="O79" s="51"/>
      <c r="P79" s="50" t="n">
        <v>1.2</v>
      </c>
      <c r="Q79" s="50"/>
      <c r="R79" s="50"/>
      <c r="S79" s="83"/>
      <c r="T79" s="83"/>
      <c r="U79" s="83"/>
      <c r="V79" s="71"/>
      <c r="W79" s="71"/>
      <c r="X79" s="71"/>
      <c r="Y79" s="71"/>
      <c r="Z79" s="72"/>
      <c r="AA79" s="72"/>
    </row>
    <row r="80" customFormat="false" ht="14.25" hidden="false" customHeight="true" outlineLevel="0" collapsed="false">
      <c r="B80" s="64"/>
      <c r="C80" s="64"/>
      <c r="D80" s="81"/>
      <c r="E80" s="81"/>
      <c r="F80" s="85" t="n">
        <v>1</v>
      </c>
      <c r="G80" s="85"/>
      <c r="H80" s="85"/>
      <c r="I80" s="79" t="n">
        <v>1.5</v>
      </c>
      <c r="J80" s="79"/>
      <c r="K80" s="79"/>
      <c r="L80" s="79"/>
      <c r="M80" s="55" t="n">
        <v>0.75</v>
      </c>
      <c r="N80" s="55"/>
      <c r="O80" s="55"/>
      <c r="P80" s="54" t="n">
        <v>1.3</v>
      </c>
      <c r="Q80" s="54"/>
      <c r="R80" s="54"/>
      <c r="S80" s="83"/>
      <c r="T80" s="83"/>
      <c r="U80" s="83"/>
      <c r="V80" s="71"/>
      <c r="W80" s="71"/>
      <c r="X80" s="71"/>
      <c r="Y80" s="71"/>
      <c r="Z80" s="72"/>
      <c r="AA80" s="72"/>
    </row>
    <row r="81" customFormat="false" ht="14.25" hidden="false" customHeight="true" outlineLevel="0" collapsed="false">
      <c r="B81" s="64"/>
      <c r="C81" s="64"/>
      <c r="D81" s="86" t="s">
        <v>152</v>
      </c>
      <c r="E81" s="86"/>
      <c r="F81" s="87" t="n">
        <v>1</v>
      </c>
      <c r="G81" s="87"/>
      <c r="H81" s="87"/>
      <c r="I81" s="88" t="n">
        <v>10</v>
      </c>
      <c r="J81" s="88"/>
      <c r="K81" s="88"/>
      <c r="L81" s="88"/>
      <c r="M81" s="43" t="n">
        <v>0.6</v>
      </c>
      <c r="N81" s="43"/>
      <c r="O81" s="43"/>
      <c r="P81" s="42" t="n">
        <v>1.4</v>
      </c>
      <c r="Q81" s="42"/>
      <c r="R81" s="42"/>
      <c r="S81" s="71" t="n">
        <f aca="false">(I81*F81*M81*P81)+(F82*I82*M82*P82)+(F83*I83*M83*P83)+((I84*F84*M84*P84)+(I85*F85*M85*P85)+(F86*I86*M86*P86))</f>
        <v>133.1325</v>
      </c>
      <c r="T81" s="71"/>
      <c r="U81" s="71"/>
      <c r="V81" s="71"/>
      <c r="W81" s="71"/>
      <c r="X81" s="71"/>
      <c r="Y81" s="71"/>
      <c r="Z81" s="72"/>
      <c r="AA81" s="72"/>
    </row>
    <row r="82" customFormat="false" ht="14.25" hidden="false" customHeight="true" outlineLevel="0" collapsed="false">
      <c r="B82" s="64"/>
      <c r="C82" s="64"/>
      <c r="D82" s="86"/>
      <c r="E82" s="86"/>
      <c r="F82" s="89" t="n">
        <v>1</v>
      </c>
      <c r="G82" s="89"/>
      <c r="H82" s="89"/>
      <c r="I82" s="61" t="n">
        <v>0.5</v>
      </c>
      <c r="J82" s="61"/>
      <c r="K82" s="61"/>
      <c r="L82" s="61"/>
      <c r="M82" s="51" t="n">
        <v>0.15</v>
      </c>
      <c r="N82" s="51"/>
      <c r="O82" s="51"/>
      <c r="P82" s="50" t="n">
        <v>1.1</v>
      </c>
      <c r="Q82" s="50"/>
      <c r="R82" s="50"/>
      <c r="S82" s="71"/>
      <c r="T82" s="71"/>
      <c r="U82" s="71"/>
      <c r="V82" s="71"/>
      <c r="W82" s="71"/>
      <c r="X82" s="71"/>
      <c r="Y82" s="71"/>
      <c r="Z82" s="72"/>
      <c r="AA82" s="72"/>
    </row>
    <row r="83" customFormat="false" ht="14.25" hidden="false" customHeight="true" outlineLevel="0" collapsed="false">
      <c r="B83" s="64"/>
      <c r="C83" s="64"/>
      <c r="D83" s="86"/>
      <c r="E83" s="86"/>
      <c r="F83" s="90" t="n">
        <v>1</v>
      </c>
      <c r="G83" s="90"/>
      <c r="H83" s="90"/>
      <c r="I83" s="79" t="n">
        <v>10</v>
      </c>
      <c r="J83" s="79"/>
      <c r="K83" s="79"/>
      <c r="L83" s="79"/>
      <c r="M83" s="55" t="n">
        <v>1</v>
      </c>
      <c r="N83" s="55"/>
      <c r="O83" s="55"/>
      <c r="P83" s="54" t="n">
        <v>1.3</v>
      </c>
      <c r="Q83" s="54"/>
      <c r="R83" s="54"/>
      <c r="S83" s="71"/>
      <c r="T83" s="71"/>
      <c r="U83" s="71"/>
      <c r="V83" s="71"/>
      <c r="W83" s="71"/>
      <c r="X83" s="71"/>
      <c r="Y83" s="71"/>
      <c r="Z83" s="72"/>
      <c r="AA83" s="72"/>
    </row>
    <row r="84" customFormat="false" ht="14.25" hidden="false" customHeight="true" outlineLevel="0" collapsed="false">
      <c r="B84" s="64"/>
      <c r="C84" s="64"/>
      <c r="D84" s="86"/>
      <c r="E84" s="86"/>
      <c r="F84" s="41" t="n">
        <v>20</v>
      </c>
      <c r="G84" s="41"/>
      <c r="H84" s="41"/>
      <c r="I84" s="67" t="n">
        <v>5</v>
      </c>
      <c r="J84" s="67"/>
      <c r="K84" s="67"/>
      <c r="L84" s="67"/>
      <c r="M84" s="68" t="n">
        <v>0.6</v>
      </c>
      <c r="N84" s="68"/>
      <c r="O84" s="68"/>
      <c r="P84" s="69" t="n">
        <v>1.4</v>
      </c>
      <c r="Q84" s="69"/>
      <c r="R84" s="69"/>
      <c r="S84" s="71"/>
      <c r="T84" s="71"/>
      <c r="U84" s="71"/>
      <c r="V84" s="71"/>
      <c r="W84" s="71"/>
      <c r="X84" s="71"/>
      <c r="Y84" s="71"/>
      <c r="Z84" s="72"/>
      <c r="AA84" s="72"/>
    </row>
    <row r="85" customFormat="false" ht="14.25" hidden="false" customHeight="true" outlineLevel="0" collapsed="false">
      <c r="B85" s="64"/>
      <c r="C85" s="64"/>
      <c r="D85" s="86"/>
      <c r="E85" s="86"/>
      <c r="F85" s="91" t="n">
        <v>20</v>
      </c>
      <c r="G85" s="91"/>
      <c r="H85" s="91"/>
      <c r="I85" s="74" t="n">
        <v>0.5</v>
      </c>
      <c r="J85" s="74"/>
      <c r="K85" s="74"/>
      <c r="L85" s="74"/>
      <c r="M85" s="75" t="n">
        <v>0.15</v>
      </c>
      <c r="N85" s="75"/>
      <c r="O85" s="75"/>
      <c r="P85" s="76" t="n">
        <v>1.1</v>
      </c>
      <c r="Q85" s="76"/>
      <c r="R85" s="76"/>
      <c r="S85" s="71"/>
      <c r="T85" s="71"/>
      <c r="U85" s="71"/>
      <c r="V85" s="71"/>
      <c r="W85" s="71"/>
      <c r="X85" s="71"/>
      <c r="Y85" s="71"/>
      <c r="Z85" s="72"/>
      <c r="AA85" s="72"/>
    </row>
    <row r="86" customFormat="false" ht="14.25" hidden="false" customHeight="true" outlineLevel="0" collapsed="false">
      <c r="B86" s="64"/>
      <c r="C86" s="64"/>
      <c r="D86" s="86"/>
      <c r="E86" s="86"/>
      <c r="F86" s="92" t="n">
        <v>2</v>
      </c>
      <c r="G86" s="92"/>
      <c r="H86" s="92"/>
      <c r="I86" s="93" t="n">
        <v>10</v>
      </c>
      <c r="J86" s="93"/>
      <c r="K86" s="93"/>
      <c r="L86" s="93"/>
      <c r="M86" s="94" t="n">
        <v>1</v>
      </c>
      <c r="N86" s="94"/>
      <c r="O86" s="94"/>
      <c r="P86" s="95" t="n">
        <v>1.3</v>
      </c>
      <c r="Q86" s="95"/>
      <c r="R86" s="95"/>
      <c r="S86" s="71"/>
      <c r="T86" s="71"/>
      <c r="U86" s="71"/>
      <c r="V86" s="71"/>
      <c r="W86" s="71"/>
      <c r="X86" s="71"/>
      <c r="Y86" s="71"/>
      <c r="Z86" s="72"/>
      <c r="AA86" s="72"/>
    </row>
    <row r="87" customFormat="false" ht="14.25" hidden="false" customHeight="true" outlineLevel="0" collapsed="false"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72"/>
      <c r="AA87" s="72"/>
    </row>
    <row r="88" customFormat="false" ht="14.25" hidden="false" customHeight="true" outlineLevel="0" collapsed="false">
      <c r="B88" s="10" t="s">
        <v>153</v>
      </c>
      <c r="C88" s="10"/>
      <c r="D88" s="97" t="s">
        <v>154</v>
      </c>
      <c r="E88" s="97"/>
      <c r="F88" s="98" t="n">
        <v>50</v>
      </c>
      <c r="G88" s="98"/>
      <c r="H88" s="98"/>
      <c r="I88" s="99" t="n">
        <v>5</v>
      </c>
      <c r="J88" s="99"/>
      <c r="K88" s="99"/>
      <c r="L88" s="99"/>
      <c r="M88" s="100" t="n">
        <v>0.6</v>
      </c>
      <c r="N88" s="100"/>
      <c r="O88" s="100"/>
      <c r="P88" s="101" t="n">
        <v>1.4</v>
      </c>
      <c r="Q88" s="101"/>
      <c r="R88" s="101"/>
      <c r="S88" s="102" t="n">
        <f aca="false">((F88*I88*M88*P88)+(F89*I89*M89*P89)+(F90*I90*M90*P90))</f>
        <v>227.125</v>
      </c>
      <c r="T88" s="102"/>
      <c r="U88" s="102"/>
      <c r="V88" s="103" t="n">
        <f aca="false">S88+S91+S95</f>
        <v>580.29</v>
      </c>
      <c r="W88" s="103"/>
      <c r="X88" s="103"/>
      <c r="Y88" s="103"/>
      <c r="Z88" s="72"/>
      <c r="AA88" s="72"/>
    </row>
    <row r="89" customFormat="false" ht="14.25" hidden="false" customHeight="true" outlineLevel="0" collapsed="false">
      <c r="B89" s="10"/>
      <c r="C89" s="10"/>
      <c r="D89" s="97"/>
      <c r="E89" s="97"/>
      <c r="F89" s="104" t="n">
        <v>50</v>
      </c>
      <c r="G89" s="104"/>
      <c r="H89" s="104"/>
      <c r="I89" s="61" t="n">
        <v>0.5</v>
      </c>
      <c r="J89" s="61"/>
      <c r="K89" s="61"/>
      <c r="L89" s="61"/>
      <c r="M89" s="51" t="n">
        <v>0.15</v>
      </c>
      <c r="N89" s="51"/>
      <c r="O89" s="51"/>
      <c r="P89" s="50" t="n">
        <v>1.1</v>
      </c>
      <c r="Q89" s="50"/>
      <c r="R89" s="50"/>
      <c r="S89" s="102"/>
      <c r="T89" s="102"/>
      <c r="U89" s="102"/>
      <c r="V89" s="103"/>
      <c r="W89" s="103"/>
      <c r="X89" s="103"/>
      <c r="Y89" s="103"/>
      <c r="Z89" s="72"/>
      <c r="AA89" s="72"/>
    </row>
    <row r="90" customFormat="false" ht="14.25" hidden="false" customHeight="true" outlineLevel="0" collapsed="false">
      <c r="B90" s="10"/>
      <c r="C90" s="10"/>
      <c r="D90" s="97"/>
      <c r="E90" s="97"/>
      <c r="F90" s="105" t="n">
        <v>1</v>
      </c>
      <c r="G90" s="105"/>
      <c r="H90" s="105"/>
      <c r="I90" s="61" t="n">
        <v>10</v>
      </c>
      <c r="J90" s="61"/>
      <c r="K90" s="61"/>
      <c r="L90" s="61"/>
      <c r="M90" s="51" t="n">
        <v>1</v>
      </c>
      <c r="N90" s="51"/>
      <c r="O90" s="51"/>
      <c r="P90" s="50" t="n">
        <v>1.3</v>
      </c>
      <c r="Q90" s="50"/>
      <c r="R90" s="50"/>
      <c r="S90" s="102"/>
      <c r="T90" s="102"/>
      <c r="U90" s="102"/>
      <c r="V90" s="103"/>
      <c r="W90" s="103"/>
      <c r="X90" s="103"/>
      <c r="Y90" s="103"/>
      <c r="Z90" s="72"/>
      <c r="AA90" s="72"/>
    </row>
    <row r="91" customFormat="false" ht="14.25" hidden="false" customHeight="true" outlineLevel="0" collapsed="false">
      <c r="B91" s="10"/>
      <c r="C91" s="10"/>
      <c r="D91" s="97"/>
      <c r="E91" s="97"/>
      <c r="F91" s="82" t="n">
        <v>10</v>
      </c>
      <c r="G91" s="82"/>
      <c r="H91" s="82"/>
      <c r="I91" s="88" t="n">
        <v>12</v>
      </c>
      <c r="J91" s="88"/>
      <c r="K91" s="88"/>
      <c r="L91" s="88"/>
      <c r="M91" s="43" t="n">
        <v>0.6</v>
      </c>
      <c r="N91" s="43"/>
      <c r="O91" s="43"/>
      <c r="P91" s="42" t="n">
        <v>1.4</v>
      </c>
      <c r="Q91" s="42"/>
      <c r="R91" s="42"/>
      <c r="S91" s="48" t="n">
        <f aca="false">((F91*I91*M91*P91)+(F92*I92*M92*P92)+(F93*I93*M93*P93)+(F94*I94*M94*P94))</f>
        <v>126.04</v>
      </c>
      <c r="T91" s="48"/>
      <c r="U91" s="48"/>
      <c r="V91" s="103"/>
      <c r="W91" s="103"/>
      <c r="X91" s="103"/>
      <c r="Y91" s="103"/>
      <c r="Z91" s="72"/>
      <c r="AA91" s="72"/>
    </row>
    <row r="92" customFormat="false" ht="14.25" hidden="false" customHeight="true" outlineLevel="0" collapsed="false">
      <c r="B92" s="10"/>
      <c r="C92" s="10"/>
      <c r="D92" s="97"/>
      <c r="E92" s="97"/>
      <c r="F92" s="60" t="n">
        <v>2</v>
      </c>
      <c r="G92" s="60"/>
      <c r="H92" s="60"/>
      <c r="I92" s="61" t="n">
        <v>1</v>
      </c>
      <c r="J92" s="61"/>
      <c r="K92" s="61"/>
      <c r="L92" s="61"/>
      <c r="M92" s="51" t="n">
        <v>0.1</v>
      </c>
      <c r="N92" s="51"/>
      <c r="O92" s="51"/>
      <c r="P92" s="50" t="n">
        <v>1.2</v>
      </c>
      <c r="Q92" s="50"/>
      <c r="R92" s="50"/>
      <c r="S92" s="48"/>
      <c r="T92" s="48"/>
      <c r="U92" s="48"/>
      <c r="V92" s="103"/>
      <c r="W92" s="103"/>
      <c r="X92" s="103"/>
      <c r="Y92" s="103"/>
      <c r="Z92" s="72"/>
      <c r="AA92" s="72"/>
    </row>
    <row r="93" customFormat="false" ht="13.9" hidden="false" customHeight="true" outlineLevel="0" collapsed="false">
      <c r="B93" s="10"/>
      <c r="C93" s="10"/>
      <c r="D93" s="97"/>
      <c r="E93" s="97"/>
      <c r="F93" s="106" t="n">
        <v>1</v>
      </c>
      <c r="G93" s="106"/>
      <c r="H93" s="106"/>
      <c r="I93" s="61" t="n">
        <v>10</v>
      </c>
      <c r="J93" s="61"/>
      <c r="K93" s="61"/>
      <c r="L93" s="61"/>
      <c r="M93" s="51" t="n">
        <v>1</v>
      </c>
      <c r="N93" s="51"/>
      <c r="O93" s="51"/>
      <c r="P93" s="50" t="n">
        <v>1.3</v>
      </c>
      <c r="Q93" s="50"/>
      <c r="R93" s="50"/>
      <c r="S93" s="48"/>
      <c r="T93" s="48"/>
      <c r="U93" s="48"/>
      <c r="V93" s="103"/>
      <c r="W93" s="103"/>
      <c r="X93" s="103"/>
      <c r="Y93" s="103"/>
      <c r="Z93" s="72"/>
      <c r="AA93" s="72"/>
    </row>
    <row r="94" customFormat="false" ht="16.15" hidden="false" customHeight="true" outlineLevel="0" collapsed="false">
      <c r="B94" s="10"/>
      <c r="C94" s="10"/>
      <c r="D94" s="97"/>
      <c r="E94" s="97"/>
      <c r="F94" s="53" t="n">
        <v>1</v>
      </c>
      <c r="G94" s="53"/>
      <c r="H94" s="53"/>
      <c r="I94" s="79" t="n">
        <v>10</v>
      </c>
      <c r="J94" s="79"/>
      <c r="K94" s="79"/>
      <c r="L94" s="79"/>
      <c r="M94" s="55" t="n">
        <v>1</v>
      </c>
      <c r="N94" s="55"/>
      <c r="O94" s="55"/>
      <c r="P94" s="54" t="n">
        <v>1.2</v>
      </c>
      <c r="Q94" s="54"/>
      <c r="R94" s="54"/>
      <c r="S94" s="48"/>
      <c r="T94" s="48"/>
      <c r="U94" s="48"/>
      <c r="V94" s="103"/>
      <c r="W94" s="103"/>
      <c r="X94" s="103"/>
      <c r="Y94" s="103"/>
      <c r="Z94" s="72"/>
      <c r="AA94" s="72"/>
    </row>
    <row r="95" customFormat="false" ht="14.25" hidden="false" customHeight="true" outlineLevel="0" collapsed="false">
      <c r="B95" s="10"/>
      <c r="C95" s="10"/>
      <c r="D95" s="97"/>
      <c r="E95" s="97"/>
      <c r="F95" s="107" t="n">
        <v>50</v>
      </c>
      <c r="G95" s="107"/>
      <c r="H95" s="107"/>
      <c r="I95" s="88" t="n">
        <v>5</v>
      </c>
      <c r="J95" s="88"/>
      <c r="K95" s="88"/>
      <c r="L95" s="88"/>
      <c r="M95" s="43" t="n">
        <v>0.6</v>
      </c>
      <c r="N95" s="43"/>
      <c r="O95" s="43"/>
      <c r="P95" s="42" t="n">
        <v>1.4</v>
      </c>
      <c r="Q95" s="42"/>
      <c r="R95" s="42"/>
      <c r="S95" s="48" t="n">
        <f aca="false">((F95*I95*M95*P95)+(F96*I96*M96*P96)+(F97*I97*M97*P97))</f>
        <v>227.125</v>
      </c>
      <c r="T95" s="48"/>
      <c r="U95" s="48"/>
      <c r="V95" s="103"/>
      <c r="W95" s="103"/>
      <c r="X95" s="103"/>
      <c r="Y95" s="103"/>
      <c r="Z95" s="72"/>
      <c r="AA95" s="72"/>
    </row>
    <row r="96" customFormat="false" ht="14.25" hidden="false" customHeight="true" outlineLevel="0" collapsed="false">
      <c r="B96" s="10"/>
      <c r="C96" s="10"/>
      <c r="D96" s="97"/>
      <c r="E96" s="97"/>
      <c r="F96" s="104" t="n">
        <v>50</v>
      </c>
      <c r="G96" s="104"/>
      <c r="H96" s="104"/>
      <c r="I96" s="61" t="n">
        <v>0.5</v>
      </c>
      <c r="J96" s="61"/>
      <c r="K96" s="61"/>
      <c r="L96" s="61"/>
      <c r="M96" s="51" t="n">
        <v>0.15</v>
      </c>
      <c r="N96" s="51"/>
      <c r="O96" s="51"/>
      <c r="P96" s="50" t="n">
        <v>1.1</v>
      </c>
      <c r="Q96" s="50"/>
      <c r="R96" s="50"/>
      <c r="S96" s="48"/>
      <c r="T96" s="48"/>
      <c r="U96" s="48"/>
      <c r="V96" s="103"/>
      <c r="W96" s="103"/>
      <c r="X96" s="103"/>
      <c r="Y96" s="103"/>
      <c r="Z96" s="72"/>
      <c r="AA96" s="72"/>
    </row>
    <row r="97" customFormat="false" ht="13.9" hidden="false" customHeight="true" outlineLevel="0" collapsed="false">
      <c r="B97" s="10"/>
      <c r="C97" s="10"/>
      <c r="D97" s="97"/>
      <c r="E97" s="97"/>
      <c r="F97" s="108" t="n">
        <v>1</v>
      </c>
      <c r="G97" s="108"/>
      <c r="H97" s="108"/>
      <c r="I97" s="79" t="n">
        <v>10</v>
      </c>
      <c r="J97" s="79"/>
      <c r="K97" s="79"/>
      <c r="L97" s="79"/>
      <c r="M97" s="55" t="n">
        <v>1</v>
      </c>
      <c r="N97" s="55"/>
      <c r="O97" s="55"/>
      <c r="P97" s="54" t="n">
        <v>1.3</v>
      </c>
      <c r="Q97" s="54"/>
      <c r="R97" s="54"/>
      <c r="S97" s="48"/>
      <c r="T97" s="48"/>
      <c r="U97" s="48"/>
      <c r="V97" s="103"/>
      <c r="W97" s="103"/>
      <c r="X97" s="103"/>
      <c r="Y97" s="103"/>
      <c r="Z97" s="72"/>
      <c r="AA97" s="72"/>
    </row>
    <row r="98" customFormat="false" ht="13.9" hidden="false" customHeight="true" outlineLevel="0" collapsed="false"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72"/>
      <c r="AA98" s="72"/>
    </row>
    <row r="99" customFormat="false" ht="13.9" hidden="false" customHeight="true" outlineLevel="0" collapsed="false">
      <c r="B99" s="39" t="s">
        <v>107</v>
      </c>
      <c r="C99" s="39"/>
      <c r="D99" s="110" t="s">
        <v>155</v>
      </c>
      <c r="E99" s="110"/>
      <c r="F99" s="111" t="n">
        <v>15</v>
      </c>
      <c r="G99" s="111"/>
      <c r="H99" s="111"/>
      <c r="I99" s="88" t="n">
        <v>5</v>
      </c>
      <c r="J99" s="88"/>
      <c r="K99" s="88"/>
      <c r="L99" s="88"/>
      <c r="M99" s="43" t="n">
        <v>0.6</v>
      </c>
      <c r="N99" s="43"/>
      <c r="O99" s="43"/>
      <c r="P99" s="42" t="n">
        <v>1.4</v>
      </c>
      <c r="Q99" s="42"/>
      <c r="R99" s="42"/>
      <c r="S99" s="48" t="n">
        <f aca="false">((F99*I99*M99*P99)+(F100*I100*M100*P100)+(F101*I101*M101*P101)+(F102*I102*M102*P102)+(F103*I103*M103*P103))+((F104*I104*M104*P104)+(F105*I105*M105*P105))</f>
        <v>133.94</v>
      </c>
      <c r="T99" s="48"/>
      <c r="U99" s="48"/>
      <c r="V99" s="112" t="n">
        <f aca="false">S99+S104</f>
        <v>133.94</v>
      </c>
      <c r="W99" s="112"/>
      <c r="X99" s="112"/>
      <c r="Y99" s="112"/>
      <c r="Z99" s="72"/>
      <c r="AA99" s="72"/>
    </row>
    <row r="100" customFormat="false" ht="13.9" hidden="false" customHeight="true" outlineLevel="0" collapsed="false">
      <c r="B100" s="39"/>
      <c r="C100" s="39"/>
      <c r="D100" s="110"/>
      <c r="E100" s="110"/>
      <c r="F100" s="113" t="n">
        <v>15</v>
      </c>
      <c r="G100" s="113"/>
      <c r="H100" s="113"/>
      <c r="I100" s="61" t="n">
        <v>0.5</v>
      </c>
      <c r="J100" s="61"/>
      <c r="K100" s="61"/>
      <c r="L100" s="61"/>
      <c r="M100" s="51" t="n">
        <v>0.15</v>
      </c>
      <c r="N100" s="51"/>
      <c r="O100" s="51"/>
      <c r="P100" s="50" t="n">
        <v>1.1</v>
      </c>
      <c r="Q100" s="50"/>
      <c r="R100" s="50"/>
      <c r="S100" s="48"/>
      <c r="T100" s="48"/>
      <c r="U100" s="48"/>
      <c r="V100" s="112"/>
      <c r="W100" s="112"/>
      <c r="X100" s="112"/>
      <c r="Y100" s="112"/>
      <c r="Z100" s="72"/>
      <c r="AA100" s="72"/>
    </row>
    <row r="101" customFormat="false" ht="13.9" hidden="false" customHeight="true" outlineLevel="0" collapsed="false">
      <c r="B101" s="39"/>
      <c r="C101" s="39"/>
      <c r="D101" s="110"/>
      <c r="E101" s="110"/>
      <c r="F101" s="114" t="n">
        <v>1</v>
      </c>
      <c r="G101" s="114"/>
      <c r="H101" s="114"/>
      <c r="I101" s="61" t="n">
        <v>10</v>
      </c>
      <c r="J101" s="61"/>
      <c r="K101" s="61"/>
      <c r="L101" s="61"/>
      <c r="M101" s="51" t="n">
        <v>1</v>
      </c>
      <c r="N101" s="51"/>
      <c r="O101" s="51"/>
      <c r="P101" s="50" t="n">
        <v>1.3</v>
      </c>
      <c r="Q101" s="50"/>
      <c r="R101" s="50"/>
      <c r="S101" s="48"/>
      <c r="T101" s="48"/>
      <c r="U101" s="48"/>
      <c r="V101" s="112"/>
      <c r="W101" s="112"/>
      <c r="X101" s="112"/>
      <c r="Y101" s="112"/>
      <c r="Z101" s="72"/>
      <c r="AA101" s="72"/>
    </row>
    <row r="102" customFormat="false" ht="14.45" hidden="false" customHeight="true" outlineLevel="0" collapsed="false">
      <c r="B102" s="39"/>
      <c r="C102" s="39"/>
      <c r="D102" s="110"/>
      <c r="E102" s="110"/>
      <c r="F102" s="115" t="n">
        <v>1</v>
      </c>
      <c r="G102" s="115"/>
      <c r="H102" s="115"/>
      <c r="I102" s="61" t="n">
        <v>1.5</v>
      </c>
      <c r="J102" s="61"/>
      <c r="K102" s="61"/>
      <c r="L102" s="61"/>
      <c r="M102" s="51" t="n">
        <v>0.75</v>
      </c>
      <c r="N102" s="51"/>
      <c r="O102" s="51"/>
      <c r="P102" s="50" t="n">
        <v>1.3</v>
      </c>
      <c r="Q102" s="50"/>
      <c r="R102" s="50"/>
      <c r="S102" s="48"/>
      <c r="T102" s="48"/>
      <c r="U102" s="48"/>
      <c r="V102" s="112"/>
      <c r="W102" s="112"/>
      <c r="X102" s="112"/>
      <c r="Y102" s="112"/>
      <c r="Z102" s="72"/>
      <c r="AA102" s="72"/>
    </row>
    <row r="103" customFormat="false" ht="14.25" hidden="false" customHeight="true" outlineLevel="0" collapsed="false">
      <c r="B103" s="39"/>
      <c r="C103" s="39"/>
      <c r="D103" s="110"/>
      <c r="E103" s="110"/>
      <c r="F103" s="116" t="n">
        <v>1</v>
      </c>
      <c r="G103" s="116"/>
      <c r="H103" s="116"/>
      <c r="I103" s="61" t="n">
        <v>10</v>
      </c>
      <c r="J103" s="61"/>
      <c r="K103" s="61"/>
      <c r="L103" s="61"/>
      <c r="M103" s="51" t="n">
        <v>1</v>
      </c>
      <c r="N103" s="51"/>
      <c r="O103" s="51"/>
      <c r="P103" s="50" t="n">
        <v>1.2</v>
      </c>
      <c r="Q103" s="50"/>
      <c r="R103" s="50"/>
      <c r="S103" s="48"/>
      <c r="T103" s="48"/>
      <c r="U103" s="48"/>
      <c r="V103" s="112"/>
      <c r="W103" s="112"/>
      <c r="X103" s="112"/>
      <c r="Y103" s="112"/>
      <c r="Z103" s="72"/>
      <c r="AA103" s="72"/>
    </row>
    <row r="104" customFormat="false" ht="14.25" hidden="false" customHeight="true" outlineLevel="0" collapsed="false">
      <c r="B104" s="39"/>
      <c r="C104" s="39"/>
      <c r="D104" s="110"/>
      <c r="E104" s="110"/>
      <c r="F104" s="82" t="n">
        <v>3</v>
      </c>
      <c r="G104" s="82"/>
      <c r="H104" s="82"/>
      <c r="I104" s="88" t="n">
        <v>12</v>
      </c>
      <c r="J104" s="88"/>
      <c r="K104" s="88"/>
      <c r="L104" s="88"/>
      <c r="M104" s="43" t="n">
        <v>0.6</v>
      </c>
      <c r="N104" s="43"/>
      <c r="O104" s="43"/>
      <c r="P104" s="42" t="n">
        <v>1.4</v>
      </c>
      <c r="Q104" s="42"/>
      <c r="R104" s="42"/>
      <c r="S104" s="48"/>
      <c r="T104" s="48"/>
      <c r="U104" s="48"/>
      <c r="V104" s="112"/>
      <c r="W104" s="112"/>
      <c r="X104" s="112"/>
      <c r="Y104" s="112"/>
      <c r="Z104" s="72"/>
      <c r="AA104" s="72"/>
    </row>
    <row r="105" customFormat="false" ht="14.25" hidden="false" customHeight="true" outlineLevel="0" collapsed="false">
      <c r="B105" s="39"/>
      <c r="C105" s="39"/>
      <c r="D105" s="110"/>
      <c r="E105" s="110"/>
      <c r="F105" s="49" t="n">
        <v>1</v>
      </c>
      <c r="G105" s="49"/>
      <c r="H105" s="49"/>
      <c r="I105" s="61" t="n">
        <v>10</v>
      </c>
      <c r="J105" s="61"/>
      <c r="K105" s="61"/>
      <c r="L105" s="61"/>
      <c r="M105" s="51" t="n">
        <v>1</v>
      </c>
      <c r="N105" s="51"/>
      <c r="O105" s="51"/>
      <c r="P105" s="50" t="n">
        <v>1.3</v>
      </c>
      <c r="Q105" s="50"/>
      <c r="R105" s="50"/>
      <c r="S105" s="48"/>
      <c r="T105" s="48"/>
      <c r="U105" s="48"/>
      <c r="V105" s="112"/>
      <c r="W105" s="112"/>
      <c r="X105" s="112"/>
      <c r="Y105" s="112"/>
      <c r="Z105" s="72"/>
      <c r="AA105" s="72"/>
    </row>
    <row r="106" customFormat="false" ht="13.8" hidden="false" customHeight="false" outlineLevel="0" collapsed="false">
      <c r="B106" s="117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</row>
    <row r="107" customFormat="false" ht="13.8" hidden="false" customHeight="false" outlineLevel="0" collapsed="false">
      <c r="B107" s="118" t="s">
        <v>156</v>
      </c>
      <c r="C107" s="118"/>
      <c r="D107" s="119" t="s">
        <v>157</v>
      </c>
      <c r="E107" s="119"/>
      <c r="F107" s="120" t="n">
        <v>250</v>
      </c>
      <c r="G107" s="120"/>
      <c r="H107" s="120"/>
      <c r="I107" s="121" t="n">
        <v>150</v>
      </c>
      <c r="J107" s="121"/>
      <c r="K107" s="121"/>
      <c r="L107" s="121"/>
      <c r="M107" s="122" t="n">
        <v>0.9</v>
      </c>
      <c r="N107" s="122"/>
      <c r="O107" s="122"/>
      <c r="P107" s="121" t="n">
        <v>1.6</v>
      </c>
      <c r="Q107" s="121"/>
      <c r="R107" s="121"/>
      <c r="S107" s="71" t="n">
        <f aca="false">F107*I107*M107*P107</f>
        <v>54000</v>
      </c>
      <c r="T107" s="71"/>
      <c r="U107" s="71"/>
      <c r="V107" s="123" t="n">
        <f aca="false">S107+S108</f>
        <v>54000</v>
      </c>
      <c r="W107" s="123"/>
      <c r="X107" s="123"/>
      <c r="Y107" s="123"/>
      <c r="Z107" s="124" t="n">
        <f aca="false">S107</f>
        <v>54000</v>
      </c>
      <c r="AA107" s="124"/>
    </row>
    <row r="108" customFormat="false" ht="13.8" hidden="false" customHeight="false" outlineLevel="0" collapsed="false">
      <c r="B108" s="118"/>
      <c r="C108" s="118"/>
      <c r="D108" s="119"/>
      <c r="E108" s="119"/>
      <c r="F108" s="120"/>
      <c r="G108" s="120"/>
      <c r="H108" s="120"/>
      <c r="I108" s="121"/>
      <c r="J108" s="121"/>
      <c r="K108" s="121"/>
      <c r="L108" s="121"/>
      <c r="M108" s="122"/>
      <c r="N108" s="122"/>
      <c r="O108" s="122"/>
      <c r="P108" s="121"/>
      <c r="Q108" s="121"/>
      <c r="R108" s="121"/>
      <c r="S108" s="71"/>
      <c r="T108" s="71"/>
      <c r="U108" s="71"/>
      <c r="V108" s="123"/>
      <c r="W108" s="123"/>
      <c r="X108" s="123"/>
      <c r="Y108" s="123"/>
      <c r="Z108" s="124"/>
      <c r="AA108" s="124"/>
    </row>
    <row r="113" customFormat="false" ht="13.8" hidden="false" customHeight="false" outlineLevel="0" collapsed="false">
      <c r="I113" s="146" t="s">
        <v>163</v>
      </c>
      <c r="J113" s="146"/>
      <c r="K113" s="146"/>
      <c r="L113" s="146"/>
      <c r="M113" s="146"/>
      <c r="N113" s="146"/>
      <c r="O113" s="146"/>
      <c r="P113" s="146"/>
      <c r="Q113" s="146"/>
    </row>
    <row r="114" customFormat="false" ht="13.8" hidden="false" customHeight="false" outlineLevel="0" collapsed="false">
      <c r="I114" s="146"/>
      <c r="J114" s="146"/>
      <c r="K114" s="146"/>
      <c r="L114" s="146"/>
      <c r="M114" s="146"/>
      <c r="N114" s="146"/>
      <c r="O114" s="146"/>
      <c r="P114" s="146"/>
      <c r="Q114" s="146"/>
    </row>
  </sheetData>
  <mergeCells count="459">
    <mergeCell ref="S3:AA3"/>
    <mergeCell ref="B4:C4"/>
    <mergeCell ref="D4:E4"/>
    <mergeCell ref="F4:H4"/>
    <mergeCell ref="M4:O4"/>
    <mergeCell ref="P4:R4"/>
    <mergeCell ref="S4:U4"/>
    <mergeCell ref="V4:Y4"/>
    <mergeCell ref="Z4:AA4"/>
    <mergeCell ref="B5:C13"/>
    <mergeCell ref="D5:E5"/>
    <mergeCell ref="F5:H5"/>
    <mergeCell ref="I5:L5"/>
    <mergeCell ref="M5:O5"/>
    <mergeCell ref="P5:R5"/>
    <mergeCell ref="S5:U5"/>
    <mergeCell ref="V5:Y13"/>
    <mergeCell ref="Z5:AA13"/>
    <mergeCell ref="D6:E9"/>
    <mergeCell ref="F6:H6"/>
    <mergeCell ref="I6:L6"/>
    <mergeCell ref="M6:O6"/>
    <mergeCell ref="P6:R6"/>
    <mergeCell ref="S6:U9"/>
    <mergeCell ref="F7:H7"/>
    <mergeCell ref="I7:L7"/>
    <mergeCell ref="M7:O7"/>
    <mergeCell ref="P7:R7"/>
    <mergeCell ref="F8:H8"/>
    <mergeCell ref="I8:L8"/>
    <mergeCell ref="M8:O8"/>
    <mergeCell ref="P8:R8"/>
    <mergeCell ref="F9:H9"/>
    <mergeCell ref="I9:L9"/>
    <mergeCell ref="M9:O9"/>
    <mergeCell ref="P9:R9"/>
    <mergeCell ref="D10:E13"/>
    <mergeCell ref="F10:H10"/>
    <mergeCell ref="I10:L10"/>
    <mergeCell ref="M10:O10"/>
    <mergeCell ref="P10:R10"/>
    <mergeCell ref="S10:U13"/>
    <mergeCell ref="F11:H11"/>
    <mergeCell ref="I11:L11"/>
    <mergeCell ref="M11:O11"/>
    <mergeCell ref="P11:R11"/>
    <mergeCell ref="F12:H12"/>
    <mergeCell ref="I12:L12"/>
    <mergeCell ref="M12:O12"/>
    <mergeCell ref="P12:R12"/>
    <mergeCell ref="F13:H13"/>
    <mergeCell ref="I13:L13"/>
    <mergeCell ref="M13:O13"/>
    <mergeCell ref="P13:R13"/>
    <mergeCell ref="B14:Y14"/>
    <mergeCell ref="Z14:AA14"/>
    <mergeCell ref="B15:C28"/>
    <mergeCell ref="D15:E18"/>
    <mergeCell ref="F15:H15"/>
    <mergeCell ref="I15:L15"/>
    <mergeCell ref="M15:O15"/>
    <mergeCell ref="P15:R15"/>
    <mergeCell ref="S15:U18"/>
    <mergeCell ref="V15:Y28"/>
    <mergeCell ref="Z15:AA47"/>
    <mergeCell ref="F16:H16"/>
    <mergeCell ref="I16:L16"/>
    <mergeCell ref="M16:O16"/>
    <mergeCell ref="P16:R16"/>
    <mergeCell ref="F17:H17"/>
    <mergeCell ref="I17:L17"/>
    <mergeCell ref="M17:O17"/>
    <mergeCell ref="P17:R17"/>
    <mergeCell ref="F18:H18"/>
    <mergeCell ref="I18:L18"/>
    <mergeCell ref="M18:O18"/>
    <mergeCell ref="P18:R18"/>
    <mergeCell ref="D19:E22"/>
    <mergeCell ref="F19:H19"/>
    <mergeCell ref="I19:L19"/>
    <mergeCell ref="M19:O19"/>
    <mergeCell ref="P19:R19"/>
    <mergeCell ref="S19:U22"/>
    <mergeCell ref="F20:H20"/>
    <mergeCell ref="I20:L20"/>
    <mergeCell ref="M20:O20"/>
    <mergeCell ref="P20:R20"/>
    <mergeCell ref="F21:H21"/>
    <mergeCell ref="I21:L21"/>
    <mergeCell ref="M21:O21"/>
    <mergeCell ref="P21:R21"/>
    <mergeCell ref="F22:H22"/>
    <mergeCell ref="I22:L22"/>
    <mergeCell ref="M22:O22"/>
    <mergeCell ref="P22:R22"/>
    <mergeCell ref="D23:E28"/>
    <mergeCell ref="F23:H23"/>
    <mergeCell ref="I23:L23"/>
    <mergeCell ref="M23:O23"/>
    <mergeCell ref="P23:R23"/>
    <mergeCell ref="S23:U28"/>
    <mergeCell ref="F24:H24"/>
    <mergeCell ref="I24:L24"/>
    <mergeCell ref="M24:O24"/>
    <mergeCell ref="P24:R24"/>
    <mergeCell ref="F25:H25"/>
    <mergeCell ref="I25:L25"/>
    <mergeCell ref="M25:O25"/>
    <mergeCell ref="P25:R25"/>
    <mergeCell ref="F26:H26"/>
    <mergeCell ref="I26:L26"/>
    <mergeCell ref="M26:O26"/>
    <mergeCell ref="P26:R26"/>
    <mergeCell ref="F27:H27"/>
    <mergeCell ref="I27:L27"/>
    <mergeCell ref="M27:O27"/>
    <mergeCell ref="P27:R27"/>
    <mergeCell ref="F28:H28"/>
    <mergeCell ref="I28:L28"/>
    <mergeCell ref="M28:O28"/>
    <mergeCell ref="P28:R28"/>
    <mergeCell ref="B29:Y29"/>
    <mergeCell ref="B30:C39"/>
    <mergeCell ref="D30:E39"/>
    <mergeCell ref="F30:H30"/>
    <mergeCell ref="I30:L30"/>
    <mergeCell ref="M30:O30"/>
    <mergeCell ref="P30:R30"/>
    <mergeCell ref="S30:U32"/>
    <mergeCell ref="V30:Y39"/>
    <mergeCell ref="F31:H31"/>
    <mergeCell ref="I31:L31"/>
    <mergeCell ref="M31:O31"/>
    <mergeCell ref="P31:R31"/>
    <mergeCell ref="F32:H32"/>
    <mergeCell ref="I32:L32"/>
    <mergeCell ref="M32:O32"/>
    <mergeCell ref="P32:R32"/>
    <mergeCell ref="F33:H33"/>
    <mergeCell ref="I33:L33"/>
    <mergeCell ref="M33:O33"/>
    <mergeCell ref="P33:R33"/>
    <mergeCell ref="S33:U36"/>
    <mergeCell ref="F34:H34"/>
    <mergeCell ref="I34:L34"/>
    <mergeCell ref="M34:O34"/>
    <mergeCell ref="P34:R34"/>
    <mergeCell ref="F35:H35"/>
    <mergeCell ref="I35:L35"/>
    <mergeCell ref="M35:O35"/>
    <mergeCell ref="P35:R35"/>
    <mergeCell ref="F36:H36"/>
    <mergeCell ref="I36:L36"/>
    <mergeCell ref="M36:O36"/>
    <mergeCell ref="P36:R36"/>
    <mergeCell ref="F37:H37"/>
    <mergeCell ref="I37:L37"/>
    <mergeCell ref="M37:O37"/>
    <mergeCell ref="P37:R37"/>
    <mergeCell ref="S37:U39"/>
    <mergeCell ref="F38:H38"/>
    <mergeCell ref="I38:L38"/>
    <mergeCell ref="M38:O38"/>
    <mergeCell ref="P38:R38"/>
    <mergeCell ref="F39:H39"/>
    <mergeCell ref="I39:L39"/>
    <mergeCell ref="M39:O39"/>
    <mergeCell ref="P39:R39"/>
    <mergeCell ref="B40:Y40"/>
    <mergeCell ref="B41:C47"/>
    <mergeCell ref="D41:E47"/>
    <mergeCell ref="F41:H41"/>
    <mergeCell ref="I41:L41"/>
    <mergeCell ref="M41:O41"/>
    <mergeCell ref="P41:R41"/>
    <mergeCell ref="S41:U47"/>
    <mergeCell ref="V41:Y47"/>
    <mergeCell ref="F42:H42"/>
    <mergeCell ref="I42:L42"/>
    <mergeCell ref="M42:O42"/>
    <mergeCell ref="P42:R42"/>
    <mergeCell ref="F43:H43"/>
    <mergeCell ref="I43:L43"/>
    <mergeCell ref="M43:O43"/>
    <mergeCell ref="P43:R43"/>
    <mergeCell ref="F44:H44"/>
    <mergeCell ref="I44:L44"/>
    <mergeCell ref="M44:O44"/>
    <mergeCell ref="P44:R44"/>
    <mergeCell ref="F45:H45"/>
    <mergeCell ref="I45:L45"/>
    <mergeCell ref="M45:O45"/>
    <mergeCell ref="P45:R45"/>
    <mergeCell ref="F46:H46"/>
    <mergeCell ref="I46:L46"/>
    <mergeCell ref="M46:O46"/>
    <mergeCell ref="P46:R46"/>
    <mergeCell ref="F47:H47"/>
    <mergeCell ref="I47:L47"/>
    <mergeCell ref="M47:O47"/>
    <mergeCell ref="P47:R47"/>
    <mergeCell ref="B48:AA48"/>
    <mergeCell ref="B49:C50"/>
    <mergeCell ref="D49:E50"/>
    <mergeCell ref="F49:H50"/>
    <mergeCell ref="I49:L50"/>
    <mergeCell ref="M49:O50"/>
    <mergeCell ref="P49:R50"/>
    <mergeCell ref="S49:U50"/>
    <mergeCell ref="V49:Y50"/>
    <mergeCell ref="Z49:AA50"/>
    <mergeCell ref="B53:C55"/>
    <mergeCell ref="D53:P53"/>
    <mergeCell ref="Q53:T53"/>
    <mergeCell ref="D54:E54"/>
    <mergeCell ref="F54:G54"/>
    <mergeCell ref="H54:J54"/>
    <mergeCell ref="K54:M54"/>
    <mergeCell ref="N54:P54"/>
    <mergeCell ref="Q54:T54"/>
    <mergeCell ref="D55:E55"/>
    <mergeCell ref="F55:G55"/>
    <mergeCell ref="H55:J55"/>
    <mergeCell ref="K55:M55"/>
    <mergeCell ref="N55:P55"/>
    <mergeCell ref="Q55:T55"/>
    <mergeCell ref="S61:AA61"/>
    <mergeCell ref="B62:C62"/>
    <mergeCell ref="D62:E62"/>
    <mergeCell ref="F62:H62"/>
    <mergeCell ref="M62:O62"/>
    <mergeCell ref="P62:R62"/>
    <mergeCell ref="S62:U62"/>
    <mergeCell ref="V62:Y62"/>
    <mergeCell ref="Z62:AA62"/>
    <mergeCell ref="B63:C71"/>
    <mergeCell ref="D63:E63"/>
    <mergeCell ref="F63:H63"/>
    <mergeCell ref="I63:L63"/>
    <mergeCell ref="M63:O63"/>
    <mergeCell ref="P63:R63"/>
    <mergeCell ref="S63:U63"/>
    <mergeCell ref="V63:Y71"/>
    <mergeCell ref="Z63:AA71"/>
    <mergeCell ref="D64:E67"/>
    <mergeCell ref="F64:H64"/>
    <mergeCell ref="I64:L64"/>
    <mergeCell ref="M64:O64"/>
    <mergeCell ref="P64:R64"/>
    <mergeCell ref="S64:U67"/>
    <mergeCell ref="F65:H65"/>
    <mergeCell ref="I65:L65"/>
    <mergeCell ref="M65:O65"/>
    <mergeCell ref="P65:R65"/>
    <mergeCell ref="AF65:AN65"/>
    <mergeCell ref="F66:H66"/>
    <mergeCell ref="I66:L66"/>
    <mergeCell ref="M66:O66"/>
    <mergeCell ref="P66:R66"/>
    <mergeCell ref="AF66:AJ67"/>
    <mergeCell ref="AK66:AN67"/>
    <mergeCell ref="F67:H67"/>
    <mergeCell ref="I67:L67"/>
    <mergeCell ref="M67:O67"/>
    <mergeCell ref="P67:R67"/>
    <mergeCell ref="D68:E71"/>
    <mergeCell ref="F68:H68"/>
    <mergeCell ref="I68:L68"/>
    <mergeCell ref="M68:O68"/>
    <mergeCell ref="P68:R68"/>
    <mergeCell ref="S68:U71"/>
    <mergeCell ref="AD68:AE69"/>
    <mergeCell ref="AF68:AF69"/>
    <mergeCell ref="AG68:AG69"/>
    <mergeCell ref="AH68:AH69"/>
    <mergeCell ref="AI68:AJ69"/>
    <mergeCell ref="AK68:AN69"/>
    <mergeCell ref="F69:H69"/>
    <mergeCell ref="I69:L69"/>
    <mergeCell ref="M69:O69"/>
    <mergeCell ref="P69:R69"/>
    <mergeCell ref="F70:H70"/>
    <mergeCell ref="I70:L70"/>
    <mergeCell ref="M70:O70"/>
    <mergeCell ref="P70:R70"/>
    <mergeCell ref="AD70:AE71"/>
    <mergeCell ref="AF70:AF71"/>
    <mergeCell ref="AG70:AG71"/>
    <mergeCell ref="AH70:AH71"/>
    <mergeCell ref="AI70:AJ71"/>
    <mergeCell ref="AK70:AN71"/>
    <mergeCell ref="F71:H71"/>
    <mergeCell ref="I71:L71"/>
    <mergeCell ref="M71:O71"/>
    <mergeCell ref="P71:R71"/>
    <mergeCell ref="B72:Y72"/>
    <mergeCell ref="Z72:AA72"/>
    <mergeCell ref="AD72:AE73"/>
    <mergeCell ref="AF72:AF73"/>
    <mergeCell ref="AG72:AG73"/>
    <mergeCell ref="AH72:AH73"/>
    <mergeCell ref="AI72:AJ73"/>
    <mergeCell ref="AK72:AN73"/>
    <mergeCell ref="B73:C86"/>
    <mergeCell ref="D73:E76"/>
    <mergeCell ref="F73:H73"/>
    <mergeCell ref="I73:L73"/>
    <mergeCell ref="M73:O73"/>
    <mergeCell ref="P73:R73"/>
    <mergeCell ref="S73:U76"/>
    <mergeCell ref="V73:Y86"/>
    <mergeCell ref="Z73:AA105"/>
    <mergeCell ref="F74:H74"/>
    <mergeCell ref="I74:L74"/>
    <mergeCell ref="M74:O74"/>
    <mergeCell ref="P74:R74"/>
    <mergeCell ref="F75:H75"/>
    <mergeCell ref="I75:L75"/>
    <mergeCell ref="M75:O75"/>
    <mergeCell ref="P75:R75"/>
    <mergeCell ref="F76:H76"/>
    <mergeCell ref="I76:L76"/>
    <mergeCell ref="M76:O76"/>
    <mergeCell ref="P76:R76"/>
    <mergeCell ref="D77:E80"/>
    <mergeCell ref="F77:H77"/>
    <mergeCell ref="I77:L77"/>
    <mergeCell ref="M77:O77"/>
    <mergeCell ref="P77:R77"/>
    <mergeCell ref="S77:U80"/>
    <mergeCell ref="F78:H78"/>
    <mergeCell ref="I78:L78"/>
    <mergeCell ref="M78:O78"/>
    <mergeCell ref="P78:R78"/>
    <mergeCell ref="F79:H79"/>
    <mergeCell ref="I79:L79"/>
    <mergeCell ref="M79:O79"/>
    <mergeCell ref="P79:R79"/>
    <mergeCell ref="F80:H80"/>
    <mergeCell ref="I80:L80"/>
    <mergeCell ref="M80:O80"/>
    <mergeCell ref="P80:R80"/>
    <mergeCell ref="D81:E86"/>
    <mergeCell ref="F81:H81"/>
    <mergeCell ref="I81:L81"/>
    <mergeCell ref="M81:O81"/>
    <mergeCell ref="P81:R81"/>
    <mergeCell ref="S81:U86"/>
    <mergeCell ref="F82:H82"/>
    <mergeCell ref="I82:L82"/>
    <mergeCell ref="M82:O82"/>
    <mergeCell ref="P82:R82"/>
    <mergeCell ref="F83:H83"/>
    <mergeCell ref="I83:L83"/>
    <mergeCell ref="M83:O83"/>
    <mergeCell ref="P83:R83"/>
    <mergeCell ref="F84:H84"/>
    <mergeCell ref="I84:L84"/>
    <mergeCell ref="M84:O84"/>
    <mergeCell ref="P84:R84"/>
    <mergeCell ref="F85:H85"/>
    <mergeCell ref="I85:L85"/>
    <mergeCell ref="M85:O85"/>
    <mergeCell ref="P85:R85"/>
    <mergeCell ref="F86:H86"/>
    <mergeCell ref="I86:L86"/>
    <mergeCell ref="M86:O86"/>
    <mergeCell ref="P86:R86"/>
    <mergeCell ref="B87:Y87"/>
    <mergeCell ref="B88:C97"/>
    <mergeCell ref="D88:E97"/>
    <mergeCell ref="F88:H88"/>
    <mergeCell ref="I88:L88"/>
    <mergeCell ref="M88:O88"/>
    <mergeCell ref="P88:R88"/>
    <mergeCell ref="S88:U90"/>
    <mergeCell ref="V88:Y97"/>
    <mergeCell ref="F89:H89"/>
    <mergeCell ref="I89:L89"/>
    <mergeCell ref="M89:O89"/>
    <mergeCell ref="P89:R89"/>
    <mergeCell ref="F90:H90"/>
    <mergeCell ref="I90:L90"/>
    <mergeCell ref="M90:O90"/>
    <mergeCell ref="P90:R90"/>
    <mergeCell ref="F91:H91"/>
    <mergeCell ref="I91:L91"/>
    <mergeCell ref="M91:O91"/>
    <mergeCell ref="P91:R91"/>
    <mergeCell ref="S91:U94"/>
    <mergeCell ref="F92:H92"/>
    <mergeCell ref="I92:L92"/>
    <mergeCell ref="M92:O92"/>
    <mergeCell ref="P92:R92"/>
    <mergeCell ref="F93:H93"/>
    <mergeCell ref="I93:L93"/>
    <mergeCell ref="M93:O93"/>
    <mergeCell ref="P93:R93"/>
    <mergeCell ref="F94:H94"/>
    <mergeCell ref="I94:L94"/>
    <mergeCell ref="M94:O94"/>
    <mergeCell ref="P94:R94"/>
    <mergeCell ref="F95:H95"/>
    <mergeCell ref="I95:L95"/>
    <mergeCell ref="M95:O95"/>
    <mergeCell ref="P95:R95"/>
    <mergeCell ref="S95:U97"/>
    <mergeCell ref="F96:H96"/>
    <mergeCell ref="I96:L96"/>
    <mergeCell ref="M96:O96"/>
    <mergeCell ref="P96:R96"/>
    <mergeCell ref="F97:H97"/>
    <mergeCell ref="I97:L97"/>
    <mergeCell ref="M97:O97"/>
    <mergeCell ref="P97:R97"/>
    <mergeCell ref="B98:Y98"/>
    <mergeCell ref="B99:C105"/>
    <mergeCell ref="D99:E105"/>
    <mergeCell ref="F99:H99"/>
    <mergeCell ref="I99:L99"/>
    <mergeCell ref="M99:O99"/>
    <mergeCell ref="P99:R99"/>
    <mergeCell ref="S99:U105"/>
    <mergeCell ref="V99:Y105"/>
    <mergeCell ref="F100:H100"/>
    <mergeCell ref="I100:L100"/>
    <mergeCell ref="M100:O100"/>
    <mergeCell ref="P100:R100"/>
    <mergeCell ref="F101:H101"/>
    <mergeCell ref="I101:L101"/>
    <mergeCell ref="M101:O101"/>
    <mergeCell ref="P101:R101"/>
    <mergeCell ref="F102:H102"/>
    <mergeCell ref="I102:L102"/>
    <mergeCell ref="M102:O102"/>
    <mergeCell ref="P102:R102"/>
    <mergeCell ref="F103:H103"/>
    <mergeCell ref="I103:L103"/>
    <mergeCell ref="M103:O103"/>
    <mergeCell ref="P103:R103"/>
    <mergeCell ref="F104:H104"/>
    <mergeCell ref="I104:L104"/>
    <mergeCell ref="M104:O104"/>
    <mergeCell ref="P104:R104"/>
    <mergeCell ref="F105:H105"/>
    <mergeCell ref="I105:L105"/>
    <mergeCell ref="M105:O105"/>
    <mergeCell ref="P105:R105"/>
    <mergeCell ref="B106:AA106"/>
    <mergeCell ref="B107:C108"/>
    <mergeCell ref="D107:E108"/>
    <mergeCell ref="F107:H108"/>
    <mergeCell ref="I107:L108"/>
    <mergeCell ref="M107:O108"/>
    <mergeCell ref="P107:R108"/>
    <mergeCell ref="S107:U108"/>
    <mergeCell ref="V107:Y108"/>
    <mergeCell ref="Z107:AA108"/>
    <mergeCell ref="I113:Q1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K68"/>
  <sheetViews>
    <sheetView showFormulas="false" showGridLines="true" showRowColHeaders="true" showZeros="true" rightToLeft="false" tabSelected="false" showOutlineSymbols="true" defaultGridColor="true" view="normal" topLeftCell="B16" colorId="64" zoomScale="95" zoomScaleNormal="95" zoomScalePageLayoutView="100" workbookViewId="0">
      <selection pane="topLeft" activeCell="J38" activeCellId="0" sqref="J38"/>
    </sheetView>
  </sheetViews>
  <sheetFormatPr defaultColWidth="10.484375" defaultRowHeight="13.8" zeroHeight="false" outlineLevelRow="0" outlineLevelCol="0"/>
  <cols>
    <col collapsed="false" customWidth="true" hidden="false" outlineLevel="0" max="3" min="1" style="0" width="10.37"/>
    <col collapsed="false" customWidth="true" hidden="false" outlineLevel="0" max="4" min="4" style="0" width="76.25"/>
    <col collapsed="false" customWidth="true" hidden="false" outlineLevel="0" max="5" min="5" style="0" width="26.25"/>
    <col collapsed="false" customWidth="true" hidden="false" outlineLevel="0" max="6" min="6" style="0" width="13.25"/>
    <col collapsed="false" customWidth="true" hidden="false" outlineLevel="0" max="7" min="7" style="0" width="18.4"/>
    <col collapsed="false" customWidth="true" hidden="false" outlineLevel="0" max="8" min="8" style="0" width="20.25"/>
    <col collapsed="false" customWidth="true" hidden="false" outlineLevel="0" max="9" min="9" style="0" width="14.51"/>
    <col collapsed="false" customWidth="true" hidden="false" outlineLevel="0" max="10" min="10" style="0" width="100.88"/>
    <col collapsed="false" customWidth="true" hidden="false" outlineLevel="0" max="11" min="11" style="0" width="106.13"/>
    <col collapsed="false" customWidth="true" hidden="false" outlineLevel="0" max="64" min="12" style="0" width="10.37"/>
  </cols>
  <sheetData>
    <row r="3" customFormat="false" ht="13.8" hidden="false" customHeight="false" outlineLevel="0" collapsed="false">
      <c r="B3" s="147" t="s">
        <v>164</v>
      </c>
      <c r="C3" s="147"/>
      <c r="D3" s="147"/>
      <c r="E3" s="147" t="s">
        <v>165</v>
      </c>
      <c r="F3" s="147"/>
      <c r="G3" s="148" t="s">
        <v>166</v>
      </c>
      <c r="H3" s="148" t="s">
        <v>167</v>
      </c>
      <c r="I3" s="148" t="s">
        <v>168</v>
      </c>
      <c r="J3" s="148" t="s">
        <v>169</v>
      </c>
      <c r="K3" s="148" t="s">
        <v>170</v>
      </c>
    </row>
    <row r="4" customFormat="false" ht="14.15" hidden="false" customHeight="false" outlineLevel="0" collapsed="false">
      <c r="A4" s="147" t="s">
        <v>13</v>
      </c>
      <c r="B4" s="149" t="s">
        <v>171</v>
      </c>
      <c r="C4" s="149"/>
      <c r="D4" s="149"/>
      <c r="E4" s="149" t="s">
        <v>172</v>
      </c>
      <c r="F4" s="149"/>
      <c r="G4" s="16" t="n">
        <v>11</v>
      </c>
      <c r="H4" s="150" t="n">
        <v>2779</v>
      </c>
      <c r="I4" s="150" t="n">
        <f aca="false">G4*H4</f>
        <v>30569</v>
      </c>
      <c r="J4" s="149" t="s">
        <v>173</v>
      </c>
      <c r="K4" s="151" t="s">
        <v>174</v>
      </c>
    </row>
    <row r="5" customFormat="false" ht="14.15" hidden="false" customHeight="false" outlineLevel="0" collapsed="false">
      <c r="A5" s="147"/>
      <c r="B5" s="149" t="s">
        <v>175</v>
      </c>
      <c r="C5" s="149"/>
      <c r="D5" s="149"/>
      <c r="E5" s="149" t="s">
        <v>176</v>
      </c>
      <c r="F5" s="149"/>
      <c r="G5" s="16" t="n">
        <v>1</v>
      </c>
      <c r="H5" s="150" t="n">
        <v>3549.99</v>
      </c>
      <c r="I5" s="150" t="n">
        <f aca="false">G5*H5</f>
        <v>3549.99</v>
      </c>
      <c r="J5" s="16" t="s">
        <v>177</v>
      </c>
      <c r="K5" s="151" t="s">
        <v>178</v>
      </c>
    </row>
    <row r="6" customFormat="false" ht="14.15" hidden="false" customHeight="false" outlineLevel="0" collapsed="false">
      <c r="A6" s="147"/>
      <c r="B6" s="149" t="s">
        <v>179</v>
      </c>
      <c r="C6" s="149"/>
      <c r="D6" s="149"/>
      <c r="E6" s="149" t="s">
        <v>180</v>
      </c>
      <c r="F6" s="149"/>
      <c r="G6" s="16" t="n">
        <v>10</v>
      </c>
      <c r="H6" s="150" t="n">
        <v>3224</v>
      </c>
      <c r="I6" s="150" t="n">
        <f aca="false">G6*H6</f>
        <v>32240</v>
      </c>
      <c r="J6" s="16" t="s">
        <v>181</v>
      </c>
      <c r="K6" s="151" t="s">
        <v>182</v>
      </c>
    </row>
    <row r="7" customFormat="false" ht="14.15" hidden="false" customHeight="false" outlineLevel="0" collapsed="false">
      <c r="A7" s="147"/>
      <c r="B7" s="149" t="s">
        <v>183</v>
      </c>
      <c r="C7" s="149"/>
      <c r="D7" s="149"/>
      <c r="E7" s="149" t="s">
        <v>176</v>
      </c>
      <c r="F7" s="149"/>
      <c r="G7" s="16" t="n">
        <v>12</v>
      </c>
      <c r="H7" s="150" t="n">
        <v>6996</v>
      </c>
      <c r="I7" s="150" t="n">
        <f aca="false">G7*H7</f>
        <v>83952</v>
      </c>
      <c r="J7" s="149" t="s">
        <v>184</v>
      </c>
      <c r="K7" s="151" t="s">
        <v>185</v>
      </c>
    </row>
    <row r="8" customFormat="false" ht="14.15" hidden="false" customHeight="false" outlineLevel="0" collapsed="false">
      <c r="A8" s="147"/>
      <c r="B8" s="149" t="s">
        <v>186</v>
      </c>
      <c r="C8" s="149"/>
      <c r="D8" s="149"/>
      <c r="E8" s="149" t="s">
        <v>180</v>
      </c>
      <c r="F8" s="149"/>
      <c r="G8" s="16" t="n">
        <v>6</v>
      </c>
      <c r="H8" s="150" t="n">
        <v>517</v>
      </c>
      <c r="I8" s="150" t="n">
        <f aca="false">G8*H8</f>
        <v>3102</v>
      </c>
      <c r="J8" s="149" t="s">
        <v>187</v>
      </c>
      <c r="K8" s="151" t="s">
        <v>188</v>
      </c>
    </row>
    <row r="9" customFormat="false" ht="14.15" hidden="false" customHeight="false" outlineLevel="0" collapsed="false">
      <c r="A9" s="147"/>
      <c r="B9" s="149" t="s">
        <v>189</v>
      </c>
      <c r="C9" s="149"/>
      <c r="D9" s="149"/>
      <c r="E9" s="149" t="s">
        <v>190</v>
      </c>
      <c r="F9" s="149"/>
      <c r="G9" s="16" t="n">
        <v>16</v>
      </c>
      <c r="H9" s="150" t="n">
        <v>295</v>
      </c>
      <c r="I9" s="150" t="n">
        <f aca="false">G9*H9</f>
        <v>4720</v>
      </c>
      <c r="J9" s="16" t="s">
        <v>191</v>
      </c>
      <c r="K9" s="151" t="s">
        <v>192</v>
      </c>
    </row>
    <row r="10" customFormat="false" ht="14.15" hidden="false" customHeight="false" outlineLevel="0" collapsed="false">
      <c r="A10" s="147"/>
      <c r="B10" s="149" t="s">
        <v>193</v>
      </c>
      <c r="C10" s="149"/>
      <c r="D10" s="149"/>
      <c r="E10" s="149" t="s">
        <v>194</v>
      </c>
      <c r="F10" s="149"/>
      <c r="G10" s="16" t="n">
        <v>6</v>
      </c>
      <c r="H10" s="150" t="n">
        <v>81.59</v>
      </c>
      <c r="I10" s="150" t="n">
        <f aca="false">G10*H10</f>
        <v>489.54</v>
      </c>
      <c r="J10" s="16" t="s">
        <v>195</v>
      </c>
      <c r="K10" s="151" t="s">
        <v>196</v>
      </c>
    </row>
    <row r="11" customFormat="false" ht="14.15" hidden="false" customHeight="false" outlineLevel="0" collapsed="false">
      <c r="A11" s="147"/>
      <c r="B11" s="149" t="s">
        <v>197</v>
      </c>
      <c r="C11" s="149"/>
      <c r="D11" s="149"/>
      <c r="E11" s="149" t="s">
        <v>198</v>
      </c>
      <c r="F11" s="149"/>
      <c r="G11" s="16" t="n">
        <v>200</v>
      </c>
      <c r="H11" s="150" t="n">
        <v>136</v>
      </c>
      <c r="I11" s="150" t="n">
        <f aca="false">G11*H11</f>
        <v>27200</v>
      </c>
      <c r="J11" s="16" t="s">
        <v>199</v>
      </c>
      <c r="K11" s="151" t="s">
        <v>200</v>
      </c>
    </row>
    <row r="12" customFormat="false" ht="14.15" hidden="false" customHeight="false" outlineLevel="0" collapsed="false">
      <c r="A12" s="147"/>
      <c r="B12" s="149" t="s">
        <v>201</v>
      </c>
      <c r="C12" s="149"/>
      <c r="D12" s="149"/>
      <c r="E12" s="149" t="s">
        <v>202</v>
      </c>
      <c r="F12" s="149"/>
      <c r="G12" s="16" t="n">
        <v>900</v>
      </c>
      <c r="H12" s="16" t="n">
        <v>8.29</v>
      </c>
      <c r="I12" s="150" t="n">
        <f aca="false">G12*H12</f>
        <v>7461</v>
      </c>
      <c r="J12" s="16" t="s">
        <v>203</v>
      </c>
      <c r="K12" s="151" t="s">
        <v>204</v>
      </c>
    </row>
    <row r="13" customFormat="false" ht="14.15" hidden="false" customHeight="false" outlineLevel="0" collapsed="false">
      <c r="A13" s="147"/>
      <c r="B13" s="149" t="s">
        <v>205</v>
      </c>
      <c r="C13" s="149"/>
      <c r="D13" s="149"/>
      <c r="E13" s="149" t="s">
        <v>202</v>
      </c>
      <c r="F13" s="149"/>
      <c r="G13" s="16" t="n">
        <v>200</v>
      </c>
      <c r="H13" s="150" t="n">
        <v>13.49</v>
      </c>
      <c r="I13" s="150" t="n">
        <f aca="false">G13*H13</f>
        <v>2698</v>
      </c>
      <c r="J13" s="16" t="s">
        <v>203</v>
      </c>
      <c r="K13" s="151" t="s">
        <v>206</v>
      </c>
    </row>
    <row r="14" customFormat="false" ht="13.8" hidden="false" customHeight="false" outlineLevel="0" collapsed="false">
      <c r="E14" s="152" t="s">
        <v>70</v>
      </c>
      <c r="F14" s="152"/>
      <c r="G14" s="152"/>
      <c r="H14" s="153" t="n">
        <f aca="false">SUM(I4:I13)</f>
        <v>195981.53</v>
      </c>
      <c r="I14" s="153"/>
    </row>
    <row r="15" customFormat="false" ht="13.8" hidden="false" customHeight="false" outlineLevel="0" collapsed="false">
      <c r="E15" s="152"/>
      <c r="F15" s="152"/>
      <c r="G15" s="152"/>
      <c r="H15" s="153"/>
      <c r="I15" s="153"/>
    </row>
    <row r="18" customFormat="false" ht="13.8" hidden="false" customHeight="false" outlineLevel="0" collapsed="false">
      <c r="B18" s="147" t="s">
        <v>164</v>
      </c>
      <c r="C18" s="147"/>
      <c r="D18" s="147"/>
      <c r="E18" s="147" t="s">
        <v>165</v>
      </c>
      <c r="F18" s="147"/>
      <c r="G18" s="148" t="s">
        <v>166</v>
      </c>
      <c r="H18" s="148" t="s">
        <v>167</v>
      </c>
      <c r="I18" s="148" t="s">
        <v>168</v>
      </c>
      <c r="J18" s="148" t="s">
        <v>169</v>
      </c>
      <c r="K18" s="148" t="s">
        <v>170</v>
      </c>
    </row>
    <row r="19" customFormat="false" ht="14.15" hidden="false" customHeight="false" outlineLevel="0" collapsed="false">
      <c r="A19" s="147" t="s">
        <v>50</v>
      </c>
      <c r="B19" s="149" t="s">
        <v>207</v>
      </c>
      <c r="C19" s="149"/>
      <c r="D19" s="149"/>
      <c r="E19" s="149" t="s">
        <v>172</v>
      </c>
      <c r="F19" s="149"/>
      <c r="G19" s="16" t="n">
        <v>11</v>
      </c>
      <c r="H19" s="150" t="n">
        <v>2779</v>
      </c>
      <c r="I19" s="150" t="n">
        <f aca="false">G19*H19</f>
        <v>30569</v>
      </c>
      <c r="J19" s="149" t="s">
        <v>208</v>
      </c>
      <c r="K19" s="151" t="s">
        <v>174</v>
      </c>
    </row>
    <row r="20" customFormat="false" ht="14.15" hidden="false" customHeight="false" outlineLevel="0" collapsed="false">
      <c r="A20" s="147"/>
      <c r="B20" s="149" t="s">
        <v>175</v>
      </c>
      <c r="C20" s="149"/>
      <c r="D20" s="149"/>
      <c r="E20" s="149" t="s">
        <v>209</v>
      </c>
      <c r="F20" s="149"/>
      <c r="G20" s="16" t="n">
        <v>1</v>
      </c>
      <c r="H20" s="150" t="n">
        <v>3549.99</v>
      </c>
      <c r="I20" s="150" t="n">
        <f aca="false">G20*H20</f>
        <v>3549.99</v>
      </c>
      <c r="J20" s="16" t="s">
        <v>177</v>
      </c>
      <c r="K20" s="151" t="s">
        <v>210</v>
      </c>
    </row>
    <row r="21" customFormat="false" ht="14.15" hidden="false" customHeight="false" outlineLevel="0" collapsed="false">
      <c r="A21" s="147"/>
      <c r="B21" s="149" t="s">
        <v>179</v>
      </c>
      <c r="C21" s="149"/>
      <c r="D21" s="149"/>
      <c r="E21" s="149" t="s">
        <v>211</v>
      </c>
      <c r="F21" s="149"/>
      <c r="G21" s="16" t="n">
        <v>6</v>
      </c>
      <c r="H21" s="150" t="n">
        <v>3224</v>
      </c>
      <c r="I21" s="150" t="n">
        <f aca="false">G21*H21</f>
        <v>19344</v>
      </c>
      <c r="J21" s="16" t="s">
        <v>181</v>
      </c>
      <c r="K21" s="151" t="s">
        <v>212</v>
      </c>
    </row>
    <row r="22" customFormat="false" ht="14.15" hidden="false" customHeight="false" outlineLevel="0" collapsed="false">
      <c r="A22" s="147"/>
      <c r="B22" s="149" t="s">
        <v>183</v>
      </c>
      <c r="C22" s="149"/>
      <c r="D22" s="149"/>
      <c r="E22" s="149" t="s">
        <v>213</v>
      </c>
      <c r="F22" s="149"/>
      <c r="G22" s="16" t="n">
        <v>10</v>
      </c>
      <c r="H22" s="150" t="n">
        <v>6996</v>
      </c>
      <c r="I22" s="150" t="n">
        <f aca="false">G22*H22</f>
        <v>69960</v>
      </c>
      <c r="J22" s="149" t="s">
        <v>184</v>
      </c>
      <c r="K22" s="151" t="s">
        <v>214</v>
      </c>
    </row>
    <row r="23" customFormat="false" ht="14.15" hidden="false" customHeight="false" outlineLevel="0" collapsed="false">
      <c r="A23" s="147"/>
      <c r="B23" s="149" t="s">
        <v>215</v>
      </c>
      <c r="C23" s="149"/>
      <c r="D23" s="149"/>
      <c r="E23" s="149" t="s">
        <v>180</v>
      </c>
      <c r="F23" s="149"/>
      <c r="G23" s="16" t="n">
        <v>6</v>
      </c>
      <c r="H23" s="150" t="n">
        <v>517</v>
      </c>
      <c r="I23" s="150" t="n">
        <f aca="false">G23*H23</f>
        <v>3102</v>
      </c>
      <c r="J23" s="149" t="s">
        <v>187</v>
      </c>
      <c r="K23" s="151" t="s">
        <v>188</v>
      </c>
    </row>
    <row r="24" customFormat="false" ht="14.15" hidden="false" customHeight="false" outlineLevel="0" collapsed="false">
      <c r="A24" s="147"/>
      <c r="B24" s="149" t="s">
        <v>189</v>
      </c>
      <c r="C24" s="149"/>
      <c r="D24" s="149"/>
      <c r="E24" s="149" t="s">
        <v>190</v>
      </c>
      <c r="F24" s="149"/>
      <c r="G24" s="16" t="n">
        <v>16</v>
      </c>
      <c r="H24" s="150" t="n">
        <v>295</v>
      </c>
      <c r="I24" s="150" t="n">
        <f aca="false">G24*H24</f>
        <v>4720</v>
      </c>
      <c r="J24" s="16" t="s">
        <v>191</v>
      </c>
      <c r="K24" s="151" t="s">
        <v>192</v>
      </c>
    </row>
    <row r="25" customFormat="false" ht="14.15" hidden="false" customHeight="false" outlineLevel="0" collapsed="false">
      <c r="A25" s="147"/>
      <c r="B25" s="149" t="s">
        <v>193</v>
      </c>
      <c r="C25" s="149"/>
      <c r="D25" s="149"/>
      <c r="E25" s="149" t="s">
        <v>194</v>
      </c>
      <c r="F25" s="149"/>
      <c r="G25" s="16" t="n">
        <v>6</v>
      </c>
      <c r="H25" s="150" t="n">
        <v>81.59</v>
      </c>
      <c r="I25" s="150" t="n">
        <f aca="false">G25*H25</f>
        <v>489.54</v>
      </c>
      <c r="J25" s="16" t="s">
        <v>195</v>
      </c>
      <c r="K25" s="151" t="s">
        <v>196</v>
      </c>
    </row>
    <row r="26" customFormat="false" ht="14.15" hidden="false" customHeight="false" outlineLevel="0" collapsed="false">
      <c r="A26" s="147"/>
      <c r="B26" s="149" t="s">
        <v>197</v>
      </c>
      <c r="C26" s="149"/>
      <c r="D26" s="149"/>
      <c r="E26" s="149" t="s">
        <v>198</v>
      </c>
      <c r="F26" s="149"/>
      <c r="G26" s="16" t="n">
        <v>200</v>
      </c>
      <c r="H26" s="150" t="n">
        <v>136</v>
      </c>
      <c r="I26" s="150" t="n">
        <f aca="false">G26*H26</f>
        <v>27200</v>
      </c>
      <c r="J26" s="16" t="s">
        <v>199</v>
      </c>
      <c r="K26" s="151" t="s">
        <v>200</v>
      </c>
    </row>
    <row r="27" customFormat="false" ht="14.15" hidden="false" customHeight="false" outlineLevel="0" collapsed="false">
      <c r="A27" s="147"/>
      <c r="B27" s="149" t="s">
        <v>201</v>
      </c>
      <c r="C27" s="149"/>
      <c r="D27" s="149"/>
      <c r="E27" s="149" t="s">
        <v>202</v>
      </c>
      <c r="F27" s="149"/>
      <c r="G27" s="16" t="n">
        <v>900</v>
      </c>
      <c r="H27" s="16" t="n">
        <v>8.29</v>
      </c>
      <c r="I27" s="150" t="n">
        <f aca="false">G27*H27</f>
        <v>7461</v>
      </c>
      <c r="J27" s="16" t="s">
        <v>203</v>
      </c>
      <c r="K27" s="151" t="s">
        <v>204</v>
      </c>
    </row>
    <row r="28" customFormat="false" ht="14.15" hidden="false" customHeight="false" outlineLevel="0" collapsed="false">
      <c r="A28" s="147"/>
      <c r="B28" s="149" t="s">
        <v>205</v>
      </c>
      <c r="C28" s="149"/>
      <c r="D28" s="149"/>
      <c r="E28" s="149" t="s">
        <v>202</v>
      </c>
      <c r="F28" s="149"/>
      <c r="G28" s="16" t="n">
        <v>200</v>
      </c>
      <c r="H28" s="150" t="n">
        <v>13.49</v>
      </c>
      <c r="I28" s="150" t="n">
        <f aca="false">G28*H28</f>
        <v>2698</v>
      </c>
      <c r="J28" s="16" t="s">
        <v>203</v>
      </c>
      <c r="K28" s="151" t="s">
        <v>206</v>
      </c>
    </row>
    <row r="29" customFormat="false" ht="13.8" hidden="false" customHeight="false" outlineLevel="0" collapsed="false">
      <c r="E29" s="152" t="s">
        <v>70</v>
      </c>
      <c r="F29" s="152"/>
      <c r="G29" s="152"/>
      <c r="H29" s="153" t="n">
        <f aca="false">SUM(I19:I28)</f>
        <v>169093.53</v>
      </c>
      <c r="I29" s="153"/>
    </row>
    <row r="30" customFormat="false" ht="13.8" hidden="false" customHeight="false" outlineLevel="0" collapsed="false">
      <c r="E30" s="152"/>
      <c r="F30" s="152"/>
      <c r="G30" s="152"/>
      <c r="H30" s="153"/>
      <c r="I30" s="153"/>
    </row>
    <row r="33" customFormat="false" ht="13.8" hidden="false" customHeight="false" outlineLevel="0" collapsed="false">
      <c r="A33" s="152" t="s">
        <v>163</v>
      </c>
      <c r="B33" s="152"/>
      <c r="C33" s="152"/>
      <c r="D33" s="152"/>
      <c r="E33" s="152" t="s">
        <v>70</v>
      </c>
      <c r="F33" s="152"/>
      <c r="G33" s="152"/>
      <c r="H33" s="153" t="n">
        <f aca="false">SUM(I19:I28)</f>
        <v>169093.53</v>
      </c>
      <c r="I33" s="153"/>
    </row>
    <row r="34" customFormat="false" ht="13.8" hidden="false" customHeight="false" outlineLevel="0" collapsed="false">
      <c r="A34" s="152"/>
      <c r="B34" s="152"/>
      <c r="C34" s="152"/>
      <c r="D34" s="152"/>
      <c r="E34" s="152"/>
      <c r="F34" s="152"/>
      <c r="G34" s="152"/>
      <c r="H34" s="153"/>
      <c r="I34" s="153"/>
    </row>
    <row r="37" customFormat="false" ht="13.8" hidden="false" customHeight="false" outlineLevel="0" collapsed="false">
      <c r="A37" s="154" t="s">
        <v>216</v>
      </c>
      <c r="B37" s="154"/>
      <c r="C37" s="154"/>
      <c r="D37" s="154"/>
      <c r="E37" s="155" t="s">
        <v>165</v>
      </c>
      <c r="F37" s="155"/>
      <c r="G37" s="156" t="s">
        <v>166</v>
      </c>
      <c r="H37" s="156" t="s">
        <v>167</v>
      </c>
      <c r="I37" s="156" t="s">
        <v>168</v>
      </c>
      <c r="J37" s="156" t="s">
        <v>169</v>
      </c>
    </row>
    <row r="38" customFormat="false" ht="13.8" hidden="false" customHeight="false" outlineLevel="0" collapsed="false">
      <c r="A38" s="154"/>
      <c r="B38" s="154"/>
      <c r="C38" s="154"/>
      <c r="D38" s="154"/>
      <c r="E38" s="157" t="s">
        <v>217</v>
      </c>
      <c r="F38" s="157"/>
      <c r="G38" s="157" t="n">
        <v>6</v>
      </c>
      <c r="H38" s="158" t="n">
        <v>13690</v>
      </c>
      <c r="I38" s="159" t="n">
        <f aca="false">G38*H38</f>
        <v>82140</v>
      </c>
      <c r="J38" s="160" t="s">
        <v>218</v>
      </c>
    </row>
    <row r="39" customFormat="false" ht="13.8" hidden="false" customHeight="false" outlineLevel="0" collapsed="false">
      <c r="A39" s="154"/>
      <c r="B39" s="154"/>
      <c r="C39" s="154"/>
      <c r="D39" s="154"/>
      <c r="E39" s="157"/>
      <c r="F39" s="157"/>
      <c r="G39" s="157"/>
      <c r="H39" s="157"/>
      <c r="I39" s="157"/>
      <c r="J39" s="160"/>
    </row>
    <row r="40" customFormat="false" ht="13.8" hidden="false" customHeight="false" outlineLevel="0" collapsed="false">
      <c r="A40" s="154"/>
      <c r="B40" s="154"/>
      <c r="C40" s="154"/>
      <c r="D40" s="154"/>
      <c r="E40" s="157"/>
      <c r="F40" s="157"/>
      <c r="G40" s="157"/>
      <c r="H40" s="158"/>
      <c r="I40" s="159"/>
      <c r="J40" s="160"/>
    </row>
    <row r="43" customFormat="false" ht="13.8" hidden="false" customHeight="false" outlineLevel="0" collapsed="false">
      <c r="A43" s="161" t="s">
        <v>219</v>
      </c>
      <c r="B43" s="161"/>
      <c r="C43" s="161"/>
      <c r="D43" s="161"/>
      <c r="E43" s="162" t="n">
        <f aca="false">SUM(H14,H29,H33,I38)</f>
        <v>616308.59</v>
      </c>
      <c r="F43" s="162"/>
      <c r="G43" s="162"/>
      <c r="H43" s="162"/>
    </row>
    <row r="44" customFormat="false" ht="13.8" hidden="false" customHeight="false" outlineLevel="0" collapsed="false">
      <c r="A44" s="161"/>
      <c r="B44" s="161"/>
      <c r="C44" s="161"/>
      <c r="D44" s="161"/>
      <c r="E44" s="162"/>
      <c r="F44" s="162"/>
      <c r="G44" s="162"/>
      <c r="H44" s="162"/>
    </row>
    <row r="45" customFormat="false" ht="13.8" hidden="false" customHeight="false" outlineLevel="0" collapsed="false">
      <c r="A45" s="161"/>
      <c r="B45" s="161"/>
      <c r="C45" s="161"/>
      <c r="D45" s="161"/>
      <c r="E45" s="162"/>
      <c r="F45" s="162"/>
      <c r="G45" s="162"/>
      <c r="H45" s="162"/>
    </row>
    <row r="47" customFormat="false" ht="13.8" hidden="false" customHeight="false" outlineLevel="0" collapsed="false">
      <c r="A47" s="163" t="s">
        <v>220</v>
      </c>
      <c r="B47" s="163"/>
      <c r="C47" s="163"/>
      <c r="D47" s="163"/>
      <c r="E47" s="164" t="n">
        <v>35000</v>
      </c>
      <c r="F47" s="164"/>
    </row>
    <row r="48" customFormat="false" ht="13.8" hidden="false" customHeight="false" outlineLevel="0" collapsed="false">
      <c r="A48" s="163"/>
      <c r="B48" s="163"/>
      <c r="C48" s="163"/>
      <c r="D48" s="163"/>
      <c r="E48" s="164"/>
      <c r="F48" s="164"/>
    </row>
    <row r="50" customFormat="false" ht="13.8" hidden="false" customHeight="false" outlineLevel="0" collapsed="false">
      <c r="D50" s="165" t="s">
        <v>221</v>
      </c>
      <c r="E50" s="166" t="n">
        <f aca="false">SUM(E43:E47)</f>
        <v>651308.59</v>
      </c>
      <c r="F50" s="166"/>
    </row>
    <row r="51" customFormat="false" ht="13.8" hidden="false" customHeight="false" outlineLevel="0" collapsed="false">
      <c r="D51" s="165"/>
      <c r="E51" s="165"/>
      <c r="F51" s="166"/>
    </row>
    <row r="52" customFormat="false" ht="13.8" hidden="false" customHeight="false" outlineLevel="0" collapsed="false">
      <c r="D52" s="165"/>
      <c r="E52" s="165"/>
      <c r="F52" s="166"/>
    </row>
    <row r="58" customFormat="false" ht="15" hidden="false" customHeight="false" outlineLevel="0" collapsed="false">
      <c r="A58" s="167" t="s">
        <v>13</v>
      </c>
      <c r="B58" s="167" t="s">
        <v>50</v>
      </c>
      <c r="C58" s="167" t="s">
        <v>222</v>
      </c>
      <c r="D58" s="160" t="s">
        <v>223</v>
      </c>
      <c r="E58" s="160"/>
      <c r="F58" s="160"/>
      <c r="G58" s="160"/>
      <c r="H58" s="155" t="s">
        <v>167</v>
      </c>
      <c r="I58" s="155" t="s">
        <v>168</v>
      </c>
      <c r="J58" s="155" t="s">
        <v>169</v>
      </c>
    </row>
    <row r="59" customFormat="false" ht="14.15" hidden="false" customHeight="false" outlineLevel="0" collapsed="false">
      <c r="A59" s="13" t="n">
        <v>12</v>
      </c>
      <c r="B59" s="13" t="n">
        <v>12</v>
      </c>
      <c r="C59" s="13" t="n">
        <v>12</v>
      </c>
      <c r="D59" s="160" t="s">
        <v>224</v>
      </c>
      <c r="E59" s="160"/>
      <c r="F59" s="160"/>
      <c r="G59" s="160"/>
      <c r="H59" s="168" t="n">
        <v>79.65</v>
      </c>
      <c r="I59" s="168" t="n">
        <f aca="false">SUM(A59,B59,C59)*H59</f>
        <v>2867.4</v>
      </c>
      <c r="J59" s="160" t="s">
        <v>225</v>
      </c>
    </row>
    <row r="60" customFormat="false" ht="14.15" hidden="false" customHeight="false" outlineLevel="0" collapsed="false">
      <c r="A60" s="13" t="n">
        <v>223</v>
      </c>
      <c r="B60" s="13" t="n">
        <v>223</v>
      </c>
      <c r="C60" s="13" t="n">
        <v>223</v>
      </c>
      <c r="D60" s="160" t="s">
        <v>226</v>
      </c>
      <c r="E60" s="160"/>
      <c r="F60" s="160"/>
      <c r="G60" s="160"/>
      <c r="H60" s="168" t="n">
        <v>239.99</v>
      </c>
      <c r="I60" s="168" t="n">
        <f aca="false">SUM(A60,B60,C60)*H60</f>
        <v>160553.31</v>
      </c>
      <c r="J60" s="160" t="s">
        <v>227</v>
      </c>
    </row>
    <row r="61" customFormat="false" ht="14.15" hidden="false" customHeight="false" outlineLevel="0" collapsed="false">
      <c r="A61" s="160" t="n">
        <v>23</v>
      </c>
      <c r="B61" s="160" t="n">
        <v>23</v>
      </c>
      <c r="C61" s="160" t="n">
        <v>23</v>
      </c>
      <c r="D61" s="160" t="s">
        <v>228</v>
      </c>
      <c r="E61" s="160"/>
      <c r="F61" s="160"/>
      <c r="G61" s="160"/>
      <c r="H61" s="160" t="n">
        <v>39.99</v>
      </c>
      <c r="I61" s="160" t="n">
        <f aca="false">SUM(A61,B61,C61)*H61</f>
        <v>2759.31</v>
      </c>
      <c r="J61" s="160" t="s">
        <v>229</v>
      </c>
    </row>
    <row r="66" customFormat="false" ht="13.8" hidden="false" customHeight="false" outlineLevel="0" collapsed="false">
      <c r="D66" s="165" t="s">
        <v>230</v>
      </c>
      <c r="E66" s="166" t="n">
        <f aca="false">SUM(E50,I59,I60,I61)</f>
        <v>817488.61</v>
      </c>
      <c r="F66" s="166"/>
    </row>
    <row r="67" customFormat="false" ht="13.8" hidden="false" customHeight="false" outlineLevel="0" collapsed="false">
      <c r="D67" s="165"/>
      <c r="E67" s="165"/>
      <c r="F67" s="166"/>
    </row>
    <row r="68" customFormat="false" ht="13.8" hidden="false" customHeight="false" outlineLevel="0" collapsed="false">
      <c r="D68" s="165"/>
      <c r="E68" s="165"/>
      <c r="F68" s="166"/>
    </row>
  </sheetData>
  <mergeCells count="71">
    <mergeCell ref="B3:D3"/>
    <mergeCell ref="A4:A1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E14:G15"/>
    <mergeCell ref="H14:I15"/>
    <mergeCell ref="B18:D18"/>
    <mergeCell ref="E18:F18"/>
    <mergeCell ref="A19:A2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E29:G30"/>
    <mergeCell ref="H29:I30"/>
    <mergeCell ref="A33:D34"/>
    <mergeCell ref="E33:G34"/>
    <mergeCell ref="H33:I34"/>
    <mergeCell ref="A37:D40"/>
    <mergeCell ref="E37:F37"/>
    <mergeCell ref="E38:F40"/>
    <mergeCell ref="G38:G40"/>
    <mergeCell ref="H38:H40"/>
    <mergeCell ref="I38:I40"/>
    <mergeCell ref="J38:J40"/>
    <mergeCell ref="A43:D45"/>
    <mergeCell ref="E43:H45"/>
    <mergeCell ref="A47:D48"/>
    <mergeCell ref="E47:F48"/>
    <mergeCell ref="D50:D52"/>
    <mergeCell ref="E50:F52"/>
    <mergeCell ref="D58:G58"/>
    <mergeCell ref="D59:G59"/>
    <mergeCell ref="D60:G60"/>
    <mergeCell ref="D61:G61"/>
    <mergeCell ref="D66:D68"/>
    <mergeCell ref="E66:F68"/>
  </mergeCells>
  <hyperlinks>
    <hyperlink ref="J4" r:id="rId1" display="https://www.router-switch.com/ws-c3650-48ps-l-p-5416.html"/>
    <hyperlink ref="J5" r:id="rId2" display="https://www.amazon.com/NETGEAR-48-Port-Ethernet-Lifetime-Protection/dp/B01ELW0QRO"/>
    <hyperlink ref="J6" r:id="rId3" display="https://www.router-switch.com/c9300-48t-a.html"/>
    <hyperlink ref="J7" r:id="rId4" display="https://www.router-switch.com/c9500-24x-a.html"/>
    <hyperlink ref="J8" r:id="rId5" display="https://www.router-switch.com/ws-c2960l-16ts-ll.html"/>
    <hyperlink ref="J9" r:id="rId6" display="https://www.router-switch.com/air-ap1832i-e-k9.html"/>
    <hyperlink ref="J10" r:id="rId7" display="https://www.amazon.com/Reolink-Surveillance-Security-Detection-RLC-410-5MP/dp/B07DFKTKGG"/>
    <hyperlink ref="J11" r:id="rId8" display="https://www.router-switch.com/ep1z01ipho-p-23007.html"/>
    <hyperlink ref="J12" r:id="rId9" display="https://www.amazon.com/Ethernet-Cable-Meters-Network-Internet/dp/B00GBBSP6S/"/>
    <hyperlink ref="J13" r:id="rId10" display="https://www.amazon.com/Ethernet-Cable-Meters-Network-Internet/dp/B00GBBSP6S/"/>
    <hyperlink ref="J19" r:id="rId11" display="https://www.cdw.com/product/netgear-48-port-gigabit-ethernet-unmanaged-poe-switch-gs348pp/5889686"/>
    <hyperlink ref="J20" r:id="rId12" display="https://www.amazon.com/NETGEAR-48-Port-Ethernet-Lifetime-Protection/dp/B01ELW0QRO"/>
    <hyperlink ref="J21" r:id="rId13" display="https://www.router-switch.com/c9300-48t-a.html"/>
    <hyperlink ref="J22" r:id="rId14" display="https://www.router-switch.com/c9500-24x-a.html"/>
    <hyperlink ref="J23" r:id="rId15" display="https://www.router-switch.com/ws-c2960l-16ts-ll.html"/>
    <hyperlink ref="J24" r:id="rId16" display="https://www.router-switch.com/air-ap1832i-e-k9.html"/>
    <hyperlink ref="J25" r:id="rId17" display="https://www.amazon.com/Reolink-Surveillance-Security-Detection-RLC-410-5MP/dp/B07DFKTKGG"/>
    <hyperlink ref="J26" r:id="rId18" display="https://www.router-switch.com/ep1z01ipho-p-23007.html"/>
    <hyperlink ref="J27" r:id="rId19" display="https://www.amazon.com/Ethernet-Cable-Meters-Network-Internet/dp/B00GBBSP6S/"/>
    <hyperlink ref="J28" r:id="rId20" display="https://www.amazon.com/Ethernet-Cable-Meters-Network-Internet/dp/B00GBBSP6S/"/>
    <hyperlink ref="J38" r:id="rId21" display="https://www.router-switch.com/c9500-32c-a.html"/>
    <hyperlink ref="J59" r:id="rId22" display="https://www.amazon.com/Canon-TR4520-Wireless-Printer-Printing/dp/B07G5XZVLG/"/>
    <hyperlink ref="J60" r:id="rId23" display="https://www.amazon.com/Dell-Optiplex-Desktop-Periphio-Adapter/dp/B07SBJL6G7/"/>
    <hyperlink ref="J61" r:id="rId24" display="https://www.amazon.com/Microphone-NexiGo-Computer-110-degree-Conferencing/dp/B088TSR6YJ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2020-03-16T11:15:42Z</dcterms:created>
  <dc:creator>António Domingues</dc:creator>
  <dc:description/>
  <dc:language>pt-PT</dc:language>
  <cp:lastModifiedBy/>
  <dcterms:modified xsi:type="dcterms:W3CDTF">2021-06-20T18:53:00Z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