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96" yWindow="-96" windowWidth="19380" windowHeight="10260" activeTab="1"/>
  </bookViews>
  <sheets>
    <sheet name="Esercizio 1" sheetId="1" r:id="rId1"/>
    <sheet name="Esercizio 2" sheetId="2" r:id="rId2"/>
    <sheet name="Plus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6" i="4" l="1"/>
  <c r="L25" i="4" s="1"/>
  <c r="E45" i="4"/>
  <c r="D45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21" i="4"/>
  <c r="L23" i="4"/>
  <c r="L24" i="4"/>
  <c r="L2" i="4"/>
  <c r="I2" i="2"/>
  <c r="D42" i="4"/>
  <c r="C40" i="4"/>
  <c r="C39" i="4"/>
  <c r="C38" i="4"/>
  <c r="C37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L22" i="4" l="1"/>
  <c r="L20" i="4"/>
  <c r="L19" i="4"/>
  <c r="L29" i="4"/>
  <c r="L28" i="4"/>
  <c r="L27" i="4"/>
  <c r="L26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K6" i="4" l="1"/>
  <c r="K7" i="4"/>
  <c r="K13" i="4"/>
  <c r="K19" i="4"/>
  <c r="K25" i="4"/>
  <c r="K12" i="4"/>
  <c r="K8" i="4"/>
  <c r="K20" i="4"/>
  <c r="K18" i="4"/>
  <c r="K14" i="4"/>
  <c r="K26" i="4"/>
  <c r="K3" i="4"/>
  <c r="K9" i="4"/>
  <c r="K15" i="4"/>
  <c r="K21" i="4"/>
  <c r="K27" i="4"/>
  <c r="K4" i="4"/>
  <c r="K10" i="4"/>
  <c r="K16" i="4"/>
  <c r="K22" i="4"/>
  <c r="K28" i="4"/>
  <c r="K24" i="4"/>
  <c r="K5" i="4"/>
  <c r="K11" i="4"/>
  <c r="K17" i="4"/>
  <c r="K23" i="4"/>
  <c r="K29" i="4"/>
  <c r="M29" i="4" s="1"/>
  <c r="K2" i="4"/>
  <c r="H2" i="4"/>
  <c r="I2" i="4" s="1"/>
  <c r="H6" i="4"/>
  <c r="I6" i="4" s="1"/>
  <c r="H7" i="4"/>
  <c r="I7" i="4" s="1"/>
  <c r="H8" i="4"/>
  <c r="I8" i="4" s="1"/>
  <c r="H3" i="4"/>
  <c r="I3" i="4" s="1"/>
  <c r="H9" i="4"/>
  <c r="I9" i="4" s="1"/>
  <c r="H4" i="4"/>
  <c r="I4" i="4" s="1"/>
  <c r="H10" i="4"/>
  <c r="I10" i="4" s="1"/>
  <c r="H5" i="4"/>
  <c r="I5" i="4" s="1"/>
  <c r="H11" i="4"/>
  <c r="I11" i="4" s="1"/>
  <c r="H18" i="4"/>
  <c r="I18" i="4" s="1"/>
  <c r="H24" i="4"/>
  <c r="I24" i="4" s="1"/>
  <c r="H13" i="4"/>
  <c r="I13" i="4" s="1"/>
  <c r="H19" i="4"/>
  <c r="I19" i="4" s="1"/>
  <c r="H25" i="4"/>
  <c r="I25" i="4" s="1"/>
  <c r="H14" i="4"/>
  <c r="I14" i="4" s="1"/>
  <c r="H20" i="4"/>
  <c r="I20" i="4" s="1"/>
  <c r="H26" i="4"/>
  <c r="I26" i="4" s="1"/>
  <c r="H15" i="4"/>
  <c r="I15" i="4" s="1"/>
  <c r="H21" i="4"/>
  <c r="I21" i="4" s="1"/>
  <c r="H27" i="4"/>
  <c r="I27" i="4" s="1"/>
  <c r="H16" i="4"/>
  <c r="I16" i="4" s="1"/>
  <c r="H22" i="4"/>
  <c r="I22" i="4" s="1"/>
  <c r="H28" i="4"/>
  <c r="I28" i="4" s="1"/>
  <c r="H17" i="4"/>
  <c r="I17" i="4" s="1"/>
  <c r="H23" i="4"/>
  <c r="I23" i="4" s="1"/>
  <c r="H29" i="4"/>
  <c r="I29" i="4" s="1"/>
  <c r="H12" i="4"/>
  <c r="I12" i="4" s="1"/>
  <c r="G29" i="1"/>
  <c r="F29" i="1"/>
  <c r="G14" i="1"/>
  <c r="F14" i="1"/>
  <c r="G21" i="1"/>
  <c r="F21" i="1"/>
  <c r="G3" i="1"/>
  <c r="F3" i="1"/>
  <c r="G19" i="1"/>
  <c r="G5" i="1"/>
  <c r="F19" i="1"/>
  <c r="F5" i="1"/>
  <c r="G25" i="1"/>
  <c r="G15" i="1"/>
  <c r="G17" i="1"/>
  <c r="G9" i="1"/>
  <c r="G6" i="1"/>
  <c r="G12" i="1"/>
  <c r="G7" i="1"/>
  <c r="G11" i="1"/>
  <c r="G16" i="1"/>
  <c r="G2" i="1"/>
  <c r="H2" i="1" s="1"/>
  <c r="G26" i="1"/>
  <c r="G27" i="1"/>
  <c r="G28" i="1"/>
  <c r="G10" i="1"/>
  <c r="G13" i="1"/>
  <c r="G18" i="1"/>
  <c r="G23" i="1"/>
  <c r="G8" i="1"/>
  <c r="G24" i="1"/>
  <c r="G22" i="1"/>
  <c r="G20" i="1"/>
  <c r="G4" i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  <c r="M14" i="4" l="1"/>
  <c r="M24" i="4"/>
  <c r="M13" i="4"/>
  <c r="M28" i="4"/>
  <c r="M18" i="4"/>
  <c r="M20" i="4"/>
  <c r="M16" i="4"/>
  <c r="M8" i="4"/>
  <c r="M10" i="4"/>
  <c r="M12" i="4"/>
  <c r="M4" i="4"/>
  <c r="M25" i="4"/>
  <c r="M22" i="4"/>
  <c r="M27" i="4"/>
  <c r="M19" i="4"/>
  <c r="M23" i="4"/>
  <c r="M15" i="4"/>
  <c r="M7" i="4"/>
  <c r="M17" i="4"/>
  <c r="M9" i="4"/>
  <c r="M6" i="4"/>
  <c r="M21" i="4"/>
  <c r="M11" i="4"/>
  <c r="M3" i="4"/>
  <c r="M5" i="4"/>
  <c r="M26" i="4"/>
  <c r="M2" i="4"/>
  <c r="H27" i="1"/>
  <c r="J27" i="1"/>
  <c r="H26" i="1"/>
  <c r="J26" i="1"/>
  <c r="H4" i="1"/>
  <c r="J4" i="1"/>
  <c r="H16" i="1"/>
  <c r="J16" i="1"/>
  <c r="H11" i="1"/>
  <c r="J11" i="1"/>
  <c r="H24" i="1"/>
  <c r="J24" i="1"/>
  <c r="H7" i="1"/>
  <c r="J7" i="1"/>
  <c r="H3" i="1"/>
  <c r="J3" i="1"/>
  <c r="H5" i="1"/>
  <c r="J5" i="1"/>
  <c r="H8" i="1"/>
  <c r="J8" i="1"/>
  <c r="H12" i="1"/>
  <c r="J12" i="1"/>
  <c r="H19" i="1"/>
  <c r="J19" i="1"/>
  <c r="H23" i="1"/>
  <c r="J23" i="1"/>
  <c r="H6" i="1"/>
  <c r="J6" i="1"/>
  <c r="H21" i="1"/>
  <c r="J21" i="1"/>
  <c r="H20" i="1"/>
  <c r="J20" i="1"/>
  <c r="H22" i="1"/>
  <c r="J22" i="1"/>
  <c r="H18" i="1"/>
  <c r="J18" i="1"/>
  <c r="H9" i="1"/>
  <c r="J9" i="1"/>
  <c r="H17" i="1"/>
  <c r="J17" i="1"/>
  <c r="H13" i="1"/>
  <c r="J13" i="1"/>
  <c r="H14" i="1"/>
  <c r="J14" i="1"/>
  <c r="H10" i="1"/>
  <c r="J10" i="1"/>
  <c r="H15" i="1"/>
  <c r="J15" i="1"/>
  <c r="H28" i="1"/>
  <c r="J28" i="1"/>
  <c r="H25" i="1"/>
  <c r="J25" i="1"/>
  <c r="H29" i="1"/>
  <c r="J29" i="1"/>
  <c r="J2" i="1"/>
</calcChain>
</file>

<file path=xl/sharedStrings.xml><?xml version="1.0" encoding="utf-8"?>
<sst xmlns="http://schemas.openxmlformats.org/spreadsheetml/2006/main" count="219" uniqueCount="66">
  <si>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</si>
  <si>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</si>
  <si>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</si>
  <si>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</si>
  <si>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</si>
  <si>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</si>
  <si>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</si>
  <si>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</si>
  <si>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</si>
  <si>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</si>
  <si>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</si>
  <si>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</si>
  <si>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</si>
  <si>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</si>
  <si>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</si>
  <si>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</si>
  <si>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</si>
  <si>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</si>
  <si>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</si>
  <si>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</si>
  <si>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</si>
  <si>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</si>
  <si>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</si>
  <si>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</si>
  <si>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</si>
  <si>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</si>
  <si>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</si>
  <si>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</si>
  <si>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</si>
  <si>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</si>
  <si>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</si>
  <si>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</si>
  <si>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</si>
  <si>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</si>
  <si>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</si>
  <si>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</si>
  <si>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</si>
  <si>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</si>
  <si>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</si>
  <si>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incentivo 1</t>
  </si>
  <si>
    <t>incentivo 2</t>
  </si>
  <si>
    <t>incentivo 3</t>
  </si>
  <si>
    <t>incentivo 4</t>
  </si>
  <si>
    <t>IVA</t>
  </si>
  <si>
    <t xml:space="preserve">2. Tasso al 22% l'incentivo 1 imponendo come riferimento assoluto  la tassazione al 22% </t>
  </si>
  <si>
    <t xml:space="preserve">Stipendio MAX: </t>
  </si>
  <si>
    <t xml:space="preserve">Stipendio MIN: </t>
  </si>
  <si>
    <t>Stipendio MEDIO:</t>
  </si>
  <si>
    <t xml:space="preserve">Stipendi TOT: </t>
  </si>
  <si>
    <t>Dipendenti &gt; 2000,00€</t>
  </si>
  <si>
    <t>&gt;2000</t>
  </si>
  <si>
    <t>4. Conto quanti dipendenti percepiscono più di 2000,00 € (CONTA SE)</t>
  </si>
  <si>
    <t>5. Segnalo il grado del dipendente in base all'anzianetà lavorativa (FUNZIONE SE)</t>
  </si>
  <si>
    <t>5. Segnalo il grado del dipendente in base all'anzianetà lavorativa (FUNZIONE SE ANNIDATA)</t>
  </si>
  <si>
    <t>Grado Lavorativo</t>
  </si>
  <si>
    <t>6. Somma degli stipendi che superano 1500,00 € (SOMMA.SE)</t>
  </si>
  <si>
    <t xml:space="preserve">3. MAX, MIN, MEDIA degli stipendi </t>
  </si>
  <si>
    <t>1. Applico un incentivo di 120,00 a chi per più di 10 anni lavora nella Produzione</t>
  </si>
  <si>
    <t>incentivo 1 (Tassato 22%)</t>
  </si>
  <si>
    <t>Stipendi Complessivi &gt;1500 €</t>
  </si>
  <si>
    <t>7. Sommo gli stipendi degli "Junior" impiegati nella Produzione (SOMMA.PIÙ.SE)</t>
  </si>
  <si>
    <t>Stipendi Junior  (Sett.Produzione)</t>
  </si>
  <si>
    <t xml:space="preserve">Stipendio Medio Settore Commerciale: </t>
  </si>
  <si>
    <t xml:space="preserve">8. Calcolo lo stipendio medio del settore "Commerciale" e lo arrotondo con solo due cifre decimali </t>
  </si>
  <si>
    <t>Media Stipendi &gt; 2000€</t>
  </si>
  <si>
    <t>9. Calcolo la media degli stipendi che superano 2000,00€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</si>
</sst>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_-[$€-2]\ * #,##0.00_-;\-[$€-2]\ * #,##0.00_-;_-[$€-2]\ * &quot;-&quot;??_-"/>
    <numFmt numFmtId="171" formatCode="#,##0.00\ &quot;€&quot;"/>
    <numFmt numFmtId="174" formatCode="#,##0.00\ _€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0" fontId="3" fillId="0" borderId="1" xfId="0" applyFont="1" applyFill="1" applyBorder="1"/>
    <xf numFmtId="14" fontId="0" fillId="0" borderId="1" xfId="0" applyNumberFormat="1" applyFont="1" applyBorder="1"/>
    <xf numFmtId="164" fontId="3" fillId="0" borderId="1" xfId="1" applyFont="1" applyFill="1" applyBorder="1"/>
    <xf numFmtId="0" fontId="0" fillId="0" borderId="1" xfId="0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  <xf numFmtId="164" fontId="0" fillId="0" borderId="0" xfId="0" applyNumberFormat="1" applyFont="1"/>
    <xf numFmtId="0" fontId="1" fillId="0" borderId="0" xfId="0" applyFont="1"/>
    <xf numFmtId="44" fontId="0" fillId="0" borderId="0" xfId="2" applyFont="1"/>
    <xf numFmtId="171" fontId="1" fillId="2" borderId="1" xfId="2" applyNumberFormat="1" applyFont="1" applyFill="1" applyBorder="1" applyAlignment="1">
      <alignment horizontal="center"/>
    </xf>
    <xf numFmtId="171" fontId="0" fillId="0" borderId="2" xfId="2" applyNumberFormat="1" applyFont="1" applyBorder="1"/>
    <xf numFmtId="171" fontId="0" fillId="0" borderId="0" xfId="2" applyNumberFormat="1" applyFont="1"/>
    <xf numFmtId="171" fontId="1" fillId="2" borderId="1" xfId="0" applyNumberFormat="1" applyFont="1" applyFill="1" applyBorder="1" applyAlignment="1">
      <alignment horizontal="center"/>
    </xf>
    <xf numFmtId="171" fontId="0" fillId="0" borderId="2" xfId="0" applyNumberFormat="1" applyFont="1" applyBorder="1"/>
    <xf numFmtId="171" fontId="0" fillId="0" borderId="0" xfId="0" applyNumberFormat="1" applyFont="1"/>
    <xf numFmtId="171" fontId="1" fillId="2" borderId="0" xfId="0" applyNumberFormat="1" applyFont="1" applyFill="1" applyBorder="1" applyAlignment="1">
      <alignment horizontal="center"/>
    </xf>
    <xf numFmtId="9" fontId="0" fillId="0" borderId="0" xfId="3" applyNumberFormat="1" applyFont="1"/>
    <xf numFmtId="0" fontId="0" fillId="0" borderId="0" xfId="0" applyFont="1" applyAlignment="1"/>
    <xf numFmtId="9" fontId="0" fillId="0" borderId="0" xfId="3" applyNumberFormat="1" applyFont="1" applyAlignment="1">
      <alignment horizontal="center"/>
    </xf>
    <xf numFmtId="0" fontId="0" fillId="0" borderId="0" xfId="0" applyFont="1" applyAlignment="1">
      <alignment horizontal="center"/>
    </xf>
    <xf numFmtId="174" fontId="1" fillId="2" borderId="0" xfId="0" applyNumberFormat="1" applyFont="1" applyFill="1" applyBorder="1" applyAlignment="1">
      <alignment horizontal="center"/>
    </xf>
    <xf numFmtId="174" fontId="0" fillId="0" borderId="0" xfId="0" applyNumberFormat="1" applyFont="1" applyAlignment="1">
      <alignment horizontal="center"/>
    </xf>
    <xf numFmtId="174" fontId="0" fillId="0" borderId="0" xfId="3" applyNumberFormat="1" applyFont="1" applyAlignment="1">
      <alignment horizontal="right"/>
    </xf>
    <xf numFmtId="171" fontId="0" fillId="0" borderId="0" xfId="3" applyNumberFormat="1" applyFont="1" applyAlignment="1">
      <alignment horizontal="right"/>
    </xf>
    <xf numFmtId="171" fontId="0" fillId="0" borderId="0" xfId="0" applyNumberFormat="1" applyFont="1" applyAlignment="1">
      <alignment horizontal="center"/>
    </xf>
  </cellXfs>
  <cellStyles count="4">
    <cellStyle name="Euro" xfId="1"/>
    <cellStyle name="Normale" xfId="0" builtinId="0"/>
    <cellStyle name="Percentuale" xfId="3" builtinId="5"/>
    <cellStyle name="Valuta" xfId="2" builtinId="4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16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PRIMA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6248400" y="182880"/>
          <a:ext cx="2499360" cy="9144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SECONDA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29"/>
  <sheetViews>
    <sheetView zoomScaleNormal="100" workbookViewId="0">
      <pane ySplit="1" topLeftCell="A2" activePane="bottomLeft" state="frozen"/>
      <selection pane="bottomLeft" activeCell="J2" sqref="J2"/>
    </sheetView>
  </sheetViews>
  <sheetFormatPr defaultColWidth="9.109375" defaultRowHeight="14.4" x14ac:dyDescent="0.3"/>
  <cols>
    <col min="1" max="1" width="14.5546875" style="1" bestFit="1" customWidth="1"/>
    <col min="2" max="2" width="10.77734375" style="1" bestFit="1" customWidth="1"/>
    <col min="3" max="3" width="14" style="1" bestFit="1" customWidth="1"/>
    <col min="4" max="4" width="16.77734375" style="1" bestFit="1" customWidth="1"/>
    <col min="5" max="5" width="14" style="1" customWidth="1"/>
    <col min="6" max="6" width="5.88671875" style="1" customWidth="1"/>
    <col min="7" max="7" width="10.88671875" style="1" bestFit="1" customWidth="1"/>
    <col min="8" max="8" width="13.77734375" style="21" customWidth="1"/>
    <col min="9" max="11" width="13.77734375" style="24" customWidth="1"/>
    <col min="12" max="16384" width="9.109375" style="1"/>
  </cols>
  <sheetData>
    <row r="1" spans="1:11" s="14" customFormat="1" x14ac:dyDescent="0.3">
      <c r="A1" s="15" t="s">
        <v>3</v>
      </c>
      <c r="B1" s="15" t="s">
        <v>9</v>
      </c>
      <c r="C1" s="15" t="s">
        <v>8</v>
      </c>
      <c r="D1" s="15" t="s">
        <v>4</v>
      </c>
      <c r="E1" s="15" t="s">
        <v>5</v>
      </c>
      <c r="F1" s="15" t="s">
        <v>6</v>
      </c>
      <c r="G1" s="15" t="s">
        <v>7</v>
      </c>
      <c r="H1" s="19" t="s">
        <v>39</v>
      </c>
      <c r="I1" s="22" t="s">
        <v>40</v>
      </c>
      <c r="J1" s="22" t="s">
        <v>41</v>
      </c>
      <c r="K1" s="22" t="s">
        <v>42</v>
      </c>
    </row>
    <row r="2" spans="1:11" x14ac:dyDescent="0.3">
      <c r="A2" s="10" t="s">
        <v>11</v>
      </c>
      <c r="B2" s="11">
        <v>31171</v>
      </c>
      <c r="C2" s="11">
        <v>41796</v>
      </c>
      <c r="D2" s="10" t="s">
        <v>2</v>
      </c>
      <c r="E2" s="12">
        <v>1676</v>
      </c>
      <c r="F2" s="13">
        <f t="shared" ref="F2:F29" ca="1" si="0">DATEDIF(B2,TODAY(),"y")</f>
        <v>37</v>
      </c>
      <c r="G2" s="13">
        <f t="shared" ref="G2:G29" ca="1" si="1">DATEDIF(C2,TODAY(),"y")</f>
        <v>8</v>
      </c>
      <c r="H2" s="20">
        <f ca="1">IF(AND(A2:A30, G2&gt;=10),100,0)</f>
        <v>0</v>
      </c>
      <c r="I2" s="23">
        <f>IF(AND(D2="Produzione"),100,0)</f>
        <v>100</v>
      </c>
      <c r="J2" s="20">
        <f ca="1">IF(AND(D2="Amministrazione", G2&gt;=10),100,0)</f>
        <v>0</v>
      </c>
      <c r="K2" s="23">
        <f>IF(OR(D2="Produzione", D2="Commerciale"),100,0)</f>
        <v>100</v>
      </c>
    </row>
    <row r="3" spans="1:11" x14ac:dyDescent="0.3">
      <c r="A3" s="3" t="s">
        <v>12</v>
      </c>
      <c r="B3" s="7">
        <v>35776</v>
      </c>
      <c r="C3" s="7">
        <v>43466</v>
      </c>
      <c r="D3" s="6" t="s">
        <v>2</v>
      </c>
      <c r="E3" s="8">
        <v>1252</v>
      </c>
      <c r="F3" s="9">
        <f t="shared" ca="1" si="0"/>
        <v>24</v>
      </c>
      <c r="G3" s="9">
        <f t="shared" ca="1" si="1"/>
        <v>3</v>
      </c>
      <c r="H3" s="20">
        <f t="shared" ref="H3:H29" ca="1" si="2">IF(AND(A3:A30, G3&gt;=10),100,0)</f>
        <v>0</v>
      </c>
      <c r="I3" s="23">
        <f t="shared" ref="I3:I29" si="3">IF(AND(D3="Produzione"),100,0)</f>
        <v>100</v>
      </c>
      <c r="J3" s="20">
        <f t="shared" ref="J3:J29" ca="1" si="4">IF(AND(D3="Amministrazione", G3&gt;=10),100,0)</f>
        <v>0</v>
      </c>
      <c r="K3" s="23">
        <f t="shared" ref="K3:K29" si="5">IF(OR(D3="Produzione", D3="Commerciale"),100,0)</f>
        <v>100</v>
      </c>
    </row>
    <row r="4" spans="1:11" x14ac:dyDescent="0.3">
      <c r="A4" s="3" t="s">
        <v>13</v>
      </c>
      <c r="B4" s="4">
        <v>30674</v>
      </c>
      <c r="C4" s="4">
        <v>39453</v>
      </c>
      <c r="D4" s="3" t="s">
        <v>0</v>
      </c>
      <c r="E4" s="5">
        <v>1650</v>
      </c>
      <c r="F4" s="2">
        <f t="shared" ca="1" si="0"/>
        <v>38</v>
      </c>
      <c r="G4" s="2">
        <f t="shared" ca="1" si="1"/>
        <v>14</v>
      </c>
      <c r="H4" s="20">
        <f t="shared" ca="1" si="2"/>
        <v>100</v>
      </c>
      <c r="I4" s="23">
        <f t="shared" si="3"/>
        <v>0</v>
      </c>
      <c r="J4" s="20">
        <f t="shared" ca="1" si="4"/>
        <v>100</v>
      </c>
      <c r="K4" s="23">
        <f t="shared" si="5"/>
        <v>0</v>
      </c>
    </row>
    <row r="5" spans="1:11" x14ac:dyDescent="0.3">
      <c r="A5" s="3" t="s">
        <v>14</v>
      </c>
      <c r="B5" s="7">
        <v>32906</v>
      </c>
      <c r="C5" s="7">
        <v>43831</v>
      </c>
      <c r="D5" s="6" t="s">
        <v>2</v>
      </c>
      <c r="E5" s="8">
        <v>1250</v>
      </c>
      <c r="F5" s="2">
        <f t="shared" ca="1" si="0"/>
        <v>32</v>
      </c>
      <c r="G5" s="2">
        <f t="shared" ca="1" si="1"/>
        <v>2</v>
      </c>
      <c r="H5" s="20">
        <f t="shared" ca="1" si="2"/>
        <v>0</v>
      </c>
      <c r="I5" s="23">
        <f t="shared" si="3"/>
        <v>100</v>
      </c>
      <c r="J5" s="20">
        <f t="shared" ca="1" si="4"/>
        <v>0</v>
      </c>
      <c r="K5" s="23">
        <f t="shared" si="5"/>
        <v>100</v>
      </c>
    </row>
    <row r="6" spans="1:11" x14ac:dyDescent="0.3">
      <c r="A6" s="3" t="s">
        <v>15</v>
      </c>
      <c r="B6" s="4">
        <v>20611</v>
      </c>
      <c r="C6" s="4">
        <v>31872</v>
      </c>
      <c r="D6" s="3" t="s">
        <v>1</v>
      </c>
      <c r="E6" s="5">
        <v>3680</v>
      </c>
      <c r="F6" s="2">
        <f t="shared" ca="1" si="0"/>
        <v>66</v>
      </c>
      <c r="G6" s="2">
        <f t="shared" ca="1" si="1"/>
        <v>35</v>
      </c>
      <c r="H6" s="20">
        <f t="shared" ca="1" si="2"/>
        <v>100</v>
      </c>
      <c r="I6" s="23">
        <f t="shared" si="3"/>
        <v>0</v>
      </c>
      <c r="J6" s="20">
        <f t="shared" ca="1" si="4"/>
        <v>0</v>
      </c>
      <c r="K6" s="23">
        <f t="shared" si="5"/>
        <v>0</v>
      </c>
    </row>
    <row r="7" spans="1:11" x14ac:dyDescent="0.3">
      <c r="A7" s="3" t="s">
        <v>16</v>
      </c>
      <c r="B7" s="4">
        <v>31053</v>
      </c>
      <c r="C7" s="4">
        <v>40303</v>
      </c>
      <c r="D7" s="3" t="s">
        <v>2</v>
      </c>
      <c r="E7" s="5">
        <v>1623</v>
      </c>
      <c r="F7" s="2">
        <f t="shared" ca="1" si="0"/>
        <v>37</v>
      </c>
      <c r="G7" s="2">
        <f t="shared" ca="1" si="1"/>
        <v>12</v>
      </c>
      <c r="H7" s="20">
        <f t="shared" ca="1" si="2"/>
        <v>100</v>
      </c>
      <c r="I7" s="23">
        <f t="shared" si="3"/>
        <v>100</v>
      </c>
      <c r="J7" s="20">
        <f t="shared" ca="1" si="4"/>
        <v>0</v>
      </c>
      <c r="K7" s="23">
        <f t="shared" si="5"/>
        <v>100</v>
      </c>
    </row>
    <row r="8" spans="1:11" x14ac:dyDescent="0.3">
      <c r="A8" s="3" t="s">
        <v>17</v>
      </c>
      <c r="B8" s="4">
        <v>33657</v>
      </c>
      <c r="C8" s="4">
        <v>40548</v>
      </c>
      <c r="D8" s="3" t="s">
        <v>10</v>
      </c>
      <c r="E8" s="5">
        <v>2584</v>
      </c>
      <c r="F8" s="2">
        <f t="shared" ca="1" si="0"/>
        <v>30</v>
      </c>
      <c r="G8" s="2">
        <f t="shared" ca="1" si="1"/>
        <v>11</v>
      </c>
      <c r="H8" s="20">
        <f t="shared" ca="1" si="2"/>
        <v>100</v>
      </c>
      <c r="I8" s="23">
        <f t="shared" si="3"/>
        <v>0</v>
      </c>
      <c r="J8" s="20">
        <f t="shared" ca="1" si="4"/>
        <v>0</v>
      </c>
      <c r="K8" s="23">
        <f t="shared" si="5"/>
        <v>100</v>
      </c>
    </row>
    <row r="9" spans="1:11" x14ac:dyDescent="0.3">
      <c r="A9" s="3" t="s">
        <v>18</v>
      </c>
      <c r="B9" s="4">
        <v>34399</v>
      </c>
      <c r="C9" s="4">
        <v>43022</v>
      </c>
      <c r="D9" s="3" t="s">
        <v>0</v>
      </c>
      <c r="E9" s="5">
        <v>1280</v>
      </c>
      <c r="F9" s="2">
        <f t="shared" ca="1" si="0"/>
        <v>28</v>
      </c>
      <c r="G9" s="2">
        <f t="shared" ca="1" si="1"/>
        <v>5</v>
      </c>
      <c r="H9" s="20">
        <f t="shared" ca="1" si="2"/>
        <v>0</v>
      </c>
      <c r="I9" s="23">
        <f t="shared" si="3"/>
        <v>0</v>
      </c>
      <c r="J9" s="20">
        <f t="shared" ca="1" si="4"/>
        <v>0</v>
      </c>
      <c r="K9" s="23">
        <f t="shared" si="5"/>
        <v>0</v>
      </c>
    </row>
    <row r="10" spans="1:11" x14ac:dyDescent="0.3">
      <c r="A10" s="3" t="s">
        <v>19</v>
      </c>
      <c r="B10" s="4">
        <v>22207</v>
      </c>
      <c r="C10" s="4">
        <v>35313</v>
      </c>
      <c r="D10" s="3" t="s">
        <v>2</v>
      </c>
      <c r="E10" s="5">
        <v>1750</v>
      </c>
      <c r="F10" s="2">
        <f t="shared" ca="1" si="0"/>
        <v>62</v>
      </c>
      <c r="G10" s="2">
        <f t="shared" ca="1" si="1"/>
        <v>26</v>
      </c>
      <c r="H10" s="20">
        <f t="shared" ca="1" si="2"/>
        <v>100</v>
      </c>
      <c r="I10" s="23">
        <f t="shared" si="3"/>
        <v>100</v>
      </c>
      <c r="J10" s="20">
        <f t="shared" ca="1" si="4"/>
        <v>0</v>
      </c>
      <c r="K10" s="23">
        <f t="shared" si="5"/>
        <v>100</v>
      </c>
    </row>
    <row r="11" spans="1:11" x14ac:dyDescent="0.3">
      <c r="A11" s="3" t="s">
        <v>20</v>
      </c>
      <c r="B11" s="4">
        <v>32868</v>
      </c>
      <c r="C11" s="4">
        <v>41279</v>
      </c>
      <c r="D11" s="3" t="s">
        <v>2</v>
      </c>
      <c r="E11" s="5">
        <v>1476</v>
      </c>
      <c r="F11" s="2">
        <f t="shared" ca="1" si="0"/>
        <v>32</v>
      </c>
      <c r="G11" s="2">
        <f t="shared" ca="1" si="1"/>
        <v>9</v>
      </c>
      <c r="H11" s="20">
        <f t="shared" ca="1" si="2"/>
        <v>0</v>
      </c>
      <c r="I11" s="23">
        <f t="shared" si="3"/>
        <v>100</v>
      </c>
      <c r="J11" s="20">
        <f t="shared" ca="1" si="4"/>
        <v>0</v>
      </c>
      <c r="K11" s="23">
        <f t="shared" si="5"/>
        <v>100</v>
      </c>
    </row>
    <row r="12" spans="1:11" x14ac:dyDescent="0.3">
      <c r="A12" s="3" t="s">
        <v>21</v>
      </c>
      <c r="B12" s="4">
        <v>25264</v>
      </c>
      <c r="C12" s="4">
        <v>32999</v>
      </c>
      <c r="D12" s="3" t="s">
        <v>1</v>
      </c>
      <c r="E12" s="5">
        <v>3277</v>
      </c>
      <c r="F12" s="2">
        <f t="shared" ca="1" si="0"/>
        <v>53</v>
      </c>
      <c r="G12" s="2">
        <f t="shared" ca="1" si="1"/>
        <v>32</v>
      </c>
      <c r="H12" s="20">
        <f t="shared" ca="1" si="2"/>
        <v>100</v>
      </c>
      <c r="I12" s="23">
        <f t="shared" si="3"/>
        <v>0</v>
      </c>
      <c r="J12" s="20">
        <f t="shared" ca="1" si="4"/>
        <v>0</v>
      </c>
      <c r="K12" s="23">
        <f t="shared" si="5"/>
        <v>0</v>
      </c>
    </row>
    <row r="13" spans="1:11" x14ac:dyDescent="0.3">
      <c r="A13" s="3" t="s">
        <v>22</v>
      </c>
      <c r="B13" s="4">
        <v>24583</v>
      </c>
      <c r="C13" s="4">
        <v>36165</v>
      </c>
      <c r="D13" s="3" t="s">
        <v>2</v>
      </c>
      <c r="E13" s="5">
        <v>1670</v>
      </c>
      <c r="F13" s="2">
        <f t="shared" ca="1" si="0"/>
        <v>55</v>
      </c>
      <c r="G13" s="2">
        <f t="shared" ca="1" si="1"/>
        <v>23</v>
      </c>
      <c r="H13" s="20">
        <f t="shared" ca="1" si="2"/>
        <v>100</v>
      </c>
      <c r="I13" s="23">
        <f t="shared" si="3"/>
        <v>100</v>
      </c>
      <c r="J13" s="20">
        <f t="shared" ca="1" si="4"/>
        <v>0</v>
      </c>
      <c r="K13" s="23">
        <f t="shared" si="5"/>
        <v>100</v>
      </c>
    </row>
    <row r="14" spans="1:11" x14ac:dyDescent="0.3">
      <c r="A14" s="3" t="s">
        <v>23</v>
      </c>
      <c r="B14" s="7">
        <v>32894</v>
      </c>
      <c r="C14" s="7">
        <v>42856</v>
      </c>
      <c r="D14" s="6" t="s">
        <v>2</v>
      </c>
      <c r="E14" s="8">
        <v>1340</v>
      </c>
      <c r="F14" s="9">
        <f t="shared" ca="1" si="0"/>
        <v>32</v>
      </c>
      <c r="G14" s="9">
        <f t="shared" ca="1" si="1"/>
        <v>5</v>
      </c>
      <c r="H14" s="20">
        <f t="shared" ca="1" si="2"/>
        <v>0</v>
      </c>
      <c r="I14" s="23">
        <f t="shared" si="3"/>
        <v>100</v>
      </c>
      <c r="J14" s="20">
        <f t="shared" ca="1" si="4"/>
        <v>0</v>
      </c>
      <c r="K14" s="23">
        <f t="shared" si="5"/>
        <v>100</v>
      </c>
    </row>
    <row r="15" spans="1:11" x14ac:dyDescent="0.3">
      <c r="A15" s="3" t="s">
        <v>24</v>
      </c>
      <c r="B15" s="4">
        <v>28089</v>
      </c>
      <c r="C15" s="4">
        <v>36531</v>
      </c>
      <c r="D15" s="3" t="s">
        <v>0</v>
      </c>
      <c r="E15" s="5">
        <v>1599</v>
      </c>
      <c r="F15" s="2">
        <f t="shared" ca="1" si="0"/>
        <v>45</v>
      </c>
      <c r="G15" s="2">
        <f t="shared" ca="1" si="1"/>
        <v>22</v>
      </c>
      <c r="H15" s="20">
        <f t="shared" ca="1" si="2"/>
        <v>100</v>
      </c>
      <c r="I15" s="23">
        <f t="shared" si="3"/>
        <v>0</v>
      </c>
      <c r="J15" s="20">
        <f t="shared" ca="1" si="4"/>
        <v>100</v>
      </c>
      <c r="K15" s="23">
        <f t="shared" si="5"/>
        <v>0</v>
      </c>
    </row>
    <row r="16" spans="1:11" x14ac:dyDescent="0.3">
      <c r="A16" s="3" t="s">
        <v>25</v>
      </c>
      <c r="B16" s="4">
        <v>34930</v>
      </c>
      <c r="C16" s="4">
        <v>42374</v>
      </c>
      <c r="D16" s="3" t="s">
        <v>2</v>
      </c>
      <c r="E16" s="5">
        <v>1414</v>
      </c>
      <c r="F16" s="2">
        <f t="shared" ca="1" si="0"/>
        <v>27</v>
      </c>
      <c r="G16" s="2">
        <f t="shared" ca="1" si="1"/>
        <v>6</v>
      </c>
      <c r="H16" s="20">
        <f t="shared" ca="1" si="2"/>
        <v>0</v>
      </c>
      <c r="I16" s="23">
        <f t="shared" si="3"/>
        <v>100</v>
      </c>
      <c r="J16" s="20">
        <f t="shared" ca="1" si="4"/>
        <v>0</v>
      </c>
      <c r="K16" s="23">
        <f t="shared" si="5"/>
        <v>100</v>
      </c>
    </row>
    <row r="17" spans="1:11" x14ac:dyDescent="0.3">
      <c r="A17" s="3" t="s">
        <v>26</v>
      </c>
      <c r="B17" s="4">
        <v>31736</v>
      </c>
      <c r="C17" s="4">
        <v>40548</v>
      </c>
      <c r="D17" s="3" t="s">
        <v>0</v>
      </c>
      <c r="E17" s="5">
        <v>1537</v>
      </c>
      <c r="F17" s="2">
        <f t="shared" ca="1" si="0"/>
        <v>35</v>
      </c>
      <c r="G17" s="2">
        <f t="shared" ca="1" si="1"/>
        <v>11</v>
      </c>
      <c r="H17" s="20">
        <f t="shared" ca="1" si="2"/>
        <v>100</v>
      </c>
      <c r="I17" s="23">
        <f t="shared" si="3"/>
        <v>0</v>
      </c>
      <c r="J17" s="20">
        <f t="shared" ca="1" si="4"/>
        <v>100</v>
      </c>
      <c r="K17" s="23">
        <f t="shared" si="5"/>
        <v>0</v>
      </c>
    </row>
    <row r="18" spans="1:11" x14ac:dyDescent="0.3">
      <c r="A18" s="3" t="s">
        <v>27</v>
      </c>
      <c r="B18" s="4">
        <v>29106</v>
      </c>
      <c r="C18" s="4">
        <v>37261</v>
      </c>
      <c r="D18" s="3" t="s">
        <v>2</v>
      </c>
      <c r="E18" s="5">
        <v>2152</v>
      </c>
      <c r="F18" s="2">
        <f t="shared" ca="1" si="0"/>
        <v>43</v>
      </c>
      <c r="G18" s="2">
        <f t="shared" ca="1" si="1"/>
        <v>20</v>
      </c>
      <c r="H18" s="20">
        <f t="shared" ca="1" si="2"/>
        <v>100</v>
      </c>
      <c r="I18" s="23">
        <f t="shared" si="3"/>
        <v>100</v>
      </c>
      <c r="J18" s="20">
        <f t="shared" ca="1" si="4"/>
        <v>0</v>
      </c>
      <c r="K18" s="23">
        <f t="shared" si="5"/>
        <v>100</v>
      </c>
    </row>
    <row r="19" spans="1:11" x14ac:dyDescent="0.3">
      <c r="A19" s="3" t="s">
        <v>28</v>
      </c>
      <c r="B19" s="7">
        <v>34431</v>
      </c>
      <c r="C19" s="7">
        <v>43831</v>
      </c>
      <c r="D19" s="6" t="s">
        <v>2</v>
      </c>
      <c r="E19" s="8">
        <v>1250</v>
      </c>
      <c r="F19" s="9">
        <f t="shared" ca="1" si="0"/>
        <v>28</v>
      </c>
      <c r="G19" s="2">
        <f t="shared" ca="1" si="1"/>
        <v>2</v>
      </c>
      <c r="H19" s="20">
        <f t="shared" ca="1" si="2"/>
        <v>0</v>
      </c>
      <c r="I19" s="23">
        <f t="shared" si="3"/>
        <v>100</v>
      </c>
      <c r="J19" s="20">
        <f t="shared" ca="1" si="4"/>
        <v>0</v>
      </c>
      <c r="K19" s="23">
        <f t="shared" si="5"/>
        <v>100</v>
      </c>
    </row>
    <row r="20" spans="1:11" x14ac:dyDescent="0.3">
      <c r="A20" s="3" t="s">
        <v>29</v>
      </c>
      <c r="B20" s="7">
        <v>33654</v>
      </c>
      <c r="C20" s="7">
        <v>42826</v>
      </c>
      <c r="D20" s="6" t="s">
        <v>2</v>
      </c>
      <c r="E20" s="8">
        <v>1370</v>
      </c>
      <c r="F20" s="2">
        <f t="shared" ca="1" si="0"/>
        <v>30</v>
      </c>
      <c r="G20" s="2">
        <f t="shared" ca="1" si="1"/>
        <v>5</v>
      </c>
      <c r="H20" s="20">
        <f t="shared" ca="1" si="2"/>
        <v>0</v>
      </c>
      <c r="I20" s="23">
        <f t="shared" si="3"/>
        <v>100</v>
      </c>
      <c r="J20" s="20">
        <f t="shared" ca="1" si="4"/>
        <v>0</v>
      </c>
      <c r="K20" s="23">
        <f t="shared" si="5"/>
        <v>100</v>
      </c>
    </row>
    <row r="21" spans="1:11" x14ac:dyDescent="0.3">
      <c r="A21" s="3" t="s">
        <v>30</v>
      </c>
      <c r="B21" s="7">
        <v>32996</v>
      </c>
      <c r="C21" s="7">
        <v>43252</v>
      </c>
      <c r="D21" s="6" t="s">
        <v>2</v>
      </c>
      <c r="E21" s="8">
        <v>1310</v>
      </c>
      <c r="F21" s="9">
        <f t="shared" ca="1" si="0"/>
        <v>32</v>
      </c>
      <c r="G21" s="9">
        <f t="shared" ca="1" si="1"/>
        <v>4</v>
      </c>
      <c r="H21" s="20">
        <f t="shared" ca="1" si="2"/>
        <v>0</v>
      </c>
      <c r="I21" s="23">
        <f t="shared" si="3"/>
        <v>100</v>
      </c>
      <c r="J21" s="20">
        <f t="shared" ca="1" si="4"/>
        <v>0</v>
      </c>
      <c r="K21" s="23">
        <f t="shared" si="5"/>
        <v>100</v>
      </c>
    </row>
    <row r="22" spans="1:11" x14ac:dyDescent="0.3">
      <c r="A22" s="3" t="s">
        <v>31</v>
      </c>
      <c r="B22" s="7">
        <v>36540</v>
      </c>
      <c r="C22" s="7">
        <v>44086</v>
      </c>
      <c r="D22" s="6" t="s">
        <v>2</v>
      </c>
      <c r="E22" s="8">
        <v>1230</v>
      </c>
      <c r="F22" s="2">
        <f t="shared" ca="1" si="0"/>
        <v>22</v>
      </c>
      <c r="G22" s="2">
        <f t="shared" ca="1" si="1"/>
        <v>2</v>
      </c>
      <c r="H22" s="20">
        <f t="shared" ca="1" si="2"/>
        <v>0</v>
      </c>
      <c r="I22" s="23">
        <f t="shared" si="3"/>
        <v>100</v>
      </c>
      <c r="J22" s="20">
        <f t="shared" ca="1" si="4"/>
        <v>0</v>
      </c>
      <c r="K22" s="23">
        <f t="shared" si="5"/>
        <v>100</v>
      </c>
    </row>
    <row r="23" spans="1:11" x14ac:dyDescent="0.3">
      <c r="A23" s="3" t="s">
        <v>32</v>
      </c>
      <c r="B23" s="4">
        <v>30415</v>
      </c>
      <c r="C23" s="4">
        <v>39453</v>
      </c>
      <c r="D23" s="3" t="s">
        <v>10</v>
      </c>
      <c r="E23" s="5">
        <v>2768</v>
      </c>
      <c r="F23" s="2">
        <f t="shared" ca="1" si="0"/>
        <v>39</v>
      </c>
      <c r="G23" s="2">
        <f t="shared" ca="1" si="1"/>
        <v>14</v>
      </c>
      <c r="H23" s="20">
        <f t="shared" ca="1" si="2"/>
        <v>100</v>
      </c>
      <c r="I23" s="23">
        <f t="shared" si="3"/>
        <v>0</v>
      </c>
      <c r="J23" s="20">
        <f t="shared" ca="1" si="4"/>
        <v>0</v>
      </c>
      <c r="K23" s="23">
        <f t="shared" si="5"/>
        <v>100</v>
      </c>
    </row>
    <row r="24" spans="1:11" x14ac:dyDescent="0.3">
      <c r="A24" s="3" t="s">
        <v>33</v>
      </c>
      <c r="B24" s="4">
        <v>30862</v>
      </c>
      <c r="C24" s="4">
        <v>39087</v>
      </c>
      <c r="D24" s="3" t="s">
        <v>10</v>
      </c>
      <c r="E24" s="5">
        <v>2275</v>
      </c>
      <c r="F24" s="2">
        <f t="shared" ca="1" si="0"/>
        <v>38</v>
      </c>
      <c r="G24" s="2">
        <f t="shared" ca="1" si="1"/>
        <v>15</v>
      </c>
      <c r="H24" s="20">
        <f t="shared" ca="1" si="2"/>
        <v>100</v>
      </c>
      <c r="I24" s="23">
        <f t="shared" si="3"/>
        <v>0</v>
      </c>
      <c r="J24" s="20">
        <f t="shared" ca="1" si="4"/>
        <v>0</v>
      </c>
      <c r="K24" s="23">
        <f t="shared" si="5"/>
        <v>100</v>
      </c>
    </row>
    <row r="25" spans="1:11" x14ac:dyDescent="0.3">
      <c r="A25" s="3" t="s">
        <v>34</v>
      </c>
      <c r="B25" s="4">
        <v>34362</v>
      </c>
      <c r="C25" s="4">
        <v>42740</v>
      </c>
      <c r="D25" s="3" t="s">
        <v>0</v>
      </c>
      <c r="E25" s="5">
        <v>1365</v>
      </c>
      <c r="F25" s="2">
        <f t="shared" ca="1" si="0"/>
        <v>28</v>
      </c>
      <c r="G25" s="2">
        <f t="shared" ca="1" si="1"/>
        <v>5</v>
      </c>
      <c r="H25" s="20">
        <f t="shared" ca="1" si="2"/>
        <v>0</v>
      </c>
      <c r="I25" s="23">
        <f t="shared" si="3"/>
        <v>0</v>
      </c>
      <c r="J25" s="20">
        <f t="shared" ca="1" si="4"/>
        <v>0</v>
      </c>
      <c r="K25" s="23">
        <f t="shared" si="5"/>
        <v>0</v>
      </c>
    </row>
    <row r="26" spans="1:11" x14ac:dyDescent="0.3">
      <c r="A26" s="3" t="s">
        <v>35</v>
      </c>
      <c r="B26" s="4">
        <v>31418</v>
      </c>
      <c r="C26" s="4">
        <v>41279</v>
      </c>
      <c r="D26" s="3" t="s">
        <v>2</v>
      </c>
      <c r="E26" s="5">
        <v>1414</v>
      </c>
      <c r="F26" s="2">
        <f t="shared" ca="1" si="0"/>
        <v>36</v>
      </c>
      <c r="G26" s="2">
        <f t="shared" ca="1" si="1"/>
        <v>9</v>
      </c>
      <c r="H26" s="20">
        <f t="shared" ca="1" si="2"/>
        <v>0</v>
      </c>
      <c r="I26" s="23">
        <f t="shared" si="3"/>
        <v>100</v>
      </c>
      <c r="J26" s="20">
        <f t="shared" ca="1" si="4"/>
        <v>0</v>
      </c>
      <c r="K26" s="23">
        <f t="shared" si="5"/>
        <v>100</v>
      </c>
    </row>
    <row r="27" spans="1:11" x14ac:dyDescent="0.3">
      <c r="A27" s="3" t="s">
        <v>36</v>
      </c>
      <c r="B27" s="4">
        <v>34033</v>
      </c>
      <c r="C27" s="4">
        <v>41795</v>
      </c>
      <c r="D27" s="3" t="s">
        <v>2</v>
      </c>
      <c r="E27" s="5">
        <v>1414</v>
      </c>
      <c r="F27" s="2">
        <f t="shared" ca="1" si="0"/>
        <v>29</v>
      </c>
      <c r="G27" s="2">
        <f t="shared" ca="1" si="1"/>
        <v>8</v>
      </c>
      <c r="H27" s="20">
        <f t="shared" ca="1" si="2"/>
        <v>0</v>
      </c>
      <c r="I27" s="23">
        <f t="shared" si="3"/>
        <v>100</v>
      </c>
      <c r="J27" s="20">
        <f t="shared" ca="1" si="4"/>
        <v>0</v>
      </c>
      <c r="K27" s="23">
        <f t="shared" si="5"/>
        <v>100</v>
      </c>
    </row>
    <row r="28" spans="1:11" x14ac:dyDescent="0.3">
      <c r="A28" s="3" t="s">
        <v>37</v>
      </c>
      <c r="B28" s="4">
        <v>32359</v>
      </c>
      <c r="C28" s="4">
        <v>40792</v>
      </c>
      <c r="D28" s="3" t="s">
        <v>2</v>
      </c>
      <c r="E28" s="5">
        <v>1476</v>
      </c>
      <c r="F28" s="2">
        <f t="shared" ca="1" si="0"/>
        <v>34</v>
      </c>
      <c r="G28" s="2">
        <f t="shared" ca="1" si="1"/>
        <v>11</v>
      </c>
      <c r="H28" s="20">
        <f t="shared" ca="1" si="2"/>
        <v>100</v>
      </c>
      <c r="I28" s="23">
        <f t="shared" si="3"/>
        <v>100</v>
      </c>
      <c r="J28" s="20">
        <f t="shared" ca="1" si="4"/>
        <v>0</v>
      </c>
      <c r="K28" s="23">
        <f t="shared" si="5"/>
        <v>100</v>
      </c>
    </row>
    <row r="29" spans="1:11" x14ac:dyDescent="0.3">
      <c r="A29" s="3" t="s">
        <v>38</v>
      </c>
      <c r="B29" s="7">
        <v>34935</v>
      </c>
      <c r="C29" s="7">
        <v>43132</v>
      </c>
      <c r="D29" s="6" t="s">
        <v>2</v>
      </c>
      <c r="E29" s="8">
        <v>1270</v>
      </c>
      <c r="F29" s="9">
        <f t="shared" ca="1" si="0"/>
        <v>27</v>
      </c>
      <c r="G29" s="9">
        <f t="shared" ca="1" si="1"/>
        <v>4</v>
      </c>
      <c r="H29" s="20">
        <f t="shared" ca="1" si="2"/>
        <v>0</v>
      </c>
      <c r="I29" s="23">
        <f t="shared" si="3"/>
        <v>100</v>
      </c>
      <c r="J29" s="20">
        <f t="shared" ca="1" si="4"/>
        <v>0</v>
      </c>
      <c r="K29" s="23">
        <f t="shared" si="5"/>
        <v>100</v>
      </c>
    </row>
  </sheetData>
  <sortState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29"/>
  <sheetViews>
    <sheetView tabSelected="1" zoomScaleNormal="100" workbookViewId="0">
      <pane ySplit="1" topLeftCell="A2" activePane="bottomLeft" state="frozen"/>
      <selection pane="bottomLeft" activeCell="I2" sqref="I2"/>
    </sheetView>
  </sheetViews>
  <sheetFormatPr defaultColWidth="9.109375" defaultRowHeight="14.4" x14ac:dyDescent="0.3"/>
  <cols>
    <col min="1" max="1" width="14.5546875" style="1" bestFit="1" customWidth="1"/>
    <col min="2" max="2" width="10.77734375" style="1" bestFit="1" customWidth="1"/>
    <col min="3" max="3" width="14" style="1" bestFit="1" customWidth="1"/>
    <col min="4" max="4" width="16.77734375" style="1" bestFit="1" customWidth="1"/>
    <col min="5" max="5" width="14" style="1" customWidth="1"/>
    <col min="6" max="6" width="5.88671875" style="1" customWidth="1"/>
    <col min="7" max="7" width="10.88671875" style="1" bestFit="1" customWidth="1"/>
    <col min="8" max="9" width="13.77734375" style="24" customWidth="1"/>
    <col min="10" max="16384" width="9.109375" style="1"/>
  </cols>
  <sheetData>
    <row r="1" spans="1:9" s="14" customFormat="1" x14ac:dyDescent="0.3">
      <c r="A1" s="15" t="s">
        <v>3</v>
      </c>
      <c r="B1" s="15" t="s">
        <v>9</v>
      </c>
      <c r="C1" s="15" t="s">
        <v>8</v>
      </c>
      <c r="D1" s="15" t="s">
        <v>4</v>
      </c>
      <c r="E1" s="15" t="s">
        <v>5</v>
      </c>
      <c r="F1" s="15" t="s">
        <v>6</v>
      </c>
      <c r="G1" s="15" t="s">
        <v>7</v>
      </c>
      <c r="H1" s="22" t="s">
        <v>39</v>
      </c>
      <c r="I1" s="22" t="s">
        <v>40</v>
      </c>
    </row>
    <row r="2" spans="1:9" x14ac:dyDescent="0.3">
      <c r="A2" s="10" t="s">
        <v>11</v>
      </c>
      <c r="B2" s="11">
        <v>31171</v>
      </c>
      <c r="C2" s="11">
        <v>41796</v>
      </c>
      <c r="D2" s="10" t="s">
        <v>2</v>
      </c>
      <c r="E2" s="12">
        <v>1676</v>
      </c>
      <c r="F2" s="13">
        <f ca="1">DATEDIF(B2,TODAY(),"y")</f>
        <v>37</v>
      </c>
      <c r="G2" s="13">
        <f t="shared" ref="G2:G29" ca="1" si="0">DATEDIF(C2,TODAY(),"y")</f>
        <v>8</v>
      </c>
      <c r="H2" s="23">
        <f ca="1">IF(G2&gt;=10,IF(G2&gt;=20,200,100),0)</f>
        <v>0</v>
      </c>
      <c r="I2" s="23">
        <f>IF(D2="produzione",50,IF(D2="amministrazione",70,90))</f>
        <v>50</v>
      </c>
    </row>
    <row r="3" spans="1:9" x14ac:dyDescent="0.3">
      <c r="A3" s="3" t="s">
        <v>12</v>
      </c>
      <c r="B3" s="7">
        <v>35776</v>
      </c>
      <c r="C3" s="7">
        <v>43466</v>
      </c>
      <c r="D3" s="6" t="s">
        <v>2</v>
      </c>
      <c r="E3" s="8">
        <v>1252</v>
      </c>
      <c r="F3" s="9">
        <f ca="1">DATEDIF(B3,TODAY(),"y")</f>
        <v>24</v>
      </c>
      <c r="G3" s="9">
        <f t="shared" ca="1" si="0"/>
        <v>3</v>
      </c>
      <c r="H3" s="23">
        <f t="shared" ref="H3:H29" ca="1" si="1">IF(G3&gt;=10,IF(G3&gt;=20,200,100),0)</f>
        <v>0</v>
      </c>
      <c r="I3" s="23">
        <f t="shared" ref="I3:I29" si="2">IF(D3="produzione",50,IF(D3="amministrazione",70,90))</f>
        <v>50</v>
      </c>
    </row>
    <row r="4" spans="1:9" x14ac:dyDescent="0.3">
      <c r="A4" s="3" t="s">
        <v>13</v>
      </c>
      <c r="B4" s="4">
        <v>30674</v>
      </c>
      <c r="C4" s="4">
        <v>39453</v>
      </c>
      <c r="D4" s="3" t="s">
        <v>0</v>
      </c>
      <c r="E4" s="5">
        <v>1650</v>
      </c>
      <c r="F4" s="2">
        <f ca="1">DATEDIF(B4,TODAY(),"y")</f>
        <v>38</v>
      </c>
      <c r="G4" s="2">
        <f t="shared" ca="1" si="0"/>
        <v>14</v>
      </c>
      <c r="H4" s="23">
        <f t="shared" ca="1" si="1"/>
        <v>100</v>
      </c>
      <c r="I4" s="23">
        <f t="shared" si="2"/>
        <v>70</v>
      </c>
    </row>
    <row r="5" spans="1:9" x14ac:dyDescent="0.3">
      <c r="A5" s="3" t="s">
        <v>14</v>
      </c>
      <c r="B5" s="7">
        <v>32906</v>
      </c>
      <c r="C5" s="7">
        <v>43831</v>
      </c>
      <c r="D5" s="6" t="s">
        <v>2</v>
      </c>
      <c r="E5" s="8">
        <v>1250</v>
      </c>
      <c r="F5" s="2">
        <f ca="1">DATEDIF(B5,TODAY(),"y")</f>
        <v>32</v>
      </c>
      <c r="G5" s="2">
        <f t="shared" ca="1" si="0"/>
        <v>2</v>
      </c>
      <c r="H5" s="23">
        <f t="shared" ca="1" si="1"/>
        <v>0</v>
      </c>
      <c r="I5" s="23">
        <f t="shared" si="2"/>
        <v>50</v>
      </c>
    </row>
    <row r="6" spans="1:9" x14ac:dyDescent="0.3">
      <c r="A6" s="3" t="s">
        <v>15</v>
      </c>
      <c r="B6" s="4">
        <v>20611</v>
      </c>
      <c r="C6" s="4">
        <v>31872</v>
      </c>
      <c r="D6" s="3" t="s">
        <v>1</v>
      </c>
      <c r="E6" s="5">
        <v>3680</v>
      </c>
      <c r="F6" s="2">
        <f ca="1">DATEDIF(B6,TODAY(),"y")</f>
        <v>66</v>
      </c>
      <c r="G6" s="2">
        <f t="shared" ca="1" si="0"/>
        <v>35</v>
      </c>
      <c r="H6" s="23">
        <f t="shared" ca="1" si="1"/>
        <v>200</v>
      </c>
      <c r="I6" s="23">
        <f t="shared" si="2"/>
        <v>90</v>
      </c>
    </row>
    <row r="7" spans="1:9" x14ac:dyDescent="0.3">
      <c r="A7" s="3" t="s">
        <v>16</v>
      </c>
      <c r="B7" s="4">
        <v>31053</v>
      </c>
      <c r="C7" s="4">
        <v>40303</v>
      </c>
      <c r="D7" s="3" t="s">
        <v>2</v>
      </c>
      <c r="E7" s="5">
        <v>1623</v>
      </c>
      <c r="F7" s="2">
        <f ca="1">DATEDIF(B7,TODAY(),"y")</f>
        <v>37</v>
      </c>
      <c r="G7" s="2">
        <f t="shared" ca="1" si="0"/>
        <v>12</v>
      </c>
      <c r="H7" s="23">
        <f t="shared" ca="1" si="1"/>
        <v>100</v>
      </c>
      <c r="I7" s="23">
        <f t="shared" si="2"/>
        <v>50</v>
      </c>
    </row>
    <row r="8" spans="1:9" x14ac:dyDescent="0.3">
      <c r="A8" s="3" t="s">
        <v>17</v>
      </c>
      <c r="B8" s="4">
        <v>33657</v>
      </c>
      <c r="C8" s="4">
        <v>40548</v>
      </c>
      <c r="D8" s="3" t="s">
        <v>10</v>
      </c>
      <c r="E8" s="5">
        <v>2584</v>
      </c>
      <c r="F8" s="2">
        <f ca="1">DATEDIF(B8,TODAY(),"y")</f>
        <v>30</v>
      </c>
      <c r="G8" s="2">
        <f t="shared" ca="1" si="0"/>
        <v>11</v>
      </c>
      <c r="H8" s="23">
        <f t="shared" ca="1" si="1"/>
        <v>100</v>
      </c>
      <c r="I8" s="23">
        <f t="shared" si="2"/>
        <v>90</v>
      </c>
    </row>
    <row r="9" spans="1:9" x14ac:dyDescent="0.3">
      <c r="A9" s="3" t="s">
        <v>18</v>
      </c>
      <c r="B9" s="4">
        <v>34399</v>
      </c>
      <c r="C9" s="4">
        <v>43022</v>
      </c>
      <c r="D9" s="3" t="s">
        <v>0</v>
      </c>
      <c r="E9" s="5">
        <v>1280</v>
      </c>
      <c r="F9" s="2">
        <f ca="1">DATEDIF(B9,TODAY(),"y")</f>
        <v>28</v>
      </c>
      <c r="G9" s="2">
        <f t="shared" ca="1" si="0"/>
        <v>5</v>
      </c>
      <c r="H9" s="23">
        <f t="shared" ca="1" si="1"/>
        <v>0</v>
      </c>
      <c r="I9" s="23">
        <f t="shared" si="2"/>
        <v>70</v>
      </c>
    </row>
    <row r="10" spans="1:9" x14ac:dyDescent="0.3">
      <c r="A10" s="3" t="s">
        <v>19</v>
      </c>
      <c r="B10" s="4">
        <v>22207</v>
      </c>
      <c r="C10" s="4">
        <v>35313</v>
      </c>
      <c r="D10" s="3" t="s">
        <v>2</v>
      </c>
      <c r="E10" s="5">
        <v>1750</v>
      </c>
      <c r="F10" s="2">
        <f ca="1">DATEDIF(B10,TODAY(),"y")</f>
        <v>62</v>
      </c>
      <c r="G10" s="2">
        <f t="shared" ca="1" si="0"/>
        <v>26</v>
      </c>
      <c r="H10" s="23">
        <f t="shared" ca="1" si="1"/>
        <v>200</v>
      </c>
      <c r="I10" s="23">
        <f t="shared" si="2"/>
        <v>50</v>
      </c>
    </row>
    <row r="11" spans="1:9" x14ac:dyDescent="0.3">
      <c r="A11" s="3" t="s">
        <v>20</v>
      </c>
      <c r="B11" s="4">
        <v>32868</v>
      </c>
      <c r="C11" s="4">
        <v>41279</v>
      </c>
      <c r="D11" s="3" t="s">
        <v>2</v>
      </c>
      <c r="E11" s="5">
        <v>1476</v>
      </c>
      <c r="F11" s="2">
        <f ca="1">DATEDIF(B11,TODAY(),"y")</f>
        <v>32</v>
      </c>
      <c r="G11" s="2">
        <f t="shared" ca="1" si="0"/>
        <v>9</v>
      </c>
      <c r="H11" s="23">
        <f t="shared" ca="1" si="1"/>
        <v>0</v>
      </c>
      <c r="I11" s="23">
        <f t="shared" si="2"/>
        <v>50</v>
      </c>
    </row>
    <row r="12" spans="1:9" x14ac:dyDescent="0.3">
      <c r="A12" s="3" t="s">
        <v>21</v>
      </c>
      <c r="B12" s="4">
        <v>25264</v>
      </c>
      <c r="C12" s="4">
        <v>32999</v>
      </c>
      <c r="D12" s="3" t="s">
        <v>1</v>
      </c>
      <c r="E12" s="5">
        <v>3277</v>
      </c>
      <c r="F12" s="2">
        <f ca="1">DATEDIF(B12,TODAY(),"y")</f>
        <v>53</v>
      </c>
      <c r="G12" s="2">
        <f t="shared" ca="1" si="0"/>
        <v>32</v>
      </c>
      <c r="H12" s="23">
        <f t="shared" ca="1" si="1"/>
        <v>200</v>
      </c>
      <c r="I12" s="23">
        <f t="shared" si="2"/>
        <v>90</v>
      </c>
    </row>
    <row r="13" spans="1:9" x14ac:dyDescent="0.3">
      <c r="A13" s="3" t="s">
        <v>22</v>
      </c>
      <c r="B13" s="4">
        <v>24583</v>
      </c>
      <c r="C13" s="4">
        <v>36165</v>
      </c>
      <c r="D13" s="3" t="s">
        <v>2</v>
      </c>
      <c r="E13" s="5">
        <v>1670</v>
      </c>
      <c r="F13" s="2">
        <f ca="1">DATEDIF(B13,TODAY(),"y")</f>
        <v>55</v>
      </c>
      <c r="G13" s="2">
        <f t="shared" ca="1" si="0"/>
        <v>23</v>
      </c>
      <c r="H13" s="23">
        <f t="shared" ca="1" si="1"/>
        <v>200</v>
      </c>
      <c r="I13" s="23">
        <f t="shared" si="2"/>
        <v>50</v>
      </c>
    </row>
    <row r="14" spans="1:9" x14ac:dyDescent="0.3">
      <c r="A14" s="3" t="s">
        <v>23</v>
      </c>
      <c r="B14" s="7">
        <v>32894</v>
      </c>
      <c r="C14" s="7">
        <v>42856</v>
      </c>
      <c r="D14" s="6" t="s">
        <v>2</v>
      </c>
      <c r="E14" s="8">
        <v>1340</v>
      </c>
      <c r="F14" s="9">
        <f ca="1">DATEDIF(B14,TODAY(),"y")</f>
        <v>32</v>
      </c>
      <c r="G14" s="9">
        <f t="shared" ca="1" si="0"/>
        <v>5</v>
      </c>
      <c r="H14" s="23">
        <f t="shared" ca="1" si="1"/>
        <v>0</v>
      </c>
      <c r="I14" s="23">
        <f t="shared" si="2"/>
        <v>50</v>
      </c>
    </row>
    <row r="15" spans="1:9" x14ac:dyDescent="0.3">
      <c r="A15" s="3" t="s">
        <v>24</v>
      </c>
      <c r="B15" s="4">
        <v>28089</v>
      </c>
      <c r="C15" s="4">
        <v>36531</v>
      </c>
      <c r="D15" s="3" t="s">
        <v>0</v>
      </c>
      <c r="E15" s="5">
        <v>1599</v>
      </c>
      <c r="F15" s="2">
        <f ca="1">DATEDIF(B15,TODAY(),"y")</f>
        <v>45</v>
      </c>
      <c r="G15" s="2">
        <f t="shared" ca="1" si="0"/>
        <v>22</v>
      </c>
      <c r="H15" s="23">
        <f t="shared" ca="1" si="1"/>
        <v>200</v>
      </c>
      <c r="I15" s="23">
        <f t="shared" si="2"/>
        <v>70</v>
      </c>
    </row>
    <row r="16" spans="1:9" x14ac:dyDescent="0.3">
      <c r="A16" s="3" t="s">
        <v>25</v>
      </c>
      <c r="B16" s="4">
        <v>34930</v>
      </c>
      <c r="C16" s="4">
        <v>42374</v>
      </c>
      <c r="D16" s="3" t="s">
        <v>2</v>
      </c>
      <c r="E16" s="5">
        <v>1414</v>
      </c>
      <c r="F16" s="2">
        <f ca="1">DATEDIF(B16,TODAY(),"y")</f>
        <v>27</v>
      </c>
      <c r="G16" s="2">
        <f t="shared" ca="1" si="0"/>
        <v>6</v>
      </c>
      <c r="H16" s="23">
        <f t="shared" ca="1" si="1"/>
        <v>0</v>
      </c>
      <c r="I16" s="23">
        <f t="shared" si="2"/>
        <v>50</v>
      </c>
    </row>
    <row r="17" spans="1:9" x14ac:dyDescent="0.3">
      <c r="A17" s="3" t="s">
        <v>26</v>
      </c>
      <c r="B17" s="4">
        <v>31736</v>
      </c>
      <c r="C17" s="4">
        <v>40548</v>
      </c>
      <c r="D17" s="3" t="s">
        <v>0</v>
      </c>
      <c r="E17" s="5">
        <v>1537</v>
      </c>
      <c r="F17" s="2">
        <f ca="1">DATEDIF(B17,TODAY(),"y")</f>
        <v>35</v>
      </c>
      <c r="G17" s="2">
        <f t="shared" ca="1" si="0"/>
        <v>11</v>
      </c>
      <c r="H17" s="23">
        <f t="shared" ca="1" si="1"/>
        <v>100</v>
      </c>
      <c r="I17" s="23">
        <f t="shared" si="2"/>
        <v>70</v>
      </c>
    </row>
    <row r="18" spans="1:9" x14ac:dyDescent="0.3">
      <c r="A18" s="3" t="s">
        <v>27</v>
      </c>
      <c r="B18" s="4">
        <v>29106</v>
      </c>
      <c r="C18" s="4">
        <v>37261</v>
      </c>
      <c r="D18" s="3" t="s">
        <v>2</v>
      </c>
      <c r="E18" s="5">
        <v>2152</v>
      </c>
      <c r="F18" s="2">
        <f ca="1">DATEDIF(B18,TODAY(),"y")</f>
        <v>43</v>
      </c>
      <c r="G18" s="2">
        <f t="shared" ca="1" si="0"/>
        <v>20</v>
      </c>
      <c r="H18" s="23">
        <f t="shared" ca="1" si="1"/>
        <v>200</v>
      </c>
      <c r="I18" s="23">
        <f t="shared" si="2"/>
        <v>50</v>
      </c>
    </row>
    <row r="19" spans="1:9" x14ac:dyDescent="0.3">
      <c r="A19" s="3" t="s">
        <v>28</v>
      </c>
      <c r="B19" s="7">
        <v>34431</v>
      </c>
      <c r="C19" s="7">
        <v>43831</v>
      </c>
      <c r="D19" s="6" t="s">
        <v>2</v>
      </c>
      <c r="E19" s="8">
        <v>1250</v>
      </c>
      <c r="F19" s="9">
        <f ca="1">DATEDIF(B19,TODAY(),"y")</f>
        <v>28</v>
      </c>
      <c r="G19" s="2">
        <f t="shared" ca="1" si="0"/>
        <v>2</v>
      </c>
      <c r="H19" s="23">
        <f t="shared" ca="1" si="1"/>
        <v>0</v>
      </c>
      <c r="I19" s="23">
        <f t="shared" si="2"/>
        <v>50</v>
      </c>
    </row>
    <row r="20" spans="1:9" x14ac:dyDescent="0.3">
      <c r="A20" s="3" t="s">
        <v>29</v>
      </c>
      <c r="B20" s="7">
        <v>33654</v>
      </c>
      <c r="C20" s="7">
        <v>42826</v>
      </c>
      <c r="D20" s="6" t="s">
        <v>2</v>
      </c>
      <c r="E20" s="8">
        <v>1370</v>
      </c>
      <c r="F20" s="2">
        <f ca="1">DATEDIF(B20,TODAY(),"y")</f>
        <v>30</v>
      </c>
      <c r="G20" s="2">
        <f t="shared" ca="1" si="0"/>
        <v>5</v>
      </c>
      <c r="H20" s="23">
        <f t="shared" ca="1" si="1"/>
        <v>0</v>
      </c>
      <c r="I20" s="23">
        <f t="shared" si="2"/>
        <v>50</v>
      </c>
    </row>
    <row r="21" spans="1:9" x14ac:dyDescent="0.3">
      <c r="A21" s="3" t="s">
        <v>30</v>
      </c>
      <c r="B21" s="7">
        <v>32996</v>
      </c>
      <c r="C21" s="7">
        <v>43252</v>
      </c>
      <c r="D21" s="6" t="s">
        <v>2</v>
      </c>
      <c r="E21" s="8">
        <v>1310</v>
      </c>
      <c r="F21" s="9">
        <f ca="1">DATEDIF(B21,TODAY(),"y")</f>
        <v>32</v>
      </c>
      <c r="G21" s="9">
        <f t="shared" ca="1" si="0"/>
        <v>4</v>
      </c>
      <c r="H21" s="23">
        <f t="shared" ca="1" si="1"/>
        <v>0</v>
      </c>
      <c r="I21" s="23">
        <f t="shared" si="2"/>
        <v>50</v>
      </c>
    </row>
    <row r="22" spans="1:9" x14ac:dyDescent="0.3">
      <c r="A22" s="3" t="s">
        <v>31</v>
      </c>
      <c r="B22" s="7">
        <v>36540</v>
      </c>
      <c r="C22" s="7">
        <v>44086</v>
      </c>
      <c r="D22" s="6" t="s">
        <v>2</v>
      </c>
      <c r="E22" s="8">
        <v>1230</v>
      </c>
      <c r="F22" s="2">
        <f ca="1">DATEDIF(B22,TODAY(),"y")</f>
        <v>22</v>
      </c>
      <c r="G22" s="2">
        <f t="shared" ca="1" si="0"/>
        <v>2</v>
      </c>
      <c r="H22" s="23">
        <f t="shared" ca="1" si="1"/>
        <v>0</v>
      </c>
      <c r="I22" s="23">
        <f t="shared" si="2"/>
        <v>50</v>
      </c>
    </row>
    <row r="23" spans="1:9" x14ac:dyDescent="0.3">
      <c r="A23" s="3" t="s">
        <v>32</v>
      </c>
      <c r="B23" s="4">
        <v>30415</v>
      </c>
      <c r="C23" s="4">
        <v>39453</v>
      </c>
      <c r="D23" s="3" t="s">
        <v>10</v>
      </c>
      <c r="E23" s="5">
        <v>2768</v>
      </c>
      <c r="F23" s="2">
        <f ca="1">DATEDIF(B23,TODAY(),"y")</f>
        <v>39</v>
      </c>
      <c r="G23" s="2">
        <f t="shared" ca="1" si="0"/>
        <v>14</v>
      </c>
      <c r="H23" s="23">
        <f t="shared" ca="1" si="1"/>
        <v>100</v>
      </c>
      <c r="I23" s="23">
        <f t="shared" si="2"/>
        <v>90</v>
      </c>
    </row>
    <row r="24" spans="1:9" x14ac:dyDescent="0.3">
      <c r="A24" s="3" t="s">
        <v>33</v>
      </c>
      <c r="B24" s="4">
        <v>30862</v>
      </c>
      <c r="C24" s="4">
        <v>39087</v>
      </c>
      <c r="D24" s="3" t="s">
        <v>10</v>
      </c>
      <c r="E24" s="5">
        <v>2275</v>
      </c>
      <c r="F24" s="2">
        <f ca="1">DATEDIF(B24,TODAY(),"y")</f>
        <v>38</v>
      </c>
      <c r="G24" s="2">
        <f t="shared" ca="1" si="0"/>
        <v>15</v>
      </c>
      <c r="H24" s="23">
        <f t="shared" ca="1" si="1"/>
        <v>100</v>
      </c>
      <c r="I24" s="23">
        <f t="shared" si="2"/>
        <v>90</v>
      </c>
    </row>
    <row r="25" spans="1:9" x14ac:dyDescent="0.3">
      <c r="A25" s="3" t="s">
        <v>34</v>
      </c>
      <c r="B25" s="4">
        <v>34362</v>
      </c>
      <c r="C25" s="4">
        <v>42740</v>
      </c>
      <c r="D25" s="3" t="s">
        <v>0</v>
      </c>
      <c r="E25" s="5">
        <v>1365</v>
      </c>
      <c r="F25" s="2">
        <f ca="1">DATEDIF(B25,TODAY(),"y")</f>
        <v>28</v>
      </c>
      <c r="G25" s="2">
        <f t="shared" ca="1" si="0"/>
        <v>5</v>
      </c>
      <c r="H25" s="23">
        <f t="shared" ca="1" si="1"/>
        <v>0</v>
      </c>
      <c r="I25" s="23">
        <f t="shared" si="2"/>
        <v>70</v>
      </c>
    </row>
    <row r="26" spans="1:9" x14ac:dyDescent="0.3">
      <c r="A26" s="3" t="s">
        <v>35</v>
      </c>
      <c r="B26" s="4">
        <v>31418</v>
      </c>
      <c r="C26" s="4">
        <v>41279</v>
      </c>
      <c r="D26" s="3" t="s">
        <v>2</v>
      </c>
      <c r="E26" s="5">
        <v>1414</v>
      </c>
      <c r="F26" s="2">
        <f ca="1">DATEDIF(B26,TODAY(),"y")</f>
        <v>36</v>
      </c>
      <c r="G26" s="2">
        <f t="shared" ca="1" si="0"/>
        <v>9</v>
      </c>
      <c r="H26" s="23">
        <f t="shared" ca="1" si="1"/>
        <v>0</v>
      </c>
      <c r="I26" s="23">
        <f t="shared" si="2"/>
        <v>50</v>
      </c>
    </row>
    <row r="27" spans="1:9" x14ac:dyDescent="0.3">
      <c r="A27" s="3" t="s">
        <v>36</v>
      </c>
      <c r="B27" s="4">
        <v>34033</v>
      </c>
      <c r="C27" s="4">
        <v>41795</v>
      </c>
      <c r="D27" s="3" t="s">
        <v>2</v>
      </c>
      <c r="E27" s="5">
        <v>1414</v>
      </c>
      <c r="F27" s="2">
        <f ca="1">DATEDIF(B27,TODAY(),"y")</f>
        <v>29</v>
      </c>
      <c r="G27" s="2">
        <f t="shared" ca="1" si="0"/>
        <v>8</v>
      </c>
      <c r="H27" s="23">
        <f t="shared" ca="1" si="1"/>
        <v>0</v>
      </c>
      <c r="I27" s="23">
        <f t="shared" si="2"/>
        <v>50</v>
      </c>
    </row>
    <row r="28" spans="1:9" x14ac:dyDescent="0.3">
      <c r="A28" s="3" t="s">
        <v>37</v>
      </c>
      <c r="B28" s="4">
        <v>32359</v>
      </c>
      <c r="C28" s="4">
        <v>40792</v>
      </c>
      <c r="D28" s="3" t="s">
        <v>2</v>
      </c>
      <c r="E28" s="5">
        <v>1476</v>
      </c>
      <c r="F28" s="2">
        <f ca="1">DATEDIF(B28,TODAY(),"y")</f>
        <v>34</v>
      </c>
      <c r="G28" s="2">
        <f t="shared" ca="1" si="0"/>
        <v>11</v>
      </c>
      <c r="H28" s="23">
        <f t="shared" ca="1" si="1"/>
        <v>100</v>
      </c>
      <c r="I28" s="23">
        <f t="shared" si="2"/>
        <v>50</v>
      </c>
    </row>
    <row r="29" spans="1:9" x14ac:dyDescent="0.3">
      <c r="A29" s="3" t="s">
        <v>38</v>
      </c>
      <c r="B29" s="7">
        <v>34935</v>
      </c>
      <c r="C29" s="7">
        <v>43132</v>
      </c>
      <c r="D29" s="6" t="s">
        <v>2</v>
      </c>
      <c r="E29" s="8">
        <v>1270</v>
      </c>
      <c r="F29" s="9">
        <f ca="1">DATEDIF(B29,TODAY(),"y")</f>
        <v>27</v>
      </c>
      <c r="G29" s="9">
        <f t="shared" ca="1" si="0"/>
        <v>4</v>
      </c>
      <c r="H29" s="23">
        <f t="shared" ca="1" si="1"/>
        <v>0</v>
      </c>
      <c r="I29" s="23">
        <f t="shared" si="2"/>
        <v>50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46"/>
  <sheetViews>
    <sheetView zoomScaleNormal="100" workbookViewId="0">
      <pane ySplit="1" topLeftCell="A2" activePane="bottomLeft" state="frozen"/>
      <selection pane="bottomLeft" activeCell="L38" sqref="L38"/>
    </sheetView>
  </sheetViews>
  <sheetFormatPr defaultColWidth="9.109375" defaultRowHeight="14.4" x14ac:dyDescent="0.3"/>
  <cols>
    <col min="1" max="1" width="14.5546875" style="1" bestFit="1" customWidth="1"/>
    <col min="2" max="2" width="22.109375" style="1" customWidth="1"/>
    <col min="3" max="3" width="14.6640625" style="1" customWidth="1"/>
    <col min="4" max="4" width="16.77734375" style="1" bestFit="1" customWidth="1"/>
    <col min="5" max="5" width="14" style="1" customWidth="1"/>
    <col min="6" max="6" width="5.88671875" style="1" customWidth="1"/>
    <col min="7" max="7" width="10.88671875" style="1" bestFit="1" customWidth="1"/>
    <col min="8" max="8" width="13.77734375" style="24" customWidth="1"/>
    <col min="9" max="9" width="27.109375" style="1" customWidth="1"/>
    <col min="10" max="10" width="8.5546875" style="1" customWidth="1"/>
    <col min="11" max="11" width="20.5546875" style="29" customWidth="1"/>
    <col min="12" max="12" width="33.5546875" style="31" customWidth="1"/>
    <col min="13" max="13" width="41.44140625" style="34" customWidth="1"/>
    <col min="14" max="14" width="18.33203125" style="1" customWidth="1"/>
    <col min="15" max="16384" width="9.109375" style="1"/>
  </cols>
  <sheetData>
    <row r="1" spans="1:14" s="14" customFormat="1" x14ac:dyDescent="0.3">
      <c r="A1" s="15" t="s">
        <v>3</v>
      </c>
      <c r="B1" s="15" t="s">
        <v>9</v>
      </c>
      <c r="C1" s="15" t="s">
        <v>8</v>
      </c>
      <c r="D1" s="15" t="s">
        <v>4</v>
      </c>
      <c r="E1" s="15" t="s">
        <v>5</v>
      </c>
      <c r="F1" s="15" t="s">
        <v>6</v>
      </c>
      <c r="G1" s="15" t="s">
        <v>7</v>
      </c>
      <c r="H1" s="22" t="s">
        <v>39</v>
      </c>
      <c r="I1" s="22" t="s">
        <v>58</v>
      </c>
      <c r="J1" s="25" t="s">
        <v>43</v>
      </c>
      <c r="K1" s="25" t="s">
        <v>54</v>
      </c>
      <c r="L1" s="30" t="s">
        <v>59</v>
      </c>
      <c r="M1" s="25" t="s">
        <v>61</v>
      </c>
    </row>
    <row r="2" spans="1:14" x14ac:dyDescent="0.3">
      <c r="A2" s="10" t="s">
        <v>11</v>
      </c>
      <c r="B2" s="11">
        <v>31171</v>
      </c>
      <c r="C2" s="11">
        <v>41796</v>
      </c>
      <c r="D2" s="10" t="s">
        <v>2</v>
      </c>
      <c r="E2" s="12">
        <v>1676</v>
      </c>
      <c r="F2" s="13">
        <f ca="1">DATEDIF(B2,TODAY(),"y")</f>
        <v>37</v>
      </c>
      <c r="G2" s="13">
        <f ca="1">DATEDIF(C2,TODAY(),"y")</f>
        <v>8</v>
      </c>
      <c r="H2" s="23">
        <f ca="1">IF(AND(D2="Produzione", G2&gt;=10),120,0)</f>
        <v>0</v>
      </c>
      <c r="I2" s="24">
        <f ca="1">H2:H29-(H2:H29*$J$2)</f>
        <v>0</v>
      </c>
      <c r="J2" s="26">
        <v>0.22</v>
      </c>
      <c r="K2" s="28" t="str">
        <f ca="1">IF(G2&gt;25,"Associate",IF(G2&gt;20,"Senior Manager",IF(G2&gt;15,"Investment Manager",IF(G2&gt;10,"Senior","Junior"))))</f>
        <v>Junior</v>
      </c>
      <c r="L2" s="32">
        <f>SUMIF(E2:E29,"&gt;1500",E2:E29)</f>
        <v>28241</v>
      </c>
      <c r="M2" s="33">
        <f ca="1">SUMIFS(E2:E29,K2:K29,"Junior",D2:D29,"Produzione")</f>
        <v>17666</v>
      </c>
      <c r="N2" s="29"/>
    </row>
    <row r="3" spans="1:14" x14ac:dyDescent="0.3">
      <c r="A3" s="3" t="s">
        <v>12</v>
      </c>
      <c r="B3" s="7">
        <v>35776</v>
      </c>
      <c r="C3" s="7">
        <v>43466</v>
      </c>
      <c r="D3" s="6" t="s">
        <v>2</v>
      </c>
      <c r="E3" s="8">
        <v>1252</v>
      </c>
      <c r="F3" s="9">
        <f ca="1">DATEDIF(B3,TODAY(),"y")</f>
        <v>24</v>
      </c>
      <c r="G3" s="9">
        <f ca="1">DATEDIF(C3,TODAY(),"y")</f>
        <v>3</v>
      </c>
      <c r="H3" s="23">
        <f t="shared" ref="H3:H29" ca="1" si="0">IF(AND(D3="Produzione", G3&gt;=10),120,0)</f>
        <v>0</v>
      </c>
      <c r="I3" s="24">
        <f t="shared" ref="I3:I29" ca="1" si="1">H3:H30-(H3:H30*$J$2)</f>
        <v>0</v>
      </c>
      <c r="J3" s="26">
        <v>0.22</v>
      </c>
      <c r="K3" s="28" t="str">
        <f t="shared" ref="K3:K29" ca="1" si="2">IF(G3&gt;25,"Associate",IF(G3&gt;20,"Senior Manager",IF(G3&gt;15,"Investment Manager",IF(G3&gt;10,"Senior","Junior"))))</f>
        <v>Junior</v>
      </c>
      <c r="L3" s="32">
        <f t="shared" ref="L3:L29" si="3">SUMIF(E3:E30,"&gt;1500",E3:E30)</f>
        <v>26565</v>
      </c>
      <c r="M3" s="33">
        <f t="shared" ref="M3:M29" ca="1" si="4">SUMIFS(E3:E30,K3:K30,"Junior",D3:D30,"Produzione")</f>
        <v>15990</v>
      </c>
      <c r="N3" s="29"/>
    </row>
    <row r="4" spans="1:14" x14ac:dyDescent="0.3">
      <c r="A4" s="3" t="s">
        <v>13</v>
      </c>
      <c r="B4" s="4">
        <v>30674</v>
      </c>
      <c r="C4" s="4">
        <v>39453</v>
      </c>
      <c r="D4" s="3" t="s">
        <v>0</v>
      </c>
      <c r="E4" s="5">
        <v>1650</v>
      </c>
      <c r="F4" s="2">
        <f ca="1">DATEDIF(B4,TODAY(),"y")</f>
        <v>38</v>
      </c>
      <c r="G4" s="2">
        <f ca="1">DATEDIF(C4,TODAY(),"y")</f>
        <v>14</v>
      </c>
      <c r="H4" s="23">
        <f t="shared" ca="1" si="0"/>
        <v>0</v>
      </c>
      <c r="I4" s="24">
        <f t="shared" ca="1" si="1"/>
        <v>0</v>
      </c>
      <c r="J4" s="26">
        <v>0.22</v>
      </c>
      <c r="K4" s="28" t="str">
        <f t="shared" ca="1" si="2"/>
        <v>Senior</v>
      </c>
      <c r="L4" s="32">
        <f t="shared" si="3"/>
        <v>26565</v>
      </c>
      <c r="M4" s="33">
        <f t="shared" ca="1" si="4"/>
        <v>14738</v>
      </c>
      <c r="N4" s="29"/>
    </row>
    <row r="5" spans="1:14" x14ac:dyDescent="0.3">
      <c r="A5" s="3" t="s">
        <v>14</v>
      </c>
      <c r="B5" s="7">
        <v>32906</v>
      </c>
      <c r="C5" s="7">
        <v>43831</v>
      </c>
      <c r="D5" s="6" t="s">
        <v>2</v>
      </c>
      <c r="E5" s="8">
        <v>1250</v>
      </c>
      <c r="F5" s="2">
        <f ca="1">DATEDIF(B5,TODAY(),"y")</f>
        <v>32</v>
      </c>
      <c r="G5" s="2">
        <f ca="1">DATEDIF(C5,TODAY(),"y")</f>
        <v>2</v>
      </c>
      <c r="H5" s="23">
        <f t="shared" ca="1" si="0"/>
        <v>0</v>
      </c>
      <c r="I5" s="24">
        <f t="shared" ca="1" si="1"/>
        <v>0</v>
      </c>
      <c r="J5" s="26">
        <v>0.22</v>
      </c>
      <c r="K5" s="28" t="str">
        <f t="shared" ca="1" si="2"/>
        <v>Junior</v>
      </c>
      <c r="L5" s="32">
        <f t="shared" si="3"/>
        <v>24915</v>
      </c>
      <c r="M5" s="33">
        <f t="shared" ca="1" si="4"/>
        <v>14738</v>
      </c>
      <c r="N5" s="29"/>
    </row>
    <row r="6" spans="1:14" x14ac:dyDescent="0.3">
      <c r="A6" s="3" t="s">
        <v>15</v>
      </c>
      <c r="B6" s="4">
        <v>20611</v>
      </c>
      <c r="C6" s="4">
        <v>31872</v>
      </c>
      <c r="D6" s="3" t="s">
        <v>1</v>
      </c>
      <c r="E6" s="5">
        <v>3680</v>
      </c>
      <c r="F6" s="2">
        <f ca="1">DATEDIF(B6,TODAY(),"y")</f>
        <v>66</v>
      </c>
      <c r="G6" s="2">
        <f ca="1">DATEDIF(C6,TODAY(),"y")</f>
        <v>35</v>
      </c>
      <c r="H6" s="23">
        <f t="shared" ca="1" si="0"/>
        <v>0</v>
      </c>
      <c r="I6" s="24">
        <f t="shared" ca="1" si="1"/>
        <v>0</v>
      </c>
      <c r="J6" s="26">
        <v>0.22</v>
      </c>
      <c r="K6" s="28" t="str">
        <f t="shared" ca="1" si="2"/>
        <v>Associate</v>
      </c>
      <c r="L6" s="32">
        <f t="shared" si="3"/>
        <v>24915</v>
      </c>
      <c r="M6" s="33">
        <f t="shared" ca="1" si="4"/>
        <v>13488</v>
      </c>
      <c r="N6" s="29"/>
    </row>
    <row r="7" spans="1:14" x14ac:dyDescent="0.3">
      <c r="A7" s="3" t="s">
        <v>16</v>
      </c>
      <c r="B7" s="4">
        <v>31053</v>
      </c>
      <c r="C7" s="4">
        <v>40303</v>
      </c>
      <c r="D7" s="3" t="s">
        <v>2</v>
      </c>
      <c r="E7" s="5">
        <v>1623</v>
      </c>
      <c r="F7" s="2">
        <f ca="1">DATEDIF(B7,TODAY(),"y")</f>
        <v>37</v>
      </c>
      <c r="G7" s="2">
        <f ca="1">DATEDIF(C7,TODAY(),"y")</f>
        <v>12</v>
      </c>
      <c r="H7" s="23">
        <f t="shared" ca="1" si="0"/>
        <v>120</v>
      </c>
      <c r="I7" s="24">
        <f t="shared" ca="1" si="1"/>
        <v>93.6</v>
      </c>
      <c r="J7" s="26">
        <v>0.22</v>
      </c>
      <c r="K7" s="28" t="str">
        <f t="shared" ca="1" si="2"/>
        <v>Senior</v>
      </c>
      <c r="L7" s="32">
        <f t="shared" si="3"/>
        <v>21235</v>
      </c>
      <c r="M7" s="33">
        <f t="shared" ca="1" si="4"/>
        <v>13488</v>
      </c>
      <c r="N7" s="29"/>
    </row>
    <row r="8" spans="1:14" x14ac:dyDescent="0.3">
      <c r="A8" s="3" t="s">
        <v>17</v>
      </c>
      <c r="B8" s="4">
        <v>33657</v>
      </c>
      <c r="C8" s="4">
        <v>40548</v>
      </c>
      <c r="D8" s="3" t="s">
        <v>10</v>
      </c>
      <c r="E8" s="5">
        <v>2584</v>
      </c>
      <c r="F8" s="2">
        <f ca="1">DATEDIF(B8,TODAY(),"y")</f>
        <v>30</v>
      </c>
      <c r="G8" s="2">
        <f ca="1">DATEDIF(C8,TODAY(),"y")</f>
        <v>11</v>
      </c>
      <c r="H8" s="23">
        <f t="shared" ca="1" si="0"/>
        <v>0</v>
      </c>
      <c r="I8" s="24">
        <f t="shared" ca="1" si="1"/>
        <v>0</v>
      </c>
      <c r="J8" s="26">
        <v>0.22</v>
      </c>
      <c r="K8" s="28" t="str">
        <f t="shared" ca="1" si="2"/>
        <v>Senior</v>
      </c>
      <c r="L8" s="32">
        <f t="shared" si="3"/>
        <v>19612</v>
      </c>
      <c r="M8" s="33">
        <f t="shared" ca="1" si="4"/>
        <v>13488</v>
      </c>
      <c r="N8" s="29"/>
    </row>
    <row r="9" spans="1:14" x14ac:dyDescent="0.3">
      <c r="A9" s="3" t="s">
        <v>18</v>
      </c>
      <c r="B9" s="4">
        <v>34399</v>
      </c>
      <c r="C9" s="4">
        <v>43022</v>
      </c>
      <c r="D9" s="3" t="s">
        <v>0</v>
      </c>
      <c r="E9" s="5">
        <v>1280</v>
      </c>
      <c r="F9" s="2">
        <f ca="1">DATEDIF(B9,TODAY(),"y")</f>
        <v>28</v>
      </c>
      <c r="G9" s="2">
        <f ca="1">DATEDIF(C9,TODAY(),"y")</f>
        <v>5</v>
      </c>
      <c r="H9" s="23">
        <f t="shared" ca="1" si="0"/>
        <v>0</v>
      </c>
      <c r="I9" s="24">
        <f t="shared" ca="1" si="1"/>
        <v>0</v>
      </c>
      <c r="J9" s="26">
        <v>0.22</v>
      </c>
      <c r="K9" s="28" t="str">
        <f t="shared" ca="1" si="2"/>
        <v>Junior</v>
      </c>
      <c r="L9" s="32">
        <f t="shared" si="3"/>
        <v>17028</v>
      </c>
      <c r="M9" s="33">
        <f t="shared" ca="1" si="4"/>
        <v>13488</v>
      </c>
      <c r="N9" s="29"/>
    </row>
    <row r="10" spans="1:14" x14ac:dyDescent="0.3">
      <c r="A10" s="3" t="s">
        <v>19</v>
      </c>
      <c r="B10" s="4">
        <v>22207</v>
      </c>
      <c r="C10" s="4">
        <v>35313</v>
      </c>
      <c r="D10" s="3" t="s">
        <v>2</v>
      </c>
      <c r="E10" s="5">
        <v>1750</v>
      </c>
      <c r="F10" s="2">
        <f ca="1">DATEDIF(B10,TODAY(),"y")</f>
        <v>62</v>
      </c>
      <c r="G10" s="2">
        <f ca="1">DATEDIF(C10,TODAY(),"y")</f>
        <v>26</v>
      </c>
      <c r="H10" s="23">
        <f t="shared" ca="1" si="0"/>
        <v>120</v>
      </c>
      <c r="I10" s="24">
        <f t="shared" ca="1" si="1"/>
        <v>93.6</v>
      </c>
      <c r="J10" s="26">
        <v>0.22</v>
      </c>
      <c r="K10" s="28" t="str">
        <f t="shared" ca="1" si="2"/>
        <v>Associate</v>
      </c>
      <c r="L10" s="32">
        <f t="shared" si="3"/>
        <v>17028</v>
      </c>
      <c r="M10" s="33">
        <f t="shared" ca="1" si="4"/>
        <v>13488</v>
      </c>
      <c r="N10" s="29"/>
    </row>
    <row r="11" spans="1:14" x14ac:dyDescent="0.3">
      <c r="A11" s="3" t="s">
        <v>20</v>
      </c>
      <c r="B11" s="4">
        <v>32868</v>
      </c>
      <c r="C11" s="4">
        <v>41279</v>
      </c>
      <c r="D11" s="3" t="s">
        <v>2</v>
      </c>
      <c r="E11" s="5">
        <v>1476</v>
      </c>
      <c r="F11" s="2">
        <f ca="1">DATEDIF(B11,TODAY(),"y")</f>
        <v>32</v>
      </c>
      <c r="G11" s="2">
        <f ca="1">DATEDIF(C11,TODAY(),"y")</f>
        <v>9</v>
      </c>
      <c r="H11" s="23">
        <f t="shared" ca="1" si="0"/>
        <v>0</v>
      </c>
      <c r="I11" s="24">
        <f t="shared" ca="1" si="1"/>
        <v>0</v>
      </c>
      <c r="J11" s="26">
        <v>0.22</v>
      </c>
      <c r="K11" s="28" t="str">
        <f t="shared" ca="1" si="2"/>
        <v>Junior</v>
      </c>
      <c r="L11" s="32">
        <f t="shared" si="3"/>
        <v>15278</v>
      </c>
      <c r="M11" s="33">
        <f t="shared" ca="1" si="4"/>
        <v>13488</v>
      </c>
      <c r="N11" s="29"/>
    </row>
    <row r="12" spans="1:14" x14ac:dyDescent="0.3">
      <c r="A12" s="3" t="s">
        <v>21</v>
      </c>
      <c r="B12" s="4">
        <v>25264</v>
      </c>
      <c r="C12" s="4">
        <v>32999</v>
      </c>
      <c r="D12" s="3" t="s">
        <v>1</v>
      </c>
      <c r="E12" s="5">
        <v>3277</v>
      </c>
      <c r="F12" s="2">
        <f ca="1">DATEDIF(B12,TODAY(),"y")</f>
        <v>53</v>
      </c>
      <c r="G12" s="2">
        <f ca="1">DATEDIF(C12,TODAY(),"y")</f>
        <v>32</v>
      </c>
      <c r="H12" s="23">
        <f t="shared" ca="1" si="0"/>
        <v>0</v>
      </c>
      <c r="I12" s="24">
        <f t="shared" ca="1" si="1"/>
        <v>0</v>
      </c>
      <c r="J12" s="26">
        <v>0.22</v>
      </c>
      <c r="K12" s="28" t="str">
        <f t="shared" ca="1" si="2"/>
        <v>Associate</v>
      </c>
      <c r="L12" s="32">
        <f t="shared" si="3"/>
        <v>15278</v>
      </c>
      <c r="M12" s="33">
        <f t="shared" ca="1" si="4"/>
        <v>12012</v>
      </c>
      <c r="N12" s="29"/>
    </row>
    <row r="13" spans="1:14" x14ac:dyDescent="0.3">
      <c r="A13" s="3" t="s">
        <v>22</v>
      </c>
      <c r="B13" s="4">
        <v>24583</v>
      </c>
      <c r="C13" s="4">
        <v>36165</v>
      </c>
      <c r="D13" s="3" t="s">
        <v>2</v>
      </c>
      <c r="E13" s="5">
        <v>1670</v>
      </c>
      <c r="F13" s="2">
        <f ca="1">DATEDIF(B13,TODAY(),"y")</f>
        <v>55</v>
      </c>
      <c r="G13" s="2">
        <f ca="1">DATEDIF(C13,TODAY(),"y")</f>
        <v>23</v>
      </c>
      <c r="H13" s="23">
        <f t="shared" ca="1" si="0"/>
        <v>120</v>
      </c>
      <c r="I13" s="24">
        <f t="shared" ca="1" si="1"/>
        <v>93.6</v>
      </c>
      <c r="J13" s="26">
        <v>0.22</v>
      </c>
      <c r="K13" s="28" t="str">
        <f t="shared" ca="1" si="2"/>
        <v>Senior Manager</v>
      </c>
      <c r="L13" s="32">
        <f t="shared" si="3"/>
        <v>12001</v>
      </c>
      <c r="M13" s="33">
        <f t="shared" ca="1" si="4"/>
        <v>12012</v>
      </c>
      <c r="N13" s="29"/>
    </row>
    <row r="14" spans="1:14" x14ac:dyDescent="0.3">
      <c r="A14" s="3" t="s">
        <v>23</v>
      </c>
      <c r="B14" s="7">
        <v>32894</v>
      </c>
      <c r="C14" s="7">
        <v>42856</v>
      </c>
      <c r="D14" s="6" t="s">
        <v>2</v>
      </c>
      <c r="E14" s="8">
        <v>1340</v>
      </c>
      <c r="F14" s="9">
        <f ca="1">DATEDIF(B14,TODAY(),"y")</f>
        <v>32</v>
      </c>
      <c r="G14" s="9">
        <f ca="1">DATEDIF(C14,TODAY(),"y")</f>
        <v>5</v>
      </c>
      <c r="H14" s="23">
        <f t="shared" ca="1" si="0"/>
        <v>0</v>
      </c>
      <c r="I14" s="24">
        <f t="shared" ca="1" si="1"/>
        <v>0</v>
      </c>
      <c r="J14" s="26">
        <v>0.22</v>
      </c>
      <c r="K14" s="28" t="str">
        <f t="shared" ca="1" si="2"/>
        <v>Junior</v>
      </c>
      <c r="L14" s="32">
        <f t="shared" si="3"/>
        <v>10331</v>
      </c>
      <c r="M14" s="33">
        <f t="shared" ca="1" si="4"/>
        <v>12012</v>
      </c>
      <c r="N14" s="29"/>
    </row>
    <row r="15" spans="1:14" x14ac:dyDescent="0.3">
      <c r="A15" s="3" t="s">
        <v>24</v>
      </c>
      <c r="B15" s="4">
        <v>28089</v>
      </c>
      <c r="C15" s="4">
        <v>36531</v>
      </c>
      <c r="D15" s="3" t="s">
        <v>0</v>
      </c>
      <c r="E15" s="5">
        <v>1599</v>
      </c>
      <c r="F15" s="2">
        <f ca="1">DATEDIF(B15,TODAY(),"y")</f>
        <v>45</v>
      </c>
      <c r="G15" s="2">
        <f ca="1">DATEDIF(C15,TODAY(),"y")</f>
        <v>22</v>
      </c>
      <c r="H15" s="23">
        <f t="shared" ca="1" si="0"/>
        <v>0</v>
      </c>
      <c r="I15" s="24">
        <f t="shared" ca="1" si="1"/>
        <v>0</v>
      </c>
      <c r="J15" s="26">
        <v>0.22</v>
      </c>
      <c r="K15" s="28" t="str">
        <f t="shared" ca="1" si="2"/>
        <v>Senior Manager</v>
      </c>
      <c r="L15" s="32">
        <f t="shared" si="3"/>
        <v>10331</v>
      </c>
      <c r="M15" s="33">
        <f t="shared" ca="1" si="4"/>
        <v>10672</v>
      </c>
      <c r="N15" s="29"/>
    </row>
    <row r="16" spans="1:14" x14ac:dyDescent="0.3">
      <c r="A16" s="3" t="s">
        <v>25</v>
      </c>
      <c r="B16" s="4">
        <v>34930</v>
      </c>
      <c r="C16" s="4">
        <v>42374</v>
      </c>
      <c r="D16" s="3" t="s">
        <v>2</v>
      </c>
      <c r="E16" s="5">
        <v>1414</v>
      </c>
      <c r="F16" s="2">
        <f ca="1">DATEDIF(B16,TODAY(),"y")</f>
        <v>27</v>
      </c>
      <c r="G16" s="2">
        <f ca="1">DATEDIF(C16,TODAY(),"y")</f>
        <v>6</v>
      </c>
      <c r="H16" s="23">
        <f t="shared" ca="1" si="0"/>
        <v>0</v>
      </c>
      <c r="I16" s="24">
        <f t="shared" ca="1" si="1"/>
        <v>0</v>
      </c>
      <c r="J16" s="26">
        <v>0.22</v>
      </c>
      <c r="K16" s="28" t="str">
        <f t="shared" ca="1" si="2"/>
        <v>Junior</v>
      </c>
      <c r="L16" s="32">
        <f t="shared" si="3"/>
        <v>8732</v>
      </c>
      <c r="M16" s="33">
        <f t="shared" ca="1" si="4"/>
        <v>10672</v>
      </c>
      <c r="N16" s="29"/>
    </row>
    <row r="17" spans="1:14" x14ac:dyDescent="0.3">
      <c r="A17" s="3" t="s">
        <v>26</v>
      </c>
      <c r="B17" s="4">
        <v>31736</v>
      </c>
      <c r="C17" s="4">
        <v>40548</v>
      </c>
      <c r="D17" s="3" t="s">
        <v>0</v>
      </c>
      <c r="E17" s="5">
        <v>1537</v>
      </c>
      <c r="F17" s="2">
        <f ca="1">DATEDIF(B17,TODAY(),"y")</f>
        <v>35</v>
      </c>
      <c r="G17" s="2">
        <f ca="1">DATEDIF(C17,TODAY(),"y")</f>
        <v>11</v>
      </c>
      <c r="H17" s="23">
        <f t="shared" ca="1" si="0"/>
        <v>0</v>
      </c>
      <c r="I17" s="24">
        <f t="shared" ca="1" si="1"/>
        <v>0</v>
      </c>
      <c r="J17" s="26">
        <v>0.22</v>
      </c>
      <c r="K17" s="28" t="str">
        <f t="shared" ca="1" si="2"/>
        <v>Senior</v>
      </c>
      <c r="L17" s="32">
        <f t="shared" si="3"/>
        <v>8732</v>
      </c>
      <c r="M17" s="33">
        <f t="shared" ca="1" si="4"/>
        <v>9258</v>
      </c>
      <c r="N17" s="29"/>
    </row>
    <row r="18" spans="1:14" x14ac:dyDescent="0.3">
      <c r="A18" s="3" t="s">
        <v>27</v>
      </c>
      <c r="B18" s="4">
        <v>29106</v>
      </c>
      <c r="C18" s="4">
        <v>37261</v>
      </c>
      <c r="D18" s="3" t="s">
        <v>2</v>
      </c>
      <c r="E18" s="5">
        <v>2152</v>
      </c>
      <c r="F18" s="2">
        <f ca="1">DATEDIF(B18,TODAY(),"y")</f>
        <v>43</v>
      </c>
      <c r="G18" s="2">
        <f ca="1">DATEDIF(C18,TODAY(),"y")</f>
        <v>20</v>
      </c>
      <c r="H18" s="23">
        <f t="shared" ca="1" si="0"/>
        <v>120</v>
      </c>
      <c r="I18" s="24">
        <f t="shared" ca="1" si="1"/>
        <v>93.6</v>
      </c>
      <c r="J18" s="26">
        <v>0.22</v>
      </c>
      <c r="K18" s="28" t="str">
        <f t="shared" ca="1" si="2"/>
        <v>Investment Manager</v>
      </c>
      <c r="L18" s="32">
        <f t="shared" si="3"/>
        <v>9737.33</v>
      </c>
      <c r="M18" s="33">
        <f t="shared" ca="1" si="4"/>
        <v>9258</v>
      </c>
      <c r="N18" s="29"/>
    </row>
    <row r="19" spans="1:14" x14ac:dyDescent="0.3">
      <c r="A19" s="3" t="s">
        <v>28</v>
      </c>
      <c r="B19" s="7">
        <v>34431</v>
      </c>
      <c r="C19" s="7">
        <v>43831</v>
      </c>
      <c r="D19" s="6" t="s">
        <v>2</v>
      </c>
      <c r="E19" s="8">
        <v>1250</v>
      </c>
      <c r="F19" s="9">
        <f ca="1">DATEDIF(B19,TODAY(),"y")</f>
        <v>28</v>
      </c>
      <c r="G19" s="2">
        <f ca="1">DATEDIF(C19,TODAY(),"y")</f>
        <v>2</v>
      </c>
      <c r="H19" s="23">
        <f t="shared" ca="1" si="0"/>
        <v>0</v>
      </c>
      <c r="I19" s="24">
        <f t="shared" ca="1" si="1"/>
        <v>0</v>
      </c>
      <c r="J19" s="26">
        <v>0.22</v>
      </c>
      <c r="K19" s="28" t="str">
        <f t="shared" ca="1" si="2"/>
        <v>Junior</v>
      </c>
      <c r="L19" s="32">
        <f t="shared" si="3"/>
        <v>10196.529999999999</v>
      </c>
      <c r="M19" s="33">
        <f t="shared" ca="1" si="4"/>
        <v>9258</v>
      </c>
      <c r="N19" s="29"/>
    </row>
    <row r="20" spans="1:14" x14ac:dyDescent="0.3">
      <c r="A20" s="3" t="s">
        <v>29</v>
      </c>
      <c r="B20" s="7">
        <v>33654</v>
      </c>
      <c r="C20" s="7">
        <v>42826</v>
      </c>
      <c r="D20" s="6" t="s">
        <v>2</v>
      </c>
      <c r="E20" s="8">
        <v>1370</v>
      </c>
      <c r="F20" s="2">
        <f ca="1">DATEDIF(B20,TODAY(),"y")</f>
        <v>30</v>
      </c>
      <c r="G20" s="2">
        <f ca="1">DATEDIF(C20,TODAY(),"y")</f>
        <v>5</v>
      </c>
      <c r="H20" s="23">
        <f t="shared" ca="1" si="0"/>
        <v>0</v>
      </c>
      <c r="I20" s="24">
        <f t="shared" ca="1" si="1"/>
        <v>0</v>
      </c>
      <c r="J20" s="26">
        <v>0.22</v>
      </c>
      <c r="K20" s="28" t="str">
        <f t="shared" ca="1" si="2"/>
        <v>Junior</v>
      </c>
      <c r="L20" s="32">
        <f t="shared" si="3"/>
        <v>10196.529999999999</v>
      </c>
      <c r="M20" s="33">
        <f t="shared" ca="1" si="4"/>
        <v>8008</v>
      </c>
      <c r="N20" s="29"/>
    </row>
    <row r="21" spans="1:14" x14ac:dyDescent="0.3">
      <c r="A21" s="3" t="s">
        <v>30</v>
      </c>
      <c r="B21" s="7">
        <v>32996</v>
      </c>
      <c r="C21" s="7">
        <v>43252</v>
      </c>
      <c r="D21" s="6" t="s">
        <v>2</v>
      </c>
      <c r="E21" s="8">
        <v>1310</v>
      </c>
      <c r="F21" s="9">
        <f ca="1">DATEDIF(B21,TODAY(),"y")</f>
        <v>32</v>
      </c>
      <c r="G21" s="9">
        <f ca="1">DATEDIF(C21,TODAY(),"y")</f>
        <v>4</v>
      </c>
      <c r="H21" s="23">
        <f t="shared" ca="1" si="0"/>
        <v>0</v>
      </c>
      <c r="I21" s="24">
        <f t="shared" ca="1" si="1"/>
        <v>0</v>
      </c>
      <c r="J21" s="26">
        <v>0.22</v>
      </c>
      <c r="K21" s="28" t="str">
        <f t="shared" ca="1" si="2"/>
        <v>Junior</v>
      </c>
      <c r="L21" s="32">
        <f t="shared" si="3"/>
        <v>10196.529999999999</v>
      </c>
      <c r="M21" s="33">
        <f t="shared" ca="1" si="4"/>
        <v>6638</v>
      </c>
      <c r="N21" s="29"/>
    </row>
    <row r="22" spans="1:14" x14ac:dyDescent="0.3">
      <c r="A22" s="3" t="s">
        <v>31</v>
      </c>
      <c r="B22" s="7">
        <v>36540</v>
      </c>
      <c r="C22" s="7">
        <v>44086</v>
      </c>
      <c r="D22" s="6" t="s">
        <v>2</v>
      </c>
      <c r="E22" s="8">
        <v>1230</v>
      </c>
      <c r="F22" s="2">
        <f ca="1">DATEDIF(B22,TODAY(),"y")</f>
        <v>22</v>
      </c>
      <c r="G22" s="2">
        <f ca="1">DATEDIF(C22,TODAY(),"y")</f>
        <v>2</v>
      </c>
      <c r="H22" s="23">
        <f t="shared" ca="1" si="0"/>
        <v>0</v>
      </c>
      <c r="I22" s="24">
        <f t="shared" ca="1" si="1"/>
        <v>0</v>
      </c>
      <c r="J22" s="26">
        <v>0.22</v>
      </c>
      <c r="K22" s="28" t="str">
        <f t="shared" ca="1" si="2"/>
        <v>Junior</v>
      </c>
      <c r="L22" s="32">
        <f t="shared" si="3"/>
        <v>10196.529999999999</v>
      </c>
      <c r="M22" s="33">
        <f t="shared" ca="1" si="4"/>
        <v>5328</v>
      </c>
      <c r="N22" s="29"/>
    </row>
    <row r="23" spans="1:14" x14ac:dyDescent="0.3">
      <c r="A23" s="3" t="s">
        <v>32</v>
      </c>
      <c r="B23" s="4">
        <v>30415</v>
      </c>
      <c r="C23" s="4">
        <v>39453</v>
      </c>
      <c r="D23" s="3" t="s">
        <v>10</v>
      </c>
      <c r="E23" s="5">
        <v>2768</v>
      </c>
      <c r="F23" s="2">
        <f ca="1">DATEDIF(B23,TODAY(),"y")</f>
        <v>39</v>
      </c>
      <c r="G23" s="2">
        <f ca="1">DATEDIF(C23,TODAY(),"y")</f>
        <v>14</v>
      </c>
      <c r="H23" s="23">
        <f t="shared" ca="1" si="0"/>
        <v>0</v>
      </c>
      <c r="I23" s="24">
        <f t="shared" ca="1" si="1"/>
        <v>0</v>
      </c>
      <c r="J23" s="26">
        <v>0.22</v>
      </c>
      <c r="K23" s="28" t="str">
        <f t="shared" ca="1" si="2"/>
        <v>Senior</v>
      </c>
      <c r="L23" s="32">
        <f t="shared" si="3"/>
        <v>10196.529999999999</v>
      </c>
      <c r="M23" s="33">
        <f t="shared" ca="1" si="4"/>
        <v>4098</v>
      </c>
      <c r="N23" s="29"/>
    </row>
    <row r="24" spans="1:14" x14ac:dyDescent="0.3">
      <c r="A24" s="3" t="s">
        <v>33</v>
      </c>
      <c r="B24" s="4">
        <v>30862</v>
      </c>
      <c r="C24" s="4">
        <v>39087</v>
      </c>
      <c r="D24" s="3" t="s">
        <v>10</v>
      </c>
      <c r="E24" s="5">
        <v>2275</v>
      </c>
      <c r="F24" s="2">
        <f ca="1">DATEDIF(B24,TODAY(),"y")</f>
        <v>38</v>
      </c>
      <c r="G24" s="2">
        <f ca="1">DATEDIF(C24,TODAY(),"y")</f>
        <v>15</v>
      </c>
      <c r="H24" s="23">
        <f t="shared" ca="1" si="0"/>
        <v>0</v>
      </c>
      <c r="I24" s="24">
        <f t="shared" ca="1" si="1"/>
        <v>0</v>
      </c>
      <c r="J24" s="26">
        <v>0.22</v>
      </c>
      <c r="K24" s="28" t="str">
        <f t="shared" ca="1" si="2"/>
        <v>Senior</v>
      </c>
      <c r="L24" s="32">
        <f t="shared" si="3"/>
        <v>7428.53</v>
      </c>
      <c r="M24" s="33">
        <f t="shared" ca="1" si="4"/>
        <v>4098</v>
      </c>
      <c r="N24" s="29"/>
    </row>
    <row r="25" spans="1:14" x14ac:dyDescent="0.3">
      <c r="A25" s="3" t="s">
        <v>34</v>
      </c>
      <c r="B25" s="4">
        <v>34362</v>
      </c>
      <c r="C25" s="4">
        <v>42740</v>
      </c>
      <c r="D25" s="3" t="s">
        <v>0</v>
      </c>
      <c r="E25" s="5">
        <v>1365</v>
      </c>
      <c r="F25" s="2">
        <f ca="1">DATEDIF(B25,TODAY(),"y")</f>
        <v>28</v>
      </c>
      <c r="G25" s="2">
        <f ca="1">DATEDIF(C25,TODAY(),"y")</f>
        <v>5</v>
      </c>
      <c r="H25" s="23">
        <f t="shared" ca="1" si="0"/>
        <v>0</v>
      </c>
      <c r="I25" s="24">
        <f t="shared" ca="1" si="1"/>
        <v>0</v>
      </c>
      <c r="J25" s="26">
        <v>0.22</v>
      </c>
      <c r="K25" s="28" t="str">
        <f t="shared" ca="1" si="2"/>
        <v>Junior</v>
      </c>
      <c r="L25" s="32">
        <f t="shared" si="3"/>
        <v>5153.53</v>
      </c>
      <c r="M25" s="33">
        <f t="shared" ca="1" si="4"/>
        <v>4098</v>
      </c>
      <c r="N25" s="29"/>
    </row>
    <row r="26" spans="1:14" x14ac:dyDescent="0.3">
      <c r="A26" s="3" t="s">
        <v>35</v>
      </c>
      <c r="B26" s="4">
        <v>31418</v>
      </c>
      <c r="C26" s="4">
        <v>41279</v>
      </c>
      <c r="D26" s="3" t="s">
        <v>2</v>
      </c>
      <c r="E26" s="5">
        <v>1414</v>
      </c>
      <c r="F26" s="2">
        <f ca="1">DATEDIF(B26,TODAY(),"y")</f>
        <v>36</v>
      </c>
      <c r="G26" s="2">
        <f ca="1">DATEDIF(C26,TODAY(),"y")</f>
        <v>9</v>
      </c>
      <c r="H26" s="23">
        <f t="shared" ca="1" si="0"/>
        <v>0</v>
      </c>
      <c r="I26" s="24">
        <f t="shared" ca="1" si="1"/>
        <v>0</v>
      </c>
      <c r="J26" s="26">
        <v>0.22</v>
      </c>
      <c r="K26" s="28" t="str">
        <f t="shared" ca="1" si="2"/>
        <v>Junior</v>
      </c>
      <c r="L26" s="32">
        <f t="shared" si="3"/>
        <v>5153.53</v>
      </c>
      <c r="M26" s="33">
        <f t="shared" ca="1" si="4"/>
        <v>4098</v>
      </c>
      <c r="N26" s="29"/>
    </row>
    <row r="27" spans="1:14" x14ac:dyDescent="0.3">
      <c r="A27" s="3" t="s">
        <v>36</v>
      </c>
      <c r="B27" s="4">
        <v>34033</v>
      </c>
      <c r="C27" s="4">
        <v>41795</v>
      </c>
      <c r="D27" s="3" t="s">
        <v>2</v>
      </c>
      <c r="E27" s="5">
        <v>1414</v>
      </c>
      <c r="F27" s="2">
        <f ca="1">DATEDIF(B27,TODAY(),"y")</f>
        <v>29</v>
      </c>
      <c r="G27" s="2">
        <f ca="1">DATEDIF(C27,TODAY(),"y")</f>
        <v>8</v>
      </c>
      <c r="H27" s="23">
        <f t="shared" ca="1" si="0"/>
        <v>0</v>
      </c>
      <c r="I27" s="24">
        <f t="shared" ca="1" si="1"/>
        <v>0</v>
      </c>
      <c r="J27" s="26">
        <v>0.22</v>
      </c>
      <c r="K27" s="28" t="str">
        <f t="shared" ca="1" si="2"/>
        <v>Junior</v>
      </c>
      <c r="L27" s="32">
        <f t="shared" si="3"/>
        <v>5153.53</v>
      </c>
      <c r="M27" s="33">
        <f t="shared" ca="1" si="4"/>
        <v>2684</v>
      </c>
      <c r="N27" s="29"/>
    </row>
    <row r="28" spans="1:14" x14ac:dyDescent="0.3">
      <c r="A28" s="3" t="s">
        <v>37</v>
      </c>
      <c r="B28" s="4">
        <v>32359</v>
      </c>
      <c r="C28" s="4">
        <v>40792</v>
      </c>
      <c r="D28" s="3" t="s">
        <v>2</v>
      </c>
      <c r="E28" s="5">
        <v>1476</v>
      </c>
      <c r="F28" s="2">
        <f ca="1">DATEDIF(B28,TODAY(),"y")</f>
        <v>34</v>
      </c>
      <c r="G28" s="2">
        <f ca="1">DATEDIF(C28,TODAY(),"y")</f>
        <v>11</v>
      </c>
      <c r="H28" s="23">
        <f t="shared" ca="1" si="0"/>
        <v>120</v>
      </c>
      <c r="I28" s="24">
        <f t="shared" ca="1" si="1"/>
        <v>93.6</v>
      </c>
      <c r="J28" s="26">
        <v>0.22</v>
      </c>
      <c r="K28" s="28" t="str">
        <f t="shared" ca="1" si="2"/>
        <v>Senior</v>
      </c>
      <c r="L28" s="32">
        <f t="shared" si="3"/>
        <v>5153.53</v>
      </c>
      <c r="M28" s="33">
        <f t="shared" ca="1" si="4"/>
        <v>1270</v>
      </c>
      <c r="N28" s="29"/>
    </row>
    <row r="29" spans="1:14" x14ac:dyDescent="0.3">
      <c r="A29" s="3" t="s">
        <v>38</v>
      </c>
      <c r="B29" s="7">
        <v>34935</v>
      </c>
      <c r="C29" s="7">
        <v>43132</v>
      </c>
      <c r="D29" s="6" t="s">
        <v>2</v>
      </c>
      <c r="E29" s="8">
        <v>1270</v>
      </c>
      <c r="F29" s="9">
        <f ca="1">DATEDIF(B29,TODAY(),"y")</f>
        <v>27</v>
      </c>
      <c r="G29" s="9">
        <f ca="1">DATEDIF(C29,TODAY(),"y")</f>
        <v>4</v>
      </c>
      <c r="H29" s="23">
        <f t="shared" ca="1" si="0"/>
        <v>0</v>
      </c>
      <c r="I29" s="24">
        <f t="shared" ca="1" si="1"/>
        <v>0</v>
      </c>
      <c r="J29" s="26">
        <v>0.22</v>
      </c>
      <c r="K29" s="28" t="str">
        <f t="shared" ca="1" si="2"/>
        <v>Junior</v>
      </c>
      <c r="L29" s="32">
        <f t="shared" si="3"/>
        <v>5153.53</v>
      </c>
      <c r="M29" s="33">
        <f t="shared" ca="1" si="4"/>
        <v>1270</v>
      </c>
      <c r="N29" s="29"/>
    </row>
    <row r="33" spans="2:14" x14ac:dyDescent="0.3">
      <c r="N33" s="1" t="s">
        <v>57</v>
      </c>
    </row>
    <row r="34" spans="2:14" ht="16.8" customHeight="1" x14ac:dyDescent="0.3">
      <c r="N34" s="27" t="s">
        <v>44</v>
      </c>
    </row>
    <row r="35" spans="2:14" x14ac:dyDescent="0.3">
      <c r="N35" s="1" t="s">
        <v>56</v>
      </c>
    </row>
    <row r="36" spans="2:14" x14ac:dyDescent="0.3">
      <c r="N36" s="1" t="s">
        <v>51</v>
      </c>
    </row>
    <row r="37" spans="2:14" x14ac:dyDescent="0.3">
      <c r="B37" s="17" t="s">
        <v>45</v>
      </c>
      <c r="C37" s="16">
        <f>MAX(E2:E29)</f>
        <v>3680</v>
      </c>
      <c r="N37" s="1" t="s">
        <v>52</v>
      </c>
    </row>
    <row r="38" spans="2:14" x14ac:dyDescent="0.3">
      <c r="B38" s="17" t="s">
        <v>46</v>
      </c>
      <c r="C38" s="16">
        <f>MIN(E2:E29)</f>
        <v>1230</v>
      </c>
      <c r="N38" s="1" t="s">
        <v>53</v>
      </c>
    </row>
    <row r="39" spans="2:14" x14ac:dyDescent="0.3">
      <c r="B39" s="17" t="s">
        <v>47</v>
      </c>
      <c r="C39" s="16">
        <f>AVERAGE(E2:E29)</f>
        <v>1726.8571428571429</v>
      </c>
      <c r="N39" s="1" t="s">
        <v>55</v>
      </c>
    </row>
    <row r="40" spans="2:14" x14ac:dyDescent="0.3">
      <c r="B40" s="17" t="s">
        <v>48</v>
      </c>
      <c r="C40" s="16">
        <f>SUM(E2:E29)</f>
        <v>48352</v>
      </c>
      <c r="N40" s="1" t="s">
        <v>60</v>
      </c>
    </row>
    <row r="41" spans="2:14" x14ac:dyDescent="0.3">
      <c r="N41" s="1" t="s">
        <v>63</v>
      </c>
    </row>
    <row r="42" spans="2:14" x14ac:dyDescent="0.3">
      <c r="B42" s="17" t="s">
        <v>49</v>
      </c>
      <c r="C42" s="18" t="s">
        <v>50</v>
      </c>
      <c r="D42" s="1">
        <f>COUNTIF(E2:E29,C42)</f>
        <v>6</v>
      </c>
      <c r="N42" s="1" t="s">
        <v>65</v>
      </c>
    </row>
    <row r="45" spans="2:14" x14ac:dyDescent="0.3">
      <c r="B45" s="17" t="s">
        <v>62</v>
      </c>
      <c r="C45" s="17"/>
      <c r="D45" s="1">
        <f>AVERAGEIF(D2:D29,"Commerciale",E2:E29)</f>
        <v>2542.3333333333335</v>
      </c>
      <c r="E45" s="24">
        <f>ROUND(D45,2)</f>
        <v>2542.33</v>
      </c>
    </row>
    <row r="46" spans="2:14" x14ac:dyDescent="0.3">
      <c r="B46" s="17" t="s">
        <v>64</v>
      </c>
      <c r="E46" s="24">
        <f>AVERAGEIF(E8:E29,"&gt;2000")</f>
        <v>2611.1999999999998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Esercizio 1</vt:lpstr>
      <vt:lpstr>Esercizio 2</vt:lpstr>
      <vt:lpstr>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2022-08-10T17:13:22Z</dcterms:created>
  <dcterms:modified xsi:type="dcterms:W3CDTF">2022-10-18T15:43:41Z</dcterms:modified>
</cp:coreProperties>
</file>