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LM\"/>
    </mc:Choice>
  </mc:AlternateContent>
  <bookViews>
    <workbookView xWindow="480" yWindow="60" windowWidth="18120" windowHeight="10740" tabRatio="599" activeTab="1"/>
  </bookViews>
  <sheets>
    <sheet name="MHLM STAR RNP2 RWY 22" sheetId="10" r:id="rId1"/>
    <sheet name="MHLM RNAV SID RWY 04" sheetId="11" r:id="rId2"/>
  </sheets>
  <definedNames>
    <definedName name="_xlnm.Print_Area" localSheetId="0">'MHLM STAR RNP2 RWY 22'!$A$1:$M$5</definedName>
  </definedNames>
  <calcPr calcId="152511"/>
</workbook>
</file>

<file path=xl/calcChain.xml><?xml version="1.0" encoding="utf-8"?>
<calcChain xmlns="http://schemas.openxmlformats.org/spreadsheetml/2006/main">
  <c r="P25" i="10" l="1"/>
  <c r="O25" i="10"/>
  <c r="Q25" i="10" s="1"/>
  <c r="Q24" i="10"/>
  <c r="R25" i="10" s="1"/>
  <c r="S25" i="10" s="1"/>
  <c r="G25" i="10" s="1"/>
  <c r="P24" i="10"/>
  <c r="O24" i="10"/>
  <c r="P23" i="10"/>
  <c r="O23" i="10"/>
  <c r="Q23" i="10" s="1"/>
  <c r="R24" i="10" s="1"/>
  <c r="S24" i="10" s="1"/>
  <c r="G24" i="10" s="1"/>
  <c r="P22" i="10"/>
  <c r="O22" i="10"/>
  <c r="Q22" i="10" s="1"/>
  <c r="R23" i="10" s="1"/>
  <c r="S23" i="10" s="1"/>
  <c r="G23" i="10" s="1"/>
  <c r="P19" i="10"/>
  <c r="Q19" i="10" s="1"/>
  <c r="O19" i="10"/>
  <c r="P18" i="10"/>
  <c r="O18" i="10"/>
  <c r="Q18" i="10" s="1"/>
  <c r="R19" i="10" s="1"/>
  <c r="S19" i="10" s="1"/>
  <c r="G19" i="10" s="1"/>
  <c r="P17" i="10"/>
  <c r="Q17" i="10" s="1"/>
  <c r="R18" i="10" s="1"/>
  <c r="S18" i="10" s="1"/>
  <c r="G18" i="10" s="1"/>
  <c r="O17" i="10"/>
  <c r="P16" i="10"/>
  <c r="Q16" i="10" s="1"/>
  <c r="R17" i="10" s="1"/>
  <c r="S17" i="10" s="1"/>
  <c r="G17" i="10" s="1"/>
  <c r="O16" i="10"/>
  <c r="P4" i="10" l="1"/>
  <c r="O4" i="10"/>
  <c r="O5" i="10"/>
  <c r="P5" i="10"/>
  <c r="R22" i="11" l="1"/>
  <c r="S22" i="11"/>
  <c r="G22" i="11" s="1"/>
  <c r="R21" i="11"/>
  <c r="S21" i="11" s="1"/>
  <c r="G21" i="11" s="1"/>
  <c r="R20" i="11"/>
  <c r="S20" i="11" s="1"/>
  <c r="G20" i="11" s="1"/>
  <c r="P20" i="11"/>
  <c r="O20" i="11"/>
  <c r="R19" i="11"/>
  <c r="S19" i="11" s="1"/>
  <c r="G19" i="11" s="1"/>
  <c r="P19" i="11"/>
  <c r="O19" i="11"/>
  <c r="R16" i="11"/>
  <c r="S16" i="11" s="1"/>
  <c r="G16" i="11" s="1"/>
  <c r="R15" i="11"/>
  <c r="S15" i="11" s="1"/>
  <c r="G15" i="11" s="1"/>
  <c r="P15" i="11"/>
  <c r="O15" i="11"/>
  <c r="R14" i="11"/>
  <c r="S14" i="11" s="1"/>
  <c r="G14" i="11" s="1"/>
  <c r="P14" i="11"/>
  <c r="O14" i="11"/>
  <c r="R11" i="11"/>
  <c r="S11" i="11" s="1"/>
  <c r="G11" i="11" s="1"/>
  <c r="R10" i="11"/>
  <c r="S10" i="11" s="1"/>
  <c r="G10" i="11" s="1"/>
  <c r="P10" i="11"/>
  <c r="O10" i="11"/>
  <c r="R9" i="11"/>
  <c r="S9" i="11" s="1"/>
  <c r="G9" i="11" s="1"/>
  <c r="P9" i="11"/>
  <c r="O9" i="11"/>
  <c r="R5" i="11"/>
  <c r="R4" i="11"/>
  <c r="S4" i="11" s="1"/>
  <c r="G4" i="11" s="1"/>
  <c r="P6" i="11"/>
  <c r="O6" i="11"/>
  <c r="R6" i="11" s="1"/>
  <c r="S6" i="11" s="1"/>
  <c r="G6" i="11" s="1"/>
  <c r="P5" i="11"/>
  <c r="O5" i="11"/>
  <c r="P4" i="11"/>
  <c r="O4" i="11"/>
  <c r="S5" i="11" l="1"/>
  <c r="G5" i="11" s="1"/>
  <c r="P13" i="10"/>
  <c r="O13" i="10"/>
  <c r="P12" i="10"/>
  <c r="O12" i="10"/>
  <c r="P9" i="10"/>
  <c r="O9" i="10"/>
  <c r="Q9" i="10" s="1"/>
  <c r="P8" i="10"/>
  <c r="O8" i="10"/>
  <c r="Q5" i="10"/>
  <c r="Q8" i="10" l="1"/>
  <c r="R9" i="10" s="1"/>
  <c r="S9" i="10" s="1"/>
  <c r="G9" i="10" s="1"/>
  <c r="Q13" i="10"/>
  <c r="Q12" i="10"/>
  <c r="R13" i="10" s="1"/>
  <c r="S13" i="10" s="1"/>
  <c r="G13" i="10" s="1"/>
  <c r="Q4" i="10"/>
  <c r="R5" i="10" s="1"/>
  <c r="S5" i="10" s="1"/>
  <c r="G5" i="10" s="1"/>
</calcChain>
</file>

<file path=xl/sharedStrings.xml><?xml version="1.0" encoding="utf-8"?>
<sst xmlns="http://schemas.openxmlformats.org/spreadsheetml/2006/main" count="437" uniqueCount="99">
  <si>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</si>
  <si>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</si>
  <si>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</si>
  <si>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</si>
  <si>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</si>
  <si>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</si>
  <si>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</si>
  <si>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</si>
  <si>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</si>
  <si>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</si>
  <si>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</si>
  <si>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</si>
  <si>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</si>
  <si>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</si>
  <si>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</si>
  <si>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</si>
  <si>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/>
  </si>
  <si>
    <t>NAGEL</t>
  </si>
  <si>
    <t>VA</t>
  </si>
  <si>
    <t>DF</t>
  </si>
  <si>
    <t>NAKAN</t>
  </si>
  <si>
    <t>LM006</t>
  </si>
  <si>
    <t>LM016</t>
  </si>
  <si>
    <t>LM003</t>
  </si>
  <si>
    <t>152206.48N</t>
  </si>
  <si>
    <t>0881813.42W</t>
  </si>
  <si>
    <t>151240.78N</t>
  </si>
  <si>
    <t>0874707.93W</t>
  </si>
  <si>
    <t>152549.40N</t>
  </si>
  <si>
    <t>0873230.00W</t>
  </si>
  <si>
    <t>RNP 2</t>
  </si>
  <si>
    <t>+ 10 000</t>
  </si>
  <si>
    <t>+ 9 000</t>
  </si>
  <si>
    <t>+ 8 000</t>
  </si>
  <si>
    <t>+ 7 100</t>
  </si>
  <si>
    <t>LM004</t>
  </si>
  <si>
    <t>LM015</t>
  </si>
  <si>
    <t>+10 000</t>
  </si>
  <si>
    <t>+9 100</t>
  </si>
  <si>
    <t>+7100</t>
  </si>
  <si>
    <t>144555.79N</t>
  </si>
  <si>
    <t>0880342.04W</t>
  </si>
  <si>
    <t>150632.35N</t>
  </si>
  <si>
    <t>0875348.88W</t>
  </si>
  <si>
    <t>22.64 NM</t>
  </si>
  <si>
    <t>28.17 NM</t>
  </si>
  <si>
    <t>LM001</t>
  </si>
  <si>
    <t>KIRAP</t>
  </si>
  <si>
    <t>GABIX</t>
  </si>
  <si>
    <t>154907.38N</t>
  </si>
  <si>
    <t>0875215.74W</t>
  </si>
  <si>
    <t>170323N</t>
  </si>
  <si>
    <t>0873623W</t>
  </si>
  <si>
    <t>171230N</t>
  </si>
  <si>
    <t>0862554W</t>
  </si>
  <si>
    <t>BZE</t>
  </si>
  <si>
    <t>0°17' E</t>
  </si>
  <si>
    <t>151504N</t>
  </si>
  <si>
    <t>0883337W</t>
  </si>
  <si>
    <t>DER RWY04</t>
  </si>
  <si>
    <t>LM013</t>
  </si>
  <si>
    <t>2.54 NM</t>
  </si>
  <si>
    <t>15.85 NM</t>
  </si>
  <si>
    <t>154139.71N</t>
  </si>
  <si>
    <t>0874227.97W</t>
  </si>
  <si>
    <t>173222.62158N</t>
  </si>
  <si>
    <t>0881850.31636W</t>
  </si>
  <si>
    <t>115.71 NM</t>
  </si>
  <si>
    <t>TALAG</t>
  </si>
  <si>
    <t>LM014</t>
  </si>
  <si>
    <t>151807.73N</t>
  </si>
  <si>
    <t>0873135.98W</t>
  </si>
  <si>
    <t>142612N</t>
  </si>
  <si>
    <t>0870836W</t>
  </si>
  <si>
    <t>116.65 NM</t>
  </si>
  <si>
    <t>81.59 NM</t>
  </si>
  <si>
    <t>25.68 NM</t>
  </si>
  <si>
    <t>56.33 NM</t>
  </si>
  <si>
    <t>+8 500</t>
  </si>
  <si>
    <t>152741.89053N</t>
  </si>
  <si>
    <t>0875456.53047W</t>
  </si>
  <si>
    <t>BZE1</t>
  </si>
  <si>
    <t>KIRAP1</t>
  </si>
  <si>
    <t>GABIX1</t>
  </si>
  <si>
    <t>0°14' E</t>
  </si>
  <si>
    <t>1°17' W</t>
  </si>
  <si>
    <t>0°34' W</t>
  </si>
  <si>
    <t>0°15' E</t>
  </si>
  <si>
    <t>NAKAN1</t>
  </si>
  <si>
    <t>0°04' E</t>
  </si>
  <si>
    <t>0°12' W</t>
  </si>
  <si>
    <t>0°22' W</t>
  </si>
  <si>
    <t>141531.08N</t>
  </si>
  <si>
    <t>0883530.70W</t>
  </si>
  <si>
    <t>43.23 NM</t>
  </si>
  <si>
    <t>0°24' E</t>
  </si>
  <si>
    <t>0°02' E</t>
  </si>
  <si>
    <t>0°07' W</t>
  </si>
  <si>
    <t>NAGEL1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</si>
</sst>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2" fontId="3" fillId="0" borderId="1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164" fontId="1" fillId="0" borderId="2" xfId="0" applyNumberFormat="1" applyFont="1" applyFill="1" applyBorder="1" applyAlignment="1">
      <alignment horizontal="center" wrapText="1"/>
    </xf>
    <xf numFmtId="164" fontId="0" fillId="0" borderId="0" xfId="0" applyNumberFormat="1"/>
    <xf numFmtId="164" fontId="0" fillId="0" borderId="0" xfId="0" applyNumberFormat="1" applyFill="1"/>
    <xf numFmtId="0" fontId="5" fillId="0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5" fillId="0" borderId="1" xfId="0" applyNumberFormat="1" applyFont="1" applyFill="1" applyBorder="1" applyAlignment="1">
      <alignment horizontal="center" wrapText="1"/>
    </xf>
    <xf numFmtId="0" fontId="3" fillId="0" borderId="1" xfId="0" quotePrefix="1" applyFont="1" applyFill="1" applyBorder="1" applyAlignment="1">
      <alignment horizontal="center" wrapText="1"/>
    </xf>
    <xf numFmtId="0" fontId="0" fillId="0" borderId="0" xfId="0" applyFill="1"/>
    <xf numFmtId="164" fontId="6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S25"/>
  <sheetViews>
    <sheetView showGridLines="0" zoomScaleNormal="100" workbookViewId="0">
      <selection activeCell="A15" sqref="A15:M25"/>
    </sheetView>
  </sheetViews>
  <sheetFormatPr baseColWidth="10" defaultColWidth="9" defaultRowHeight="15.75" x14ac:dyDescent="0.25"/>
  <cols>
    <col min="1" max="1" width="10.875" style="1" customWidth="1"/>
    <col min="2" max="2" width="9.75" style="1" customWidth="1"/>
    <col min="3" max="3" width="13.125" style="1" bestFit="1" customWidth="1"/>
    <col min="4" max="4" width="12" style="1" customWidth="1"/>
    <col min="5" max="5" width="14.125" style="1" customWidth="1"/>
    <col min="6" max="6" width="7.375" style="1" customWidth="1"/>
    <col min="7" max="7" width="11.25" style="1" customWidth="1"/>
    <col min="8" max="8" width="9.625" style="1" customWidth="1"/>
    <col min="9" max="9" width="7" style="1" customWidth="1"/>
    <col min="10" max="10" width="7.75" style="1" customWidth="1"/>
    <col min="11" max="11" width="7.25" style="1" bestFit="1" customWidth="1"/>
    <col min="12" max="12" width="9.5" style="1" customWidth="1"/>
    <col min="13" max="13" width="10.875" style="1" customWidth="1"/>
    <col min="14" max="14" width="12.875" customWidth="1"/>
    <col min="15" max="16" width="9" customWidth="1"/>
    <col min="17" max="17" width="11.875" bestFit="1" customWidth="1"/>
    <col min="19" max="19" width="11.625" bestFit="1" customWidth="1"/>
  </cols>
  <sheetData>
    <row r="1" spans="1:19" ht="18" customHeight="1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N2" t="s">
        <v>16</v>
      </c>
    </row>
    <row r="3" spans="1:19" ht="39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6.5" customHeight="1" x14ac:dyDescent="0.25">
      <c r="A4" s="17" t="s">
        <v>81</v>
      </c>
      <c r="B4" s="17" t="s">
        <v>2</v>
      </c>
      <c r="C4" s="15" t="s">
        <v>55</v>
      </c>
      <c r="D4" s="15" t="s">
        <v>65</v>
      </c>
      <c r="E4" s="15" t="s">
        <v>66</v>
      </c>
      <c r="F4" s="17" t="s">
        <v>0</v>
      </c>
      <c r="G4" s="17" t="s">
        <v>0</v>
      </c>
      <c r="H4" s="17" t="s">
        <v>0</v>
      </c>
      <c r="I4" s="17" t="s">
        <v>0</v>
      </c>
      <c r="J4" s="17" t="s">
        <v>0</v>
      </c>
      <c r="K4" s="17" t="s">
        <v>0</v>
      </c>
      <c r="L4" s="15" t="s">
        <v>87</v>
      </c>
      <c r="M4" s="17" t="s">
        <v>30</v>
      </c>
      <c r="N4" s="12" t="s">
        <v>0</v>
      </c>
      <c r="O4" s="5" t="str">
        <f>MID(L4,1,1)</f>
        <v>0</v>
      </c>
      <c r="P4" s="5" t="str">
        <f>MID(L4,3,2)</f>
        <v>15</v>
      </c>
      <c r="Q4" s="5">
        <f>O4+P4/60</f>
        <v>0.25</v>
      </c>
    </row>
    <row r="5" spans="1:19" ht="16.5" customHeight="1" x14ac:dyDescent="0.25">
      <c r="A5" s="17" t="s">
        <v>81</v>
      </c>
      <c r="B5" s="17" t="s">
        <v>3</v>
      </c>
      <c r="C5" s="15" t="s">
        <v>46</v>
      </c>
      <c r="D5" s="15" t="s">
        <v>49</v>
      </c>
      <c r="E5" s="15" t="s">
        <v>50</v>
      </c>
      <c r="F5" s="17" t="s">
        <v>0</v>
      </c>
      <c r="G5" s="15" t="str">
        <f>S5</f>
        <v>165.8 (166.0)</v>
      </c>
      <c r="H5" s="17" t="s">
        <v>0</v>
      </c>
      <c r="I5" s="15">
        <v>8000</v>
      </c>
      <c r="J5" s="18">
        <v>105.95</v>
      </c>
      <c r="K5" s="17" t="s">
        <v>0</v>
      </c>
      <c r="L5" s="15" t="s">
        <v>84</v>
      </c>
      <c r="M5" s="17" t="s">
        <v>30</v>
      </c>
      <c r="N5" s="21">
        <v>166.00305019999999</v>
      </c>
      <c r="O5" s="5" t="str">
        <f>MID(L5,1,1)</f>
        <v>0</v>
      </c>
      <c r="P5" s="5" t="str">
        <f>MID(L5,3,2)</f>
        <v>14</v>
      </c>
      <c r="Q5" s="5">
        <f>O5+P5/60</f>
        <v>0.23333333333333334</v>
      </c>
      <c r="R5" s="5">
        <f t="shared" ref="R5" si="0">N5-Q4</f>
        <v>165.75305019999999</v>
      </c>
      <c r="S5" s="5" t="str">
        <f t="shared" ref="S5" si="1">TEXT(R5,"000.0")&amp;TEXT(N5," (000.0)")</f>
        <v>165.8 (166.0)</v>
      </c>
    </row>
    <row r="6" spans="1:1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3"/>
    </row>
    <row r="7" spans="1:19" ht="39" x14ac:dyDescent="0.25">
      <c r="A7" s="6" t="s">
        <v>11</v>
      </c>
      <c r="B7" s="6" t="s">
        <v>1</v>
      </c>
      <c r="C7" s="6" t="s">
        <v>4</v>
      </c>
      <c r="D7" s="6" t="s">
        <v>13</v>
      </c>
      <c r="E7" s="6" t="s">
        <v>14</v>
      </c>
      <c r="F7" s="6" t="s">
        <v>5</v>
      </c>
      <c r="G7" s="6" t="s">
        <v>6</v>
      </c>
      <c r="H7" s="6" t="s">
        <v>7</v>
      </c>
      <c r="I7" s="6" t="s">
        <v>15</v>
      </c>
      <c r="J7" s="6" t="s">
        <v>12</v>
      </c>
      <c r="K7" s="6" t="s">
        <v>10</v>
      </c>
      <c r="L7" s="6" t="s">
        <v>8</v>
      </c>
      <c r="M7" s="6" t="s">
        <v>9</v>
      </c>
      <c r="N7" s="13"/>
    </row>
    <row r="8" spans="1:19" x14ac:dyDescent="0.25">
      <c r="A8" s="17" t="s">
        <v>82</v>
      </c>
      <c r="B8" s="17" t="s">
        <v>2</v>
      </c>
      <c r="C8" s="15" t="s">
        <v>47</v>
      </c>
      <c r="D8" s="15" t="s">
        <v>51</v>
      </c>
      <c r="E8" s="15" t="s">
        <v>52</v>
      </c>
      <c r="F8" s="17" t="s">
        <v>0</v>
      </c>
      <c r="G8" s="17" t="s">
        <v>0</v>
      </c>
      <c r="H8" s="17" t="s">
        <v>0</v>
      </c>
      <c r="I8" s="17" t="s">
        <v>0</v>
      </c>
      <c r="J8" s="17" t="s">
        <v>0</v>
      </c>
      <c r="K8" s="17" t="s">
        <v>0</v>
      </c>
      <c r="L8" s="15" t="s">
        <v>86</v>
      </c>
      <c r="M8" s="17" t="s">
        <v>30</v>
      </c>
      <c r="N8" s="12" t="s">
        <v>0</v>
      </c>
      <c r="O8" s="5">
        <f>MID(L8,1,1)*-1</f>
        <v>0</v>
      </c>
      <c r="P8" s="5">
        <f>MID(L8,3,2)*-1</f>
        <v>-34</v>
      </c>
      <c r="Q8" s="5">
        <f>O8+P8/60</f>
        <v>-0.56666666666666665</v>
      </c>
    </row>
    <row r="9" spans="1:19" ht="16.5" customHeight="1" x14ac:dyDescent="0.25">
      <c r="A9" s="17" t="s">
        <v>82</v>
      </c>
      <c r="B9" s="17" t="s">
        <v>3</v>
      </c>
      <c r="C9" s="15" t="s">
        <v>46</v>
      </c>
      <c r="D9" s="15" t="s">
        <v>49</v>
      </c>
      <c r="E9" s="15" t="s">
        <v>50</v>
      </c>
      <c r="F9" s="17" t="s">
        <v>0</v>
      </c>
      <c r="G9" s="15" t="str">
        <f>S9</f>
        <v>192.3 (191.7)</v>
      </c>
      <c r="H9" s="17" t="s">
        <v>0</v>
      </c>
      <c r="I9" s="15">
        <v>8000</v>
      </c>
      <c r="J9" s="18">
        <v>75.510000000000005</v>
      </c>
      <c r="K9" s="17" t="s">
        <v>0</v>
      </c>
      <c r="L9" s="15" t="s">
        <v>84</v>
      </c>
      <c r="M9" s="17" t="s">
        <v>30</v>
      </c>
      <c r="N9" s="14">
        <v>191.69761577</v>
      </c>
      <c r="O9" s="5" t="str">
        <f>MID(L9,1,1)</f>
        <v>0</v>
      </c>
      <c r="P9" s="5" t="str">
        <f>MID(L9,3,2)</f>
        <v>14</v>
      </c>
      <c r="Q9" s="5">
        <f>O9+P9/60</f>
        <v>0.23333333333333334</v>
      </c>
      <c r="R9" s="5">
        <f t="shared" ref="R9" si="2">N9-Q8</f>
        <v>192.26428243666666</v>
      </c>
      <c r="S9" s="5" t="str">
        <f t="shared" ref="S9" si="3">TEXT(R9,"000.0")&amp;TEXT(N9," (000.0)")</f>
        <v>192.3 (191.7)</v>
      </c>
    </row>
    <row r="10" spans="1:19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3"/>
    </row>
    <row r="11" spans="1:19" ht="39" x14ac:dyDescent="0.25">
      <c r="A11" s="6" t="s">
        <v>11</v>
      </c>
      <c r="B11" s="6" t="s">
        <v>1</v>
      </c>
      <c r="C11" s="6" t="s">
        <v>4</v>
      </c>
      <c r="D11" s="6" t="s">
        <v>13</v>
      </c>
      <c r="E11" s="6" t="s">
        <v>14</v>
      </c>
      <c r="F11" s="6" t="s">
        <v>5</v>
      </c>
      <c r="G11" s="6" t="s">
        <v>6</v>
      </c>
      <c r="H11" s="6" t="s">
        <v>7</v>
      </c>
      <c r="I11" s="6" t="s">
        <v>15</v>
      </c>
      <c r="J11" s="6" t="s">
        <v>12</v>
      </c>
      <c r="K11" s="6" t="s">
        <v>10</v>
      </c>
      <c r="L11" s="6" t="s">
        <v>8</v>
      </c>
      <c r="M11" s="6" t="s">
        <v>9</v>
      </c>
      <c r="N11" s="13"/>
    </row>
    <row r="12" spans="1:19" x14ac:dyDescent="0.25">
      <c r="A12" s="17" t="s">
        <v>83</v>
      </c>
      <c r="B12" s="17" t="s">
        <v>2</v>
      </c>
      <c r="C12" s="15" t="s">
        <v>48</v>
      </c>
      <c r="D12" s="15" t="s">
        <v>53</v>
      </c>
      <c r="E12" s="15" t="s">
        <v>54</v>
      </c>
      <c r="F12" s="17" t="s">
        <v>0</v>
      </c>
      <c r="G12" s="17" t="s">
        <v>0</v>
      </c>
      <c r="H12" s="17" t="s">
        <v>0</v>
      </c>
      <c r="I12" s="17" t="s">
        <v>0</v>
      </c>
      <c r="J12" s="17" t="s">
        <v>0</v>
      </c>
      <c r="K12" s="17" t="s">
        <v>0</v>
      </c>
      <c r="L12" s="15" t="s">
        <v>85</v>
      </c>
      <c r="M12" s="17" t="s">
        <v>30</v>
      </c>
      <c r="N12" s="12" t="s">
        <v>0</v>
      </c>
      <c r="O12" s="5">
        <f>MID(L12,1,1)*-1</f>
        <v>-1</v>
      </c>
      <c r="P12" s="5">
        <f>MID(L12,3,2)*-1</f>
        <v>-17</v>
      </c>
      <c r="Q12" s="5">
        <f>O12+P12/60</f>
        <v>-1.2833333333333332</v>
      </c>
    </row>
    <row r="13" spans="1:19" ht="16.5" customHeight="1" x14ac:dyDescent="0.25">
      <c r="A13" s="17" t="s">
        <v>83</v>
      </c>
      <c r="B13" s="17" t="s">
        <v>3</v>
      </c>
      <c r="C13" s="15" t="s">
        <v>46</v>
      </c>
      <c r="D13" s="15" t="s">
        <v>49</v>
      </c>
      <c r="E13" s="15" t="s">
        <v>50</v>
      </c>
      <c r="F13" s="17" t="s">
        <v>0</v>
      </c>
      <c r="G13" s="15" t="str">
        <f>S13</f>
        <v>226.5 (225.2)</v>
      </c>
      <c r="H13" s="17" t="s">
        <v>0</v>
      </c>
      <c r="I13" s="15">
        <v>8000</v>
      </c>
      <c r="J13" s="18">
        <v>117.38</v>
      </c>
      <c r="K13" s="17" t="s">
        <v>0</v>
      </c>
      <c r="L13" s="15" t="s">
        <v>84</v>
      </c>
      <c r="M13" s="17" t="s">
        <v>30</v>
      </c>
      <c r="N13" s="14">
        <v>225.1848109</v>
      </c>
      <c r="O13" s="5" t="str">
        <f>MID(L13,1,1)</f>
        <v>0</v>
      </c>
      <c r="P13" s="5" t="str">
        <f>MID(L13,3,2)</f>
        <v>14</v>
      </c>
      <c r="Q13" s="5">
        <f>O13+P13/60</f>
        <v>0.23333333333333334</v>
      </c>
      <c r="R13" s="5">
        <f t="shared" ref="R13" si="4">N13-Q12</f>
        <v>226.46814423333333</v>
      </c>
      <c r="S13" s="5" t="str">
        <f t="shared" ref="S13" si="5">TEXT(R13,"000.0")&amp;TEXT(N13," (000.0)")</f>
        <v>226.5 (225.2)</v>
      </c>
    </row>
    <row r="14" spans="1:19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9" ht="39" x14ac:dyDescent="0.25">
      <c r="A15" s="6" t="s">
        <v>11</v>
      </c>
      <c r="B15" s="6" t="s">
        <v>1</v>
      </c>
      <c r="C15" s="6" t="s">
        <v>4</v>
      </c>
      <c r="D15" s="6" t="s">
        <v>13</v>
      </c>
      <c r="E15" s="6" t="s">
        <v>14</v>
      </c>
      <c r="F15" s="6" t="s">
        <v>5</v>
      </c>
      <c r="G15" s="6" t="s">
        <v>6</v>
      </c>
      <c r="H15" s="6" t="s">
        <v>7</v>
      </c>
      <c r="I15" s="6" t="s">
        <v>15</v>
      </c>
      <c r="J15" s="6" t="s">
        <v>12</v>
      </c>
      <c r="K15" s="6" t="s">
        <v>10</v>
      </c>
      <c r="L15" s="6" t="s">
        <v>8</v>
      </c>
      <c r="M15" s="6" t="s">
        <v>9</v>
      </c>
    </row>
    <row r="16" spans="1:19" x14ac:dyDescent="0.25">
      <c r="A16" s="7" t="s">
        <v>98</v>
      </c>
      <c r="B16" s="7" t="s">
        <v>2</v>
      </c>
      <c r="C16" s="8" t="s">
        <v>17</v>
      </c>
      <c r="D16" s="8" t="s">
        <v>92</v>
      </c>
      <c r="E16" s="8" t="s">
        <v>93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8" t="s">
        <v>95</v>
      </c>
      <c r="M16" s="7" t="s">
        <v>30</v>
      </c>
      <c r="N16" s="2" t="s">
        <v>0</v>
      </c>
      <c r="O16" s="5" t="str">
        <f>MID(L16,1,1)</f>
        <v>0</v>
      </c>
      <c r="P16" s="5" t="str">
        <f>MID(L16,3,2)</f>
        <v>24</v>
      </c>
      <c r="Q16" s="5">
        <f>O16+P16/60</f>
        <v>0.4</v>
      </c>
    </row>
    <row r="17" spans="1:19" ht="17.25" customHeight="1" x14ac:dyDescent="0.25">
      <c r="A17" s="7" t="s">
        <v>98</v>
      </c>
      <c r="B17" s="7" t="s">
        <v>3</v>
      </c>
      <c r="C17" s="8" t="s">
        <v>35</v>
      </c>
      <c r="D17" s="8" t="s">
        <v>40</v>
      </c>
      <c r="E17" s="8" t="s">
        <v>41</v>
      </c>
      <c r="F17" s="7" t="s">
        <v>0</v>
      </c>
      <c r="G17" s="8" t="str">
        <f>S17</f>
        <v>045.1 (045.5)</v>
      </c>
      <c r="H17" s="7" t="s">
        <v>0</v>
      </c>
      <c r="I17" s="19" t="s">
        <v>37</v>
      </c>
      <c r="J17" s="10" t="s">
        <v>94</v>
      </c>
      <c r="K17" s="7" t="s">
        <v>0</v>
      </c>
      <c r="L17" s="8" t="s">
        <v>96</v>
      </c>
      <c r="M17" s="7" t="s">
        <v>30</v>
      </c>
      <c r="N17" s="20">
        <v>45.473894999999999</v>
      </c>
      <c r="O17" s="5" t="str">
        <f>MID(L17,1,1)</f>
        <v>0</v>
      </c>
      <c r="P17" s="5" t="str">
        <f>MID(L17,3,2)</f>
        <v>02</v>
      </c>
      <c r="Q17" s="5">
        <f>O17+P17/60</f>
        <v>3.3333333333333333E-2</v>
      </c>
      <c r="R17" s="5">
        <f t="shared" ref="R17:R19" si="6">N17-Q16</f>
        <v>45.073895</v>
      </c>
      <c r="S17" s="5" t="str">
        <f t="shared" ref="S17:S19" si="7">TEXT(R17,"000.0")&amp;TEXT(N17," (000.0)")</f>
        <v>045.1 (045.5)</v>
      </c>
    </row>
    <row r="18" spans="1:19" ht="16.5" customHeight="1" x14ac:dyDescent="0.25">
      <c r="A18" s="7" t="s">
        <v>98</v>
      </c>
      <c r="B18" s="7" t="s">
        <v>3</v>
      </c>
      <c r="C18" s="8" t="s">
        <v>36</v>
      </c>
      <c r="D18" s="8" t="s">
        <v>42</v>
      </c>
      <c r="E18" s="8" t="s">
        <v>43</v>
      </c>
      <c r="F18" s="7" t="s">
        <v>0</v>
      </c>
      <c r="G18" s="8" t="str">
        <f>S18</f>
        <v>024.9 (025.0)</v>
      </c>
      <c r="H18" s="7" t="s">
        <v>0</v>
      </c>
      <c r="I18" s="19" t="s">
        <v>38</v>
      </c>
      <c r="J18" s="10" t="s">
        <v>44</v>
      </c>
      <c r="K18" s="7" t="s">
        <v>0</v>
      </c>
      <c r="L18" s="8" t="s">
        <v>97</v>
      </c>
      <c r="M18" s="7" t="s">
        <v>30</v>
      </c>
      <c r="N18" s="20">
        <v>24.982803000000001</v>
      </c>
      <c r="O18" s="5" t="str">
        <f>MID(L18,1,1)</f>
        <v>0</v>
      </c>
      <c r="P18" s="5" t="str">
        <f>MID(L18,3,2)</f>
        <v>07</v>
      </c>
      <c r="Q18" s="5">
        <f>-(O18+P18/60)</f>
        <v>-0.11666666666666667</v>
      </c>
      <c r="R18" s="5">
        <f t="shared" si="6"/>
        <v>24.949469666666666</v>
      </c>
      <c r="S18" s="5" t="str">
        <f t="shared" si="7"/>
        <v>024.9 (025.0)</v>
      </c>
    </row>
    <row r="19" spans="1:19" ht="16.5" customHeight="1" x14ac:dyDescent="0.25">
      <c r="A19" s="7" t="s">
        <v>98</v>
      </c>
      <c r="B19" s="7" t="s">
        <v>3</v>
      </c>
      <c r="C19" s="8" t="s">
        <v>23</v>
      </c>
      <c r="D19" s="8" t="s">
        <v>28</v>
      </c>
      <c r="E19" s="8" t="s">
        <v>29</v>
      </c>
      <c r="F19" s="7" t="s">
        <v>0</v>
      </c>
      <c r="G19" s="8" t="str">
        <f>S19</f>
        <v>047.1 (047.0)</v>
      </c>
      <c r="H19" s="7" t="s">
        <v>0</v>
      </c>
      <c r="I19" s="19" t="s">
        <v>39</v>
      </c>
      <c r="J19" s="10" t="s">
        <v>45</v>
      </c>
      <c r="K19" s="7">
        <v>250</v>
      </c>
      <c r="L19" s="8" t="s">
        <v>91</v>
      </c>
      <c r="M19" s="7" t="s">
        <v>30</v>
      </c>
      <c r="N19" s="20">
        <v>46.96913</v>
      </c>
      <c r="O19" s="5" t="str">
        <f>MID(L19,1,1)</f>
        <v>0</v>
      </c>
      <c r="P19" s="5" t="str">
        <f>MID(L19,3,2)</f>
        <v>22</v>
      </c>
      <c r="Q19" s="5">
        <f>-(O19+P19/60)</f>
        <v>-0.36666666666666664</v>
      </c>
      <c r="R19" s="5">
        <f t="shared" si="6"/>
        <v>47.085796666666667</v>
      </c>
      <c r="S19" s="5" t="str">
        <f t="shared" si="7"/>
        <v>047.1 (047.0)</v>
      </c>
    </row>
    <row r="21" spans="1:19" ht="39" x14ac:dyDescent="0.25">
      <c r="A21" s="6" t="s">
        <v>11</v>
      </c>
      <c r="B21" s="6" t="s">
        <v>1</v>
      </c>
      <c r="C21" s="6" t="s">
        <v>4</v>
      </c>
      <c r="D21" s="6" t="s">
        <v>13</v>
      </c>
      <c r="E21" s="6" t="s">
        <v>14</v>
      </c>
      <c r="F21" s="6" t="s">
        <v>5</v>
      </c>
      <c r="G21" s="6" t="s">
        <v>6</v>
      </c>
      <c r="H21" s="6" t="s">
        <v>7</v>
      </c>
      <c r="I21" s="6" t="s">
        <v>15</v>
      </c>
      <c r="J21" s="6" t="s">
        <v>12</v>
      </c>
      <c r="K21" s="6" t="s">
        <v>10</v>
      </c>
      <c r="L21" s="6" t="s">
        <v>8</v>
      </c>
      <c r="M21" s="6" t="s">
        <v>9</v>
      </c>
    </row>
    <row r="22" spans="1:19" ht="17.25" customHeight="1" x14ac:dyDescent="0.25">
      <c r="A22" s="7" t="s">
        <v>88</v>
      </c>
      <c r="B22" s="7" t="s">
        <v>2</v>
      </c>
      <c r="C22" s="8" t="s">
        <v>20</v>
      </c>
      <c r="D22" s="8" t="s">
        <v>57</v>
      </c>
      <c r="E22" s="8" t="s">
        <v>58</v>
      </c>
      <c r="F22" s="7" t="s">
        <v>0</v>
      </c>
      <c r="G22" s="8" t="s">
        <v>0</v>
      </c>
      <c r="H22" s="7" t="s">
        <v>0</v>
      </c>
      <c r="I22" s="19" t="s">
        <v>31</v>
      </c>
      <c r="J22" s="10" t="s">
        <v>0</v>
      </c>
      <c r="K22" s="7" t="s">
        <v>0</v>
      </c>
      <c r="L22" s="8" t="s">
        <v>84</v>
      </c>
      <c r="M22" s="7" t="s">
        <v>30</v>
      </c>
      <c r="O22" s="5" t="str">
        <f>MID(L22,1,1)</f>
        <v>0</v>
      </c>
      <c r="P22" s="5" t="str">
        <f>MID(L22,3,2)</f>
        <v>14</v>
      </c>
      <c r="Q22" s="5">
        <f>O22+P22/60</f>
        <v>0.23333333333333334</v>
      </c>
    </row>
    <row r="23" spans="1:19" x14ac:dyDescent="0.25">
      <c r="A23" s="7" t="s">
        <v>88</v>
      </c>
      <c r="B23" s="7" t="s">
        <v>3</v>
      </c>
      <c r="C23" s="8" t="s">
        <v>21</v>
      </c>
      <c r="D23" s="8" t="s">
        <v>24</v>
      </c>
      <c r="E23" s="8" t="s">
        <v>25</v>
      </c>
      <c r="F23" s="7" t="s">
        <v>0</v>
      </c>
      <c r="G23" s="8" t="str">
        <f>S23</f>
        <v>064.5 (064.7)</v>
      </c>
      <c r="H23" s="7" t="s">
        <v>0</v>
      </c>
      <c r="I23" s="19" t="s">
        <v>32</v>
      </c>
      <c r="J23" s="10">
        <v>16.45</v>
      </c>
      <c r="K23" s="7" t="s">
        <v>0</v>
      </c>
      <c r="L23" s="8" t="s">
        <v>89</v>
      </c>
      <c r="M23" s="7" t="s">
        <v>30</v>
      </c>
      <c r="N23" s="20">
        <v>64.731057000000007</v>
      </c>
      <c r="O23" s="5" t="str">
        <f>MID(L23,1,1)</f>
        <v>0</v>
      </c>
      <c r="P23" s="5" t="str">
        <f>MID(L23,3,2)</f>
        <v>04</v>
      </c>
      <c r="Q23" s="5">
        <f>O23+P23/60</f>
        <v>6.6666666666666666E-2</v>
      </c>
      <c r="R23" s="5">
        <f t="shared" ref="R23:R25" si="8">N23-Q22</f>
        <v>64.497723666666673</v>
      </c>
      <c r="S23" s="5" t="str">
        <f t="shared" ref="S23:S25" si="9">TEXT(R23,"000.0")&amp;TEXT(N23," (000.0)")</f>
        <v>064.5 (064.7)</v>
      </c>
    </row>
    <row r="24" spans="1:19" x14ac:dyDescent="0.25">
      <c r="A24" s="7" t="s">
        <v>88</v>
      </c>
      <c r="B24" s="7" t="s">
        <v>3</v>
      </c>
      <c r="C24" s="8" t="s">
        <v>22</v>
      </c>
      <c r="D24" s="8" t="s">
        <v>26</v>
      </c>
      <c r="E24" s="8" t="s">
        <v>27</v>
      </c>
      <c r="F24" s="7" t="s">
        <v>0</v>
      </c>
      <c r="G24" s="8" t="str">
        <f>S24</f>
        <v>107.2 (107.3)</v>
      </c>
      <c r="H24" s="7" t="s">
        <v>0</v>
      </c>
      <c r="I24" s="19" t="s">
        <v>33</v>
      </c>
      <c r="J24" s="10">
        <v>31.48</v>
      </c>
      <c r="K24" s="7" t="s">
        <v>0</v>
      </c>
      <c r="L24" s="8" t="s">
        <v>90</v>
      </c>
      <c r="M24" s="7" t="s">
        <v>30</v>
      </c>
      <c r="N24" s="20">
        <v>107.28105100000001</v>
      </c>
      <c r="O24" s="5" t="str">
        <f>MID(L24,1,1)</f>
        <v>0</v>
      </c>
      <c r="P24" s="5" t="str">
        <f>MID(L24,3,2)</f>
        <v>12</v>
      </c>
      <c r="Q24" s="5">
        <f>-(O24+P24/60)</f>
        <v>-0.2</v>
      </c>
      <c r="R24" s="5">
        <f t="shared" si="8"/>
        <v>107.21438433333334</v>
      </c>
      <c r="S24" s="5" t="str">
        <f t="shared" si="9"/>
        <v>107.2 (107.3)</v>
      </c>
    </row>
    <row r="25" spans="1:19" x14ac:dyDescent="0.25">
      <c r="A25" s="7" t="s">
        <v>88</v>
      </c>
      <c r="B25" s="7" t="s">
        <v>3</v>
      </c>
      <c r="C25" s="8" t="s">
        <v>23</v>
      </c>
      <c r="D25" s="8" t="s">
        <v>28</v>
      </c>
      <c r="E25" s="8" t="s">
        <v>29</v>
      </c>
      <c r="F25" s="7" t="s">
        <v>0</v>
      </c>
      <c r="G25" s="8" t="str">
        <f>S25</f>
        <v>047.4 (047.2)</v>
      </c>
      <c r="H25" s="7" t="s">
        <v>0</v>
      </c>
      <c r="I25" s="19" t="s">
        <v>34</v>
      </c>
      <c r="J25" s="10">
        <v>19.27</v>
      </c>
      <c r="K25" s="7">
        <v>250</v>
      </c>
      <c r="L25" s="8" t="s">
        <v>91</v>
      </c>
      <c r="M25" s="7" t="s">
        <v>30</v>
      </c>
      <c r="N25" s="20">
        <v>47.181438999999997</v>
      </c>
      <c r="O25" s="5" t="str">
        <f>MID(L25,1,1)</f>
        <v>0</v>
      </c>
      <c r="P25" s="5" t="str">
        <f>MID(L25,3,2)</f>
        <v>22</v>
      </c>
      <c r="Q25" s="5">
        <f>-(O25+P25/60)</f>
        <v>-0.36666666666666664</v>
      </c>
      <c r="R25" s="5">
        <f t="shared" si="8"/>
        <v>47.381439</v>
      </c>
      <c r="S25" s="5" t="str">
        <f t="shared" si="9"/>
        <v>047.4 (047.2)</v>
      </c>
    </row>
  </sheetData>
  <pageMargins left="0.70866141732283505" right="0.70866141732283505" top="0.74803149606299202" bottom="0.74803149606299202" header="0.31496062992126" footer="0.31496062992126"/>
  <pageSetup scale="66" orientation="portrait" r:id="rId1"/>
  <headerFooter>
    <oddHeader>&amp;L&amp;Z&amp;F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M20" sqref="M20"/>
    </sheetView>
  </sheetViews>
  <sheetFormatPr baseColWidth="10" defaultRowHeight="15.75" x14ac:dyDescent="0.25"/>
  <cols>
    <col min="3" max="3" width="14.75" customWidth="1"/>
    <col min="4" max="4" width="12.75" customWidth="1"/>
    <col min="5" max="5" width="14.25" customWidth="1"/>
    <col min="6" max="6" width="7.5" customWidth="1"/>
    <col min="12" max="12" width="11" customWidth="1"/>
    <col min="15" max="16" width="0" hidden="1" customWidth="1"/>
  </cols>
  <sheetData>
    <row r="1" spans="1:19" x14ac:dyDescent="0.25">
      <c r="A1" s="4"/>
      <c r="B1" s="4"/>
      <c r="C1" s="4"/>
      <c r="D1" s="4"/>
      <c r="E1" s="4"/>
      <c r="F1" s="4"/>
      <c r="G1" s="3"/>
      <c r="H1" s="4"/>
      <c r="I1" s="4"/>
      <c r="J1" s="4"/>
      <c r="K1" s="4"/>
      <c r="L1" s="4"/>
      <c r="M1" s="4"/>
      <c r="N1" t="b">
        <v>1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t="s">
        <v>16</v>
      </c>
    </row>
    <row r="3" spans="1:19" ht="33" customHeight="1" x14ac:dyDescent="0.25">
      <c r="A3" s="6" t="s">
        <v>11</v>
      </c>
      <c r="B3" s="6" t="s">
        <v>1</v>
      </c>
      <c r="C3" s="6" t="s">
        <v>4</v>
      </c>
      <c r="D3" s="6" t="s">
        <v>13</v>
      </c>
      <c r="E3" s="6" t="s">
        <v>14</v>
      </c>
      <c r="F3" s="6" t="s">
        <v>5</v>
      </c>
      <c r="G3" s="6" t="s">
        <v>6</v>
      </c>
      <c r="H3" s="6" t="s">
        <v>7</v>
      </c>
      <c r="I3" s="6" t="s">
        <v>15</v>
      </c>
      <c r="J3" s="6" t="s">
        <v>12</v>
      </c>
      <c r="K3" s="6" t="s">
        <v>10</v>
      </c>
      <c r="L3" s="6" t="s">
        <v>8</v>
      </c>
      <c r="M3" s="6" t="s">
        <v>9</v>
      </c>
    </row>
    <row r="4" spans="1:19" ht="18" customHeight="1" x14ac:dyDescent="0.25">
      <c r="A4" s="7" t="s">
        <v>55</v>
      </c>
      <c r="B4" s="7" t="s">
        <v>18</v>
      </c>
      <c r="C4" s="8" t="s">
        <v>59</v>
      </c>
      <c r="D4" s="8" t="s">
        <v>79</v>
      </c>
      <c r="E4" s="8" t="s">
        <v>80</v>
      </c>
      <c r="F4" s="7" t="s">
        <v>0</v>
      </c>
      <c r="G4" s="8" t="str">
        <f>S4</f>
        <v>039.2 (040.3)</v>
      </c>
      <c r="H4" s="7" t="s">
        <v>0</v>
      </c>
      <c r="I4" s="7" t="s">
        <v>0</v>
      </c>
      <c r="J4" s="7" t="s">
        <v>61</v>
      </c>
      <c r="K4" s="7" t="s">
        <v>0</v>
      </c>
      <c r="L4" s="16" t="s">
        <v>56</v>
      </c>
      <c r="M4" s="7" t="s">
        <v>30</v>
      </c>
      <c r="N4">
        <v>40.299999999999997</v>
      </c>
      <c r="O4" s="5" t="str">
        <f>MID(L4,1,1)</f>
        <v>0</v>
      </c>
      <c r="P4" s="5" t="str">
        <f>MID(L4,3,2)</f>
        <v>17</v>
      </c>
      <c r="Q4">
        <v>1.1000000000000001</v>
      </c>
      <c r="R4">
        <f>N4-Q4</f>
        <v>39.199999999999996</v>
      </c>
      <c r="S4" t="str">
        <f t="shared" ref="S4" si="0">TEXT(R4,"000.0")&amp;TEXT(N4," (000.0)")</f>
        <v>039.2 (040.3)</v>
      </c>
    </row>
    <row r="5" spans="1:19" ht="18" customHeight="1" x14ac:dyDescent="0.25">
      <c r="A5" s="7" t="s">
        <v>55</v>
      </c>
      <c r="B5" s="7" t="s">
        <v>19</v>
      </c>
      <c r="C5" s="8" t="s">
        <v>60</v>
      </c>
      <c r="D5" s="8" t="s">
        <v>63</v>
      </c>
      <c r="E5" s="8" t="s">
        <v>64</v>
      </c>
      <c r="F5" s="7" t="s">
        <v>0</v>
      </c>
      <c r="G5" s="8" t="str">
        <f>S5</f>
        <v>039.9 (041.0)</v>
      </c>
      <c r="H5" s="7" t="s">
        <v>0</v>
      </c>
      <c r="I5" s="7">
        <v>600</v>
      </c>
      <c r="J5" s="10" t="s">
        <v>62</v>
      </c>
      <c r="K5" s="7" t="s">
        <v>0</v>
      </c>
      <c r="L5" s="16" t="s">
        <v>56</v>
      </c>
      <c r="M5" s="7" t="s">
        <v>30</v>
      </c>
      <c r="N5">
        <v>41</v>
      </c>
      <c r="O5" s="5" t="str">
        <f>MID(L5,1,1)</f>
        <v>0</v>
      </c>
      <c r="P5" s="5" t="str">
        <f>MID(L5,3,2)</f>
        <v>17</v>
      </c>
      <c r="Q5">
        <v>1.1000000000000001</v>
      </c>
      <c r="R5">
        <f t="shared" ref="R5:R6" si="1">N5-Q5</f>
        <v>39.9</v>
      </c>
      <c r="S5" t="str">
        <f t="shared" ref="S5" si="2">TEXT(R5,"000.0")&amp;TEXT(N5," (000.0)")</f>
        <v>039.9 (041.0)</v>
      </c>
    </row>
    <row r="6" spans="1:19" ht="18" customHeight="1" x14ac:dyDescent="0.25">
      <c r="A6" s="7" t="s">
        <v>55</v>
      </c>
      <c r="B6" s="7" t="s">
        <v>3</v>
      </c>
      <c r="C6" s="8" t="s">
        <v>55</v>
      </c>
      <c r="D6" s="8" t="s">
        <v>65</v>
      </c>
      <c r="E6" s="8" t="s">
        <v>66</v>
      </c>
      <c r="F6" s="7" t="s">
        <v>0</v>
      </c>
      <c r="G6" s="8" t="str">
        <f>S6</f>
        <v>341.4 (342.5)</v>
      </c>
      <c r="H6" s="7" t="s">
        <v>0</v>
      </c>
      <c r="I6" s="7" t="s">
        <v>0</v>
      </c>
      <c r="J6" s="10" t="s">
        <v>67</v>
      </c>
      <c r="K6" s="7" t="s">
        <v>0</v>
      </c>
      <c r="L6" s="16" t="s">
        <v>56</v>
      </c>
      <c r="M6" s="7" t="s">
        <v>30</v>
      </c>
      <c r="N6">
        <v>342.5</v>
      </c>
      <c r="O6" s="5" t="str">
        <f>MID(L6,1,1)</f>
        <v>0</v>
      </c>
      <c r="P6" s="5" t="str">
        <f>MID(L6,3,2)</f>
        <v>17</v>
      </c>
      <c r="Q6">
        <v>1.1000000000000001</v>
      </c>
      <c r="R6">
        <f t="shared" si="1"/>
        <v>341.4</v>
      </c>
      <c r="S6" t="str">
        <f t="shared" ref="S6" si="3">TEXT(R6,"000.0")&amp;TEXT(N6," (000.0)")</f>
        <v>341.4 (342.5)</v>
      </c>
    </row>
    <row r="8" spans="1:19" ht="33" customHeight="1" x14ac:dyDescent="0.25">
      <c r="A8" s="6" t="s">
        <v>11</v>
      </c>
      <c r="B8" s="6" t="s">
        <v>1</v>
      </c>
      <c r="C8" s="6" t="s">
        <v>4</v>
      </c>
      <c r="D8" s="6" t="s">
        <v>13</v>
      </c>
      <c r="E8" s="6" t="s">
        <v>14</v>
      </c>
      <c r="F8" s="6" t="s">
        <v>5</v>
      </c>
      <c r="G8" s="6" t="s">
        <v>6</v>
      </c>
      <c r="H8" s="6" t="s">
        <v>7</v>
      </c>
      <c r="I8" s="6" t="s">
        <v>15</v>
      </c>
      <c r="J8" s="6" t="s">
        <v>12</v>
      </c>
      <c r="K8" s="6" t="s">
        <v>10</v>
      </c>
      <c r="L8" s="6" t="s">
        <v>8</v>
      </c>
      <c r="M8" s="6" t="s">
        <v>9</v>
      </c>
    </row>
    <row r="9" spans="1:19" x14ac:dyDescent="0.25">
      <c r="A9" s="7" t="s">
        <v>48</v>
      </c>
      <c r="B9" s="7" t="s">
        <v>18</v>
      </c>
      <c r="C9" s="8" t="s">
        <v>59</v>
      </c>
      <c r="D9" s="8" t="s">
        <v>79</v>
      </c>
      <c r="E9" s="8" t="s">
        <v>80</v>
      </c>
      <c r="F9" s="7" t="s">
        <v>0</v>
      </c>
      <c r="G9" s="8" t="str">
        <f>S9</f>
        <v>039.2 (040.3)</v>
      </c>
      <c r="H9" s="7" t="s">
        <v>0</v>
      </c>
      <c r="I9" s="7" t="s">
        <v>0</v>
      </c>
      <c r="J9" s="7" t="s">
        <v>61</v>
      </c>
      <c r="K9" s="7" t="s">
        <v>0</v>
      </c>
      <c r="L9" s="16" t="s">
        <v>56</v>
      </c>
      <c r="M9" s="7" t="s">
        <v>30</v>
      </c>
      <c r="N9">
        <v>40.299999999999997</v>
      </c>
      <c r="O9" s="5" t="str">
        <f>MID(L9,1,1)</f>
        <v>0</v>
      </c>
      <c r="P9" s="5" t="str">
        <f>MID(L9,3,2)</f>
        <v>17</v>
      </c>
      <c r="Q9">
        <v>1.1000000000000001</v>
      </c>
      <c r="R9">
        <f>N9-Q9</f>
        <v>39.199999999999996</v>
      </c>
      <c r="S9" t="str">
        <f t="shared" ref="S9:S11" si="4">TEXT(R9,"000.0")&amp;TEXT(N9," (000.0)")</f>
        <v>039.2 (040.3)</v>
      </c>
    </row>
    <row r="10" spans="1:19" x14ac:dyDescent="0.25">
      <c r="A10" s="7" t="s">
        <v>48</v>
      </c>
      <c r="B10" s="7" t="s">
        <v>19</v>
      </c>
      <c r="C10" s="8" t="s">
        <v>60</v>
      </c>
      <c r="D10" s="8" t="s">
        <v>63</v>
      </c>
      <c r="E10" s="8" t="s">
        <v>64</v>
      </c>
      <c r="F10" s="7" t="s">
        <v>0</v>
      </c>
      <c r="G10" s="8" t="str">
        <f>S10</f>
        <v>039.9 (041.0)</v>
      </c>
      <c r="H10" s="7" t="s">
        <v>0</v>
      </c>
      <c r="I10" s="7">
        <v>600</v>
      </c>
      <c r="J10" s="10" t="s">
        <v>62</v>
      </c>
      <c r="K10" s="7" t="s">
        <v>0</v>
      </c>
      <c r="L10" s="16" t="s">
        <v>56</v>
      </c>
      <c r="M10" s="7" t="s">
        <v>30</v>
      </c>
      <c r="N10">
        <v>41</v>
      </c>
      <c r="O10" s="5" t="str">
        <f>MID(L10,1,1)</f>
        <v>0</v>
      </c>
      <c r="P10" s="5" t="str">
        <f>MID(L10,3,2)</f>
        <v>17</v>
      </c>
      <c r="Q10">
        <v>1.1000000000000001</v>
      </c>
      <c r="R10">
        <f t="shared" ref="R10:R11" si="5">N10-Q10</f>
        <v>39.9</v>
      </c>
      <c r="S10" t="str">
        <f t="shared" si="4"/>
        <v>039.9 (041.0)</v>
      </c>
    </row>
    <row r="11" spans="1:19" x14ac:dyDescent="0.25">
      <c r="A11" s="7" t="s">
        <v>48</v>
      </c>
      <c r="B11" s="7" t="s">
        <v>3</v>
      </c>
      <c r="C11" s="7" t="s">
        <v>48</v>
      </c>
      <c r="D11" s="8" t="s">
        <v>53</v>
      </c>
      <c r="E11" s="8" t="s">
        <v>54</v>
      </c>
      <c r="F11" s="7" t="s">
        <v>0</v>
      </c>
      <c r="G11" s="8" t="str">
        <f>S11</f>
        <v>037.8 (038.9)</v>
      </c>
      <c r="H11" s="7" t="s">
        <v>0</v>
      </c>
      <c r="I11" s="7" t="s">
        <v>0</v>
      </c>
      <c r="J11" s="10" t="s">
        <v>74</v>
      </c>
      <c r="K11" s="7" t="s">
        <v>0</v>
      </c>
      <c r="L11" s="16" t="s">
        <v>56</v>
      </c>
      <c r="M11" s="7" t="s">
        <v>30</v>
      </c>
      <c r="N11">
        <v>38.9</v>
      </c>
      <c r="O11" s="5"/>
      <c r="P11" s="5"/>
      <c r="Q11">
        <v>1.1000000000000001</v>
      </c>
      <c r="R11">
        <f t="shared" si="5"/>
        <v>37.799999999999997</v>
      </c>
      <c r="S11" t="str">
        <f t="shared" si="4"/>
        <v>037.8 (038.9)</v>
      </c>
    </row>
    <row r="13" spans="1:19" ht="33" customHeight="1" x14ac:dyDescent="0.25">
      <c r="A13" s="6" t="s">
        <v>11</v>
      </c>
      <c r="B13" s="6" t="s">
        <v>1</v>
      </c>
      <c r="C13" s="6" t="s">
        <v>4</v>
      </c>
      <c r="D13" s="6" t="s">
        <v>13</v>
      </c>
      <c r="E13" s="6" t="s">
        <v>14</v>
      </c>
      <c r="F13" s="6" t="s">
        <v>5</v>
      </c>
      <c r="G13" s="6" t="s">
        <v>6</v>
      </c>
      <c r="H13" s="6" t="s">
        <v>7</v>
      </c>
      <c r="I13" s="6" t="s">
        <v>15</v>
      </c>
      <c r="J13" s="6" t="s">
        <v>12</v>
      </c>
      <c r="K13" s="6" t="s">
        <v>10</v>
      </c>
      <c r="L13" s="6" t="s">
        <v>8</v>
      </c>
      <c r="M13" s="6" t="s">
        <v>9</v>
      </c>
    </row>
    <row r="14" spans="1:19" x14ac:dyDescent="0.25">
      <c r="A14" s="7" t="s">
        <v>47</v>
      </c>
      <c r="B14" s="7" t="s">
        <v>18</v>
      </c>
      <c r="C14" s="8" t="s">
        <v>59</v>
      </c>
      <c r="D14" s="8" t="s">
        <v>79</v>
      </c>
      <c r="E14" s="8" t="s">
        <v>80</v>
      </c>
      <c r="F14" s="7" t="s">
        <v>0</v>
      </c>
      <c r="G14" s="8" t="str">
        <f>S14</f>
        <v>039.2 (040.3)</v>
      </c>
      <c r="H14" s="7" t="s">
        <v>0</v>
      </c>
      <c r="I14" s="7" t="s">
        <v>0</v>
      </c>
      <c r="J14" s="7" t="s">
        <v>61</v>
      </c>
      <c r="K14" s="7" t="s">
        <v>0</v>
      </c>
      <c r="L14" s="16" t="s">
        <v>56</v>
      </c>
      <c r="M14" s="7" t="s">
        <v>30</v>
      </c>
      <c r="N14">
        <v>40.299999999999997</v>
      </c>
      <c r="O14" s="5" t="str">
        <f>MID(L14,1,1)</f>
        <v>0</v>
      </c>
      <c r="P14" s="5" t="str">
        <f>MID(L14,3,2)</f>
        <v>17</v>
      </c>
      <c r="Q14">
        <v>1.1000000000000001</v>
      </c>
      <c r="R14">
        <f>N14-Q14</f>
        <v>39.199999999999996</v>
      </c>
      <c r="S14" t="str">
        <f t="shared" ref="S14:S16" si="6">TEXT(R14,"000.0")&amp;TEXT(N14," (000.0)")</f>
        <v>039.2 (040.3)</v>
      </c>
    </row>
    <row r="15" spans="1:19" x14ac:dyDescent="0.25">
      <c r="A15" s="7" t="s">
        <v>47</v>
      </c>
      <c r="B15" s="7" t="s">
        <v>19</v>
      </c>
      <c r="C15" s="8" t="s">
        <v>60</v>
      </c>
      <c r="D15" s="8" t="s">
        <v>63</v>
      </c>
      <c r="E15" s="8" t="s">
        <v>64</v>
      </c>
      <c r="F15" s="7" t="s">
        <v>0</v>
      </c>
      <c r="G15" s="8" t="str">
        <f>S15</f>
        <v>039.9 (041.0)</v>
      </c>
      <c r="H15" s="7" t="s">
        <v>0</v>
      </c>
      <c r="I15" s="7">
        <v>600</v>
      </c>
      <c r="J15" s="10" t="s">
        <v>62</v>
      </c>
      <c r="K15" s="7" t="s">
        <v>0</v>
      </c>
      <c r="L15" s="16" t="s">
        <v>56</v>
      </c>
      <c r="M15" s="7" t="s">
        <v>30</v>
      </c>
      <c r="N15">
        <v>41</v>
      </c>
      <c r="O15" s="5" t="str">
        <f>MID(L15,1,1)</f>
        <v>0</v>
      </c>
      <c r="P15" s="5" t="str">
        <f>MID(L15,3,2)</f>
        <v>17</v>
      </c>
      <c r="Q15">
        <v>1.1000000000000001</v>
      </c>
      <c r="R15">
        <f t="shared" ref="R15:R16" si="7">N15-Q15</f>
        <v>39.9</v>
      </c>
      <c r="S15" t="str">
        <f t="shared" si="6"/>
        <v>039.9 (041.0)</v>
      </c>
    </row>
    <row r="16" spans="1:19" x14ac:dyDescent="0.25">
      <c r="A16" s="7" t="s">
        <v>47</v>
      </c>
      <c r="B16" s="7" t="s">
        <v>3</v>
      </c>
      <c r="C16" s="8" t="s">
        <v>47</v>
      </c>
      <c r="D16" s="8" t="s">
        <v>51</v>
      </c>
      <c r="E16" s="8" t="s">
        <v>52</v>
      </c>
      <c r="F16" s="7" t="s">
        <v>0</v>
      </c>
      <c r="G16" s="8" t="str">
        <f>S16</f>
        <v>003.0 (004.1)</v>
      </c>
      <c r="H16" s="7" t="s">
        <v>0</v>
      </c>
      <c r="I16" s="7" t="s">
        <v>0</v>
      </c>
      <c r="J16" s="10" t="s">
        <v>75</v>
      </c>
      <c r="K16" s="7" t="s">
        <v>0</v>
      </c>
      <c r="L16" s="16" t="s">
        <v>56</v>
      </c>
      <c r="M16" s="7" t="s">
        <v>30</v>
      </c>
      <c r="N16">
        <v>4.0999999999999996</v>
      </c>
      <c r="O16" s="5"/>
      <c r="P16" s="5"/>
      <c r="Q16">
        <v>1.1000000000000001</v>
      </c>
      <c r="R16">
        <f t="shared" si="7"/>
        <v>2.9999999999999996</v>
      </c>
      <c r="S16" t="str">
        <f t="shared" si="6"/>
        <v>003.0 (004.1)</v>
      </c>
    </row>
    <row r="18" spans="1:19" ht="33" customHeight="1" x14ac:dyDescent="0.25">
      <c r="A18" s="6" t="s">
        <v>11</v>
      </c>
      <c r="B18" s="6" t="s">
        <v>1</v>
      </c>
      <c r="C18" s="6" t="s">
        <v>4</v>
      </c>
      <c r="D18" s="6" t="s">
        <v>13</v>
      </c>
      <c r="E18" s="6" t="s">
        <v>14</v>
      </c>
      <c r="F18" s="6" t="s">
        <v>5</v>
      </c>
      <c r="G18" s="6" t="s">
        <v>6</v>
      </c>
      <c r="H18" s="6" t="s">
        <v>7</v>
      </c>
      <c r="I18" s="6" t="s">
        <v>15</v>
      </c>
      <c r="J18" s="6" t="s">
        <v>12</v>
      </c>
      <c r="K18" s="6" t="s">
        <v>10</v>
      </c>
      <c r="L18" s="6" t="s">
        <v>8</v>
      </c>
      <c r="M18" s="6" t="s">
        <v>9</v>
      </c>
    </row>
    <row r="19" spans="1:19" x14ac:dyDescent="0.25">
      <c r="A19" s="7" t="s">
        <v>68</v>
      </c>
      <c r="B19" s="7" t="s">
        <v>18</v>
      </c>
      <c r="C19" s="8" t="s">
        <v>59</v>
      </c>
      <c r="D19" s="8" t="s">
        <v>79</v>
      </c>
      <c r="E19" s="8" t="s">
        <v>80</v>
      </c>
      <c r="F19" s="7" t="s">
        <v>0</v>
      </c>
      <c r="G19" s="8" t="str">
        <f>S19</f>
        <v>039.2 (040.3)</v>
      </c>
      <c r="H19" s="7" t="s">
        <v>0</v>
      </c>
      <c r="I19" s="7" t="s">
        <v>0</v>
      </c>
      <c r="J19" s="7" t="s">
        <v>61</v>
      </c>
      <c r="K19" s="7" t="s">
        <v>0</v>
      </c>
      <c r="L19" s="16" t="s">
        <v>56</v>
      </c>
      <c r="M19" s="7" t="s">
        <v>30</v>
      </c>
      <c r="N19">
        <v>40.299999999999997</v>
      </c>
      <c r="O19" s="5" t="str">
        <f>MID(L19,1,1)</f>
        <v>0</v>
      </c>
      <c r="P19" s="5" t="str">
        <f>MID(L19,3,2)</f>
        <v>17</v>
      </c>
      <c r="Q19">
        <v>1.1000000000000001</v>
      </c>
      <c r="R19">
        <f>N19-Q19</f>
        <v>39.199999999999996</v>
      </c>
      <c r="S19" t="str">
        <f t="shared" ref="S19:S21" si="8">TEXT(R19,"000.0")&amp;TEXT(N19," (000.0)")</f>
        <v>039.2 (040.3)</v>
      </c>
    </row>
    <row r="20" spans="1:19" x14ac:dyDescent="0.25">
      <c r="A20" s="7" t="s">
        <v>68</v>
      </c>
      <c r="B20" s="7" t="s">
        <v>19</v>
      </c>
      <c r="C20" s="8" t="s">
        <v>60</v>
      </c>
      <c r="D20" s="8" t="s">
        <v>63</v>
      </c>
      <c r="E20" s="8" t="s">
        <v>64</v>
      </c>
      <c r="F20" s="7" t="s">
        <v>0</v>
      </c>
      <c r="G20" s="8" t="str">
        <f>S20</f>
        <v>039.9 (041.0)</v>
      </c>
      <c r="H20" s="7" t="s">
        <v>0</v>
      </c>
      <c r="I20" s="7">
        <v>600</v>
      </c>
      <c r="J20" s="10" t="s">
        <v>62</v>
      </c>
      <c r="K20" s="7" t="s">
        <v>0</v>
      </c>
      <c r="L20" s="16" t="s">
        <v>56</v>
      </c>
      <c r="M20" s="7" t="s">
        <v>30</v>
      </c>
      <c r="N20">
        <v>41</v>
      </c>
      <c r="O20" s="5" t="str">
        <f>MID(L20,1,1)</f>
        <v>0</v>
      </c>
      <c r="P20" s="5" t="str">
        <f>MID(L20,3,2)</f>
        <v>17</v>
      </c>
      <c r="Q20">
        <v>1.1000000000000001</v>
      </c>
      <c r="R20">
        <f t="shared" ref="R20:R21" si="9">N20-Q20</f>
        <v>39.9</v>
      </c>
      <c r="S20" t="str">
        <f t="shared" si="8"/>
        <v>039.9 (041.0)</v>
      </c>
    </row>
    <row r="21" spans="1:19" x14ac:dyDescent="0.25">
      <c r="A21" s="7" t="s">
        <v>68</v>
      </c>
      <c r="B21" s="7" t="s">
        <v>3</v>
      </c>
      <c r="C21" s="8" t="s">
        <v>69</v>
      </c>
      <c r="D21" s="8" t="s">
        <v>70</v>
      </c>
      <c r="E21" s="8" t="s">
        <v>71</v>
      </c>
      <c r="F21" s="7" t="s">
        <v>0</v>
      </c>
      <c r="G21" s="8" t="str">
        <f>S21</f>
        <v>154.8 (155.9)</v>
      </c>
      <c r="H21" s="7" t="s">
        <v>0</v>
      </c>
      <c r="I21" s="7" t="s">
        <v>0</v>
      </c>
      <c r="J21" s="10" t="s">
        <v>76</v>
      </c>
      <c r="K21" s="7" t="s">
        <v>0</v>
      </c>
      <c r="L21" s="16" t="s">
        <v>56</v>
      </c>
      <c r="M21" s="7" t="s">
        <v>30</v>
      </c>
      <c r="N21">
        <v>155.9</v>
      </c>
      <c r="O21" s="5"/>
      <c r="P21" s="5"/>
      <c r="Q21">
        <v>1.1000000000000001</v>
      </c>
      <c r="R21">
        <f t="shared" si="9"/>
        <v>154.80000000000001</v>
      </c>
      <c r="S21" t="str">
        <f t="shared" si="8"/>
        <v>154.8 (155.9)</v>
      </c>
    </row>
    <row r="22" spans="1:19" x14ac:dyDescent="0.25">
      <c r="A22" s="7" t="s">
        <v>68</v>
      </c>
      <c r="B22" s="7" t="s">
        <v>3</v>
      </c>
      <c r="C22" s="8" t="s">
        <v>68</v>
      </c>
      <c r="D22" s="8" t="s">
        <v>72</v>
      </c>
      <c r="E22" s="8" t="s">
        <v>73</v>
      </c>
      <c r="F22" s="7" t="s">
        <v>0</v>
      </c>
      <c r="G22" s="8" t="str">
        <f>S22</f>
        <v>155.5 (156.6)</v>
      </c>
      <c r="H22" s="7" t="s">
        <v>0</v>
      </c>
      <c r="I22" s="9" t="s">
        <v>78</v>
      </c>
      <c r="J22" s="10" t="s">
        <v>77</v>
      </c>
      <c r="K22" s="7" t="s">
        <v>0</v>
      </c>
      <c r="L22" s="16" t="s">
        <v>56</v>
      </c>
      <c r="M22" s="7" t="s">
        <v>30</v>
      </c>
      <c r="N22">
        <v>156.6</v>
      </c>
      <c r="Q22">
        <v>1.1000000000000001</v>
      </c>
      <c r="R22">
        <f t="shared" ref="R22" si="10">N22-Q22</f>
        <v>155.5</v>
      </c>
      <c r="S22" t="str">
        <f t="shared" ref="S22" si="11">TEXT(R22,"000.0")&amp;TEXT(N22," (000.0)")</f>
        <v>155.5 (156.6)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MHLM STAR RNP2 RWY 22</vt:lpstr>
      <vt:lpstr>MHLM RNAV SID RWY 04</vt:lpstr>
      <vt:lpstr>'MHLM STAR RNP2 RWY 22'!Área_de_impresión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2011-05-24T17:45:01Z</cp:lastPrinted>
  <dcterms:created xsi:type="dcterms:W3CDTF">2010-03-11T15:31:47Z</dcterms:created>
  <dcterms:modified xsi:type="dcterms:W3CDTF">2015-06-30T17:13:01Z</dcterms:modified>
</cp:coreProperties>
</file>