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AIP_HONDURAS\03_AD\MHRO\"/>
    </mc:Choice>
  </mc:AlternateContent>
  <bookViews>
    <workbookView xWindow="480" yWindow="60" windowWidth="18120" windowHeight="10740" tabRatio="599" activeTab="2"/>
  </bookViews>
  <sheets>
    <sheet name="MHRO RNAV STAR RWY 07" sheetId="1" r:id="rId1"/>
    <sheet name="MHRO RNAV SID RWY 07" sheetId="5" r:id="rId2"/>
    <sheet name="MHRO RNAV (GNSS) RWY 07" sheetId="6" r:id="rId3"/>
  </sheets>
  <definedNames>
    <definedName name="_xlnm.Print_Area" localSheetId="0">'MHRO RNAV STAR RWY 07'!$A$1:$M$26</definedName>
  </definedNames>
  <calcPr calcId="171027"/>
</workbook>
</file>

<file path=xl/calcChain.xml><?xml version="1.0" encoding="utf-8"?>
<calcChain xmlns="http://schemas.openxmlformats.org/spreadsheetml/2006/main">
  <c r="E12" i="6" l="1"/>
  <c r="P18" i="6" l="1"/>
  <c r="O18" i="6"/>
  <c r="Q18" i="6" s="1"/>
  <c r="R18" i="6" s="1"/>
  <c r="S18" i="6" s="1"/>
  <c r="P17" i="6"/>
  <c r="O17" i="6"/>
  <c r="Q17" i="6" s="1"/>
  <c r="R17" i="6" s="1"/>
  <c r="S17" i="6" s="1"/>
  <c r="E17" i="6" s="1"/>
  <c r="P16" i="6"/>
  <c r="O16" i="6"/>
  <c r="Q16" i="6" s="1"/>
  <c r="R16" i="6" s="1"/>
  <c r="S16" i="6" s="1"/>
  <c r="E16" i="6" s="1"/>
  <c r="P15" i="6"/>
  <c r="O15" i="6"/>
  <c r="Q15" i="6" s="1"/>
  <c r="R15" i="6" s="1"/>
  <c r="S15" i="6" s="1"/>
  <c r="E15" i="6" s="1"/>
  <c r="P12" i="6"/>
  <c r="O12" i="6"/>
  <c r="Q12" i="6" s="1"/>
  <c r="R12" i="6" s="1"/>
  <c r="S12" i="6" s="1"/>
  <c r="P9" i="6"/>
  <c r="O9" i="6"/>
  <c r="Q9" i="6" s="1"/>
  <c r="R9" i="6" s="1"/>
  <c r="S9" i="6" s="1"/>
  <c r="E9" i="6" s="1"/>
  <c r="P6" i="6"/>
  <c r="O6" i="6"/>
  <c r="Q6" i="6" s="1"/>
  <c r="R6" i="6" s="1"/>
  <c r="S6" i="6" s="1"/>
  <c r="E6" i="6" l="1"/>
  <c r="O18" i="1" l="1"/>
  <c r="P17" i="1" l="1"/>
  <c r="O17" i="1"/>
  <c r="P8" i="1"/>
  <c r="O8" i="1"/>
  <c r="P18" i="1"/>
  <c r="P13" i="1"/>
  <c r="O13" i="1"/>
  <c r="P9" i="1"/>
  <c r="O9" i="1"/>
  <c r="P19" i="1"/>
  <c r="O19" i="1"/>
  <c r="P14" i="1"/>
  <c r="O14" i="1"/>
  <c r="P23" i="1"/>
  <c r="O23" i="1"/>
  <c r="O4" i="1"/>
  <c r="P4" i="1"/>
  <c r="P3" i="1"/>
  <c r="O3" i="1"/>
  <c r="O15" i="5"/>
  <c r="Q15" i="5" s="1"/>
  <c r="P15" i="5"/>
  <c r="P10" i="5"/>
  <c r="O10" i="5"/>
  <c r="Q10" i="5" s="1"/>
  <c r="P21" i="5"/>
  <c r="O21" i="5"/>
  <c r="P20" i="5"/>
  <c r="O20" i="5"/>
  <c r="P19" i="5"/>
  <c r="O19" i="5"/>
  <c r="P18" i="5"/>
  <c r="O18" i="5"/>
  <c r="P14" i="5"/>
  <c r="O14" i="5"/>
  <c r="P13" i="5"/>
  <c r="O13" i="5"/>
  <c r="P9" i="5"/>
  <c r="O9" i="5"/>
  <c r="P8" i="5"/>
  <c r="O8" i="5"/>
  <c r="O4" i="5"/>
  <c r="P4" i="5"/>
  <c r="O5" i="5"/>
  <c r="P5" i="5"/>
  <c r="O3" i="5"/>
  <c r="P3" i="5"/>
  <c r="P7" i="1"/>
  <c r="O7" i="1"/>
  <c r="P12" i="1"/>
  <c r="O12" i="1"/>
  <c r="P22" i="1"/>
  <c r="O22" i="1"/>
  <c r="Q22" i="1" s="1"/>
  <c r="P11" i="5"/>
  <c r="O11" i="5"/>
  <c r="O5" i="1"/>
  <c r="P5" i="1"/>
  <c r="N3" i="1"/>
  <c r="Q21" i="5" l="1"/>
  <c r="Q12" i="1"/>
  <c r="Q7" i="1"/>
  <c r="Q18" i="5"/>
  <c r="R19" i="5" s="1"/>
  <c r="S19" i="5" s="1"/>
  <c r="G18" i="5" s="1"/>
  <c r="Q4" i="1"/>
  <c r="Q3" i="1"/>
  <c r="Q8" i="1"/>
  <c r="R9" i="1" s="1"/>
  <c r="S9" i="1" s="1"/>
  <c r="Q9" i="5"/>
  <c r="Q19" i="5"/>
  <c r="Q20" i="5"/>
  <c r="R21" i="5" s="1"/>
  <c r="S21" i="5" s="1"/>
  <c r="Q13" i="5"/>
  <c r="Q4" i="5"/>
  <c r="Q3" i="5"/>
  <c r="R4" i="5" s="1"/>
  <c r="S4" i="5" s="1"/>
  <c r="G3" i="5" s="1"/>
  <c r="Q5" i="5"/>
  <c r="Q8" i="5"/>
  <c r="Q14" i="5"/>
  <c r="Q23" i="1"/>
  <c r="Q13" i="1"/>
  <c r="Q14" i="1"/>
  <c r="Q17" i="1"/>
  <c r="Q18" i="1"/>
  <c r="Q19" i="1"/>
  <c r="R8" i="1"/>
  <c r="Q9" i="1"/>
  <c r="R4" i="1" l="1"/>
  <c r="S4" i="1" s="1"/>
  <c r="G4" i="1" s="1"/>
  <c r="G9" i="1"/>
  <c r="S8" i="1"/>
  <c r="G8" i="1" s="1"/>
  <c r="R14" i="1"/>
  <c r="S14" i="1" s="1"/>
  <c r="G14" i="1" s="1"/>
  <c r="R19" i="1"/>
  <c r="S19" i="1" s="1"/>
  <c r="G19" i="1" s="1"/>
  <c r="R13" i="1"/>
  <c r="S13" i="1" s="1"/>
  <c r="G13" i="1" s="1"/>
  <c r="R10" i="5"/>
  <c r="S10" i="5" s="1"/>
  <c r="G10" i="5" s="1"/>
  <c r="R18" i="1"/>
  <c r="S18" i="1" s="1"/>
  <c r="G18" i="1" s="1"/>
  <c r="R23" i="1"/>
  <c r="S23" i="1" s="1"/>
  <c r="G23" i="1" s="1"/>
  <c r="R15" i="5"/>
  <c r="S15" i="5" s="1"/>
  <c r="G15" i="5" s="1"/>
  <c r="R5" i="5"/>
  <c r="S5" i="5" s="1"/>
  <c r="G5" i="5" s="1"/>
  <c r="R20" i="5"/>
  <c r="S20" i="5" s="1"/>
  <c r="G20" i="5" s="1"/>
  <c r="G21" i="5"/>
  <c r="R14" i="5"/>
  <c r="S14" i="5" s="1"/>
  <c r="G13" i="5" s="1"/>
  <c r="R9" i="5"/>
  <c r="S9" i="5" s="1"/>
  <c r="G8" i="5" s="1"/>
</calcChain>
</file>

<file path=xl/sharedStrings.xml><?xml version="1.0" encoding="utf-8"?>
<sst xmlns="http://schemas.openxmlformats.org/spreadsheetml/2006/main" count="603" uniqueCount="111">
  <si>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</si>
  <si>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</si>
  <si>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</si>
  <si>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</si>
  <si>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</si>
  <si>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</si>
  <si>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</si>
  <si>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</si>
  <si>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</si>
  <si>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</si>
  <si>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</si>
  <si>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</si>
  <si>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Designator</t>
  </si>
  <si>
    <t>Distance 
(Nm)</t>
  </si>
  <si>
    <t>Latitude</t>
  </si>
  <si>
    <t>Longitude</t>
  </si>
  <si>
    <t>Altitude
(ft)</t>
  </si>
  <si>
    <t>+7000</t>
  </si>
  <si>
    <t>+10000</t>
  </si>
  <si>
    <t>DECLINATION</t>
  </si>
  <si>
    <t>D/d</t>
  </si>
  <si>
    <t>M/d</t>
  </si>
  <si>
    <t/>
  </si>
  <si>
    <t>VA</t>
  </si>
  <si>
    <t>DF</t>
  </si>
  <si>
    <t>+3000</t>
  </si>
  <si>
    <t>RO002</t>
  </si>
  <si>
    <t>BTO</t>
  </si>
  <si>
    <t>+1200</t>
  </si>
  <si>
    <t>RUBRA</t>
  </si>
  <si>
    <t>KIRAP</t>
  </si>
  <si>
    <t>GABIX</t>
  </si>
  <si>
    <t>ANIKO</t>
  </si>
  <si>
    <t>162054.55N</t>
  </si>
  <si>
    <t>0862700.24W</t>
  </si>
  <si>
    <t>154412.09211N</t>
  </si>
  <si>
    <t>0865151.01132W</t>
  </si>
  <si>
    <t>170323N</t>
  </si>
  <si>
    <t>0873623W</t>
  </si>
  <si>
    <t>171230N</t>
  </si>
  <si>
    <t>0862554W</t>
  </si>
  <si>
    <t>190255N</t>
  </si>
  <si>
    <t>0865423W</t>
  </si>
  <si>
    <t>RO003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</si>
  <si>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</si>
  <si>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</si>
  <si>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</si>
  <si>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</si>
  <si>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</si>
  <si>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</si>
  <si>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</si>
  <si>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</si>
  <si>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</si>
  <si>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154935N</t>
  </si>
  <si>
    <t>0871928W</t>
  </si>
  <si>
    <t>BTO1</t>
  </si>
  <si>
    <t>RUBRA1</t>
  </si>
  <si>
    <t>KIRAP1</t>
  </si>
  <si>
    <t>LANDA1</t>
  </si>
  <si>
    <t>GABIX1</t>
  </si>
  <si>
    <t>0°34' W</t>
  </si>
  <si>
    <t>1°17' W</t>
  </si>
  <si>
    <t>0°57'W</t>
  </si>
  <si>
    <t>0°55'W</t>
  </si>
  <si>
    <t>0°33'W</t>
  </si>
  <si>
    <t>1°07'W</t>
  </si>
  <si>
    <t>0°48' W</t>
  </si>
  <si>
    <t>ANIKO1</t>
  </si>
  <si>
    <t>1°06' W</t>
  </si>
  <si>
    <t>+ 600</t>
  </si>
  <si>
    <t>1°08' W</t>
  </si>
  <si>
    <t>1°16' W</t>
  </si>
  <si>
    <t>Waypoint
Identifier</t>
  </si>
  <si>
    <t>VPA(°)/
 TCH (ft)</t>
  </si>
  <si>
    <t>Navigation
Specification</t>
  </si>
  <si>
    <t>RNP APCH</t>
  </si>
  <si>
    <t>R</t>
  </si>
  <si>
    <t>010</t>
  </si>
  <si>
    <t>Serial
Number</t>
  </si>
  <si>
    <t>020</t>
  </si>
  <si>
    <t>Fly-
Over</t>
  </si>
  <si>
    <t>Speed
limit
(Kt)</t>
  </si>
  <si>
    <t>RNAV (GNSS) RWY 07</t>
  </si>
  <si>
    <t>030</t>
  </si>
  <si>
    <t>040</t>
  </si>
  <si>
    <t>050</t>
  </si>
  <si>
    <t>RO006</t>
  </si>
  <si>
    <t>RO007</t>
  </si>
  <si>
    <t>1º00'W</t>
  </si>
  <si>
    <t>RO004</t>
  </si>
  <si>
    <t>RO005</t>
  </si>
  <si>
    <t>RW07</t>
  </si>
  <si>
    <t>L</t>
  </si>
  <si>
    <t>+4 000</t>
  </si>
  <si>
    <t>+2 300</t>
  </si>
  <si>
    <t>@70</t>
  </si>
  <si>
    <t>+1 200</t>
  </si>
  <si>
    <t>-3.0°/50'</t>
  </si>
  <si>
    <t>Y</t>
  </si>
  <si>
    <t>TABULAR DESCRIPTION</t>
  </si>
  <si>
    <t>WAYPOINT LIST</t>
  </si>
  <si>
    <t>161553.75N</t>
  </si>
  <si>
    <t>0863833.12W</t>
  </si>
  <si>
    <t>161643.27N</t>
  </si>
  <si>
    <t>0863639.39W</t>
  </si>
  <si>
    <t>1618.77N</t>
  </si>
  <si>
    <t>08631.91W</t>
  </si>
  <si>
    <t>161119.06N</t>
  </si>
  <si>
    <t>0863625.13W</t>
  </si>
  <si>
    <t>162028.42N</t>
  </si>
  <si>
    <t>0864041.21W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</si>
</sst>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2" fontId="4" fillId="0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2" xfId="0" applyFont="1" applyFill="1" applyBorder="1" applyAlignment="1">
      <alignment horizontal="center" wrapText="1"/>
    </xf>
    <xf numFmtId="0" fontId="4" fillId="0" borderId="1" xfId="0" quotePrefix="1" applyFont="1" applyFill="1" applyBorder="1" applyAlignment="1">
      <alignment horizontal="center" wrapText="1"/>
    </xf>
    <xf numFmtId="0" fontId="0" fillId="3" borderId="0" xfId="0" applyFill="1"/>
    <xf numFmtId="0" fontId="5" fillId="0" borderId="1" xfId="0" applyFont="1" applyFill="1" applyBorder="1" applyAlignment="1">
      <alignment horizontal="center" wrapText="1"/>
    </xf>
    <xf numFmtId="0" fontId="3" fillId="3" borderId="0" xfId="0" applyFont="1" applyFill="1"/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6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GridLines="0" zoomScale="85" zoomScaleNormal="85" workbookViewId="0">
      <selection activeCell="D3" sqref="D3:E3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4.5" style="1" customWidth="1"/>
    <col min="14" max="14" width="12.375" hidden="1" customWidth="1"/>
    <col min="15" max="16" width="9" hidden="1" customWidth="1"/>
    <col min="17" max="17" width="11.875" hidden="1" customWidth="1"/>
    <col min="18" max="18" width="9" hidden="1" customWidth="1"/>
    <col min="19" max="19" width="11.625" hidden="1" customWidth="1"/>
    <col min="20" max="20" width="9" customWidth="1"/>
  </cols>
  <sheetData>
    <row r="1" spans="1:19" ht="18" customHeight="1" x14ac:dyDescent="0.25"/>
    <row r="2" spans="1:19" ht="33" customHeight="1" x14ac:dyDescent="0.25">
      <c r="A2" s="5" t="s">
        <v>12</v>
      </c>
      <c r="B2" s="5" t="s">
        <v>1</v>
      </c>
      <c r="C2" s="5" t="s">
        <v>4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13</v>
      </c>
      <c r="K2" s="5" t="s">
        <v>11</v>
      </c>
      <c r="L2" s="5" t="s">
        <v>8</v>
      </c>
      <c r="M2" s="5" t="s">
        <v>9</v>
      </c>
      <c r="N2" s="2" t="b">
        <v>1</v>
      </c>
      <c r="O2" s="2" t="s">
        <v>20</v>
      </c>
      <c r="P2" s="2" t="s">
        <v>21</v>
      </c>
      <c r="Q2" s="3" t="s">
        <v>19</v>
      </c>
    </row>
    <row r="3" spans="1:19" ht="19.5" customHeight="1" x14ac:dyDescent="0.25">
      <c r="A3" s="11" t="s">
        <v>55</v>
      </c>
      <c r="B3" s="11" t="s">
        <v>2</v>
      </c>
      <c r="C3" s="11" t="s">
        <v>27</v>
      </c>
      <c r="D3" s="11" t="s">
        <v>35</v>
      </c>
      <c r="E3" s="11" t="s">
        <v>36</v>
      </c>
      <c r="F3" s="11" t="s">
        <v>0</v>
      </c>
      <c r="G3" s="11" t="s">
        <v>0</v>
      </c>
      <c r="H3" s="11" t="s">
        <v>0</v>
      </c>
      <c r="I3" s="16" t="s">
        <v>18</v>
      </c>
      <c r="J3" s="11" t="s">
        <v>0</v>
      </c>
      <c r="K3" s="11" t="s">
        <v>0</v>
      </c>
      <c r="L3" s="11" t="s">
        <v>66</v>
      </c>
      <c r="M3" s="11" t="s">
        <v>10</v>
      </c>
      <c r="N3" t="str">
        <f>MID(G3,5,5)</f>
        <v/>
      </c>
      <c r="O3" s="17">
        <f>-MID(L3,1,1)</f>
        <v>0</v>
      </c>
      <c r="P3" s="17">
        <f>-MID(L3,3,2)</f>
        <v>-48</v>
      </c>
      <c r="Q3" s="17">
        <f t="shared" ref="Q3:Q4" si="0">O3+P3/60</f>
        <v>-0.8</v>
      </c>
    </row>
    <row r="4" spans="1:19" ht="19.5" customHeight="1" x14ac:dyDescent="0.25">
      <c r="A4" s="11" t="s">
        <v>55</v>
      </c>
      <c r="B4" s="11" t="s">
        <v>3</v>
      </c>
      <c r="C4" s="11" t="s">
        <v>43</v>
      </c>
      <c r="D4" s="11" t="s">
        <v>46</v>
      </c>
      <c r="E4" s="11" t="s">
        <v>47</v>
      </c>
      <c r="F4" s="11" t="s">
        <v>0</v>
      </c>
      <c r="G4" s="11" t="str">
        <f>S4</f>
        <v>016.4 (015.6)</v>
      </c>
      <c r="H4" s="11" t="s">
        <v>0</v>
      </c>
      <c r="I4" s="16" t="s">
        <v>52</v>
      </c>
      <c r="J4" s="11">
        <v>30.64</v>
      </c>
      <c r="K4" s="11">
        <v>250</v>
      </c>
      <c r="L4" s="11" t="s">
        <v>62</v>
      </c>
      <c r="M4" s="11" t="s">
        <v>10</v>
      </c>
      <c r="N4" s="4">
        <v>15.595297</v>
      </c>
      <c r="O4" s="17">
        <f>-MID(L4,1,1)</f>
        <v>0</v>
      </c>
      <c r="P4" s="17">
        <f>-MID(L4,3,2)</f>
        <v>-57</v>
      </c>
      <c r="Q4" s="17">
        <f t="shared" si="0"/>
        <v>-0.95</v>
      </c>
      <c r="R4" s="17">
        <f>N4-Q3</f>
        <v>16.395296999999999</v>
      </c>
      <c r="S4" s="17" t="str">
        <f>TEXT(R4,"000.0")&amp;TEXT(N4," (000.0)")</f>
        <v>016.4 (015.6)</v>
      </c>
    </row>
    <row r="5" spans="1:19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t="s">
        <v>22</v>
      </c>
      <c r="O5" t="str">
        <f>MID(L5,1,1)</f>
        <v/>
      </c>
      <c r="P5" t="str">
        <f>MID(L5,3,2)</f>
        <v/>
      </c>
    </row>
    <row r="6" spans="1:19" ht="33" customHeight="1" x14ac:dyDescent="0.25">
      <c r="A6" s="5" t="s">
        <v>12</v>
      </c>
      <c r="B6" s="5" t="s">
        <v>1</v>
      </c>
      <c r="C6" s="5" t="s">
        <v>4</v>
      </c>
      <c r="D6" s="5" t="s">
        <v>14</v>
      </c>
      <c r="E6" s="5" t="s">
        <v>15</v>
      </c>
      <c r="F6" s="5" t="s">
        <v>5</v>
      </c>
      <c r="G6" s="5" t="s">
        <v>6</v>
      </c>
      <c r="H6" s="5" t="s">
        <v>7</v>
      </c>
      <c r="I6" s="5" t="s">
        <v>16</v>
      </c>
      <c r="J6" s="5" t="s">
        <v>13</v>
      </c>
      <c r="K6" s="5" t="s">
        <v>11</v>
      </c>
      <c r="L6" s="5" t="s">
        <v>8</v>
      </c>
      <c r="M6" s="5" t="s">
        <v>9</v>
      </c>
    </row>
    <row r="7" spans="1:19" x14ac:dyDescent="0.25">
      <c r="A7" s="9" t="s">
        <v>59</v>
      </c>
      <c r="B7" s="9" t="s">
        <v>2</v>
      </c>
      <c r="C7" s="11" t="s">
        <v>31</v>
      </c>
      <c r="D7" s="11" t="s">
        <v>39</v>
      </c>
      <c r="E7" s="11" t="s">
        <v>40</v>
      </c>
      <c r="F7" s="9" t="s">
        <v>0</v>
      </c>
      <c r="G7" s="9" t="s">
        <v>0</v>
      </c>
      <c r="H7" s="9" t="s">
        <v>0</v>
      </c>
      <c r="I7" s="16" t="s">
        <v>18</v>
      </c>
      <c r="J7" s="9" t="s">
        <v>0</v>
      </c>
      <c r="K7" s="9" t="s">
        <v>0</v>
      </c>
      <c r="L7" s="18" t="s">
        <v>61</v>
      </c>
      <c r="M7" s="9" t="s">
        <v>10</v>
      </c>
      <c r="O7" s="17" t="str">
        <f>MID(L7,1,1)</f>
        <v>1</v>
      </c>
      <c r="P7" s="17" t="str">
        <f>MID(L7,3,2)</f>
        <v>17</v>
      </c>
      <c r="Q7" s="17">
        <f>-(O7+P7/60)</f>
        <v>-1.2833333333333332</v>
      </c>
    </row>
    <row r="8" spans="1:19" x14ac:dyDescent="0.25">
      <c r="A8" s="9" t="s">
        <v>59</v>
      </c>
      <c r="B8" s="9" t="s">
        <v>3</v>
      </c>
      <c r="C8" s="11" t="s">
        <v>44</v>
      </c>
      <c r="D8" s="11" t="s">
        <v>48</v>
      </c>
      <c r="E8" s="11" t="s">
        <v>49</v>
      </c>
      <c r="F8" s="9" t="s">
        <v>0</v>
      </c>
      <c r="G8" s="11" t="str">
        <f>S8</f>
        <v>213.9 (212.7)</v>
      </c>
      <c r="H8" s="9" t="s">
        <v>0</v>
      </c>
      <c r="I8" s="16" t="s">
        <v>18</v>
      </c>
      <c r="J8" s="11">
        <v>46.52</v>
      </c>
      <c r="K8" s="11">
        <v>250</v>
      </c>
      <c r="L8" s="11" t="s">
        <v>63</v>
      </c>
      <c r="M8" s="9" t="s">
        <v>10</v>
      </c>
      <c r="N8" s="4">
        <v>212.656239</v>
      </c>
      <c r="O8" s="17">
        <f>-MID(L8,1,1)</f>
        <v>0</v>
      </c>
      <c r="P8" s="17">
        <f>-MID(L8,3,2)</f>
        <v>-55</v>
      </c>
      <c r="Q8" s="17">
        <f>O8+P8/60</f>
        <v>-0.91666666666666663</v>
      </c>
      <c r="R8" s="17">
        <f>N8-Q7</f>
        <v>213.93957233333333</v>
      </c>
      <c r="S8" s="17" t="str">
        <f>TEXT(R8,"000.0")&amp;TEXT(N8," (000.0)")</f>
        <v>213.9 (212.7)</v>
      </c>
    </row>
    <row r="9" spans="1:19" x14ac:dyDescent="0.25">
      <c r="A9" s="9" t="s">
        <v>59</v>
      </c>
      <c r="B9" s="9" t="s">
        <v>3</v>
      </c>
      <c r="C9" s="11" t="s">
        <v>43</v>
      </c>
      <c r="D9" s="11" t="s">
        <v>46</v>
      </c>
      <c r="E9" s="11" t="s">
        <v>47</v>
      </c>
      <c r="F9" s="9" t="s">
        <v>0</v>
      </c>
      <c r="G9" s="11" t="str">
        <f>S9</f>
        <v>157.3 (156.4)</v>
      </c>
      <c r="H9" s="9" t="s">
        <v>0</v>
      </c>
      <c r="I9" s="16" t="s">
        <v>52</v>
      </c>
      <c r="J9" s="11">
        <v>20.99</v>
      </c>
      <c r="K9" s="11">
        <v>250</v>
      </c>
      <c r="L9" s="11" t="s">
        <v>62</v>
      </c>
      <c r="M9" s="9" t="s">
        <v>10</v>
      </c>
      <c r="N9" s="4">
        <v>156.37592900000001</v>
      </c>
      <c r="O9" s="17">
        <f>-MID(L9,1,1)</f>
        <v>0</v>
      </c>
      <c r="P9" s="17">
        <f>-MID(L9,3,2)</f>
        <v>-57</v>
      </c>
      <c r="Q9" s="17">
        <f>O9+P9/60</f>
        <v>-0.95</v>
      </c>
      <c r="R9" s="17">
        <f>N9-Q8</f>
        <v>157.29259566666667</v>
      </c>
      <c r="S9" s="17" t="str">
        <f>TEXT(R9,"000.0")&amp;TEXT(N9," (000.0)")</f>
        <v>157.3 (156.4)</v>
      </c>
    </row>
    <row r="10" spans="1: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t="s">
        <v>22</v>
      </c>
    </row>
    <row r="11" spans="1:19" ht="32.25" customHeight="1" x14ac:dyDescent="0.25">
      <c r="A11" s="5" t="s">
        <v>12</v>
      </c>
      <c r="B11" s="5" t="s">
        <v>1</v>
      </c>
      <c r="C11" s="5" t="s">
        <v>4</v>
      </c>
      <c r="D11" s="5" t="s">
        <v>14</v>
      </c>
      <c r="E11" s="5" t="s">
        <v>15</v>
      </c>
      <c r="F11" s="5" t="s">
        <v>5</v>
      </c>
      <c r="G11" s="5" t="s">
        <v>6</v>
      </c>
      <c r="H11" s="5" t="s">
        <v>7</v>
      </c>
      <c r="I11" s="5" t="s">
        <v>16</v>
      </c>
      <c r="J11" s="5" t="s">
        <v>13</v>
      </c>
      <c r="K11" s="5" t="s">
        <v>11</v>
      </c>
      <c r="L11" s="5" t="s">
        <v>8</v>
      </c>
      <c r="M11" s="5" t="s">
        <v>9</v>
      </c>
    </row>
    <row r="12" spans="1:19" x14ac:dyDescent="0.25">
      <c r="A12" s="9" t="s">
        <v>57</v>
      </c>
      <c r="B12" s="9" t="s">
        <v>2</v>
      </c>
      <c r="C12" s="11" t="s">
        <v>30</v>
      </c>
      <c r="D12" s="11" t="s">
        <v>37</v>
      </c>
      <c r="E12" s="11" t="s">
        <v>38</v>
      </c>
      <c r="F12" s="9" t="s">
        <v>0</v>
      </c>
      <c r="G12" s="9" t="s">
        <v>0</v>
      </c>
      <c r="H12" s="9" t="s">
        <v>0</v>
      </c>
      <c r="I12" s="16" t="s">
        <v>18</v>
      </c>
      <c r="J12" s="9" t="s">
        <v>0</v>
      </c>
      <c r="K12" s="9" t="s">
        <v>0</v>
      </c>
      <c r="L12" s="18" t="s">
        <v>60</v>
      </c>
      <c r="M12" s="9" t="s">
        <v>10</v>
      </c>
      <c r="O12" s="17" t="str">
        <f>MID(L12,1,1)</f>
        <v>0</v>
      </c>
      <c r="P12" s="17" t="str">
        <f>MID(L12,3,2)</f>
        <v>34</v>
      </c>
      <c r="Q12" s="17">
        <f>-(O12+P12/60)</f>
        <v>-0.56666666666666665</v>
      </c>
    </row>
    <row r="13" spans="1:19" x14ac:dyDescent="0.25">
      <c r="A13" s="9" t="s">
        <v>57</v>
      </c>
      <c r="B13" s="9" t="s">
        <v>3</v>
      </c>
      <c r="C13" s="11" t="s">
        <v>44</v>
      </c>
      <c r="D13" s="11" t="s">
        <v>48</v>
      </c>
      <c r="E13" s="11" t="s">
        <v>49</v>
      </c>
      <c r="F13" s="9" t="s">
        <v>0</v>
      </c>
      <c r="G13" s="11" t="str">
        <f>S13</f>
        <v>125.8 (125.2)</v>
      </c>
      <c r="H13" s="9" t="s">
        <v>0</v>
      </c>
      <c r="I13" s="16" t="s">
        <v>18</v>
      </c>
      <c r="J13" s="11">
        <v>52.12</v>
      </c>
      <c r="K13" s="11">
        <v>250</v>
      </c>
      <c r="L13" s="11" t="s">
        <v>63</v>
      </c>
      <c r="M13" s="9" t="s">
        <v>10</v>
      </c>
      <c r="N13" s="4">
        <v>125.184437</v>
      </c>
      <c r="O13" s="17">
        <f>-MID(L13,1,1)</f>
        <v>0</v>
      </c>
      <c r="P13" s="17">
        <f>-MID(L13,3,2)</f>
        <v>-55</v>
      </c>
      <c r="Q13" s="17">
        <f>O13+P13/60</f>
        <v>-0.91666666666666663</v>
      </c>
      <c r="R13" s="17">
        <f t="shared" ref="R13:R19" si="1">N13-Q12</f>
        <v>125.75110366666667</v>
      </c>
      <c r="S13" s="17" t="str">
        <f t="shared" ref="S13:S19" si="2">TEXT(R13,"000.0")&amp;TEXT(N13," (000.0)")</f>
        <v>125.8 (125.2)</v>
      </c>
    </row>
    <row r="14" spans="1:19" x14ac:dyDescent="0.25">
      <c r="A14" s="9" t="s">
        <v>57</v>
      </c>
      <c r="B14" s="9" t="s">
        <v>3</v>
      </c>
      <c r="C14" s="11" t="s">
        <v>43</v>
      </c>
      <c r="D14" s="11" t="s">
        <v>46</v>
      </c>
      <c r="E14" s="11" t="s">
        <v>47</v>
      </c>
      <c r="F14" s="9" t="s">
        <v>0</v>
      </c>
      <c r="G14" s="11" t="str">
        <f>S14</f>
        <v>157.3 (156.4)</v>
      </c>
      <c r="H14" s="9" t="s">
        <v>0</v>
      </c>
      <c r="I14" s="16" t="s">
        <v>52</v>
      </c>
      <c r="J14" s="11">
        <v>20.99</v>
      </c>
      <c r="K14" s="11">
        <v>250</v>
      </c>
      <c r="L14" s="11" t="s">
        <v>62</v>
      </c>
      <c r="M14" s="9" t="s">
        <v>10</v>
      </c>
      <c r="N14" s="4">
        <v>156.37592900000001</v>
      </c>
      <c r="O14" s="17">
        <f>-MID(L14,1,1)</f>
        <v>0</v>
      </c>
      <c r="P14" s="17">
        <f>-MID(L14,3,2)</f>
        <v>-57</v>
      </c>
      <c r="Q14" s="17">
        <f>O14+P14/60</f>
        <v>-0.95</v>
      </c>
      <c r="R14" s="17">
        <f t="shared" si="1"/>
        <v>157.29259566666667</v>
      </c>
      <c r="S14" s="17" t="str">
        <f t="shared" si="2"/>
        <v>157.3 (156.4)</v>
      </c>
    </row>
    <row r="15" spans="1:19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9" ht="32.25" customHeight="1" x14ac:dyDescent="0.25">
      <c r="A16" s="5" t="s">
        <v>12</v>
      </c>
      <c r="B16" s="5" t="s">
        <v>1</v>
      </c>
      <c r="C16" s="5" t="s">
        <v>4</v>
      </c>
      <c r="D16" s="5" t="s">
        <v>14</v>
      </c>
      <c r="E16" s="5" t="s">
        <v>15</v>
      </c>
      <c r="F16" s="5" t="s">
        <v>5</v>
      </c>
      <c r="G16" s="5" t="s">
        <v>6</v>
      </c>
      <c r="H16" s="5" t="s">
        <v>7</v>
      </c>
      <c r="I16" s="5" t="s">
        <v>16</v>
      </c>
      <c r="J16" s="5" t="s">
        <v>13</v>
      </c>
      <c r="K16" s="5" t="s">
        <v>11</v>
      </c>
      <c r="L16" s="5" t="s">
        <v>8</v>
      </c>
      <c r="M16" s="5" t="s">
        <v>9</v>
      </c>
    </row>
    <row r="17" spans="1:19" x14ac:dyDescent="0.25">
      <c r="A17" s="9" t="s">
        <v>58</v>
      </c>
      <c r="B17" s="9" t="s">
        <v>2</v>
      </c>
      <c r="C17" s="11" t="s">
        <v>45</v>
      </c>
      <c r="D17" s="11" t="s">
        <v>50</v>
      </c>
      <c r="E17" s="11" t="s">
        <v>51</v>
      </c>
      <c r="F17" s="9" t="s">
        <v>0</v>
      </c>
      <c r="G17" s="9" t="s">
        <v>0</v>
      </c>
      <c r="H17" s="9" t="s">
        <v>0</v>
      </c>
      <c r="I17" s="16" t="s">
        <v>18</v>
      </c>
      <c r="J17" s="9" t="s">
        <v>0</v>
      </c>
      <c r="K17" s="9" t="s">
        <v>0</v>
      </c>
      <c r="L17" s="11" t="s">
        <v>65</v>
      </c>
      <c r="M17" s="9" t="s">
        <v>10</v>
      </c>
      <c r="O17" s="17">
        <f>-MID(L17,1,1)</f>
        <v>-1</v>
      </c>
      <c r="P17" s="17">
        <f>-MID(L17,3,2)</f>
        <v>-7</v>
      </c>
      <c r="Q17" s="17">
        <f>O17+P17/60</f>
        <v>-1.1166666666666667</v>
      </c>
    </row>
    <row r="18" spans="1:19" x14ac:dyDescent="0.25">
      <c r="A18" s="9" t="s">
        <v>58</v>
      </c>
      <c r="B18" s="9" t="s">
        <v>3</v>
      </c>
      <c r="C18" s="11" t="s">
        <v>44</v>
      </c>
      <c r="D18" s="11" t="s">
        <v>48</v>
      </c>
      <c r="E18" s="11" t="s">
        <v>49</v>
      </c>
      <c r="F18" s="9" t="s">
        <v>0</v>
      </c>
      <c r="G18" s="11" t="str">
        <f>S18</f>
        <v>180.1 (179.0)</v>
      </c>
      <c r="H18" s="9" t="s">
        <v>0</v>
      </c>
      <c r="I18" s="16" t="s">
        <v>18</v>
      </c>
      <c r="J18" s="11">
        <v>81.83</v>
      </c>
      <c r="K18" s="11">
        <v>250</v>
      </c>
      <c r="L18" s="11" t="s">
        <v>63</v>
      </c>
      <c r="M18" s="9" t="s">
        <v>10</v>
      </c>
      <c r="N18" s="4">
        <v>179.013059</v>
      </c>
      <c r="O18" s="17">
        <f>-MID(L18,1,1)</f>
        <v>0</v>
      </c>
      <c r="P18" s="17">
        <f>-MID(L18,3,2)</f>
        <v>-55</v>
      </c>
      <c r="Q18" s="17">
        <f>O18+P18/60</f>
        <v>-0.91666666666666663</v>
      </c>
      <c r="R18" s="17">
        <f t="shared" si="1"/>
        <v>180.12972566666667</v>
      </c>
      <c r="S18" s="17" t="str">
        <f t="shared" si="2"/>
        <v>180.1 (179.0)</v>
      </c>
    </row>
    <row r="19" spans="1:19" x14ac:dyDescent="0.25">
      <c r="A19" s="9" t="s">
        <v>58</v>
      </c>
      <c r="B19" s="9" t="s">
        <v>3</v>
      </c>
      <c r="C19" s="11" t="s">
        <v>43</v>
      </c>
      <c r="D19" s="11" t="s">
        <v>46</v>
      </c>
      <c r="E19" s="11" t="s">
        <v>47</v>
      </c>
      <c r="F19" s="9" t="s">
        <v>0</v>
      </c>
      <c r="G19" s="11" t="str">
        <f>S19</f>
        <v>157.3 (156.4)</v>
      </c>
      <c r="H19" s="9" t="s">
        <v>0</v>
      </c>
      <c r="I19" s="16" t="s">
        <v>52</v>
      </c>
      <c r="J19" s="11">
        <v>20.99</v>
      </c>
      <c r="K19" s="11">
        <v>250</v>
      </c>
      <c r="L19" s="11" t="s">
        <v>62</v>
      </c>
      <c r="M19" s="9" t="s">
        <v>10</v>
      </c>
      <c r="N19" s="4">
        <v>156.37592900000001</v>
      </c>
      <c r="O19" s="17">
        <f>-MID(L19,1,1)</f>
        <v>0</v>
      </c>
      <c r="P19" s="17">
        <f>-MID(L19,3,2)</f>
        <v>-57</v>
      </c>
      <c r="Q19" s="17">
        <f>O19+P19/60</f>
        <v>-0.95</v>
      </c>
      <c r="R19" s="17">
        <f t="shared" si="1"/>
        <v>157.29259566666667</v>
      </c>
      <c r="S19" s="17" t="str">
        <f t="shared" si="2"/>
        <v>157.3 (156.4)</v>
      </c>
    </row>
    <row r="20" spans="1:19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9" ht="32.25" customHeight="1" x14ac:dyDescent="0.25">
      <c r="A21" s="5" t="s">
        <v>12</v>
      </c>
      <c r="B21" s="5" t="s">
        <v>1</v>
      </c>
      <c r="C21" s="5" t="s">
        <v>4</v>
      </c>
      <c r="D21" s="5" t="s">
        <v>14</v>
      </c>
      <c r="E21" s="5" t="s">
        <v>15</v>
      </c>
      <c r="F21" s="5" t="s">
        <v>5</v>
      </c>
      <c r="G21" s="5" t="s">
        <v>6</v>
      </c>
      <c r="H21" s="5" t="s">
        <v>7</v>
      </c>
      <c r="I21" s="5" t="s">
        <v>16</v>
      </c>
      <c r="J21" s="5" t="s">
        <v>13</v>
      </c>
      <c r="K21" s="5" t="s">
        <v>11</v>
      </c>
      <c r="L21" s="5" t="s">
        <v>8</v>
      </c>
      <c r="M21" s="5" t="s">
        <v>9</v>
      </c>
    </row>
    <row r="22" spans="1:19" x14ac:dyDescent="0.25">
      <c r="A22" s="9" t="s">
        <v>56</v>
      </c>
      <c r="B22" s="9" t="s">
        <v>2</v>
      </c>
      <c r="C22" s="11" t="s">
        <v>29</v>
      </c>
      <c r="D22" s="11" t="s">
        <v>53</v>
      </c>
      <c r="E22" s="11" t="s">
        <v>54</v>
      </c>
      <c r="F22" s="9" t="s">
        <v>0</v>
      </c>
      <c r="G22" s="9" t="s">
        <v>0</v>
      </c>
      <c r="H22" s="9" t="s">
        <v>0</v>
      </c>
      <c r="I22" s="16" t="s">
        <v>17</v>
      </c>
      <c r="J22" s="9" t="s">
        <v>0</v>
      </c>
      <c r="K22" s="9" t="s">
        <v>0</v>
      </c>
      <c r="L22" s="11" t="s">
        <v>64</v>
      </c>
      <c r="M22" s="9" t="s">
        <v>10</v>
      </c>
      <c r="N22" t="s">
        <v>22</v>
      </c>
      <c r="O22" s="17" t="str">
        <f>MID(L22,1,1)</f>
        <v>0</v>
      </c>
      <c r="P22" s="17" t="str">
        <f>MID(L22,3,2)</f>
        <v>33</v>
      </c>
      <c r="Q22" s="17">
        <f>-(O22+P22/60)</f>
        <v>-0.55000000000000004</v>
      </c>
    </row>
    <row r="23" spans="1:19" x14ac:dyDescent="0.25">
      <c r="A23" s="9" t="s">
        <v>56</v>
      </c>
      <c r="B23" s="9" t="s">
        <v>3</v>
      </c>
      <c r="C23" s="11" t="s">
        <v>43</v>
      </c>
      <c r="D23" s="11" t="s">
        <v>46</v>
      </c>
      <c r="E23" s="11" t="s">
        <v>47</v>
      </c>
      <c r="F23" s="9" t="s">
        <v>0</v>
      </c>
      <c r="G23" s="11" t="str">
        <f>S23</f>
        <v>055.7 (055.2)</v>
      </c>
      <c r="H23" s="9" t="s">
        <v>0</v>
      </c>
      <c r="I23" s="16" t="s">
        <v>52</v>
      </c>
      <c r="J23" s="11">
        <v>42.39</v>
      </c>
      <c r="K23" s="11">
        <v>250</v>
      </c>
      <c r="L23" s="11" t="s">
        <v>62</v>
      </c>
      <c r="M23" s="9" t="s">
        <v>10</v>
      </c>
      <c r="N23" s="4">
        <v>55.193430999999997</v>
      </c>
      <c r="O23" s="17">
        <f>-MID(L23,1,1)</f>
        <v>0</v>
      </c>
      <c r="P23" s="17">
        <f>-MID(L23,3,2)</f>
        <v>-57</v>
      </c>
      <c r="Q23" s="17">
        <f>O23+P23/60</f>
        <v>-0.95</v>
      </c>
      <c r="R23" s="17">
        <f>N23-Q22</f>
        <v>55.743430999999994</v>
      </c>
      <c r="S23" s="17" t="str">
        <f>TEXT(R23,"000.0")&amp;TEXT(N23," (000.0)")</f>
        <v>055.7 (055.2)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12:I14 I17:I19 I7:I9 I22:I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zoomScale="85" zoomScaleNormal="85" workbookViewId="0">
      <selection activeCell="H11" sqref="H11"/>
    </sheetView>
  </sheetViews>
  <sheetFormatPr baseColWidth="10" defaultColWidth="9" defaultRowHeight="15.75" x14ac:dyDescent="0.25"/>
  <cols>
    <col min="1" max="1" width="9.875" style="1" bestFit="1" customWidth="1"/>
    <col min="2" max="2" width="9.5" style="1" bestFit="1" customWidth="1"/>
    <col min="3" max="3" width="14.625" style="1" bestFit="1" customWidth="1"/>
    <col min="4" max="4" width="12.25" style="1" bestFit="1" customWidth="1"/>
    <col min="5" max="5" width="13.625" style="1" bestFit="1" customWidth="1"/>
    <col min="6" max="6" width="11.125" style="1" customWidth="1"/>
    <col min="7" max="7" width="14.625" style="1" customWidth="1"/>
    <col min="8" max="8" width="12.5" style="1" bestFit="1" customWidth="1"/>
    <col min="9" max="9" width="7.375" style="1" bestFit="1" customWidth="1"/>
    <col min="10" max="10" width="9.75" style="1" customWidth="1"/>
    <col min="11" max="11" width="10.75" style="1" customWidth="1"/>
    <col min="12" max="12" width="9.875" style="1" customWidth="1"/>
    <col min="13" max="13" width="14.25" style="1" customWidth="1"/>
    <col min="14" max="14" width="11.625" bestFit="1" customWidth="1"/>
    <col min="15" max="16" width="9" customWidth="1"/>
    <col min="17" max="17" width="11.875" customWidth="1"/>
    <col min="18" max="18" width="14" bestFit="1" customWidth="1"/>
    <col min="19" max="19" width="12.625" customWidth="1"/>
  </cols>
  <sheetData>
    <row r="1" spans="1:19" ht="18" customHeight="1" x14ac:dyDescent="0.25"/>
    <row r="2" spans="1:19" ht="33" customHeight="1" x14ac:dyDescent="0.25">
      <c r="A2" s="5" t="s">
        <v>12</v>
      </c>
      <c r="B2" s="5" t="s">
        <v>1</v>
      </c>
      <c r="C2" s="5" t="s">
        <v>4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13</v>
      </c>
      <c r="K2" s="5" t="s">
        <v>11</v>
      </c>
      <c r="L2" s="5" t="s">
        <v>8</v>
      </c>
      <c r="M2" s="5" t="s">
        <v>9</v>
      </c>
      <c r="N2" s="6" t="b">
        <v>1</v>
      </c>
      <c r="O2" s="6" t="s">
        <v>20</v>
      </c>
      <c r="P2" s="6" t="s">
        <v>21</v>
      </c>
      <c r="Q2" s="7" t="s">
        <v>19</v>
      </c>
      <c r="R2" s="8"/>
      <c r="S2" s="8"/>
    </row>
    <row r="3" spans="1:19" ht="19.5" customHeight="1" x14ac:dyDescent="0.25">
      <c r="A3" s="9" t="s">
        <v>55</v>
      </c>
      <c r="B3" s="9" t="s">
        <v>23</v>
      </c>
      <c r="C3" s="9" t="s">
        <v>0</v>
      </c>
      <c r="D3" s="11" t="s">
        <v>0</v>
      </c>
      <c r="E3" s="11" t="s">
        <v>0</v>
      </c>
      <c r="F3" s="9" t="s">
        <v>0</v>
      </c>
      <c r="G3" s="11" t="str">
        <f>"HDG "&amp;S4</f>
        <v>HDG 066.2 (065.1)</v>
      </c>
      <c r="H3" s="9" t="s">
        <v>0</v>
      </c>
      <c r="I3" s="10" t="s">
        <v>69</v>
      </c>
      <c r="J3" s="9" t="s">
        <v>0</v>
      </c>
      <c r="K3" s="9" t="s">
        <v>0</v>
      </c>
      <c r="L3" s="20" t="s">
        <v>68</v>
      </c>
      <c r="M3" s="11" t="s">
        <v>10</v>
      </c>
      <c r="N3" s="12" t="s">
        <v>0</v>
      </c>
      <c r="O3" s="19">
        <f>-MID(L3,1,1)</f>
        <v>-1</v>
      </c>
      <c r="P3" s="19">
        <f>-MID(L3,3,2)</f>
        <v>-6</v>
      </c>
      <c r="Q3" s="19">
        <f>O3+P3/60</f>
        <v>-1.1000000000000001</v>
      </c>
      <c r="R3" s="8"/>
      <c r="S3" s="8"/>
    </row>
    <row r="4" spans="1:19" ht="19.5" customHeight="1" x14ac:dyDescent="0.25">
      <c r="A4" s="9" t="s">
        <v>55</v>
      </c>
      <c r="B4" s="9" t="s">
        <v>24</v>
      </c>
      <c r="C4" s="9" t="s">
        <v>26</v>
      </c>
      <c r="D4" s="11" t="s">
        <v>33</v>
      </c>
      <c r="E4" s="11" t="s">
        <v>34</v>
      </c>
      <c r="F4" s="9" t="s">
        <v>0</v>
      </c>
      <c r="G4" s="11" t="s">
        <v>0</v>
      </c>
      <c r="H4" s="9" t="s">
        <v>0</v>
      </c>
      <c r="I4" s="10" t="s">
        <v>28</v>
      </c>
      <c r="J4" s="9" t="s">
        <v>0</v>
      </c>
      <c r="K4" s="9" t="s">
        <v>0</v>
      </c>
      <c r="L4" s="11" t="s">
        <v>70</v>
      </c>
      <c r="M4" s="11" t="s">
        <v>10</v>
      </c>
      <c r="N4" s="21">
        <v>65.130474000000007</v>
      </c>
      <c r="O4" s="19">
        <f>-MID(L4,1,1)</f>
        <v>-1</v>
      </c>
      <c r="P4" s="19">
        <f>-MID(L4,3,2)</f>
        <v>-8</v>
      </c>
      <c r="Q4" s="19">
        <f t="shared" ref="Q4:Q14" si="0">O4+P4/60</f>
        <v>-1.1333333333333333</v>
      </c>
      <c r="R4" s="19">
        <f>N4-Q3</f>
        <v>66.230474000000001</v>
      </c>
      <c r="S4" s="19" t="str">
        <f>TEXT(R4,"000.0")&amp;TEXT(N4," (000.0)")</f>
        <v>066.2 (065.1)</v>
      </c>
    </row>
    <row r="5" spans="1:19" ht="19.5" customHeight="1" x14ac:dyDescent="0.25">
      <c r="A5" s="9" t="s">
        <v>55</v>
      </c>
      <c r="B5" s="9" t="s">
        <v>3</v>
      </c>
      <c r="C5" s="9" t="s">
        <v>27</v>
      </c>
      <c r="D5" s="11" t="s">
        <v>35</v>
      </c>
      <c r="E5" s="11" t="s">
        <v>36</v>
      </c>
      <c r="F5" s="9" t="s">
        <v>0</v>
      </c>
      <c r="G5" s="11" t="str">
        <f t="shared" ref="G5" si="1">S5</f>
        <v>214.4 (213.3)</v>
      </c>
      <c r="H5" s="9" t="s">
        <v>0</v>
      </c>
      <c r="I5" s="10" t="s">
        <v>18</v>
      </c>
      <c r="J5" s="13">
        <v>43.69</v>
      </c>
      <c r="K5" s="9" t="s">
        <v>0</v>
      </c>
      <c r="L5" s="11" t="s">
        <v>66</v>
      </c>
      <c r="M5" s="11" t="s">
        <v>10</v>
      </c>
      <c r="N5" s="21">
        <v>213.26448400000001</v>
      </c>
      <c r="O5" s="19">
        <f>-MID(L5,1,1)</f>
        <v>0</v>
      </c>
      <c r="P5" s="19">
        <f>-MID(L5,3,2)</f>
        <v>-48</v>
      </c>
      <c r="Q5" s="19">
        <f t="shared" si="0"/>
        <v>-0.8</v>
      </c>
      <c r="R5" s="19">
        <f t="shared" ref="R5:R21" si="2">N5-Q4</f>
        <v>214.39781733333334</v>
      </c>
      <c r="S5" s="19" t="str">
        <f t="shared" ref="S5:S21" si="3">TEXT(R5,"000.0")&amp;TEXT(N5," (000.0)")</f>
        <v>214.4 (213.3)</v>
      </c>
    </row>
    <row r="6" spans="1:19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2"/>
      <c r="O6" s="8"/>
      <c r="P6" s="8"/>
      <c r="Q6" s="8"/>
      <c r="R6" s="8"/>
      <c r="S6" s="8"/>
    </row>
    <row r="7" spans="1:19" ht="32.25" customHeight="1" x14ac:dyDescent="0.25">
      <c r="A7" s="5" t="s">
        <v>12</v>
      </c>
      <c r="B7" s="5" t="s">
        <v>1</v>
      </c>
      <c r="C7" s="5" t="s">
        <v>4</v>
      </c>
      <c r="D7" s="5" t="s">
        <v>14</v>
      </c>
      <c r="E7" s="5" t="s">
        <v>15</v>
      </c>
      <c r="F7" s="5" t="s">
        <v>5</v>
      </c>
      <c r="G7" s="5" t="s">
        <v>6</v>
      </c>
      <c r="H7" s="5" t="s">
        <v>7</v>
      </c>
      <c r="I7" s="5" t="s">
        <v>16</v>
      </c>
      <c r="J7" s="5" t="s">
        <v>13</v>
      </c>
      <c r="K7" s="5" t="s">
        <v>11</v>
      </c>
      <c r="L7" s="5" t="s">
        <v>8</v>
      </c>
      <c r="M7" s="5" t="s">
        <v>9</v>
      </c>
      <c r="N7" s="12"/>
      <c r="O7" s="8"/>
      <c r="P7" s="8"/>
      <c r="Q7" s="8"/>
      <c r="R7" s="8"/>
      <c r="S7" s="8"/>
    </row>
    <row r="8" spans="1:19" x14ac:dyDescent="0.25">
      <c r="A8" s="9" t="s">
        <v>56</v>
      </c>
      <c r="B8" s="9" t="s">
        <v>23</v>
      </c>
      <c r="C8" s="9" t="s">
        <v>0</v>
      </c>
      <c r="D8" s="11" t="s">
        <v>0</v>
      </c>
      <c r="E8" s="11" t="s">
        <v>0</v>
      </c>
      <c r="F8" s="9" t="s">
        <v>0</v>
      </c>
      <c r="G8" s="11" t="str">
        <f>"HDG "&amp;S9</f>
        <v>HDG 066.2 (065.1)</v>
      </c>
      <c r="H8" s="9" t="s">
        <v>0</v>
      </c>
      <c r="I8" s="10" t="s">
        <v>69</v>
      </c>
      <c r="J8" s="9" t="s">
        <v>0</v>
      </c>
      <c r="K8" s="9" t="s">
        <v>0</v>
      </c>
      <c r="L8" s="20" t="s">
        <v>68</v>
      </c>
      <c r="M8" s="11" t="s">
        <v>10</v>
      </c>
      <c r="N8" s="15" t="s">
        <v>0</v>
      </c>
      <c r="O8" s="19">
        <f>-MID(L8,1,1)</f>
        <v>-1</v>
      </c>
      <c r="P8" s="19">
        <f>-MID(L8,3,2)</f>
        <v>-6</v>
      </c>
      <c r="Q8" s="19">
        <f t="shared" si="0"/>
        <v>-1.1000000000000001</v>
      </c>
      <c r="R8" s="8"/>
      <c r="S8" s="8"/>
    </row>
    <row r="9" spans="1:19" x14ac:dyDescent="0.25">
      <c r="A9" s="9" t="s">
        <v>56</v>
      </c>
      <c r="B9" s="9" t="s">
        <v>24</v>
      </c>
      <c r="C9" s="9" t="s">
        <v>26</v>
      </c>
      <c r="D9" s="11" t="s">
        <v>33</v>
      </c>
      <c r="E9" s="11" t="s">
        <v>34</v>
      </c>
      <c r="F9" s="9" t="s">
        <v>0</v>
      </c>
      <c r="G9" s="11" t="s">
        <v>0</v>
      </c>
      <c r="H9" s="9" t="s">
        <v>0</v>
      </c>
      <c r="I9" s="10" t="s">
        <v>28</v>
      </c>
      <c r="J9" s="9" t="s">
        <v>0</v>
      </c>
      <c r="K9" s="9" t="s">
        <v>0</v>
      </c>
      <c r="L9" s="11" t="s">
        <v>70</v>
      </c>
      <c r="M9" s="11" t="s">
        <v>10</v>
      </c>
      <c r="N9" s="21">
        <v>65.130474000000007</v>
      </c>
      <c r="O9" s="19">
        <f>-MID(L9,1,1)</f>
        <v>-1</v>
      </c>
      <c r="P9" s="19">
        <f>-MID(L9,3,2)</f>
        <v>-8</v>
      </c>
      <c r="Q9" s="19">
        <f t="shared" si="0"/>
        <v>-1.1333333333333333</v>
      </c>
      <c r="R9" s="19">
        <f t="shared" si="2"/>
        <v>66.230474000000001</v>
      </c>
      <c r="S9" s="19" t="str">
        <f t="shared" si="3"/>
        <v>066.2 (065.1)</v>
      </c>
    </row>
    <row r="10" spans="1:19" x14ac:dyDescent="0.25">
      <c r="A10" s="9" t="s">
        <v>56</v>
      </c>
      <c r="B10" s="9" t="s">
        <v>3</v>
      </c>
      <c r="C10" s="9" t="s">
        <v>29</v>
      </c>
      <c r="D10" s="11" t="s">
        <v>53</v>
      </c>
      <c r="E10" s="11" t="s">
        <v>54</v>
      </c>
      <c r="F10" s="9" t="s">
        <v>0</v>
      </c>
      <c r="G10" s="11" t="str">
        <f t="shared" ref="G10" si="4">S10</f>
        <v>239.6 (238.4)</v>
      </c>
      <c r="H10" s="9" t="s">
        <v>0</v>
      </c>
      <c r="I10" s="10" t="s">
        <v>17</v>
      </c>
      <c r="J10" s="13">
        <v>59.37</v>
      </c>
      <c r="K10" s="9" t="s">
        <v>0</v>
      </c>
      <c r="L10" s="11" t="s">
        <v>64</v>
      </c>
      <c r="M10" s="11" t="s">
        <v>10</v>
      </c>
      <c r="N10" s="21">
        <v>238.42225099999999</v>
      </c>
      <c r="O10" s="19" t="str">
        <f>MID(L10,1,1)</f>
        <v>0</v>
      </c>
      <c r="P10" s="19" t="str">
        <f>MID(L10,3,2)</f>
        <v>33</v>
      </c>
      <c r="Q10" s="19">
        <f>-(O10+P10/60)</f>
        <v>-0.55000000000000004</v>
      </c>
      <c r="R10" s="19">
        <f t="shared" si="2"/>
        <v>239.55558433333331</v>
      </c>
      <c r="S10" s="19" t="str">
        <f t="shared" si="3"/>
        <v>239.6 (238.4)</v>
      </c>
    </row>
    <row r="11" spans="1: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2"/>
      <c r="O11" s="8" t="str">
        <f>MID(L11,1,1)</f>
        <v/>
      </c>
      <c r="P11" s="8" t="str">
        <f>MID(L11,3,2)</f>
        <v/>
      </c>
      <c r="Q11" s="8"/>
      <c r="R11" s="8"/>
      <c r="S11" s="8"/>
    </row>
    <row r="12" spans="1:19" ht="33" customHeight="1" x14ac:dyDescent="0.25">
      <c r="A12" s="5" t="s">
        <v>12</v>
      </c>
      <c r="B12" s="5" t="s">
        <v>1</v>
      </c>
      <c r="C12" s="5" t="s">
        <v>4</v>
      </c>
      <c r="D12" s="5" t="s">
        <v>14</v>
      </c>
      <c r="E12" s="5" t="s">
        <v>15</v>
      </c>
      <c r="F12" s="5" t="s">
        <v>5</v>
      </c>
      <c r="G12" s="5" t="s">
        <v>6</v>
      </c>
      <c r="H12" s="5" t="s">
        <v>7</v>
      </c>
      <c r="I12" s="5" t="s">
        <v>16</v>
      </c>
      <c r="J12" s="5" t="s">
        <v>13</v>
      </c>
      <c r="K12" s="5" t="s">
        <v>11</v>
      </c>
      <c r="L12" s="5" t="s">
        <v>8</v>
      </c>
      <c r="M12" s="5" t="s">
        <v>9</v>
      </c>
      <c r="N12" s="12"/>
      <c r="O12" s="8"/>
      <c r="P12" s="8"/>
      <c r="Q12" s="8"/>
      <c r="R12" s="8"/>
      <c r="S12" s="8"/>
    </row>
    <row r="13" spans="1:19" x14ac:dyDescent="0.25">
      <c r="A13" s="9" t="s">
        <v>57</v>
      </c>
      <c r="B13" s="9" t="s">
        <v>23</v>
      </c>
      <c r="C13" s="9" t="s">
        <v>0</v>
      </c>
      <c r="D13" s="11" t="s">
        <v>0</v>
      </c>
      <c r="E13" s="11" t="s">
        <v>0</v>
      </c>
      <c r="F13" s="9" t="s">
        <v>0</v>
      </c>
      <c r="G13" s="11" t="str">
        <f>"HDG "&amp;S14</f>
        <v>HDG 066.2 (065.1)</v>
      </c>
      <c r="H13" s="9" t="s">
        <v>0</v>
      </c>
      <c r="I13" s="10" t="s">
        <v>69</v>
      </c>
      <c r="J13" s="9" t="s">
        <v>0</v>
      </c>
      <c r="K13" s="9" t="s">
        <v>0</v>
      </c>
      <c r="L13" s="20" t="s">
        <v>68</v>
      </c>
      <c r="M13" s="11" t="s">
        <v>10</v>
      </c>
      <c r="N13" s="15" t="s">
        <v>0</v>
      </c>
      <c r="O13" s="19">
        <f>-MID(L13,1,1)</f>
        <v>-1</v>
      </c>
      <c r="P13" s="19">
        <f>-MID(L13,3,2)</f>
        <v>-6</v>
      </c>
      <c r="Q13" s="19">
        <f t="shared" si="0"/>
        <v>-1.1000000000000001</v>
      </c>
      <c r="R13" s="8"/>
      <c r="S13" s="8"/>
    </row>
    <row r="14" spans="1:19" x14ac:dyDescent="0.25">
      <c r="A14" s="9" t="s">
        <v>57</v>
      </c>
      <c r="B14" s="9" t="s">
        <v>24</v>
      </c>
      <c r="C14" s="9" t="s">
        <v>26</v>
      </c>
      <c r="D14" s="11" t="s">
        <v>33</v>
      </c>
      <c r="E14" s="11" t="s">
        <v>34</v>
      </c>
      <c r="F14" s="9" t="s">
        <v>0</v>
      </c>
      <c r="G14" s="11" t="s">
        <v>0</v>
      </c>
      <c r="H14" s="9" t="s">
        <v>0</v>
      </c>
      <c r="I14" s="10" t="s">
        <v>28</v>
      </c>
      <c r="J14" s="9" t="s">
        <v>0</v>
      </c>
      <c r="K14" s="9" t="s">
        <v>0</v>
      </c>
      <c r="L14" s="11" t="s">
        <v>70</v>
      </c>
      <c r="M14" s="11" t="s">
        <v>10</v>
      </c>
      <c r="N14" s="21">
        <v>65.130474000000007</v>
      </c>
      <c r="O14" s="19">
        <f>-MID(L14,1,1)</f>
        <v>-1</v>
      </c>
      <c r="P14" s="19">
        <f>-MID(L14,3,2)</f>
        <v>-8</v>
      </c>
      <c r="Q14" s="19">
        <f t="shared" si="0"/>
        <v>-1.1333333333333333</v>
      </c>
      <c r="R14" s="19">
        <f t="shared" si="2"/>
        <v>66.230474000000001</v>
      </c>
      <c r="S14" s="19" t="str">
        <f t="shared" si="3"/>
        <v>066.2 (065.1)</v>
      </c>
    </row>
    <row r="15" spans="1:19" x14ac:dyDescent="0.25">
      <c r="A15" s="9" t="s">
        <v>57</v>
      </c>
      <c r="B15" s="9" t="s">
        <v>3</v>
      </c>
      <c r="C15" s="9" t="s">
        <v>30</v>
      </c>
      <c r="D15" s="11" t="s">
        <v>37</v>
      </c>
      <c r="E15" s="11" t="s">
        <v>38</v>
      </c>
      <c r="F15" s="9" t="s">
        <v>0</v>
      </c>
      <c r="G15" s="11" t="str">
        <f t="shared" ref="G15" si="5">S15</f>
        <v>303.7 (302.6)</v>
      </c>
      <c r="H15" s="9" t="s">
        <v>0</v>
      </c>
      <c r="I15" s="10" t="s">
        <v>25</v>
      </c>
      <c r="J15" s="13">
        <v>78.89</v>
      </c>
      <c r="K15" s="9" t="s">
        <v>0</v>
      </c>
      <c r="L15" s="18" t="s">
        <v>60</v>
      </c>
      <c r="M15" s="11" t="s">
        <v>10</v>
      </c>
      <c r="N15" s="21">
        <v>302.59050400000001</v>
      </c>
      <c r="O15" s="19" t="str">
        <f>MID(L15,1,1)</f>
        <v>0</v>
      </c>
      <c r="P15" s="19" t="str">
        <f>MID(L15,3,2)</f>
        <v>34</v>
      </c>
      <c r="Q15" s="19">
        <f>-(O15+P15/60)</f>
        <v>-0.56666666666666665</v>
      </c>
      <c r="R15" s="19">
        <f t="shared" si="2"/>
        <v>303.72383733333334</v>
      </c>
      <c r="S15" s="19" t="str">
        <f t="shared" si="3"/>
        <v>303.7 (302.6)</v>
      </c>
    </row>
    <row r="16" spans="1: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2"/>
      <c r="O16" s="8"/>
      <c r="P16" s="8"/>
      <c r="Q16" s="8"/>
      <c r="R16" s="8"/>
      <c r="S16" s="8"/>
    </row>
    <row r="17" spans="1:19" ht="33" customHeight="1" x14ac:dyDescent="0.25">
      <c r="A17" s="5" t="s">
        <v>12</v>
      </c>
      <c r="B17" s="5" t="s">
        <v>1</v>
      </c>
      <c r="C17" s="5" t="s">
        <v>4</v>
      </c>
      <c r="D17" s="5" t="s">
        <v>14</v>
      </c>
      <c r="E17" s="5" t="s">
        <v>15</v>
      </c>
      <c r="F17" s="5" t="s">
        <v>5</v>
      </c>
      <c r="G17" s="5" t="s">
        <v>6</v>
      </c>
      <c r="H17" s="5" t="s">
        <v>7</v>
      </c>
      <c r="I17" s="5" t="s">
        <v>16</v>
      </c>
      <c r="J17" s="5" t="s">
        <v>13</v>
      </c>
      <c r="K17" s="5" t="s">
        <v>11</v>
      </c>
      <c r="L17" s="5" t="s">
        <v>8</v>
      </c>
      <c r="M17" s="5" t="s">
        <v>9</v>
      </c>
      <c r="N17" s="12"/>
      <c r="O17" s="8"/>
      <c r="P17" s="8"/>
      <c r="Q17" s="8"/>
      <c r="R17" s="8"/>
      <c r="S17" s="8"/>
    </row>
    <row r="18" spans="1:19" x14ac:dyDescent="0.25">
      <c r="A18" s="9" t="s">
        <v>67</v>
      </c>
      <c r="B18" s="9" t="s">
        <v>23</v>
      </c>
      <c r="C18" s="9" t="s">
        <v>0</v>
      </c>
      <c r="D18" s="11" t="s">
        <v>0</v>
      </c>
      <c r="E18" s="11" t="s">
        <v>0</v>
      </c>
      <c r="F18" s="9" t="s">
        <v>0</v>
      </c>
      <c r="G18" s="11" t="str">
        <f>"HDG "&amp;S19</f>
        <v>HDG 066.2 (065.1)</v>
      </c>
      <c r="H18" s="9" t="s">
        <v>0</v>
      </c>
      <c r="I18" s="10" t="s">
        <v>69</v>
      </c>
      <c r="J18" s="9" t="s">
        <v>0</v>
      </c>
      <c r="K18" s="9" t="s">
        <v>0</v>
      </c>
      <c r="L18" s="20" t="s">
        <v>68</v>
      </c>
      <c r="M18" s="11" t="s">
        <v>10</v>
      </c>
      <c r="N18" s="15" t="s">
        <v>0</v>
      </c>
      <c r="O18" s="19">
        <f>-MID(L18,1,1)</f>
        <v>-1</v>
      </c>
      <c r="P18" s="19">
        <f>-MID(L18,3,2)</f>
        <v>-6</v>
      </c>
      <c r="Q18" s="19">
        <f t="shared" ref="Q18:Q21" si="6">O18+P18/60</f>
        <v>-1.1000000000000001</v>
      </c>
      <c r="R18" s="8"/>
      <c r="S18" s="8"/>
    </row>
    <row r="19" spans="1:19" x14ac:dyDescent="0.25">
      <c r="A19" s="9" t="s">
        <v>67</v>
      </c>
      <c r="B19" s="9" t="s">
        <v>24</v>
      </c>
      <c r="C19" s="9" t="s">
        <v>26</v>
      </c>
      <c r="D19" s="11" t="s">
        <v>33</v>
      </c>
      <c r="E19" s="11" t="s">
        <v>34</v>
      </c>
      <c r="F19" s="9" t="s">
        <v>0</v>
      </c>
      <c r="G19" s="11" t="s">
        <v>0</v>
      </c>
      <c r="H19" s="9" t="s">
        <v>0</v>
      </c>
      <c r="I19" s="10" t="s">
        <v>28</v>
      </c>
      <c r="J19" s="9" t="s">
        <v>0</v>
      </c>
      <c r="K19" s="9" t="s">
        <v>0</v>
      </c>
      <c r="L19" s="11" t="s">
        <v>70</v>
      </c>
      <c r="M19" s="11" t="s">
        <v>10</v>
      </c>
      <c r="N19" s="21">
        <v>65.130474000000007</v>
      </c>
      <c r="O19" s="19">
        <f>-MID(L19,1,1)</f>
        <v>-1</v>
      </c>
      <c r="P19" s="19">
        <f>-MID(L19,3,2)</f>
        <v>-8</v>
      </c>
      <c r="Q19" s="19">
        <f t="shared" si="6"/>
        <v>-1.1333333333333333</v>
      </c>
      <c r="R19" s="19">
        <f t="shared" si="2"/>
        <v>66.230474000000001</v>
      </c>
      <c r="S19" s="19" t="str">
        <f t="shared" si="3"/>
        <v>066.2 (065.1)</v>
      </c>
    </row>
    <row r="20" spans="1:19" x14ac:dyDescent="0.25">
      <c r="A20" s="9" t="s">
        <v>67</v>
      </c>
      <c r="B20" s="9" t="s">
        <v>3</v>
      </c>
      <c r="C20" s="9" t="s">
        <v>31</v>
      </c>
      <c r="D20" s="11" t="s">
        <v>39</v>
      </c>
      <c r="E20" s="11" t="s">
        <v>40</v>
      </c>
      <c r="F20" s="9" t="s">
        <v>0</v>
      </c>
      <c r="G20" s="11" t="str">
        <f t="shared" ref="G20:G21" si="7">S20</f>
        <v>002.3 (001.2)</v>
      </c>
      <c r="H20" s="9" t="s">
        <v>0</v>
      </c>
      <c r="I20" s="10" t="s">
        <v>25</v>
      </c>
      <c r="J20" s="13">
        <v>51.39</v>
      </c>
      <c r="K20" s="9" t="s">
        <v>0</v>
      </c>
      <c r="L20" s="18" t="s">
        <v>61</v>
      </c>
      <c r="M20" s="11" t="s">
        <v>10</v>
      </c>
      <c r="N20" s="21">
        <v>1.1783239999999999</v>
      </c>
      <c r="O20" s="19">
        <f>-MID(L20,1,1)</f>
        <v>-1</v>
      </c>
      <c r="P20" s="19">
        <f>-MID(L20,3,2)</f>
        <v>-17</v>
      </c>
      <c r="Q20" s="19">
        <f t="shared" si="6"/>
        <v>-1.2833333333333332</v>
      </c>
      <c r="R20" s="19">
        <f t="shared" si="2"/>
        <v>2.3116573333333332</v>
      </c>
      <c r="S20" s="19" t="str">
        <f t="shared" si="3"/>
        <v>002.3 (001.2)</v>
      </c>
    </row>
    <row r="21" spans="1:19" x14ac:dyDescent="0.25">
      <c r="A21" s="9" t="s">
        <v>67</v>
      </c>
      <c r="B21" s="9" t="s">
        <v>3</v>
      </c>
      <c r="C21" s="9" t="s">
        <v>32</v>
      </c>
      <c r="D21" s="11" t="s">
        <v>41</v>
      </c>
      <c r="E21" s="11" t="s">
        <v>42</v>
      </c>
      <c r="F21" s="9" t="s">
        <v>0</v>
      </c>
      <c r="G21" s="11" t="str">
        <f t="shared" si="7"/>
        <v>347.5 (346.2)</v>
      </c>
      <c r="H21" s="9" t="s">
        <v>0</v>
      </c>
      <c r="I21" s="10" t="s">
        <v>18</v>
      </c>
      <c r="J21" s="13">
        <v>113.28</v>
      </c>
      <c r="K21" s="9" t="s">
        <v>0</v>
      </c>
      <c r="L21" s="11" t="s">
        <v>71</v>
      </c>
      <c r="M21" s="11" t="s">
        <v>10</v>
      </c>
      <c r="N21" s="21">
        <v>346.21780100000001</v>
      </c>
      <c r="O21" s="19">
        <f>-MID(L21,1,1)</f>
        <v>-1</v>
      </c>
      <c r="P21" s="19">
        <f>-MID(L21,3,2)</f>
        <v>-16</v>
      </c>
      <c r="Q21" s="19">
        <f t="shared" si="6"/>
        <v>-1.2666666666666666</v>
      </c>
      <c r="R21" s="19">
        <f t="shared" si="2"/>
        <v>347.50113433333337</v>
      </c>
      <c r="S21" s="19" t="str">
        <f t="shared" si="3"/>
        <v>347.5 (346.2)</v>
      </c>
    </row>
    <row r="22" spans="1:19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2"/>
      <c r="O22" s="8"/>
      <c r="P22" s="8"/>
      <c r="Q22" s="8"/>
      <c r="R22" s="8"/>
      <c r="S22" s="8"/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3:I5 I8:I10 I13:I15 I18:I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tabSelected="1" workbookViewId="0">
      <selection sqref="A1:L28"/>
    </sheetView>
  </sheetViews>
  <sheetFormatPr baseColWidth="10" defaultRowHeight="15.75" x14ac:dyDescent="0.25"/>
  <cols>
    <col min="2" max="3" width="12.125" customWidth="1"/>
    <col min="4" max="4" width="7.25" customWidth="1"/>
    <col min="7" max="7" width="9.875" customWidth="1"/>
    <col min="8" max="8" width="10.5" customWidth="1"/>
    <col min="9" max="9" width="10.125" customWidth="1"/>
  </cols>
  <sheetData>
    <row r="1" spans="1:19" ht="18" x14ac:dyDescent="0.25">
      <c r="A1" s="41" t="s">
        <v>99</v>
      </c>
      <c r="B1" s="41"/>
      <c r="C1" s="41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9" ht="18" customHeight="1" x14ac:dyDescent="0.25">
      <c r="A3" s="38" t="s">
        <v>82</v>
      </c>
      <c r="B3" s="38"/>
      <c r="C3" s="38"/>
      <c r="D3" s="22"/>
      <c r="E3" s="22"/>
      <c r="F3" s="22"/>
      <c r="G3" s="22"/>
      <c r="H3" s="22"/>
      <c r="I3" s="22"/>
      <c r="J3" s="22"/>
      <c r="K3" s="22"/>
      <c r="L3" s="22"/>
      <c r="M3" s="23"/>
      <c r="N3" s="24"/>
      <c r="O3" s="24"/>
      <c r="P3" s="24"/>
      <c r="Q3" s="24"/>
      <c r="R3" s="24"/>
      <c r="S3" s="24"/>
    </row>
    <row r="4" spans="1:19" ht="38.25" x14ac:dyDescent="0.25">
      <c r="A4" s="25" t="s">
        <v>78</v>
      </c>
      <c r="B4" s="25" t="s">
        <v>1</v>
      </c>
      <c r="C4" s="25" t="s">
        <v>72</v>
      </c>
      <c r="D4" s="25" t="s">
        <v>80</v>
      </c>
      <c r="E4" s="25" t="s">
        <v>6</v>
      </c>
      <c r="F4" s="25" t="s">
        <v>8</v>
      </c>
      <c r="G4" s="25" t="s">
        <v>13</v>
      </c>
      <c r="H4" s="25" t="s">
        <v>7</v>
      </c>
      <c r="I4" s="25" t="s">
        <v>16</v>
      </c>
      <c r="J4" s="25" t="s">
        <v>81</v>
      </c>
      <c r="K4" s="25" t="s">
        <v>73</v>
      </c>
      <c r="L4" s="25" t="s">
        <v>74</v>
      </c>
      <c r="M4" s="23"/>
      <c r="N4" s="26" t="b">
        <v>1</v>
      </c>
      <c r="O4" s="26" t="s">
        <v>20</v>
      </c>
      <c r="P4" s="26" t="s">
        <v>21</v>
      </c>
      <c r="Q4" s="27" t="s">
        <v>19</v>
      </c>
      <c r="R4" s="24"/>
      <c r="S4" s="24"/>
    </row>
    <row r="5" spans="1:19" ht="18" x14ac:dyDescent="0.25">
      <c r="A5" s="32" t="s">
        <v>77</v>
      </c>
      <c r="B5" s="28" t="s">
        <v>2</v>
      </c>
      <c r="C5" s="36" t="s">
        <v>89</v>
      </c>
      <c r="D5" s="28" t="s">
        <v>0</v>
      </c>
      <c r="E5" s="28" t="s">
        <v>0</v>
      </c>
      <c r="F5" s="36" t="s">
        <v>88</v>
      </c>
      <c r="G5" s="34" t="s">
        <v>0</v>
      </c>
      <c r="H5" s="36" t="s">
        <v>0</v>
      </c>
      <c r="I5" s="37" t="s">
        <v>93</v>
      </c>
      <c r="J5" s="36">
        <v>250</v>
      </c>
      <c r="K5" s="36" t="s">
        <v>0</v>
      </c>
      <c r="L5" s="28" t="s">
        <v>75</v>
      </c>
      <c r="M5" s="23"/>
      <c r="N5" s="29" t="s">
        <v>0</v>
      </c>
      <c r="O5" s="30" t="s">
        <v>0</v>
      </c>
      <c r="P5" s="30" t="s">
        <v>0</v>
      </c>
      <c r="Q5" s="30" t="s">
        <v>0</v>
      </c>
      <c r="R5" s="30" t="s">
        <v>0</v>
      </c>
      <c r="S5" s="30" t="s">
        <v>0</v>
      </c>
    </row>
    <row r="6" spans="1:19" ht="18" x14ac:dyDescent="0.25">
      <c r="A6" s="32" t="s">
        <v>79</v>
      </c>
      <c r="B6" s="28" t="s">
        <v>3</v>
      </c>
      <c r="C6" s="36" t="s">
        <v>86</v>
      </c>
      <c r="D6" s="28" t="s">
        <v>0</v>
      </c>
      <c r="E6" s="36" t="str">
        <f>S6</f>
        <v>156.7 (155.7)</v>
      </c>
      <c r="F6" s="36" t="s">
        <v>88</v>
      </c>
      <c r="G6" s="35">
        <v>5</v>
      </c>
      <c r="H6" s="36" t="s">
        <v>92</v>
      </c>
      <c r="I6" s="37" t="s">
        <v>94</v>
      </c>
      <c r="J6" s="36">
        <v>165</v>
      </c>
      <c r="K6" s="36" t="s">
        <v>0</v>
      </c>
      <c r="L6" s="28" t="s">
        <v>75</v>
      </c>
      <c r="M6" s="23"/>
      <c r="N6" s="31">
        <v>155.74968999999999</v>
      </c>
      <c r="O6" s="30" t="str">
        <f>MID(F5,1,1)</f>
        <v>1</v>
      </c>
      <c r="P6" s="30" t="str">
        <f>MID(F5,3,2)</f>
        <v>00</v>
      </c>
      <c r="Q6" s="30">
        <f>-(O6+P6/60)</f>
        <v>-1</v>
      </c>
      <c r="R6" s="30">
        <f>N6-Q6</f>
        <v>156.74968999999999</v>
      </c>
      <c r="S6" s="30" t="str">
        <f>TEXT(R6,"000.0")&amp;TEXT(N6," (000.0)")</f>
        <v>156.7 (155.7)</v>
      </c>
    </row>
    <row r="7" spans="1:19" ht="6" customHeight="1" x14ac:dyDescent="0.25">
      <c r="A7" s="8"/>
      <c r="B7" s="14"/>
      <c r="C7" s="39"/>
      <c r="D7" s="14"/>
      <c r="E7" s="14"/>
      <c r="F7" s="14"/>
      <c r="G7" s="14"/>
      <c r="H7" s="14"/>
      <c r="I7" s="14"/>
      <c r="J7" s="14"/>
      <c r="K7" s="39"/>
      <c r="L7" s="14"/>
      <c r="M7" s="23"/>
      <c r="N7" s="33"/>
    </row>
    <row r="8" spans="1:19" ht="18" x14ac:dyDescent="0.25">
      <c r="A8" s="32" t="s">
        <v>77</v>
      </c>
      <c r="B8" s="28" t="s">
        <v>2</v>
      </c>
      <c r="C8" s="36" t="s">
        <v>43</v>
      </c>
      <c r="D8" s="28" t="s">
        <v>0</v>
      </c>
      <c r="E8" s="28" t="s">
        <v>0</v>
      </c>
      <c r="F8" s="36" t="s">
        <v>88</v>
      </c>
      <c r="G8" s="36" t="s">
        <v>0</v>
      </c>
      <c r="H8" s="36" t="s">
        <v>0</v>
      </c>
      <c r="I8" s="37" t="s">
        <v>93</v>
      </c>
      <c r="J8" s="36">
        <v>250</v>
      </c>
      <c r="K8" s="36" t="s">
        <v>0</v>
      </c>
      <c r="L8" s="28" t="s">
        <v>75</v>
      </c>
      <c r="M8" s="23"/>
      <c r="N8" s="29" t="s">
        <v>0</v>
      </c>
      <c r="O8" s="30" t="s">
        <v>0</v>
      </c>
      <c r="P8" s="30" t="s">
        <v>0</v>
      </c>
      <c r="Q8" s="30" t="s">
        <v>0</v>
      </c>
      <c r="R8" s="30" t="s">
        <v>0</v>
      </c>
      <c r="S8" s="30" t="s">
        <v>0</v>
      </c>
    </row>
    <row r="9" spans="1:19" ht="18" x14ac:dyDescent="0.25">
      <c r="A9" s="32" t="s">
        <v>79</v>
      </c>
      <c r="B9" s="28" t="s">
        <v>3</v>
      </c>
      <c r="C9" s="36" t="s">
        <v>86</v>
      </c>
      <c r="D9" s="28" t="s">
        <v>0</v>
      </c>
      <c r="E9" s="36" t="str">
        <f>S9</f>
        <v>066.7 (065.7)</v>
      </c>
      <c r="F9" s="36" t="s">
        <v>88</v>
      </c>
      <c r="G9" s="35">
        <v>5</v>
      </c>
      <c r="H9" s="36" t="s">
        <v>0</v>
      </c>
      <c r="I9" s="37" t="s">
        <v>94</v>
      </c>
      <c r="J9" s="36">
        <v>165</v>
      </c>
      <c r="K9" s="36" t="s">
        <v>0</v>
      </c>
      <c r="L9" s="28" t="s">
        <v>75</v>
      </c>
      <c r="M9" s="23"/>
      <c r="N9" s="31">
        <v>65.705129999999997</v>
      </c>
      <c r="O9" s="30" t="str">
        <f>MID(F8,1,1)</f>
        <v>1</v>
      </c>
      <c r="P9" s="30" t="str">
        <f>MID(F8,3,2)</f>
        <v>00</v>
      </c>
      <c r="Q9" s="30">
        <f>-(O9+P9/60)</f>
        <v>-1</v>
      </c>
      <c r="R9" s="30">
        <f>N9-Q9</f>
        <v>66.705129999999997</v>
      </c>
      <c r="S9" s="30" t="str">
        <f>TEXT(R9,"000.0")&amp;TEXT(N9," (000.0)")</f>
        <v>066.7 (065.7)</v>
      </c>
    </row>
    <row r="10" spans="1:19" ht="6.75" customHeight="1" x14ac:dyDescent="0.25">
      <c r="A10" s="8"/>
      <c r="B10" s="8"/>
      <c r="C10" s="40"/>
      <c r="D10" s="8"/>
      <c r="E10" s="8"/>
      <c r="F10" s="8"/>
      <c r="G10" s="8"/>
      <c r="H10" s="8"/>
      <c r="I10" s="8"/>
      <c r="J10" s="8"/>
      <c r="K10" s="40"/>
      <c r="L10" s="8"/>
      <c r="M10" s="8"/>
    </row>
    <row r="11" spans="1:19" ht="18" x14ac:dyDescent="0.25">
      <c r="A11" s="32" t="s">
        <v>77</v>
      </c>
      <c r="B11" s="28" t="s">
        <v>2</v>
      </c>
      <c r="C11" s="36" t="s">
        <v>90</v>
      </c>
      <c r="D11" s="28" t="s">
        <v>0</v>
      </c>
      <c r="E11" s="28" t="s">
        <v>0</v>
      </c>
      <c r="F11" s="36" t="s">
        <v>88</v>
      </c>
      <c r="G11" s="36" t="s">
        <v>0</v>
      </c>
      <c r="H11" s="36" t="s">
        <v>0</v>
      </c>
      <c r="I11" s="37" t="s">
        <v>93</v>
      </c>
      <c r="J11" s="36">
        <v>250</v>
      </c>
      <c r="K11" s="36" t="s">
        <v>0</v>
      </c>
      <c r="L11" s="28" t="s">
        <v>75</v>
      </c>
      <c r="M11" s="23"/>
      <c r="N11" s="29" t="s">
        <v>0</v>
      </c>
      <c r="O11" s="30" t="s">
        <v>0</v>
      </c>
      <c r="P11" s="30" t="s">
        <v>0</v>
      </c>
      <c r="Q11" s="30" t="s">
        <v>0</v>
      </c>
      <c r="R11" s="30" t="s">
        <v>0</v>
      </c>
      <c r="S11" s="30" t="s">
        <v>0</v>
      </c>
    </row>
    <row r="12" spans="1:19" ht="18" x14ac:dyDescent="0.25">
      <c r="A12" s="32" t="s">
        <v>79</v>
      </c>
      <c r="B12" s="28" t="s">
        <v>3</v>
      </c>
      <c r="C12" s="36" t="s">
        <v>86</v>
      </c>
      <c r="D12" s="28" t="s">
        <v>0</v>
      </c>
      <c r="E12" s="36" t="str">
        <f>S12</f>
        <v>336.8 (335.8)</v>
      </c>
      <c r="F12" s="36" t="s">
        <v>88</v>
      </c>
      <c r="G12" s="35">
        <v>5</v>
      </c>
      <c r="H12" s="36" t="s">
        <v>76</v>
      </c>
      <c r="I12" s="37" t="s">
        <v>94</v>
      </c>
      <c r="J12" s="36">
        <v>165</v>
      </c>
      <c r="K12" s="36" t="s">
        <v>0</v>
      </c>
      <c r="L12" s="28" t="s">
        <v>75</v>
      </c>
      <c r="M12" s="23"/>
      <c r="N12" s="31">
        <v>335.76952999999997</v>
      </c>
      <c r="O12" s="30" t="str">
        <f>MID(F11,1,1)</f>
        <v>1</v>
      </c>
      <c r="P12" s="30" t="str">
        <f>MID(F11,3,2)</f>
        <v>00</v>
      </c>
      <c r="Q12" s="30">
        <f>-(O12+P12/60)</f>
        <v>-1</v>
      </c>
      <c r="R12" s="30">
        <f>N12-Q12</f>
        <v>336.76952999999997</v>
      </c>
      <c r="S12" s="30" t="str">
        <f>TEXT(R12,"000.0")&amp;TEXT(N12," (000.0)")</f>
        <v>336.8 (335.8)</v>
      </c>
    </row>
    <row r="13" spans="1:19" ht="5.25" customHeight="1" x14ac:dyDescent="0.25">
      <c r="A13" s="8"/>
      <c r="B13" s="8"/>
      <c r="C13" s="40"/>
      <c r="D13" s="8"/>
      <c r="E13" s="8"/>
      <c r="F13" s="8"/>
      <c r="G13" s="8"/>
      <c r="H13" s="8"/>
      <c r="I13" s="8"/>
      <c r="J13" s="8"/>
      <c r="K13" s="40"/>
      <c r="L13" s="8"/>
      <c r="M13" s="8"/>
    </row>
    <row r="14" spans="1:19" ht="18" x14ac:dyDescent="0.25">
      <c r="A14" s="32" t="s">
        <v>77</v>
      </c>
      <c r="B14" s="28" t="s">
        <v>2</v>
      </c>
      <c r="C14" s="36" t="s">
        <v>86</v>
      </c>
      <c r="D14" s="28" t="s">
        <v>0</v>
      </c>
      <c r="E14" s="28" t="s">
        <v>0</v>
      </c>
      <c r="F14" s="36" t="s">
        <v>88</v>
      </c>
      <c r="G14" s="36" t="s">
        <v>0</v>
      </c>
      <c r="H14" s="36" t="s">
        <v>0</v>
      </c>
      <c r="I14" s="37" t="s">
        <v>94</v>
      </c>
      <c r="J14" s="36">
        <v>165</v>
      </c>
      <c r="K14" s="36" t="s">
        <v>0</v>
      </c>
      <c r="L14" s="28" t="s">
        <v>75</v>
      </c>
      <c r="M14" s="23"/>
      <c r="N14" s="29" t="s">
        <v>0</v>
      </c>
      <c r="O14" s="30" t="s">
        <v>0</v>
      </c>
      <c r="P14" s="30" t="s">
        <v>0</v>
      </c>
      <c r="Q14" s="30" t="s">
        <v>0</v>
      </c>
      <c r="R14" s="30" t="s">
        <v>0</v>
      </c>
      <c r="S14" s="30" t="s">
        <v>0</v>
      </c>
    </row>
    <row r="15" spans="1:19" ht="18" x14ac:dyDescent="0.25">
      <c r="A15" s="32" t="s">
        <v>79</v>
      </c>
      <c r="B15" s="28" t="s">
        <v>3</v>
      </c>
      <c r="C15" s="36" t="s">
        <v>87</v>
      </c>
      <c r="D15" s="28" t="s">
        <v>0</v>
      </c>
      <c r="E15" s="36" t="str">
        <f>S15</f>
        <v>066.7 (065.7)</v>
      </c>
      <c r="F15" s="36" t="s">
        <v>88</v>
      </c>
      <c r="G15" s="35">
        <v>2</v>
      </c>
      <c r="H15" s="36" t="s">
        <v>0</v>
      </c>
      <c r="I15" s="37">
        <v>1660</v>
      </c>
      <c r="J15" s="36">
        <v>165</v>
      </c>
      <c r="K15" s="37" t="s">
        <v>0</v>
      </c>
      <c r="L15" s="28" t="s">
        <v>75</v>
      </c>
      <c r="M15" s="23"/>
      <c r="N15" s="31">
        <v>65.730350000000001</v>
      </c>
      <c r="O15" s="30" t="str">
        <f>MID(F14,1,1)</f>
        <v>1</v>
      </c>
      <c r="P15" s="30" t="str">
        <f>MID(F14,3,2)</f>
        <v>00</v>
      </c>
      <c r="Q15" s="30">
        <f>-(O15+P15/60)</f>
        <v>-1</v>
      </c>
      <c r="R15" s="30">
        <f>N15-Q15</f>
        <v>66.730350000000001</v>
      </c>
      <c r="S15" s="30" t="str">
        <f>TEXT(R15,"000.0")&amp;TEXT(N15," (000.0)")</f>
        <v>066.7 (065.7)</v>
      </c>
    </row>
    <row r="16" spans="1:19" ht="18" x14ac:dyDescent="0.25">
      <c r="A16" s="32" t="s">
        <v>83</v>
      </c>
      <c r="B16" s="28" t="s">
        <v>3</v>
      </c>
      <c r="C16" s="36" t="s">
        <v>91</v>
      </c>
      <c r="D16" s="28" t="s">
        <v>98</v>
      </c>
      <c r="E16" s="36" t="str">
        <f>S16</f>
        <v>066.9 (065.9)</v>
      </c>
      <c r="F16" s="36" t="s">
        <v>88</v>
      </c>
      <c r="G16" s="35">
        <v>5</v>
      </c>
      <c r="H16" s="36" t="s">
        <v>0</v>
      </c>
      <c r="I16" s="37" t="s">
        <v>95</v>
      </c>
      <c r="J16" s="36">
        <v>165</v>
      </c>
      <c r="K16" s="37" t="s">
        <v>97</v>
      </c>
      <c r="L16" s="28" t="s">
        <v>75</v>
      </c>
      <c r="M16" s="23"/>
      <c r="N16" s="31">
        <v>65.906970000000001</v>
      </c>
      <c r="O16" s="30" t="str">
        <f>MID(F15,1,1)</f>
        <v>1</v>
      </c>
      <c r="P16" s="30" t="str">
        <f>MID(F15,3,2)</f>
        <v>00</v>
      </c>
      <c r="Q16" s="30">
        <f>-(O16+P16/60)</f>
        <v>-1</v>
      </c>
      <c r="R16" s="30">
        <f>N16-Q16</f>
        <v>66.906970000000001</v>
      </c>
      <c r="S16" s="30" t="str">
        <f>TEXT(R16,"000.0")&amp;TEXT(N16," (000.0)")</f>
        <v>066.9 (065.9)</v>
      </c>
    </row>
    <row r="17" spans="1:19" ht="18" x14ac:dyDescent="0.25">
      <c r="A17" s="32" t="s">
        <v>84</v>
      </c>
      <c r="B17" s="28" t="s">
        <v>23</v>
      </c>
      <c r="C17" s="36" t="s">
        <v>0</v>
      </c>
      <c r="D17" s="28" t="s">
        <v>0</v>
      </c>
      <c r="E17" s="36" t="str">
        <f>S17</f>
        <v>066.9 (065.9)</v>
      </c>
      <c r="F17" s="36" t="s">
        <v>88</v>
      </c>
      <c r="G17" s="35" t="s">
        <v>0</v>
      </c>
      <c r="H17" s="36" t="s">
        <v>0</v>
      </c>
      <c r="I17" s="37" t="s">
        <v>96</v>
      </c>
      <c r="J17" s="36">
        <v>165</v>
      </c>
      <c r="K17" s="36" t="s">
        <v>0</v>
      </c>
      <c r="L17" s="28" t="s">
        <v>75</v>
      </c>
      <c r="M17" s="23"/>
      <c r="N17" s="31">
        <v>65.906970000000001</v>
      </c>
      <c r="O17" s="30" t="str">
        <f>MID(F16,1,1)</f>
        <v>1</v>
      </c>
      <c r="P17" s="30" t="str">
        <f>MID(F16,3,2)</f>
        <v>00</v>
      </c>
      <c r="Q17" s="30">
        <f>-(O17+P17/60)</f>
        <v>-1</v>
      </c>
      <c r="R17" s="30">
        <f>N17-Q17</f>
        <v>66.906970000000001</v>
      </c>
      <c r="S17" s="30" t="str">
        <f>TEXT(R17,"000.0")&amp;TEXT(N17," (000.0)")</f>
        <v>066.9 (065.9)</v>
      </c>
    </row>
    <row r="18" spans="1:19" ht="18" x14ac:dyDescent="0.25">
      <c r="A18" s="32" t="s">
        <v>85</v>
      </c>
      <c r="B18" s="28" t="s">
        <v>24</v>
      </c>
      <c r="C18" s="36" t="s">
        <v>90</v>
      </c>
      <c r="D18" s="28" t="s">
        <v>0</v>
      </c>
      <c r="E18" s="36" t="s">
        <v>0</v>
      </c>
      <c r="F18" s="36" t="s">
        <v>88</v>
      </c>
      <c r="G18" s="35" t="s">
        <v>0</v>
      </c>
      <c r="H18" s="36" t="s">
        <v>76</v>
      </c>
      <c r="I18" s="37" t="s">
        <v>93</v>
      </c>
      <c r="J18" s="36">
        <v>250</v>
      </c>
      <c r="K18" s="36" t="s">
        <v>0</v>
      </c>
      <c r="L18" s="28" t="s">
        <v>75</v>
      </c>
      <c r="M18" s="23"/>
      <c r="N18" s="31" t="s">
        <v>0</v>
      </c>
      <c r="O18" s="30" t="str">
        <f>MID(F17,1,1)</f>
        <v>1</v>
      </c>
      <c r="P18" s="30" t="str">
        <f>MID(F17,3,2)</f>
        <v>00</v>
      </c>
      <c r="Q18" s="30">
        <f>-(O18+P18/60)</f>
        <v>-1</v>
      </c>
      <c r="R18" s="30" t="e">
        <f>N18-Q18</f>
        <v>#VALUE!</v>
      </c>
      <c r="S18" s="30" t="e">
        <f>TEXT(R18,"000.0")&amp;TEXT(N18," (000.0)")</f>
        <v>#VALUE!</v>
      </c>
    </row>
    <row r="19" spans="1:19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9" ht="18" x14ac:dyDescent="0.25">
      <c r="A20" s="41" t="s">
        <v>100</v>
      </c>
      <c r="B20" s="41"/>
      <c r="C20" s="41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9" ht="25.5" x14ac:dyDescent="0.25">
      <c r="A22" s="25" t="s">
        <v>72</v>
      </c>
      <c r="B22" s="25" t="s">
        <v>14</v>
      </c>
      <c r="C22" s="25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9" x14ac:dyDescent="0.25">
      <c r="A23" s="42" t="s">
        <v>89</v>
      </c>
      <c r="B23" s="42" t="s">
        <v>109</v>
      </c>
      <c r="C23" s="42" t="s">
        <v>110</v>
      </c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9" x14ac:dyDescent="0.25">
      <c r="A24" s="42" t="s">
        <v>86</v>
      </c>
      <c r="B24" s="42" t="s">
        <v>101</v>
      </c>
      <c r="C24" s="42" t="s">
        <v>102</v>
      </c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9" x14ac:dyDescent="0.25">
      <c r="A25" s="42" t="s">
        <v>43</v>
      </c>
      <c r="B25" s="42" t="s">
        <v>46</v>
      </c>
      <c r="C25" s="42" t="s">
        <v>47</v>
      </c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9" x14ac:dyDescent="0.25">
      <c r="A26" s="42" t="s">
        <v>90</v>
      </c>
      <c r="B26" s="42" t="s">
        <v>107</v>
      </c>
      <c r="C26" s="42" t="s">
        <v>108</v>
      </c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9" x14ac:dyDescent="0.25">
      <c r="A27" s="42" t="s">
        <v>87</v>
      </c>
      <c r="B27" s="42" t="s">
        <v>103</v>
      </c>
      <c r="C27" s="42" t="s">
        <v>104</v>
      </c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9" x14ac:dyDescent="0.25">
      <c r="A28" s="42" t="s">
        <v>91</v>
      </c>
      <c r="B28" s="42" t="s">
        <v>105</v>
      </c>
      <c r="C28" s="42" t="s">
        <v>106</v>
      </c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9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</sheetData>
  <mergeCells count="3">
    <mergeCell ref="A3:C3"/>
    <mergeCell ref="A1:C1"/>
    <mergeCell ref="A20:C20"/>
  </mergeCells>
  <pageMargins left="0.7" right="0.7" top="0.75" bottom="0.75" header="0.3" footer="0.3"/>
  <pageSetup paperSize="9" orientation="portrait" horizontalDpi="4294967295" verticalDpi="4294967295" r:id="rId1"/>
  <ignoredErrors>
    <ignoredError sqref="A5: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MHRO RNAV STAR RWY 07</vt:lpstr>
      <vt:lpstr>MHRO RNAV SID RWY 07</vt:lpstr>
      <vt:lpstr>MHRO RNAV (GNSS) RWY 07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2010-11-02T19:37:46Z</cp:lastPrinted>
  <dcterms:created xsi:type="dcterms:W3CDTF">2010-03-11T15:31:47Z</dcterms:created>
  <dcterms:modified xsi:type="dcterms:W3CDTF">2018-04-11T15:25:58Z</dcterms:modified>
</cp:coreProperties>
</file>